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4.xml" ContentType="application/vnd.openxmlformats-officedocument.spreadsheetml.table+xml"/>
  <Override PartName="/xl/tables/table5.xml" ContentType="application/vnd.openxmlformats-officedocument.spreadsheetml.table+xml"/>
  <Override PartName="/xl/drawings/drawing3.xml" ContentType="application/vnd.openxmlformats-officedocument.drawing+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166925"/>
  <mc:AlternateContent xmlns:mc="http://schemas.openxmlformats.org/markup-compatibility/2006">
    <mc:Choice Requires="x15">
      <x15ac:absPath xmlns:x15ac="http://schemas.microsoft.com/office/spreadsheetml/2010/11/ac" url="https://extractives.sharepoint.com/sites/Data/Shared Documents/Summary data/Ukraine/"/>
    </mc:Choice>
  </mc:AlternateContent>
  <xr:revisionPtr revIDLastSave="130" documentId="8_{846BF28B-6A34-4BEB-9D4B-F1CB92EBDA24}" xr6:coauthVersionLast="47" xr6:coauthVersionMax="47" xr10:uidLastSave="{6C54EEEB-AFEE-4148-BB94-D5558EE97A2B}"/>
  <bookViews>
    <workbookView xWindow="-110" yWindow="-110" windowWidth="19420" windowHeight="10300" firstSheet="1" activeTab="1" xr2:uid="{BE9E1E00-0B85-4844-B1E3-229A610793B1}"/>
  </bookViews>
  <sheets>
    <sheet name="Introduction" sheetId="13" r:id="rId1"/>
    <sheet name="Part 1 - About" sheetId="9" r:id="rId2"/>
    <sheet name="Part 2 - Disclosure checklist" sheetId="8" r:id="rId3"/>
    <sheet name="Part 3 - Reporting entities" sheetId="12" r:id="rId4"/>
    <sheet name="Part 4 - Government revenues" sheetId="4" r:id="rId5"/>
    <sheet name="Part 5 - Company data" sheetId="11" r:id="rId6"/>
    <sheet name="Lists" sheetId="10" state="hidden" r:id="rId7"/>
  </sheets>
  <externalReferences>
    <externalReference r:id="rId8"/>
  </externalReferences>
  <definedNames>
    <definedName name="Agency_type">Government_entity_type[[#All],[&lt; Agency type &gt;]]</definedName>
    <definedName name="Commodities_list">Table5_Commodities_list[HS Product Description w volume]</definedName>
    <definedName name="Commodity_names">Table5_Commodities_list[HS Product Description]</definedName>
    <definedName name="Companies_list">Companies[Full company name]</definedName>
    <definedName name="Countries_list">Table1_Country_codes_and_currencies[Country or Area name]</definedName>
    <definedName name="Currency_code_list">Table1_Country_codes_and_currencies[Currency code (ISO-4217)]</definedName>
    <definedName name="GFS_list">Table6_GFS_codes_classification[Combined]</definedName>
    <definedName name="Government_entities_list">Government_agencies[Full name of agency]</definedName>
    <definedName name="Project_phases_list">Table12[Project phases]</definedName>
    <definedName name="Projectname">Companies15[Full project name]</definedName>
    <definedName name="Reporting_options_list">Table3_Reporting_options[List]</definedName>
    <definedName name="Revenue_stream_list">Government_revenues_table[Revenue stream name]</definedName>
    <definedName name="Sector_list">Table7_sectors[Sector(s)]</definedName>
    <definedName name="Simple_options_list">Table2_Simple_options[List]</definedName>
    <definedName name="Total_reconciled">Table10[Revenue value]</definedName>
    <definedName name="Total_revenues">Government_revenues_table[Revenue value]</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5" i="8" l="1"/>
  <c r="F34" i="8"/>
  <c r="F31" i="8"/>
  <c r="F183" i="8"/>
  <c r="F184" i="8"/>
  <c r="F186" i="8"/>
  <c r="J937" i="11"/>
  <c r="J935" i="11"/>
  <c r="J49" i="4"/>
  <c r="B176" i="8"/>
  <c r="I27" i="12"/>
  <c r="B903" i="11" l="1"/>
  <c r="B904" i="11"/>
  <c r="B905" i="11"/>
  <c r="B906" i="11"/>
  <c r="B907" i="11"/>
  <c r="B99" i="11"/>
  <c r="B132" i="11"/>
  <c r="B918" i="11"/>
  <c r="B100" i="11"/>
  <c r="B850" i="11"/>
  <c r="B124" i="11"/>
  <c r="B107" i="11"/>
  <c r="B202" i="11"/>
  <c r="B673" i="11" l="1"/>
  <c r="B337" i="11"/>
  <c r="B348" i="11"/>
  <c r="B292" i="11"/>
  <c r="B742" i="11"/>
  <c r="B849" i="11"/>
  <c r="B837" i="11"/>
  <c r="B548" i="11"/>
  <c r="B351" i="11"/>
  <c r="B383" i="11"/>
  <c r="B222" i="11"/>
  <c r="B682" i="11"/>
  <c r="B824" i="11"/>
  <c r="B382" i="11"/>
  <c r="B574" i="11"/>
  <c r="B267" i="11"/>
  <c r="B669" i="11"/>
  <c r="B316" i="11"/>
  <c r="B840" i="11"/>
  <c r="B253" i="11"/>
  <c r="B671" i="11"/>
  <c r="B793" i="11"/>
  <c r="B752" i="11"/>
  <c r="B465" i="11"/>
  <c r="B145" i="11"/>
  <c r="B491" i="11"/>
  <c r="B258" i="11"/>
  <c r="B684" i="11"/>
  <c r="B765" i="11"/>
  <c r="B570" i="11"/>
  <c r="B160" i="11"/>
  <c r="B634" i="11"/>
  <c r="B660" i="11"/>
  <c r="B116" i="11"/>
  <c r="B232" i="11"/>
  <c r="B831" i="11"/>
  <c r="B211" i="11"/>
  <c r="B747" i="11"/>
  <c r="B595" i="11"/>
  <c r="B191" i="11"/>
  <c r="B271" i="11"/>
  <c r="B182" i="11"/>
  <c r="B779" i="11"/>
  <c r="B846" i="11"/>
  <c r="B778" i="11"/>
  <c r="B467" i="11"/>
  <c r="B101" i="11"/>
  <c r="B149" i="11"/>
  <c r="B108" i="11"/>
  <c r="B728" i="11"/>
  <c r="B830" i="11"/>
  <c r="B639" i="11"/>
  <c r="B112" i="11"/>
  <c r="B137" i="11"/>
  <c r="B103" i="11"/>
  <c r="B811" i="11"/>
  <c r="B856" i="11"/>
  <c r="B527" i="11"/>
  <c r="B408" i="11"/>
  <c r="B79" i="11"/>
  <c r="B172" i="11"/>
  <c r="B97" i="11"/>
  <c r="B677" i="11"/>
  <c r="B696" i="11"/>
  <c r="B605" i="11"/>
  <c r="B469" i="11"/>
  <c r="B58" i="11"/>
  <c r="B290" i="11"/>
  <c r="B76" i="11"/>
  <c r="B711" i="11"/>
  <c r="B762" i="11"/>
  <c r="B266" i="11"/>
  <c r="B418" i="11"/>
  <c r="B36" i="11"/>
  <c r="B69" i="11"/>
  <c r="B40" i="11"/>
  <c r="B766" i="11"/>
  <c r="B795" i="11"/>
  <c r="B509" i="11"/>
  <c r="B16" i="11"/>
  <c r="B214" i="11"/>
  <c r="B177" i="11"/>
  <c r="B30" i="11"/>
  <c r="B433" i="11"/>
  <c r="I76" i="12" l="1"/>
  <c r="I77" i="12"/>
  <c r="I78" i="12"/>
  <c r="D230" i="8" l="1"/>
  <c r="D222" i="8"/>
  <c r="D169" i="8" l="1"/>
  <c r="B130" i="11" l="1"/>
  <c r="B610" i="11"/>
  <c r="B589" i="11" l="1"/>
  <c r="B158" i="11"/>
  <c r="B571" i="11"/>
  <c r="B141" i="11"/>
  <c r="B499" i="11"/>
  <c r="B111" i="11"/>
  <c r="B154" i="11"/>
  <c r="B625" i="11"/>
  <c r="B139" i="11"/>
  <c r="B300" i="11"/>
  <c r="B310" i="11"/>
  <c r="B119" i="11"/>
  <c r="B366" i="11"/>
  <c r="B318" i="11"/>
  <c r="B678" i="11"/>
  <c r="B53" i="11"/>
  <c r="B305" i="11"/>
  <c r="B55" i="11"/>
  <c r="B25" i="11"/>
  <c r="B71" i="11"/>
  <c r="B51" i="11"/>
  <c r="B114" i="11"/>
  <c r="B670" i="11"/>
  <c r="B369" i="11"/>
  <c r="B98" i="11"/>
  <c r="B18" i="11"/>
  <c r="B504" i="11"/>
  <c r="B280" i="11"/>
  <c r="B31" i="11"/>
  <c r="B146" i="11"/>
  <c r="B164" i="11"/>
  <c r="B120" i="11"/>
  <c r="B83" i="11"/>
  <c r="B473" i="11"/>
  <c r="B37" i="11"/>
  <c r="B50" i="11"/>
  <c r="B68" i="11"/>
  <c r="B567" i="11"/>
  <c r="B484" i="11"/>
  <c r="B29" i="11"/>
  <c r="B204" i="11"/>
  <c r="B47" i="11"/>
  <c r="B67" i="11"/>
  <c r="B260" i="11"/>
  <c r="B242" i="11"/>
  <c r="B44" i="11"/>
  <c r="B635" i="11"/>
  <c r="B256" i="11"/>
  <c r="B65" i="11"/>
  <c r="B89" i="11"/>
  <c r="B375" i="11"/>
  <c r="B263" i="11"/>
  <c r="B86" i="11"/>
  <c r="B175" i="11"/>
  <c r="B91" i="11"/>
  <c r="B304" i="11"/>
  <c r="B792" i="11"/>
  <c r="B105" i="11"/>
  <c r="B32" i="11"/>
  <c r="B431" i="11"/>
  <c r="B194" i="11"/>
  <c r="B354" i="11"/>
  <c r="B241" i="11"/>
  <c r="B229" i="11"/>
  <c r="B299" i="11"/>
  <c r="B166" i="11"/>
  <c r="B84" i="11"/>
  <c r="B210" i="11"/>
  <c r="B77" i="11"/>
  <c r="B502" i="11"/>
  <c r="B461" i="11"/>
  <c r="B631" i="11"/>
  <c r="B393" i="11"/>
  <c r="B178" i="11"/>
  <c r="B400" i="11"/>
  <c r="B276" i="11"/>
  <c r="B224" i="11"/>
  <c r="B736" i="11"/>
  <c r="B818" i="11"/>
  <c r="B167" i="11"/>
  <c r="B365" i="11"/>
  <c r="B501" i="11"/>
  <c r="B75" i="11"/>
  <c r="B328" i="11"/>
  <c r="B143" i="11"/>
  <c r="B514" i="11"/>
  <c r="B454" i="11"/>
  <c r="B820" i="11"/>
  <c r="B616" i="11"/>
  <c r="B219" i="11"/>
  <c r="B333" i="11"/>
  <c r="B430" i="11"/>
  <c r="B265" i="11"/>
  <c r="B205" i="11"/>
  <c r="B275" i="11"/>
  <c r="B150" i="11"/>
  <c r="B249" i="11"/>
  <c r="B525" i="11"/>
  <c r="B445" i="11"/>
  <c r="B248" i="11"/>
  <c r="B537" i="11"/>
  <c r="B339" i="11"/>
  <c r="B138" i="11"/>
  <c r="B531" i="11"/>
  <c r="B760" i="11"/>
  <c r="B186" i="11"/>
  <c r="B59" i="11"/>
  <c r="B421" i="11"/>
  <c r="B239" i="11"/>
  <c r="B560" i="11"/>
  <c r="B306" i="11"/>
  <c r="B358" i="11"/>
  <c r="B64" i="11"/>
  <c r="B61" i="11"/>
  <c r="B644" i="11"/>
  <c r="B125" i="11"/>
  <c r="B540" i="11"/>
  <c r="B343" i="11"/>
  <c r="B545" i="11"/>
  <c r="B156" i="11"/>
  <c r="B707" i="11"/>
  <c r="B332" i="11"/>
  <c r="B586" i="11"/>
  <c r="B52" i="11"/>
  <c r="B691" i="11"/>
  <c r="B378" i="11"/>
  <c r="B429" i="11"/>
  <c r="B381" i="11"/>
  <c r="B463" i="11"/>
  <c r="B415" i="11"/>
  <c r="B733" i="11"/>
  <c r="B405" i="11"/>
  <c r="B437" i="11"/>
  <c r="B697" i="11"/>
  <c r="B804" i="11"/>
  <c r="B777" i="11"/>
  <c r="B496" i="11"/>
  <c r="B506" i="11"/>
  <c r="B441" i="11"/>
  <c r="B834" i="11"/>
  <c r="B620" i="11"/>
  <c r="B123" i="11"/>
  <c r="B385" i="11"/>
  <c r="B458" i="11"/>
  <c r="B404" i="11"/>
  <c r="B472" i="11"/>
  <c r="B341" i="11"/>
  <c r="B604" i="11"/>
  <c r="B649" i="11"/>
  <c r="B582" i="11"/>
  <c r="B368" i="11"/>
  <c r="B456" i="11"/>
  <c r="B457" i="11"/>
  <c r="B294" i="11"/>
  <c r="B757" i="11"/>
  <c r="B312" i="11"/>
  <c r="B530" i="11"/>
  <c r="B439" i="11"/>
  <c r="B475" i="11"/>
  <c r="B614" i="11"/>
  <c r="B613" i="11"/>
  <c r="B165" i="11"/>
  <c r="B417" i="11"/>
  <c r="B512" i="11"/>
  <c r="B319" i="11"/>
  <c r="B581" i="11"/>
  <c r="B780" i="11"/>
  <c r="B451" i="11"/>
  <c r="B478" i="11"/>
  <c r="B612" i="11"/>
  <c r="B652" i="11"/>
  <c r="B342" i="11"/>
  <c r="B225" i="11"/>
  <c r="B822" i="11"/>
  <c r="B543" i="11"/>
  <c r="B524" i="11"/>
  <c r="B580" i="11"/>
  <c r="B443" i="11"/>
  <c r="B564" i="11"/>
  <c r="B388" i="11"/>
  <c r="B764" i="11"/>
  <c r="B825" i="11"/>
  <c r="B584" i="11"/>
  <c r="B646" i="11"/>
  <c r="B705" i="11"/>
  <c r="B709" i="11"/>
  <c r="B665" i="11"/>
  <c r="B628" i="11"/>
  <c r="B627" i="11"/>
  <c r="B394" i="11"/>
  <c r="B593" i="11"/>
  <c r="B568" i="11"/>
  <c r="B753" i="11"/>
  <c r="B643" i="11"/>
  <c r="B601" i="11"/>
  <c r="B480" i="11"/>
  <c r="B483" i="11"/>
  <c r="B573" i="11"/>
  <c r="B602" i="11"/>
  <c r="B746" i="11"/>
  <c r="B808" i="11"/>
  <c r="B507" i="11"/>
  <c r="B534" i="11"/>
  <c r="B857" i="11"/>
  <c r="B656" i="11"/>
  <c r="B547" i="11"/>
  <c r="B722" i="11"/>
  <c r="B517" i="11"/>
  <c r="B615" i="11"/>
  <c r="B353" i="11"/>
  <c r="B462" i="11"/>
  <c r="B460" i="11"/>
  <c r="B756" i="11"/>
  <c r="B731" i="11"/>
  <c r="B434" i="11"/>
  <c r="B807" i="11"/>
  <c r="B745" i="11"/>
  <c r="B743" i="11"/>
  <c r="B726" i="11"/>
  <c r="B416" i="11"/>
  <c r="B330" i="11"/>
  <c r="B783" i="11"/>
  <c r="B704" i="11"/>
  <c r="B641" i="11"/>
  <c r="B633" i="11"/>
  <c r="B407" i="11"/>
  <c r="B338" i="11"/>
  <c r="B735" i="11"/>
  <c r="B479" i="11"/>
  <c r="B734" i="11"/>
  <c r="B619" i="11"/>
  <c r="B688" i="11"/>
  <c r="B476" i="11"/>
  <c r="B683" i="11"/>
  <c r="B410" i="11"/>
  <c r="B737" i="11"/>
  <c r="B516" i="11"/>
  <c r="B681" i="11"/>
  <c r="B371" i="11"/>
  <c r="B435" i="11"/>
  <c r="B832" i="11"/>
  <c r="B489" i="11"/>
  <c r="B700" i="11"/>
  <c r="B713" i="11"/>
  <c r="B594" i="11"/>
  <c r="B686" i="11"/>
  <c r="B562" i="11"/>
  <c r="B621" i="11"/>
  <c r="B802" i="11"/>
  <c r="B797" i="11"/>
  <c r="B932" i="11"/>
  <c r="B931" i="11"/>
  <c r="B923" i="11"/>
  <c r="B897" i="11"/>
  <c r="B933" i="11"/>
  <c r="B900" i="11"/>
  <c r="B899" i="11"/>
  <c r="B898" i="11"/>
  <c r="B862" i="11"/>
  <c r="B863" i="11"/>
  <c r="B307" i="11"/>
  <c r="B269" i="11"/>
  <c r="B542" i="11"/>
  <c r="B287" i="11"/>
  <c r="B608" i="11"/>
  <c r="B864" i="11"/>
  <c r="B349" i="11"/>
  <c r="B511" i="11"/>
  <c r="B533" i="11"/>
  <c r="B609" i="11"/>
  <c r="B865" i="11"/>
  <c r="B317" i="11"/>
  <c r="B255" i="11"/>
  <c r="B423" i="11"/>
  <c r="B866" i="11"/>
  <c r="B867" i="11"/>
  <c r="B498" i="11"/>
  <c r="B740" i="11"/>
  <c r="B868" i="11"/>
  <c r="B869" i="11"/>
  <c r="B335" i="11"/>
  <c r="B870" i="11"/>
  <c r="B233" i="11"/>
  <c r="B360" i="11"/>
  <c r="B492" i="11"/>
  <c r="B744" i="11"/>
  <c r="B785" i="11"/>
  <c r="B871" i="11"/>
  <c r="B872" i="11"/>
  <c r="B873" i="11"/>
  <c r="B386" i="11"/>
  <c r="B603" i="11"/>
  <c r="B169" i="11"/>
  <c r="B503" i="11"/>
  <c r="B664" i="11"/>
  <c r="B228" i="11"/>
  <c r="B497" i="11"/>
  <c r="B546" i="11"/>
  <c r="B675" i="11"/>
  <c r="B174" i="11"/>
  <c r="B148" i="11"/>
  <c r="B477" i="11"/>
  <c r="B428" i="11"/>
  <c r="B651" i="11"/>
  <c r="B452" i="11"/>
  <c r="B676" i="11"/>
  <c r="B493" i="11"/>
  <c r="B874" i="11"/>
  <c r="B157" i="11"/>
  <c r="B362" i="11"/>
  <c r="B761" i="11"/>
  <c r="B583" i="11"/>
  <c r="B667" i="11"/>
  <c r="B590" i="11"/>
  <c r="B710" i="11"/>
  <c r="B819" i="11"/>
  <c r="B396" i="11"/>
  <c r="B314" i="11"/>
  <c r="B293" i="11"/>
  <c r="B311" i="11"/>
  <c r="B600" i="11"/>
  <c r="B70" i="11"/>
  <c r="B295" i="11"/>
  <c r="B576" i="11"/>
  <c r="B828" i="11"/>
  <c r="B720" i="11"/>
  <c r="B823" i="11"/>
  <c r="B346" i="11"/>
  <c r="B424" i="11"/>
  <c r="B200" i="11"/>
  <c r="B406" i="11"/>
  <c r="B558" i="11"/>
  <c r="B526" i="11"/>
  <c r="B102" i="11"/>
  <c r="B179" i="11"/>
  <c r="B875" i="11"/>
  <c r="B288" i="11"/>
  <c r="B380" i="11"/>
  <c r="B397" i="11"/>
  <c r="B48" i="11"/>
  <c r="B270" i="11"/>
  <c r="B136" i="11"/>
  <c r="B254" i="11"/>
  <c r="B553" i="11"/>
  <c r="B598" i="11"/>
  <c r="B642" i="11"/>
  <c r="B440" i="11"/>
  <c r="B579" i="11"/>
  <c r="B876" i="11"/>
  <c r="B877" i="11"/>
  <c r="B544" i="11"/>
  <c r="B666" i="11"/>
  <c r="B153" i="11"/>
  <c r="B291" i="11"/>
  <c r="B878" i="11"/>
  <c r="B259" i="11"/>
  <c r="B432" i="11"/>
  <c r="B409" i="11"/>
  <c r="B549" i="11"/>
  <c r="B879" i="11"/>
  <c r="B575" i="11"/>
  <c r="B659" i="11"/>
  <c r="B880" i="11"/>
  <c r="B427" i="11"/>
  <c r="B622" i="11"/>
  <c r="B881" i="11"/>
  <c r="B273" i="11"/>
  <c r="B303" i="11"/>
  <c r="B528" i="11"/>
  <c r="B274" i="11"/>
  <c r="B226" i="11"/>
  <c r="B523" i="11"/>
  <c r="B455" i="11"/>
  <c r="B882" i="11"/>
  <c r="B176" i="11"/>
  <c r="B188" i="11"/>
  <c r="B508" i="11"/>
  <c r="B221" i="11"/>
  <c r="B464" i="11"/>
  <c r="B687" i="11"/>
  <c r="B791" i="11"/>
  <c r="B413" i="11"/>
  <c r="B487" i="11"/>
  <c r="B883" i="11"/>
  <c r="B645" i="11"/>
  <c r="B738" i="11"/>
  <c r="B668" i="11"/>
  <c r="B884" i="11"/>
  <c r="B82" i="11"/>
  <c r="B126" i="11"/>
  <c r="B151" i="11"/>
  <c r="B277" i="11"/>
  <c r="B629" i="11"/>
  <c r="B657" i="11"/>
  <c r="B289" i="11"/>
  <c r="B356" i="11"/>
  <c r="B235" i="11"/>
  <c r="B327" i="11"/>
  <c r="B495" i="11"/>
  <c r="B387" i="11"/>
  <c r="B701" i="11"/>
  <c r="B587" i="11"/>
  <c r="B636" i="11"/>
  <c r="B355" i="11"/>
  <c r="B379" i="11"/>
  <c r="B372" i="11"/>
  <c r="B450" i="11"/>
  <c r="B403" i="11"/>
  <c r="B784" i="11"/>
  <c r="B538" i="11"/>
  <c r="B708" i="11"/>
  <c r="B373" i="11"/>
  <c r="B344" i="11"/>
  <c r="B800" i="11"/>
  <c r="B223" i="11"/>
  <c r="B264" i="11"/>
  <c r="B555" i="11"/>
  <c r="B712" i="11"/>
  <c r="B364" i="11"/>
  <c r="B481" i="11"/>
  <c r="B187" i="11"/>
  <c r="B632" i="11"/>
  <c r="B402" i="11"/>
  <c r="B377" i="11"/>
  <c r="B532" i="11"/>
  <c r="B618" i="11"/>
  <c r="B367" i="11"/>
  <c r="B725" i="11"/>
  <c r="B551" i="11"/>
  <c r="B653" i="11"/>
  <c r="B218" i="11"/>
  <c r="B326" i="11"/>
  <c r="B133" i="11"/>
  <c r="B322" i="11"/>
  <c r="B438" i="11"/>
  <c r="B550" i="11"/>
  <c r="B556" i="11"/>
  <c r="B767" i="11"/>
  <c r="B566" i="11"/>
  <c r="B715" i="11"/>
  <c r="B448" i="11"/>
  <c r="B554" i="11"/>
  <c r="B329" i="11"/>
  <c r="B449" i="11"/>
  <c r="B213" i="11"/>
  <c r="B471" i="11"/>
  <c r="B654" i="11"/>
  <c r="B885" i="11"/>
  <c r="B638" i="11"/>
  <c r="B886" i="11"/>
  <c r="B693" i="11"/>
  <c r="B776" i="11"/>
  <c r="B763" i="11"/>
  <c r="B468" i="11"/>
  <c r="B833" i="11"/>
  <c r="B786" i="11"/>
  <c r="B788" i="11"/>
  <c r="B790" i="11"/>
  <c r="B703" i="11"/>
  <c r="B663" i="11"/>
  <c r="B835" i="11"/>
  <c r="B723" i="11"/>
  <c r="B853" i="11"/>
  <c r="B854" i="11"/>
  <c r="B787" i="11"/>
  <c r="B510" i="11"/>
  <c r="B689" i="11"/>
  <c r="B851" i="11"/>
  <c r="B617" i="11"/>
  <c r="B741" i="11"/>
  <c r="B662" i="11"/>
  <c r="B459" i="11"/>
  <c r="B702" i="11"/>
  <c r="B674" i="11"/>
  <c r="B655" i="11"/>
  <c r="B536" i="11"/>
  <c r="B844" i="11"/>
  <c r="B724" i="11"/>
  <c r="B855" i="11"/>
  <c r="B859" i="11"/>
  <c r="B798" i="11"/>
  <c r="B848" i="11"/>
  <c r="B839" i="11"/>
  <c r="B836" i="11"/>
  <c r="B494" i="11"/>
  <c r="B419" i="11"/>
  <c r="B390" i="11"/>
  <c r="B34" i="11"/>
  <c r="B43" i="11"/>
  <c r="B33" i="11"/>
  <c r="B606" i="11"/>
  <c r="B751" i="11"/>
  <c r="B519" i="11"/>
  <c r="B814" i="11"/>
  <c r="B45" i="11"/>
  <c r="B163" i="11"/>
  <c r="B826" i="11"/>
  <c r="B72" i="11"/>
  <c r="B522" i="11"/>
  <c r="B92" i="11"/>
  <c r="B171" i="11"/>
  <c r="B134" i="11"/>
  <c r="B821" i="11"/>
  <c r="B94" i="11"/>
  <c r="B426" i="11"/>
  <c r="B838" i="11"/>
  <c r="B420" i="11"/>
  <c r="B106" i="11"/>
  <c r="B412" i="11"/>
  <c r="B113" i="11"/>
  <c r="B685" i="11"/>
  <c r="B799" i="11"/>
  <c r="B209" i="11"/>
  <c r="B162" i="11"/>
  <c r="B363" i="11"/>
  <c r="B309" i="11"/>
  <c r="B623" i="11"/>
  <c r="B185" i="11"/>
  <c r="B301" i="11"/>
  <c r="B195" i="11"/>
  <c r="B829" i="11"/>
  <c r="B847" i="11"/>
  <c r="B184" i="11"/>
  <c r="B772" i="11"/>
  <c r="B557" i="11"/>
  <c r="B261" i="11"/>
  <c r="B359" i="11"/>
  <c r="B192" i="11"/>
  <c r="B769" i="11"/>
  <c r="B852" i="11"/>
  <c r="B262" i="11"/>
  <c r="B806" i="11"/>
  <c r="B611" i="11"/>
  <c r="B245" i="11"/>
  <c r="B340" i="11"/>
  <c r="B251" i="11"/>
  <c r="B698" i="11"/>
  <c r="B860" i="11"/>
  <c r="B246" i="11"/>
  <c r="B630" i="11"/>
  <c r="B238" i="11"/>
  <c r="B399" i="11"/>
  <c r="B296" i="11"/>
  <c r="B721" i="11"/>
  <c r="B243" i="11"/>
  <c r="B565" i="11"/>
  <c r="B775" i="11"/>
  <c r="B352" i="11"/>
  <c r="B212" i="11"/>
  <c r="B135" i="11"/>
  <c r="B401" i="11"/>
  <c r="B572" i="11"/>
  <c r="B272" i="11"/>
  <c r="B453" i="11"/>
  <c r="B323" i="11"/>
  <c r="B781" i="11"/>
  <c r="B794" i="11"/>
  <c r="B283" i="11"/>
  <c r="B541" i="11"/>
  <c r="B845" i="11"/>
  <c r="B596" i="11"/>
  <c r="B250" i="11"/>
  <c r="B626" i="11"/>
  <c r="B370" i="11"/>
  <c r="B690" i="11"/>
  <c r="B841" i="11"/>
  <c r="B313" i="11"/>
  <c r="B350" i="11"/>
  <c r="B647" i="11"/>
  <c r="B308" i="11"/>
  <c r="B563" i="11"/>
  <c r="B336" i="11"/>
  <c r="B782" i="11"/>
  <c r="B861" i="11"/>
  <c r="B588" i="11"/>
  <c r="B315" i="11"/>
  <c r="B679" i="11"/>
  <c r="B279" i="11"/>
  <c r="B63" i="11"/>
  <c r="B716" i="11"/>
  <c r="B21" i="11"/>
  <c r="B19" i="11"/>
  <c r="B719" i="11"/>
  <c r="B384" i="11"/>
  <c r="B843" i="11"/>
  <c r="B414" i="11"/>
  <c r="B127" i="11"/>
  <c r="B446" i="11"/>
  <c r="B891" i="11"/>
  <c r="B28" i="11"/>
  <c r="B231" i="11"/>
  <c r="B569" i="11"/>
  <c r="B520" i="11"/>
  <c r="B159" i="11"/>
  <c r="B815" i="11"/>
  <c r="B131" i="11"/>
  <c r="B201" i="11"/>
  <c r="B392" i="11"/>
  <c r="B730" i="11"/>
  <c r="B345" i="11"/>
  <c r="B27" i="11"/>
  <c r="B896" i="11"/>
  <c r="B56" i="11"/>
  <c r="B104" i="11"/>
  <c r="B22" i="11"/>
  <c r="B60" i="11"/>
  <c r="B118" i="11"/>
  <c r="B208" i="11"/>
  <c r="B894" i="11"/>
  <c r="B117" i="11"/>
  <c r="B95" i="11"/>
  <c r="B17" i="11"/>
  <c r="B286" i="11"/>
  <c r="B389" i="11"/>
  <c r="B207" i="11"/>
  <c r="B887" i="11"/>
  <c r="B115" i="11"/>
  <c r="B62" i="11"/>
  <c r="B23" i="11"/>
  <c r="B257" i="11"/>
  <c r="B189" i="11"/>
  <c r="B750" i="11"/>
  <c r="B247" i="11"/>
  <c r="B888" i="11"/>
  <c r="B140" i="11"/>
  <c r="B66" i="11"/>
  <c r="B24" i="11"/>
  <c r="B347" i="11"/>
  <c r="B234" i="11"/>
  <c r="B361" i="11"/>
  <c r="B147" i="11"/>
  <c r="B895" i="11"/>
  <c r="B121" i="11"/>
  <c r="B88" i="11"/>
  <c r="B26" i="11"/>
  <c r="B755" i="11"/>
  <c r="B281" i="11"/>
  <c r="B197" i="11"/>
  <c r="B297" i="11"/>
  <c r="B129" i="11"/>
  <c r="B38" i="11"/>
  <c r="B41" i="11"/>
  <c r="B73" i="11"/>
  <c r="B425" i="11"/>
  <c r="B773" i="11"/>
  <c r="B444" i="11"/>
  <c r="B109" i="11"/>
  <c r="B46" i="11"/>
  <c r="B49" i="11"/>
  <c r="B81" i="11"/>
  <c r="B324" i="11"/>
  <c r="B552" i="11"/>
  <c r="B284" i="11"/>
  <c r="B892" i="11"/>
  <c r="B142" i="11"/>
  <c r="B78" i="11"/>
  <c r="B35" i="11"/>
  <c r="B216" i="11"/>
  <c r="B268" i="11"/>
  <c r="B237" i="11"/>
  <c r="B893" i="11"/>
  <c r="B217" i="11"/>
  <c r="B93" i="11"/>
  <c r="B39" i="11"/>
  <c r="B422" i="11"/>
  <c r="B285" i="11"/>
  <c r="B486" i="11"/>
  <c r="B183" i="11"/>
  <c r="B74" i="11"/>
  <c r="B85" i="11"/>
  <c r="B474" i="11"/>
  <c r="B672" i="11"/>
  <c r="B650" i="11"/>
  <c r="B470" i="11"/>
  <c r="B889" i="11"/>
  <c r="B334" i="11"/>
  <c r="B203" i="11"/>
  <c r="B110" i="11"/>
  <c r="B488" i="11"/>
  <c r="B816" i="11"/>
  <c r="B321" i="11"/>
  <c r="B521" i="11"/>
  <c r="B890" i="11"/>
  <c r="B152" i="11"/>
  <c r="B155" i="11"/>
  <c r="B215" i="11"/>
  <c r="B466" i="11"/>
  <c r="B695" i="11"/>
  <c r="B144" i="11"/>
  <c r="B924" i="11"/>
  <c r="B925" i="11"/>
  <c r="B926" i="11"/>
  <c r="B927" i="11"/>
  <c r="B928" i="11"/>
  <c r="B929" i="11"/>
  <c r="B930" i="11"/>
  <c r="B482" i="11"/>
  <c r="B181" i="11"/>
  <c r="B196" i="11"/>
  <c r="B357" i="11"/>
  <c r="B236" i="11"/>
  <c r="B535" i="11"/>
  <c r="B916" i="11"/>
  <c r="B917" i="11"/>
  <c r="B500" i="11"/>
  <c r="B198" i="11"/>
  <c r="B252" i="11"/>
  <c r="B599" i="11"/>
  <c r="B515" i="11"/>
  <c r="B694" i="11"/>
  <c r="B915" i="11"/>
  <c r="B411" i="11"/>
  <c r="B331" i="11"/>
  <c r="B54" i="11"/>
  <c r="B190" i="11"/>
  <c r="B173" i="11"/>
  <c r="B42" i="11"/>
  <c r="B374" i="11"/>
  <c r="B398" i="11"/>
  <c r="B908" i="11"/>
  <c r="B909" i="11"/>
  <c r="B910" i="11"/>
  <c r="B911" i="11"/>
  <c r="B912" i="11"/>
  <c r="B913" i="11"/>
  <c r="B914" i="11"/>
  <c r="B170" i="11"/>
  <c r="B96" i="11"/>
  <c r="B206" i="11"/>
  <c r="B90" i="11"/>
  <c r="B87" i="11"/>
  <c r="B529" i="11"/>
  <c r="B447" i="11"/>
  <c r="B128" i="11"/>
  <c r="B640" i="11"/>
  <c r="B485" i="11"/>
  <c r="B706" i="11"/>
  <c r="B699" i="11"/>
  <c r="B161" i="11"/>
  <c r="B442" i="11"/>
  <c r="B180" i="11"/>
  <c r="B561" i="11"/>
  <c r="B577" i="11"/>
  <c r="B168" i="11"/>
  <c r="B661" i="11"/>
  <c r="B585" i="11"/>
  <c r="B803" i="11"/>
  <c r="B692" i="11"/>
  <c r="B919" i="11"/>
  <c r="B920" i="11"/>
  <c r="B921" i="11"/>
  <c r="B922" i="11"/>
  <c r="B193" i="11"/>
  <c r="B810" i="11"/>
  <c r="B739" i="11"/>
  <c r="B809" i="11"/>
  <c r="B749" i="11"/>
  <c r="B597" i="11"/>
  <c r="B278" i="11"/>
  <c r="B513" i="11"/>
  <c r="B240" i="11"/>
  <c r="B680" i="11"/>
  <c r="B607" i="11"/>
  <c r="B901" i="11"/>
  <c r="B902" i="11"/>
  <c r="B220" i="11"/>
  <c r="B658" i="11"/>
  <c r="B727" i="11"/>
  <c r="B578" i="11"/>
  <c r="B758" i="11"/>
  <c r="B718" i="11"/>
  <c r="B759" i="11"/>
  <c r="B230" i="11"/>
  <c r="B648" i="11"/>
  <c r="B768" i="11"/>
  <c r="B714" i="11"/>
  <c r="B717" i="11"/>
  <c r="B813" i="11"/>
  <c r="B227" i="11"/>
  <c r="B774" i="11"/>
  <c r="B771" i="11"/>
  <c r="B827" i="11"/>
  <c r="B812" i="11"/>
  <c r="B244" i="11"/>
  <c r="B754" i="11"/>
  <c r="B842" i="11"/>
  <c r="B805" i="11"/>
  <c r="B325" i="11"/>
  <c r="B624" i="11"/>
  <c r="B391" i="11"/>
  <c r="B591" i="11"/>
  <c r="B592" i="11"/>
  <c r="B298" i="11"/>
  <c r="B817" i="11"/>
  <c r="B858" i="11"/>
  <c r="B796" i="11"/>
  <c r="B770" i="11"/>
  <c r="B302" i="11"/>
  <c r="B732" i="11"/>
  <c r="B801" i="11"/>
  <c r="B559" i="11"/>
  <c r="B748" i="11"/>
  <c r="B789" i="11"/>
  <c r="B199" i="11"/>
  <c r="B490" i="11"/>
  <c r="I68" i="12" l="1"/>
  <c r="I69" i="12"/>
  <c r="I70" i="12"/>
  <c r="I71" i="12"/>
  <c r="I72" i="12"/>
  <c r="I80" i="12"/>
  <c r="I25" i="12"/>
  <c r="I28" i="12"/>
  <c r="I29" i="12"/>
  <c r="I30" i="12"/>
  <c r="I31" i="12"/>
  <c r="I32" i="12"/>
  <c r="I33" i="12"/>
  <c r="I34" i="12"/>
  <c r="I35" i="12"/>
  <c r="I36" i="12"/>
  <c r="I37" i="12"/>
  <c r="I38" i="12"/>
  <c r="I39" i="12"/>
  <c r="I40" i="12"/>
  <c r="I41" i="12"/>
  <c r="I42" i="12"/>
  <c r="I43" i="12"/>
  <c r="I44" i="12"/>
  <c r="I45" i="12"/>
  <c r="I46" i="12"/>
  <c r="I47" i="12"/>
  <c r="I48" i="12"/>
  <c r="I49" i="12"/>
  <c r="I50" i="12"/>
  <c r="I51" i="12"/>
  <c r="I52" i="12"/>
  <c r="I53" i="12"/>
  <c r="I54" i="12"/>
  <c r="I55" i="12"/>
  <c r="I56" i="12"/>
  <c r="I57" i="12"/>
  <c r="I58" i="12"/>
  <c r="I59" i="12"/>
  <c r="I60" i="12"/>
  <c r="I61" i="12"/>
  <c r="I62" i="12"/>
  <c r="I63" i="12"/>
  <c r="I64" i="12"/>
  <c r="I65" i="12"/>
  <c r="I66" i="12"/>
  <c r="I67" i="12"/>
  <c r="I73" i="12"/>
  <c r="I74" i="12"/>
  <c r="I75" i="12"/>
  <c r="I79" i="12"/>
  <c r="I81" i="12"/>
  <c r="F188" i="8" l="1"/>
  <c r="B141" i="8" l="1"/>
  <c r="B139" i="8"/>
  <c r="B137" i="8"/>
  <c r="B135" i="8"/>
  <c r="B133" i="8"/>
  <c r="B131" i="8"/>
  <c r="B127" i="8"/>
  <c r="B109" i="8" l="1"/>
  <c r="B111" i="8"/>
  <c r="B113" i="8"/>
  <c r="B115" i="8"/>
  <c r="B117" i="8"/>
  <c r="B103" i="8"/>
  <c r="F21" i="8" l="1"/>
  <c r="F20" i="8"/>
  <c r="E15" i="9" l="1"/>
  <c r="E16" i="9"/>
  <c r="E17" i="9"/>
  <c r="I26" i="12" l="1"/>
  <c r="H937" i="11" l="1"/>
  <c r="J47" i="4"/>
  <c r="D146" i="8" s="1"/>
  <c r="I49" i="4"/>
  <c r="B160" i="8" l="1"/>
  <c r="B156" i="8"/>
  <c r="B158" i="8"/>
  <c r="D180" i="8" l="1"/>
  <c r="E15" i="12" l="1"/>
  <c r="E54" i="9" l="1"/>
  <c r="E55" i="9"/>
  <c r="E53" i="9"/>
  <c r="E56" i="9"/>
  <c r="B99" i="8"/>
  <c r="B125" i="8" l="1"/>
  <c r="B123" i="8"/>
  <c r="E16" i="12" l="1"/>
  <c r="E18" i="12"/>
  <c r="E17" i="12"/>
  <c r="B80" i="11"/>
  <c r="B122" i="11"/>
  <c r="B57" i="11"/>
  <c r="B20" i="11"/>
  <c r="B15" i="11"/>
  <c r="B320" i="11"/>
  <c r="B395" i="11"/>
  <c r="B376" i="11"/>
  <c r="B518" i="11"/>
  <c r="B282" i="11"/>
  <c r="B729" i="11"/>
  <c r="B436" i="11"/>
  <c r="B637" i="11"/>
  <c r="B539" i="11"/>
  <c r="B505" i="11"/>
  <c r="N4" i="4"/>
  <c r="B107" i="8"/>
  <c r="B101" i="8"/>
  <c r="J62" i="4"/>
  <c r="J63" i="4" s="1"/>
  <c r="B31" i="4"/>
  <c r="C31" i="4"/>
  <c r="D31" i="4"/>
  <c r="E31" i="4"/>
  <c r="B34" i="4"/>
  <c r="C34" i="4"/>
  <c r="D34" i="4"/>
  <c r="E34" i="4"/>
  <c r="E36" i="4"/>
  <c r="D36" i="4"/>
  <c r="C36" i="4"/>
  <c r="B36" i="4"/>
  <c r="E37" i="4"/>
  <c r="D37" i="4"/>
  <c r="C37" i="4"/>
  <c r="B37" i="4"/>
  <c r="E35" i="4"/>
  <c r="D35" i="4"/>
  <c r="C35" i="4"/>
  <c r="B35" i="4"/>
  <c r="E23" i="4"/>
  <c r="D23" i="4"/>
  <c r="C23" i="4"/>
  <c r="B23" i="4"/>
  <c r="E40" i="4"/>
  <c r="F192" i="8"/>
  <c r="D24" i="4"/>
  <c r="E44" i="4"/>
  <c r="D44" i="4"/>
  <c r="C44" i="4"/>
  <c r="B44" i="4"/>
  <c r="E24" i="4"/>
  <c r="C24" i="4"/>
  <c r="B24" i="4"/>
  <c r="E25" i="4"/>
  <c r="D25" i="4"/>
  <c r="C25" i="4"/>
  <c r="B25" i="4"/>
  <c r="C45" i="4"/>
  <c r="C42" i="4"/>
  <c r="C43" i="4"/>
  <c r="C38" i="4"/>
  <c r="C39" i="4"/>
  <c r="C29" i="4"/>
  <c r="C28" i="4"/>
  <c r="C41" i="4"/>
  <c r="C40" i="4"/>
  <c r="C30" i="4"/>
  <c r="C27" i="4"/>
  <c r="C26" i="4"/>
  <c r="C33" i="4"/>
  <c r="C32" i="4"/>
  <c r="C22" i="4"/>
  <c r="D45" i="4"/>
  <c r="D42" i="4"/>
  <c r="D43" i="4"/>
  <c r="D38" i="4"/>
  <c r="D39" i="4"/>
  <c r="D29" i="4"/>
  <c r="D28" i="4"/>
  <c r="D41" i="4"/>
  <c r="D40" i="4"/>
  <c r="D30" i="4"/>
  <c r="D27" i="4"/>
  <c r="D26" i="4"/>
  <c r="D33" i="4"/>
  <c r="D32" i="4"/>
  <c r="D22" i="4"/>
  <c r="E45" i="4"/>
  <c r="E42" i="4"/>
  <c r="E43" i="4"/>
  <c r="E38" i="4"/>
  <c r="E39" i="4"/>
  <c r="E29" i="4"/>
  <c r="E28" i="4"/>
  <c r="E41" i="4"/>
  <c r="E30" i="4"/>
  <c r="E27" i="4"/>
  <c r="E26" i="4"/>
  <c r="E33" i="4"/>
  <c r="E32" i="4"/>
  <c r="E22" i="4"/>
  <c r="B45" i="4"/>
  <c r="B42" i="4"/>
  <c r="B43" i="4"/>
  <c r="B38" i="4"/>
  <c r="B39" i="4"/>
  <c r="B29" i="4"/>
  <c r="B28" i="4"/>
  <c r="B41" i="4"/>
  <c r="B40" i="4"/>
  <c r="B30" i="4"/>
  <c r="B27" i="4"/>
  <c r="B26" i="4"/>
  <c r="B33" i="4"/>
  <c r="B32" i="4"/>
  <c r="B22" i="4"/>
  <c r="E52" i="9"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tc={3AA1BD0D-17D0-48F9-A18C-4520424D988C}</author>
  </authors>
  <commentList>
    <comment ref="D105" authorId="0" shapeId="0" xr:uid="{3AA1BD0D-17D0-48F9-A18C-4520424D988C}">
      <text>
        <t>[Threaded comment]
Your version of Excel allows you to read this threaded comment; however, any edits to it will get removed if the file is opened in a newer version of Excel. Learn more: https://go.microsoft.com/fwlink/?linkid=870924
Comment:
    у мене вийшло 3,376,460,000 - сума по Об'єд.гір-хім. Не знаю, звідки Саша брав суму</t>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Query - Government_revenues_table" description="Connection to the 'Government_revenues_table' query in the workbook." type="5" refreshedVersion="0" background="1">
    <dbPr connection="Provider=Microsoft.Mashup.OleDb.1;Data Source=$Workbook$;Location=Government_revenues_table;Extended Properties=&quot;&quot;" command="SELECT * FROM [Government_revenues_table]"/>
  </connection>
  <connection id="2" xr16:uid="{00000000-0015-0000-FFFF-FFFF01000000}" keepAlive="1" name="Query - Government_revenues_table (2)" description="Connection to the 'Government_revenues_table (2)' query in the workbook." type="5" refreshedVersion="0" background="1">
    <dbPr connection="Provider=Microsoft.Mashup.OleDb.1;Data Source=$Workbook$;Location=Government_revenues_table (2);Extended Properties=&quot;&quot;" command="SELECT * FROM [Government_revenues_table (2)]"/>
  </connection>
</connections>
</file>

<file path=xl/sharedStrings.xml><?xml version="1.0" encoding="utf-8"?>
<sst xmlns="http://schemas.openxmlformats.org/spreadsheetml/2006/main" count="14141" uniqueCount="2773">
  <si>
    <t>Completed on:</t>
  </si>
  <si>
    <t>YYYY-MM-DD</t>
  </si>
  <si>
    <t>Summary data template for EITI disclosures</t>
  </si>
  <si>
    <t>Version 2.0 as of 1 July 2019</t>
  </si>
  <si>
    <t xml:space="preserve">Filling in this summary data template with EITI Report data will make your EITI Report data accessible in a machine-readable format. (requirement 7.2.d) </t>
  </si>
  <si>
    <t>“Make the EITI Report available in an open data format (xlsx or csv) online and publicise its availability.” 
- EITI Requirement 7.1.c</t>
  </si>
  <si>
    <t>How publishing EITI Report data works:</t>
  </si>
  <si>
    <t>1. Use one excel workbook per fiscal year covered. If you are reporting on both oil &amp; gas and mining, both can fit into one workbook.</t>
  </si>
  <si>
    <t>2. Fill in the entire workbook - parts 1-5.</t>
  </si>
  <si>
    <r>
      <t xml:space="preserve">3. This Data sheet should be submitted alongside the EITI Report. Send it to the International Secretariat: </t>
    </r>
    <r>
      <rPr>
        <u/>
        <sz val="11"/>
        <color rgb="FF0070C0"/>
        <rFont val="Franklin Gothic Book"/>
        <family val="2"/>
      </rPr>
      <t xml:space="preserve">data@eiti.org </t>
    </r>
  </si>
  <si>
    <r>
      <rPr>
        <sz val="11"/>
        <rFont val="Franklin Gothic Book"/>
        <family val="2"/>
      </rPr>
      <t xml:space="preserve">4. The data will be used to populate the global EITI data repository, available on the international EITI website: </t>
    </r>
    <r>
      <rPr>
        <u/>
        <sz val="11"/>
        <color theme="10"/>
        <rFont val="Franklin Gothic Book"/>
        <family val="2"/>
      </rPr>
      <t xml:space="preserve">https://eiti.org/data. </t>
    </r>
    <r>
      <rPr>
        <sz val="11"/>
        <rFont val="Franklin Gothic Book"/>
        <family val="2"/>
      </rPr>
      <t xml:space="preserve">You will receive the file back which will be fit for publication via the channels of your choice. </t>
    </r>
  </si>
  <si>
    <r>
      <t xml:space="preserve">This template should be </t>
    </r>
    <r>
      <rPr>
        <b/>
        <u/>
        <sz val="11"/>
        <rFont val="Franklin Gothic Book"/>
        <family val="2"/>
      </rPr>
      <t xml:space="preserve">completed in full and submitted </t>
    </r>
    <r>
      <rPr>
        <b/>
        <sz val="11"/>
        <rFont val="Franklin Gothic Book"/>
        <family val="2"/>
      </rPr>
      <t>to the EITI International Secretariat for each fiscal year covered under EITI Reporting.</t>
    </r>
  </si>
  <si>
    <t>This workbook has five parts. Insert the data starting with part 1 and work your way through to part 5</t>
  </si>
  <si>
    <r>
      <rPr>
        <b/>
        <sz val="11"/>
        <rFont val="Franklin Gothic Book"/>
        <family val="2"/>
      </rPr>
      <t xml:space="preserve">Part 1 (About): </t>
    </r>
    <r>
      <rPr>
        <sz val="11"/>
        <rFont val="Franklin Gothic Book"/>
        <family val="2"/>
      </rPr>
      <t>Insert</t>
    </r>
    <r>
      <rPr>
        <b/>
        <sz val="11"/>
        <rFont val="Franklin Gothic Book"/>
        <family val="2"/>
      </rPr>
      <t xml:space="preserve"> </t>
    </r>
    <r>
      <rPr>
        <sz val="11"/>
        <rFont val="Franklin Gothic Book"/>
        <family val="2"/>
      </rPr>
      <t>country and data characteristics.</t>
    </r>
  </si>
  <si>
    <r>
      <rPr>
        <b/>
        <sz val="11"/>
        <rFont val="Franklin Gothic Book"/>
        <family val="2"/>
      </rPr>
      <t xml:space="preserve">Part 2 (Disclosure checklist): </t>
    </r>
    <r>
      <rPr>
        <sz val="11"/>
        <rFont val="Franklin Gothic Book"/>
        <family val="2"/>
      </rPr>
      <t>Fill in contextual and aggregate financial data for EITI Requirements 2, 3, 4, 5, and 6.</t>
    </r>
  </si>
  <si>
    <r>
      <rPr>
        <b/>
        <sz val="11"/>
        <rFont val="Franklin Gothic Book"/>
        <family val="2"/>
      </rPr>
      <t xml:space="preserve">Part 3 (Reporting entities): </t>
    </r>
    <r>
      <rPr>
        <sz val="11"/>
        <rFont val="Franklin Gothic Book"/>
        <family val="2"/>
      </rPr>
      <t>Enter</t>
    </r>
    <r>
      <rPr>
        <b/>
        <sz val="11"/>
        <rFont val="Franklin Gothic Book"/>
        <family val="2"/>
      </rPr>
      <t xml:space="preserve"> </t>
    </r>
    <r>
      <rPr>
        <sz val="11"/>
        <rFont val="Franklin Gothic Book"/>
        <family val="2"/>
      </rPr>
      <t xml:space="preserve">reporting entities (Government agencies, companies and projects) and related information. </t>
    </r>
  </si>
  <si>
    <r>
      <rPr>
        <b/>
        <sz val="11"/>
        <rFont val="Franklin Gothic Book"/>
        <family val="2"/>
      </rPr>
      <t xml:space="preserve">Part 4 (Government revenues): </t>
    </r>
    <r>
      <rPr>
        <sz val="11"/>
        <rFont val="Franklin Gothic Book"/>
        <family val="2"/>
      </rPr>
      <t>Enter</t>
    </r>
    <r>
      <rPr>
        <b/>
        <sz val="11"/>
        <rFont val="Franklin Gothic Book"/>
        <family val="2"/>
      </rPr>
      <t xml:space="preserve"> </t>
    </r>
    <r>
      <rPr>
        <sz val="11"/>
        <rFont val="Franklin Gothic Book"/>
        <family val="2"/>
      </rPr>
      <t>data on government revenues per revenue stream, according to GFS classification.</t>
    </r>
  </si>
  <si>
    <r>
      <rPr>
        <b/>
        <sz val="11"/>
        <rFont val="Franklin Gothic Book"/>
        <family val="2"/>
      </rPr>
      <t xml:space="preserve">Part 5 (Company data): </t>
    </r>
    <r>
      <rPr>
        <sz val="11"/>
        <rFont val="Franklin Gothic Book"/>
        <family val="2"/>
      </rPr>
      <t>Enter</t>
    </r>
    <r>
      <rPr>
        <b/>
        <sz val="11"/>
        <rFont val="Franklin Gothic Book"/>
        <family val="2"/>
      </rPr>
      <t xml:space="preserve"> </t>
    </r>
    <r>
      <rPr>
        <sz val="11"/>
        <rFont val="Franklin Gothic Book"/>
        <family val="2"/>
      </rPr>
      <t>company- and project-level data per revenue stream.</t>
    </r>
  </si>
  <si>
    <r>
      <rPr>
        <i/>
        <sz val="10.5"/>
        <rFont val="Calibri"/>
        <family val="2"/>
      </rPr>
      <t xml:space="preserve">The International Secretariat can provide advice and support on request. Please contact </t>
    </r>
    <r>
      <rPr>
        <i/>
        <u/>
        <sz val="10.5"/>
        <color theme="10"/>
        <rFont val="Calibri"/>
        <family val="2"/>
      </rPr>
      <t>data@eiti.org</t>
    </r>
  </si>
  <si>
    <t>Cells in orange must be completed before submission</t>
  </si>
  <si>
    <t>Cells in light blue are for supplying sources and/or comments</t>
  </si>
  <si>
    <t>White cells require no action</t>
  </si>
  <si>
    <t>Cells in grey are for your information: You will receive immediate feedback on many of the data entries and some cells will fill in automatically.</t>
  </si>
  <si>
    <r>
      <rPr>
        <b/>
        <i/>
        <u/>
        <sz val="11"/>
        <color theme="1"/>
        <rFont val="Franklin Gothic Book"/>
        <family val="2"/>
      </rPr>
      <t>Terminology:</t>
    </r>
    <r>
      <rPr>
        <b/>
        <i/>
        <sz val="11"/>
        <color theme="1"/>
        <rFont val="Franklin Gothic Book"/>
        <family val="2"/>
      </rPr>
      <t xml:space="preserve"> Disclosure</t>
    </r>
  </si>
  <si>
    <r>
      <rPr>
        <b/>
        <i/>
        <u/>
        <sz val="11"/>
        <color theme="1"/>
        <rFont val="Franklin Gothic Book"/>
        <family val="2"/>
      </rPr>
      <t>Terminology:</t>
    </r>
    <r>
      <rPr>
        <b/>
        <i/>
        <sz val="11"/>
        <color theme="1"/>
        <rFont val="Franklin Gothic Book"/>
        <family val="2"/>
      </rPr>
      <t xml:space="preserve"> Simple options</t>
    </r>
  </si>
  <si>
    <r>
      <rPr>
        <i/>
        <u/>
        <sz val="11"/>
        <color theme="1"/>
        <rFont val="Franklin Gothic Book"/>
        <family val="2"/>
      </rPr>
      <t>Yes, systematically disclosed</t>
    </r>
    <r>
      <rPr>
        <i/>
        <sz val="11"/>
        <color theme="1"/>
        <rFont val="Franklin Gothic Book"/>
        <family val="2"/>
      </rPr>
      <t>: If data is regularly and publicly disclosed by government agencies or companies, and the data is reliable, please select Yes, systematically disclosed</t>
    </r>
  </si>
  <si>
    <r>
      <rPr>
        <i/>
        <u/>
        <sz val="11"/>
        <color theme="1"/>
        <rFont val="Franklin Gothic Book"/>
        <family val="2"/>
      </rPr>
      <t>Yes</t>
    </r>
    <r>
      <rPr>
        <i/>
        <sz val="11"/>
        <color theme="1"/>
        <rFont val="Franklin Gothic Book"/>
        <family val="2"/>
      </rPr>
      <t>: All the aspects of the question are answered/covered.</t>
    </r>
  </si>
  <si>
    <r>
      <rPr>
        <i/>
        <u/>
        <sz val="11"/>
        <color theme="1"/>
        <rFont val="Franklin Gothic Book"/>
        <family val="2"/>
      </rPr>
      <t>Yes, through EITI reporting</t>
    </r>
    <r>
      <rPr>
        <i/>
        <sz val="11"/>
        <color theme="1"/>
        <rFont val="Franklin Gothic Book"/>
        <family val="2"/>
      </rPr>
      <t>: If the EITI Report covers certain data gaps in government or corporate disclosures, please select "Yes, in EITI Report".</t>
    </r>
  </si>
  <si>
    <r>
      <t>Partially:</t>
    </r>
    <r>
      <rPr>
        <i/>
        <sz val="11"/>
        <color theme="1"/>
        <rFont val="Franklin Gothic Book"/>
        <family val="2"/>
      </rPr>
      <t>Aspects of the question have been answered/covered.</t>
    </r>
  </si>
  <si>
    <r>
      <rPr>
        <i/>
        <u/>
        <sz val="11"/>
        <color theme="1"/>
        <rFont val="Franklin Gothic Book"/>
        <family val="2"/>
      </rPr>
      <t>Not available</t>
    </r>
    <r>
      <rPr>
        <i/>
        <sz val="11"/>
        <color theme="1"/>
        <rFont val="Franklin Gothic Book"/>
        <family val="2"/>
      </rPr>
      <t>: The data is applicable in the country, but no data or information is available.</t>
    </r>
  </si>
  <si>
    <r>
      <rPr>
        <i/>
        <u/>
        <sz val="11"/>
        <color theme="1"/>
        <rFont val="Franklin Gothic Book"/>
        <family val="2"/>
      </rPr>
      <t>No</t>
    </r>
    <r>
      <rPr>
        <i/>
        <sz val="11"/>
        <color theme="1"/>
        <rFont val="Franklin Gothic Book"/>
        <family val="2"/>
      </rPr>
      <t>: No information is covered.</t>
    </r>
  </si>
  <si>
    <r>
      <t xml:space="preserve">Not applicable: </t>
    </r>
    <r>
      <rPr>
        <i/>
        <sz val="11"/>
        <color theme="1"/>
        <rFont val="Franklin Gothic Book"/>
        <family val="2"/>
      </rPr>
      <t xml:space="preserve">If a requirement is not relevant, please select "Not applicable". Refer to any evidence documented as part of the EITI Report, or through minutes of a multi-stakeholder meeting. </t>
    </r>
  </si>
  <si>
    <r>
      <t>Not applicable</t>
    </r>
    <r>
      <rPr>
        <i/>
        <sz val="11"/>
        <color theme="1"/>
        <rFont val="Franklin Gothic Book"/>
        <family val="2"/>
      </rPr>
      <t>: The question is not relevant for the case, When it is required, please refer to evidence of non-applicability.</t>
    </r>
  </si>
  <si>
    <r>
      <rPr>
        <b/>
        <sz val="11"/>
        <rFont val="Franklin Gothic Book"/>
        <family val="2"/>
      </rPr>
      <t xml:space="preserve">For the latest version of Summary data templates, see </t>
    </r>
    <r>
      <rPr>
        <b/>
        <u/>
        <sz val="11"/>
        <color rgb="FF188FBB"/>
        <rFont val="Franklin Gothic Book"/>
        <family val="2"/>
      </rPr>
      <t>https://eiti.org/summary-data-template</t>
    </r>
  </si>
  <si>
    <r>
      <rPr>
        <b/>
        <sz val="11"/>
        <rFont val="Franklin Gothic Book"/>
        <family val="2"/>
      </rPr>
      <t xml:space="preserve">Give us your feedback or report a conflict in the data! Write to us at  </t>
    </r>
    <r>
      <rPr>
        <b/>
        <u/>
        <sz val="11"/>
        <color rgb="FF188FBB"/>
        <rFont val="Franklin Gothic Book"/>
        <family val="2"/>
      </rPr>
      <t>data@eiti.org</t>
    </r>
  </si>
  <si>
    <t>EITI International Secretariat</t>
  </si>
  <si>
    <r>
      <t xml:space="preserve">Phone: </t>
    </r>
    <r>
      <rPr>
        <b/>
        <sz val="11"/>
        <color rgb="FF165B89"/>
        <rFont val="Franklin Gothic Book"/>
        <family val="2"/>
      </rPr>
      <t>+47 222 00 800</t>
    </r>
    <r>
      <rPr>
        <b/>
        <sz val="11"/>
        <color rgb="FF000000"/>
        <rFont val="Franklin Gothic Book"/>
        <family val="2"/>
      </rPr>
      <t xml:space="preserve">   </t>
    </r>
    <r>
      <rPr>
        <b/>
        <sz val="11"/>
        <color rgb="FF000000"/>
        <rFont val="Wingdings"/>
        <charset val="2"/>
      </rPr>
      <t></t>
    </r>
    <r>
      <rPr>
        <b/>
        <sz val="11"/>
        <color rgb="FF000000"/>
        <rFont val="Franklin Gothic Book"/>
        <family val="2"/>
      </rPr>
      <t xml:space="preserve">   E-mail: </t>
    </r>
    <r>
      <rPr>
        <b/>
        <u/>
        <sz val="11"/>
        <color rgb="FF165B89"/>
        <rFont val="Franklin Gothic Book"/>
        <family val="2"/>
      </rPr>
      <t>secretariat@eiti.org</t>
    </r>
    <r>
      <rPr>
        <b/>
        <sz val="11"/>
        <color rgb="FF000000"/>
        <rFont val="Franklin Gothic Book"/>
        <family val="2"/>
      </rPr>
      <t xml:space="preserve">   </t>
    </r>
    <r>
      <rPr>
        <b/>
        <sz val="11"/>
        <color rgb="FF000000"/>
        <rFont val="Wingdings"/>
        <charset val="2"/>
      </rPr>
      <t></t>
    </r>
    <r>
      <rPr>
        <b/>
        <sz val="11"/>
        <color rgb="FF000000"/>
        <rFont val="Franklin Gothic Book"/>
        <family val="2"/>
      </rPr>
      <t xml:space="preserve">   Twitter: </t>
    </r>
    <r>
      <rPr>
        <b/>
        <sz val="11"/>
        <color rgb="FF165B89"/>
        <rFont val="Franklin Gothic Book"/>
        <family val="2"/>
      </rPr>
      <t>@EITIorg</t>
    </r>
    <r>
      <rPr>
        <b/>
        <sz val="11"/>
        <color rgb="FF000000"/>
        <rFont val="Franklin Gothic Book"/>
        <family val="2"/>
      </rPr>
      <t xml:space="preserve">  </t>
    </r>
    <r>
      <rPr>
        <b/>
        <sz val="11"/>
        <color rgb="FF000000"/>
        <rFont val="Wingdings"/>
        <charset val="2"/>
      </rPr>
      <t xml:space="preserve"> </t>
    </r>
    <r>
      <rPr>
        <b/>
        <sz val="11"/>
        <color rgb="FF000000"/>
        <rFont val="Franklin Gothic Book"/>
        <family val="2"/>
      </rPr>
      <t xml:space="preserve">   </t>
    </r>
    <r>
      <rPr>
        <b/>
        <u/>
        <sz val="11"/>
        <color rgb="FF165B89"/>
        <rFont val="Franklin Gothic Book"/>
        <family val="2"/>
      </rPr>
      <t>www.eiti.org</t>
    </r>
  </si>
  <si>
    <t>Country or area</t>
  </si>
  <si>
    <r>
      <t xml:space="preserve">Address: </t>
    </r>
    <r>
      <rPr>
        <b/>
        <sz val="11"/>
        <color rgb="FF165B89"/>
        <rFont val="Franklin Gothic Book"/>
        <family val="2"/>
      </rPr>
      <t>Rådhusgata 26, 0151 Oslo, Norway</t>
    </r>
    <r>
      <rPr>
        <b/>
        <sz val="11"/>
        <color rgb="FF000000"/>
        <rFont val="Franklin Gothic Book"/>
        <family val="2"/>
      </rPr>
      <t xml:space="preserve">   </t>
    </r>
    <r>
      <rPr>
        <b/>
        <sz val="11"/>
        <color rgb="FF000000"/>
        <rFont val="Wingdings"/>
        <charset val="2"/>
      </rPr>
      <t></t>
    </r>
    <r>
      <rPr>
        <b/>
        <sz val="11"/>
        <color rgb="FF000000"/>
        <rFont val="Franklin Gothic Book"/>
        <family val="2"/>
      </rPr>
      <t xml:space="preserve">   P.O. Box: </t>
    </r>
    <r>
      <rPr>
        <b/>
        <sz val="11"/>
        <color rgb="FF165B89"/>
        <rFont val="Franklin Gothic Book"/>
        <family val="2"/>
      </rPr>
      <t>Postboks 340 Sentrum, 0101 Oslo, Norway</t>
    </r>
  </si>
  <si>
    <r>
      <rPr>
        <b/>
        <sz val="11"/>
        <color rgb="FF000000"/>
        <rFont val="Franklin Gothic Book"/>
        <family val="2"/>
      </rPr>
      <t xml:space="preserve">Part 1 (About) </t>
    </r>
    <r>
      <rPr>
        <sz val="11"/>
        <color rgb="FF000000"/>
        <rFont val="Franklin Gothic Book"/>
        <family val="2"/>
      </rPr>
      <t>covers country and data characteristics.</t>
    </r>
  </si>
  <si>
    <t>How to complete this sheet:</t>
  </si>
  <si>
    <r>
      <t xml:space="preserve">1. Starting from the top, </t>
    </r>
    <r>
      <rPr>
        <b/>
        <i/>
        <sz val="11"/>
        <rFont val="Franklin Gothic Book"/>
        <family val="2"/>
      </rPr>
      <t xml:space="preserve">select your responses in the grey column. </t>
    </r>
    <r>
      <rPr>
        <i/>
        <sz val="11"/>
        <rFont val="Franklin Gothic Book"/>
        <family val="2"/>
      </rPr>
      <t xml:space="preserve">Guidance is provided in yellow boxes once the cell is selected. </t>
    </r>
  </si>
  <si>
    <t xml:space="preserve">2. Once certain questions are answered, further guidance and questions may appear. Please respond to each of these, until completed. </t>
  </si>
  <si>
    <r>
      <t xml:space="preserve">3. Include any additional information or comments as needed in the </t>
    </r>
    <r>
      <rPr>
        <b/>
        <i/>
        <sz val="11"/>
        <color theme="1"/>
        <rFont val="Franklin Gothic Book"/>
        <family val="2"/>
      </rPr>
      <t xml:space="preserve">Source/Comments" </t>
    </r>
    <r>
      <rPr>
        <i/>
        <sz val="11"/>
        <color theme="1"/>
        <rFont val="Franklin Gothic Book"/>
        <family val="2"/>
      </rPr>
      <t>column.</t>
    </r>
  </si>
  <si>
    <r>
      <rPr>
        <i/>
        <sz val="11"/>
        <rFont val="Franklin Gothic Book"/>
        <family val="2"/>
      </rPr>
      <t>If you have any questions, please contact</t>
    </r>
    <r>
      <rPr>
        <u/>
        <sz val="11"/>
        <color theme="10"/>
        <rFont val="Franklin Gothic Book"/>
        <family val="2"/>
      </rPr>
      <t xml:space="preserve"> </t>
    </r>
    <r>
      <rPr>
        <b/>
        <u/>
        <sz val="11"/>
        <color theme="10"/>
        <rFont val="Franklin Gothic Book"/>
        <family val="2"/>
      </rPr>
      <t>data@eiti.org</t>
    </r>
  </si>
  <si>
    <t>Cells in orange must be completed</t>
  </si>
  <si>
    <t>Cells in light blue are for voluntary input</t>
  </si>
  <si>
    <t xml:space="preserve">Part 1 - About </t>
  </si>
  <si>
    <t>Description</t>
  </si>
  <si>
    <t>Enter data in this column</t>
  </si>
  <si>
    <t>Source / Comments</t>
  </si>
  <si>
    <t>Country or area name</t>
  </si>
  <si>
    <t>Ukraine</t>
  </si>
  <si>
    <t>ISO Alpha-3 Code</t>
  </si>
  <si>
    <t>National currency name</t>
  </si>
  <si>
    <t>National currency ISO-4217</t>
  </si>
  <si>
    <t>Fiscal year covered by this data file</t>
  </si>
  <si>
    <t>Start Date</t>
  </si>
  <si>
    <t>End Date</t>
  </si>
  <si>
    <t>Data source</t>
  </si>
  <si>
    <t>Has an EITI Report been prepared by an Independent Administrator?</t>
  </si>
  <si>
    <t>Yes</t>
  </si>
  <si>
    <t>What is the name of the company?</t>
  </si>
  <si>
    <t>EY (Ernst &amp; Young LLC)</t>
  </si>
  <si>
    <t>Date that the EITI Report was made public</t>
  </si>
  <si>
    <t>URL, EITI Report</t>
  </si>
  <si>
    <t>https://eiti.org.ua/documents/zvit-ipvh-ukrainy-2021/</t>
  </si>
  <si>
    <t>Does the government systematically disclose EITI data at a single location?</t>
  </si>
  <si>
    <t>Publication date of the EITI data</t>
  </si>
  <si>
    <t>Website link (URL) to EITI data</t>
  </si>
  <si>
    <t>https://eiti.gov.ua/</t>
  </si>
  <si>
    <t>In 2020, the test version of the Ukrainian EITI Reports Submission and Analysis Electronic 
System (online EITI platform) was launched on the website https://eiti.gov.ua/. The platform is designed to automate the EITI implementation process in Ukraine by creating an electronic reporting system.</t>
  </si>
  <si>
    <t>Are there other files of relevance?</t>
  </si>
  <si>
    <t>No</t>
  </si>
  <si>
    <t>Date that other file was made public</t>
  </si>
  <si>
    <t>URL</t>
  </si>
  <si>
    <r>
      <t>EITI Requirement 7.2</t>
    </r>
    <r>
      <rPr>
        <b/>
        <sz val="11"/>
        <rFont val="Franklin Gothic Book"/>
        <family val="2"/>
      </rPr>
      <t>: Data accessibility and open data</t>
    </r>
  </si>
  <si>
    <t>Does the government have an open data policy?</t>
  </si>
  <si>
    <t>Yes, through EITI reporting</t>
  </si>
  <si>
    <t>Data coverage / scope</t>
  </si>
  <si>
    <t>Open data portal / files</t>
  </si>
  <si>
    <t>https://eiti.org/sites/default/files/attachments/ukraine_open_data_policy.pdf</t>
  </si>
  <si>
    <t>Sector coverage</t>
  </si>
  <si>
    <t>Oil</t>
  </si>
  <si>
    <t>Gas</t>
  </si>
  <si>
    <t>Mining (incl. Quarrying)</t>
  </si>
  <si>
    <t>Other, non-upstream sectors</t>
  </si>
  <si>
    <t>If yes, please specify name (insert new rows if multiple)</t>
  </si>
  <si>
    <t>Number of reporting government entities (incl SOEs if recipient)</t>
  </si>
  <si>
    <t>State Tax Service (STS), State Customs Service (SCS), The State Service of Geology and Subsoil of Ukraine (Derzhgeonadra),  State treasury Service (STrS),  State Environmental Inspectorate, Ministry of Economy, Ministry of Justice, Ministry of Energy, Ministry of Finance, State Statistics Service of Ukraine</t>
  </si>
  <si>
    <t>Number of reporting companies (incl SOEs if payer)</t>
  </si>
  <si>
    <r>
      <rPr>
        <i/>
        <sz val="11"/>
        <rFont val="Franklin Gothic Book"/>
        <family val="2"/>
      </rPr>
      <t>Reporting currency (</t>
    </r>
    <r>
      <rPr>
        <i/>
        <sz val="11"/>
        <color theme="10"/>
        <rFont val="Franklin Gothic Book"/>
        <family val="2"/>
      </rPr>
      <t>ISO-4217 currency codes</t>
    </r>
    <r>
      <rPr>
        <i/>
        <sz val="11"/>
        <rFont val="Franklin Gothic Book"/>
        <family val="2"/>
      </rPr>
      <t>)</t>
    </r>
  </si>
  <si>
    <t>UAH</t>
  </si>
  <si>
    <t xml:space="preserve">Exchange rate used: 1 USD = </t>
  </si>
  <si>
    <t>Average exchange rate in 2021</t>
  </si>
  <si>
    <t>Exchange rate source (URL,…)</t>
  </si>
  <si>
    <t>https://bank.gov.ua/ua/markets/exchangerate-chart</t>
  </si>
  <si>
    <r>
      <t>EITI Requirement 4.7</t>
    </r>
    <r>
      <rPr>
        <b/>
        <sz val="11"/>
        <rFont val="Franklin Gothic Book"/>
        <family val="2"/>
      </rPr>
      <t>: Disaggregation</t>
    </r>
  </si>
  <si>
    <t>… by revenue stream</t>
  </si>
  <si>
    <t>… by government agency</t>
  </si>
  <si>
    <t>… by company</t>
  </si>
  <si>
    <t>… by project</t>
  </si>
  <si>
    <t>Partially</t>
  </si>
  <si>
    <t>Data overview / requirement</t>
  </si>
  <si>
    <t>Systematically disclosed</t>
  </si>
  <si>
    <t>Calculated using the Disclosure checklist</t>
  </si>
  <si>
    <t>Through EITI Reporting</t>
  </si>
  <si>
    <t>Contact details: data submission</t>
  </si>
  <si>
    <t>Not applicable</t>
  </si>
  <si>
    <t>Not available</t>
  </si>
  <si>
    <t>Name and contact information of the person submitting this file</t>
  </si>
  <si>
    <t>Name</t>
  </si>
  <si>
    <t>Marian Herula</t>
  </si>
  <si>
    <t>Organisation</t>
  </si>
  <si>
    <t>EY Ukraine LLC</t>
  </si>
  <si>
    <t>Email address</t>
  </si>
  <si>
    <t>marian.Herula@ua.ey.com</t>
  </si>
  <si>
    <r>
      <rPr>
        <b/>
        <sz val="11"/>
        <color rgb="FF000000"/>
        <rFont val="Franklin Gothic Book"/>
        <family val="2"/>
      </rPr>
      <t xml:space="preserve">Part 2 (Disclosure checklist) </t>
    </r>
    <r>
      <rPr>
        <sz val="11"/>
        <color rgb="FF000000"/>
        <rFont val="Franklin Gothic Book"/>
        <family val="2"/>
      </rPr>
      <t>covers contextual and aggregate financial data for EITI Requirements 2, 3, 4, 5, and 6.</t>
    </r>
  </si>
  <si>
    <t>For each row, please complete the following steps</t>
  </si>
  <si>
    <r>
      <t>1.Starting from the top, begin by responding to questions in the first column (</t>
    </r>
    <r>
      <rPr>
        <b/>
        <i/>
        <sz val="11"/>
        <color theme="1"/>
        <rFont val="Franklin Gothic Book"/>
        <family val="2"/>
      </rPr>
      <t>Inclusion</t>
    </r>
    <r>
      <rPr>
        <i/>
        <sz val="11"/>
        <color theme="1"/>
        <rFont val="Franklin Gothic Book"/>
        <family val="2"/>
      </rPr>
      <t>). Guidance will be provided in yellow boxes once the cell is highlighted. Click the cells of each EITI Requirement for the precise language of the EITI Standard.</t>
    </r>
  </si>
  <si>
    <t>2.More guidance will appear as you fill the cells. Please fill out as directed, completing every column for each row before beginning the next.</t>
  </si>
  <si>
    <r>
      <t xml:space="preserve">For example, when choosing "Yes, in the EITI Report" "please include the section in the EITI Report" appears in the </t>
    </r>
    <r>
      <rPr>
        <b/>
        <i/>
        <sz val="11"/>
        <color theme="1"/>
        <rFont val="Franklin Gothic Book"/>
        <family val="2"/>
      </rPr>
      <t>Source / units</t>
    </r>
    <r>
      <rPr>
        <i/>
        <sz val="11"/>
        <color theme="1"/>
        <rFont val="Franklin Gothic Book"/>
        <family val="2"/>
      </rPr>
      <t xml:space="preserve"> box.</t>
    </r>
  </si>
  <si>
    <r>
      <t xml:space="preserve">3. Include any additional information or comments as needed in the </t>
    </r>
    <r>
      <rPr>
        <b/>
        <i/>
        <sz val="11"/>
        <color theme="1"/>
        <rFont val="Franklin Gothic Book"/>
        <family val="2"/>
      </rPr>
      <t xml:space="preserve">Comments / Notes" </t>
    </r>
    <r>
      <rPr>
        <i/>
        <sz val="11"/>
        <color theme="1"/>
        <rFont val="Franklin Gothic Book"/>
        <family val="2"/>
      </rPr>
      <t>column.</t>
    </r>
  </si>
  <si>
    <r>
      <rPr>
        <i/>
        <sz val="11"/>
        <rFont val="Franklin Gothic Book"/>
        <family val="2"/>
      </rPr>
      <t>If you have any questions, please contact</t>
    </r>
    <r>
      <rPr>
        <i/>
        <u/>
        <sz val="11"/>
        <color theme="10"/>
        <rFont val="Franklin Gothic Book"/>
        <family val="2"/>
      </rPr>
      <t xml:space="preserve"> </t>
    </r>
    <r>
      <rPr>
        <b/>
        <u/>
        <sz val="11"/>
        <color theme="10"/>
        <rFont val="Franklin Gothic Book"/>
        <family val="2"/>
      </rPr>
      <t>data@eiti.org</t>
    </r>
  </si>
  <si>
    <t>Part 2 - Disclosure checklist</t>
  </si>
  <si>
    <r>
      <t xml:space="preserve">Please fill in answers to </t>
    </r>
    <r>
      <rPr>
        <i/>
        <u/>
        <sz val="11"/>
        <color rgb="FF000000"/>
        <rFont val="Franklin Gothic Book"/>
        <family val="2"/>
      </rPr>
      <t>all the questions posed below</t>
    </r>
    <r>
      <rPr>
        <i/>
        <sz val="11"/>
        <color rgb="FF000000"/>
        <rFont val="Franklin Gothic Book"/>
        <family val="2"/>
      </rPr>
      <t xml:space="preserve">. </t>
    </r>
  </si>
  <si>
    <t>Requirement</t>
  </si>
  <si>
    <t>Inclusion</t>
  </si>
  <si>
    <t>Source / units</t>
  </si>
  <si>
    <t>Comments / Notes</t>
  </si>
  <si>
    <r>
      <t>EITI Requirement 2.1</t>
    </r>
    <r>
      <rPr>
        <b/>
        <sz val="11"/>
        <rFont val="Franklin Gothic Book"/>
        <family val="2"/>
      </rPr>
      <t>: Legal framework and fiscal regime</t>
    </r>
  </si>
  <si>
    <t>Does the government publish information about</t>
  </si>
  <si>
    <t>Laws and regulations?</t>
  </si>
  <si>
    <t>Yes, systematically disclosed</t>
  </si>
  <si>
    <t>https://zakon.rada.gov.ua/laws/?lang=en</t>
  </si>
  <si>
    <t>1) The database of laws of Ukraine is available online; 2) EITI Report, Section 6.1</t>
  </si>
  <si>
    <t>Overview of government agencies' roles?</t>
  </si>
  <si>
    <t>Mineral and petroleum rights' regime?</t>
  </si>
  <si>
    <t>The  Procedure on granting special permits on subsoil use, approved by the Resolution of the CMU No. 615 dated 30 May 2011. Mail laws: The Subsoil Code of Ukraine No 132/94-VR dated 27 July 1994; The Mining law of Ukraine No 1127-XIV dated 06 October 1999; The Law of Ukraine "Oil and Gas" No 2665-ІІІ dated 12.07.2001; The Law of Ukraine “On the Natural Gas Market” No. 329-VIII dated 09.04.2015.</t>
  </si>
  <si>
    <t>Fiscal regime?</t>
  </si>
  <si>
    <t>https://zakon.rada.gov.ua/laws/show/2755-17/ed20201223#Text</t>
  </si>
  <si>
    <t>1) Tax Code of Ukraine No. 2755-VI dated 2 December 2010 ; 2) EITI Report, Section 6.5</t>
  </si>
  <si>
    <r>
      <t>EITI Requirement 2.2</t>
    </r>
    <r>
      <rPr>
        <b/>
        <sz val="11"/>
        <rFont val="Franklin Gothic Book"/>
        <family val="2"/>
      </rPr>
      <t>: Contract and license allocations</t>
    </r>
  </si>
  <si>
    <t>the award process(es)?</t>
  </si>
  <si>
    <t xml:space="preserve">https://zakon.rada.gov.ua/laws/show/615-2011-%D0%BF/ed20191121; https://zakon.rada.gov.ua/laws/show/594-2011-%D0%BF/ed20191224 ;
 https://www.geo.gov.ua/ </t>
  </si>
  <si>
    <t>1) Procedure on granting special permits on subsoil use; 2) Procedure for holding auctions for sale of special permits on subsoil; 3) Information on license allocation can be found on web-site of the State Service of Geology and Subsoil of Ukraine; 4) EITI Report, Section 6.6.2</t>
  </si>
  <si>
    <t>and the technical and financial criteria used?</t>
  </si>
  <si>
    <t>the transfer process(es)?</t>
  </si>
  <si>
    <t>bidding rounds/process(es)?</t>
  </si>
  <si>
    <t>No. of license awards and transfers for the covered year</t>
  </si>
  <si>
    <t>'As of the date of this Report, the registry of licenses contains information about 378 licenses issued during 2021, all of which are valid. This number includes the total number of special permits issued for all minerals (not only for material minerals). Given the effect of Law No. 2115-IX dated 03.03.2022 on the protection of the interests of subjects of submission of reports and other documents during martial law or a state of war, access to certain categories of open data is limited.</t>
  </si>
  <si>
    <r>
      <t xml:space="preserve">EITI Requirement 2.3: </t>
    </r>
    <r>
      <rPr>
        <b/>
        <sz val="11"/>
        <rFont val="Franklin Gothic Book"/>
        <family val="2"/>
      </rPr>
      <t>Register of licenses</t>
    </r>
  </si>
  <si>
    <t>License register for mining sector</t>
  </si>
  <si>
    <t>Register of licences, State Service of Geology and Subsoil of Ukraine. Given the effect of Law No. 2115-IX dated 03.03.2022 on the protection of the interests of subjects of submission of reports and other documents during martial law or a state of war, access to certain categories of open data is limited.</t>
  </si>
  <si>
    <t>License register for petroleum sector</t>
  </si>
  <si>
    <t>License register for other sector(s) - add rows if several</t>
  </si>
  <si>
    <t>1) http://geoinf.kiev.ua/specdozvoli/ 
2) https://www.geo.gov.ua/nadrokorystuvannya/vydani-speczdozvoly-ta-ugody/</t>
  </si>
  <si>
    <t>In column F there are links to: 
1) Registry of licenses at the Geoinform of Ukraine SRPE’s website. 
2) Scanned copies of all licenses issued during 2020, together with agreements on the conditions of subsoil use (including work programs on the website of the Geology Service.
Given the effect of Law No. 2115-IX dated 03.03.2022 on the protection of the interests of subjects of submission of reports and other documents during martial law or a state of war, access to certain categories of open data is limited.</t>
  </si>
  <si>
    <r>
      <t>EITI Requirement 2.4</t>
    </r>
    <r>
      <rPr>
        <b/>
        <sz val="11"/>
        <rFont val="Franklin Gothic Book"/>
        <family val="2"/>
      </rPr>
      <t>: Contract disclosure</t>
    </r>
  </si>
  <si>
    <t>Government policy on contract disclosure</t>
  </si>
  <si>
    <t>1) https://zakon.rada.gov.ua/laws/show/615-2011-%D0%BF/ed20201201/conv#n622 
2) https://zakon.rada.gov.ua/laws/show/183-19#Text 
3) https://zakon.rada.gov.ua/laws/show/2545-19#Text</t>
  </si>
  <si>
    <t>See information on contracts disclosure in the EITI Report, Section 6.6.3. Links in column F are as follows:
1) Procedure for granting licenses.
2) Law of Ukraine “On the Transparency of the Use of Public Funds”.
3) The EITI Law.</t>
  </si>
  <si>
    <t>Are contracts or full license texts disclosed?</t>
  </si>
  <si>
    <t>https://www.geo.gov.ua/nadrokorystuvannya/vydani-speczdozvoly-ta-ugody/</t>
  </si>
  <si>
    <t>Scanned copies of all licenses issued during 2021, together with agreements on the conditions of subsoil use (including work programs) are published on the website of the Geology Service.
Given the effect of Law No. 2115-IX dated 03.03.2022 on the protection of the interests of subjects of submission of reports and other documents during martial law or a state of war, access to certain categories of open data is limited.</t>
  </si>
  <si>
    <t>Contract register for mining sector</t>
  </si>
  <si>
    <t>Contract register for petroleum sector</t>
  </si>
  <si>
    <t>Contract register for other sector(s) - add rows if several</t>
  </si>
  <si>
    <r>
      <t>EITI Requirement 2.5</t>
    </r>
    <r>
      <rPr>
        <b/>
        <sz val="11"/>
        <rFont val="Franklin Gothic Book"/>
        <family val="2"/>
      </rPr>
      <t>: Beneficial ownership</t>
    </r>
  </si>
  <si>
    <t>Government policy on beneficial ownership</t>
  </si>
  <si>
    <t xml:space="preserve">1) https://zakon.rada.gov.ua/laws/show/755-15#n160 
2) https://zakon.rada.gov.ua/laws/show/593-2016-%D0%BF/ed20180525#Text 
3) https://www.openownership.org/news/ukraine-becomes-the-first-country-to-integrate-with-openownership/ </t>
  </si>
  <si>
    <t>See Section 6.4 of the EITI Report. In column F related links: 1) The Law of Ukraine No. 755-IV dated 15.05.2003. 2) Resolution of the CMU No. 593 dated 8.09.2016. 3) OpenOwnership web-site</t>
  </si>
  <si>
    <t>Is beneficial ownership data disclosed?</t>
  </si>
  <si>
    <t>1) https://usr.minjust.gov.ua/ua/freesearch 
2) https://data.gov.ua/dataset/1c7f3815-3259-45e0-bdf1-64dca07ddc10 
3) https://register.openownership.org/</t>
  </si>
  <si>
    <t>See EITI Report, Annex 3. In col. F links: 1) The Unified state register: website of the Ministry of Justice of Ukraine; 2) Unified State Portal of Open Data; 3) The Global Beneficial Ownership Register</t>
  </si>
  <si>
    <t>Beneficial ownership registry</t>
  </si>
  <si>
    <t>Unified State Register of Legal Entities, Individual Entrepreneurs and Public Organizations</t>
  </si>
  <si>
    <t>https://usr.minjust.gov.ua/ua/freesearch</t>
  </si>
  <si>
    <r>
      <t>EITI Requirement 2.6</t>
    </r>
    <r>
      <rPr>
        <b/>
        <sz val="11"/>
        <rFont val="Franklin Gothic Book"/>
        <family val="2"/>
      </rPr>
      <t>: State participation</t>
    </r>
  </si>
  <si>
    <t>Does the government report how it participates in the extractive sector?</t>
  </si>
  <si>
    <t>1) https://zakon.rada.gov.ua/laws/show/185-16#Text 
2) https://zakon.rada.gov.ua/laws/show/185-16/ed20200716#n324
3) https://zakon.rada.gov.ua/rada/show/v0273922-21#n15</t>
  </si>
  <si>
    <t>See EITI Report, Section 7. In col. F links: 1) Web-site with all laws and regulations. 2) Law of Ukraine No. 185-V dated 21 September 2006. 3) The list of state-owned objects (by Ministry of Energy)</t>
  </si>
  <si>
    <t>References to state-owned enterprises portals or company website(s), for example as stated in the Report (Add rows if several SOEs)</t>
  </si>
  <si>
    <t>EITI Report, Annex 8</t>
  </si>
  <si>
    <t>From October 1, 2018, the legal framework for auditing in Ukraine is set up by the new Law on Auditing. According to the law, auditing in Ukraine shall be carried out in accordance with International Auditing Standards.</t>
  </si>
  <si>
    <t>https://www.naftogaz.com</t>
  </si>
  <si>
    <t>Naftogaz of Ukraine NJSC</t>
  </si>
  <si>
    <t>https://www.ukrnafta.com</t>
  </si>
  <si>
    <t>Ukrnafta PJSC</t>
  </si>
  <si>
    <t>https://ugv.com.ua</t>
  </si>
  <si>
    <t>Ukrgazvydobuvannya JSC</t>
  </si>
  <si>
    <t>http://www.uko.kiev.ua</t>
  </si>
  <si>
    <t>JV Ukrkarpatoil LTD LLC</t>
  </si>
  <si>
    <t>https://tsoua.com</t>
  </si>
  <si>
    <t xml:space="preserve">Gas Transmission System Operator of Ukraine LLC </t>
  </si>
  <si>
    <t>https://utg.ua</t>
  </si>
  <si>
    <t>Ukrtransgaz JSC</t>
  </si>
  <si>
    <t>https://www.ukrtransnafta.com</t>
  </si>
  <si>
    <t>Ukrtransnafta JSC</t>
  </si>
  <si>
    <t>https://www.umcc-titanium.com/</t>
  </si>
  <si>
    <t>United Mining and Chemical Company JSC</t>
  </si>
  <si>
    <t>http://www.lvug.com.ua</t>
  </si>
  <si>
    <t>Lvivvuhillia SE</t>
  </si>
  <si>
    <t>Selydivvuhillia SE</t>
  </si>
  <si>
    <t>http://первомайскуголь.укр/</t>
  </si>
  <si>
    <t>Pervomaiskvuhillia SE</t>
  </si>
  <si>
    <t>https://www.mvug.com.ua</t>
  </si>
  <si>
    <t>Myrnohradvuhillia SE</t>
  </si>
  <si>
    <t>http://lisugol.com</t>
  </si>
  <si>
    <t>Lysychanskvuhillia JSC</t>
  </si>
  <si>
    <t>https://toretskvugillya.com.ua</t>
  </si>
  <si>
    <t>Toretskvuhillia SE</t>
  </si>
  <si>
    <t>Mine named after M. S. Surgai SE</t>
  </si>
  <si>
    <t>Mine Administration Pivdennodonbaske #1 SE</t>
  </si>
  <si>
    <t>https://krasnolimanskaya.com.ua</t>
  </si>
  <si>
    <t xml:space="preserve">Krasnolymanska Coal Mining Company SE </t>
  </si>
  <si>
    <t>https://dobropillyavuhillya.com.ua/</t>
  </si>
  <si>
    <t>Dobropillyavygillya Vydobutok SE</t>
  </si>
  <si>
    <t>References to state-owned enterprises or company Audited Financial Statement (Add rows if several SOEs)</t>
  </si>
  <si>
    <t xml:space="preserve">https://www.naftogaz.com/ckeditor_asse
ts/%D0%A0%D1%96%D1%87%D0%BD%D0
%B0%20%D1%96%D0%BD%D1%84%D0%BE
%D1%80%D0%BC%D0%B0%D1%86%D1%96
%D1%8F%20%D0%B5%D0%BC%D1%96%D1
%82%D0%B5%D0%BD%D1%82%D0%B0/%D
1%84%D1%96%D0%BD%D0%B0%D0%BD%
D1%81%D0%BE%D0%B2%D0%B0%20%D0%
B7%D0%B2%D1%96%D1%82%D0%BD%D1%
96%D1%81%D1%82%D1%8C/2021%20Co
nsolidated%20Financial%20Statements%2
0final%20UKR.pdf  </t>
  </si>
  <si>
    <t>Ukrnafta PJSC. Due to the Law No. 2115-IX dated 19.07.2022 On the Protection of the Interests of Entities Submitting Reports and Other Documents during the Period of Martial Law or State of War, the Company did not publish its financial statements in the public domain</t>
  </si>
  <si>
    <t>JV Ukrkarpatoil LTD LLC. Due to the Law No. 2115-IX dated 19.07.2022 On the Protection of the Interests of Entities Submitting Reports and Other Documents during the Period of Martial Law or State of War, the Company did not publish its financial statements in the public domain</t>
  </si>
  <si>
    <t>Gas Transmission System Operator of Ukraine LLC. Due to the Law No. 2115-IX dated 19.07.2022 On the Protection of the Interests of Entities Submitting Reports and Other Documents during the Period of Martial Law or State of War, the Company did not publish its financial statements in the public domain</t>
  </si>
  <si>
    <t xml:space="preserve">https://utg.ua/img/menu/company/docs
/2022/UTG%20FS%202021%20UKR%20s
igned.pdf </t>
  </si>
  <si>
    <t>Ukrtransnafta JSC. Due to the Law No. 2115-IX dated 19.07.2022 On the Protection of the Interests of Entities Submitting Reports and Other Documents during the Period of Martial Law or State of War, the Company did not publish its financial statements in the public domain</t>
  </si>
  <si>
    <t>Lvivvuhillia SE. Due to the Law No. 2115-IX dated 19.07.2022 On the Protection of the Interests of Entities Submitting Reports and Other Documents during the Period of Martial Law or State of War, the Company did not publish its financial statements in the public domain</t>
  </si>
  <si>
    <t>Selydivvuhillia SE. Due to the Law No. 2115-IX dated 19.07.2022 On the Protection of the Interests of Entities Submitting Reports and Other Documents during the Period of Martial Law or State of War, the Company did not publish its financial statements in the public domain</t>
  </si>
  <si>
    <t>Pervomaiskvuhillia SE. Due to the Law No. 2115-IX dated 19.07.2022 On the Protection of the Interests of Entities Submitting Reports and Other Documents during the Period of Martial Law or State of War, the Company did not publish its financial statements in the public domain</t>
  </si>
  <si>
    <t>Myrnohradvuhillia SE. Due to the Law No. 2115-IX dated 19.07.2022 On the Protection of the Interests of Entities Submitting Reports and Other Documents during the Period of Martial Law or State of War, the Company did not publish its financial statements in the public domain</t>
  </si>
  <si>
    <t>Lysychanskvuhillia JSC. Due to the Law No. 2115-IX dated 19.07.2022 On the Protection of the Interests of Entities Submitting Reports and Other Documents during the Period of Martial Law or State of War, the Company did not publish its financial statements in the public domain</t>
  </si>
  <si>
    <t>Toretskvuhillia SE. Due to the Law No. 2115-IX dated 19.07.2022 On the Protection of the Interests of Entities Submitting Reports and Other Documents during the Period of Martial Law or State of War, the Company did not publish its financial statements in the public domain</t>
  </si>
  <si>
    <t>Mine named after M. S. Surgai SE. Due to the Law No. 2115-IX dated 19.07.2022 On the Protection of the Interests of Entities Submitting Reports and Other Documents during the Period of Martial Law or State of War, the Company did not publish its financial statements in the public domain</t>
  </si>
  <si>
    <t>Mine Administration Pivdennodonbaske #1 SE. Due to the Law No. 2115-IX dated 19.07.2022 On the Protection of the Interests of Entities Submitting Reports and Other Documents during the Period of Martial Law or State of War, the Company did not publish its financial statements in the public domain</t>
  </si>
  <si>
    <t>Krasnolymanska Coal Mining Company SE. Due to the Law No. 2115-IX dated 19.07.2022 On the Protection of the Interests of Entities Submitting Reports and Other Documents during the Period of Martial Law or State of War, the Company did not publish its financial statements in the public domain</t>
  </si>
  <si>
    <t>Dobropillyavygillya Vydobutok SE. Due to the Law No. 2115-IX dated 19.07.2022 On the Protection of the Interests of Entities Submitting Reports and Other Documents during the Period of Martial Law or State of War, the Company did not publish its financial statements in the public domain</t>
  </si>
  <si>
    <r>
      <t>EITI Requirement 3.1</t>
    </r>
    <r>
      <rPr>
        <b/>
        <sz val="11"/>
        <rFont val="Franklin Gothic Book"/>
        <family val="2"/>
      </rPr>
      <t>: Exploration</t>
    </r>
  </si>
  <si>
    <t>Overview of the extractive industries, including any significant exploration activities</t>
  </si>
  <si>
    <t>EITI Report, Section 5</t>
  </si>
  <si>
    <r>
      <t>EITI Requirement 3.2</t>
    </r>
    <r>
      <rPr>
        <b/>
        <sz val="11"/>
        <rFont val="Franklin Gothic Book"/>
        <family val="2"/>
      </rPr>
      <t>: Production by commodity</t>
    </r>
  </si>
  <si>
    <t>(Harmonised System Codes)</t>
  </si>
  <si>
    <t>Disclosure of production volumes</t>
  </si>
  <si>
    <t>EITI report, Sections 5.1.3.1, 5.2.3.1, 5.3.3.1, 5.4.3.1, 5.5.3.1, 5.6.3.1, 5.7.3.1, 5.8.3.1, 5.9.3.1</t>
  </si>
  <si>
    <t xml:space="preserve">Information were received in response to the request of the Independent Administrator for the purposes of preparing the EITI Report for 2021 </t>
  </si>
  <si>
    <t>Disclosure of production values</t>
  </si>
  <si>
    <t>EITI report, Sections 5.1.3.2, 5.2.3.2, 5.3.3.2, 5.4.3.2, 5.5.3.2, 5.6.3.2, 5.7.3.2, 5.8.3.2, 5.9.3.2</t>
  </si>
  <si>
    <t>Some information on production values is available in open sources, some information was obtained from State Statistics Service and reporting companies, and for some natural resources production values were calculated by Independend administrator.</t>
  </si>
  <si>
    <t>Crude oil (2709), volume</t>
  </si>
  <si>
    <t>Sm3</t>
  </si>
  <si>
    <t>According to Geoinform of Ukraine, 1,669 thousand tons of oil and 763 thousand tons of gas condensate were extracted in 2021.
1 669 000 Tonnes = 1 945 221.445 Sm3</t>
  </si>
  <si>
    <t>According to the calculation of the Independent Administrator (see chapter 5.2.3.2 in EITI Report 2021)</t>
  </si>
  <si>
    <t>Natural gas (2711), volume</t>
  </si>
  <si>
    <t>Sm3 o.e.</t>
  </si>
  <si>
    <t>According to Geoinform of Ukraine</t>
  </si>
  <si>
    <t>Iron (2601), volume</t>
  </si>
  <si>
    <t>Tonnes</t>
  </si>
  <si>
    <t>The value of the products of the metal ores mining sector (NACE-2010 economic activity B07 "Mining of metal ores", which includes mining of iron ores) according to the State Statistics Service.</t>
  </si>
  <si>
    <t>Titanium (2614), volume</t>
  </si>
  <si>
    <t>According to the US Geological Survey</t>
  </si>
  <si>
    <t>Titanium (2614), value</t>
  </si>
  <si>
    <t>There is no official disaggregated information on titanium ores production value. An alternative assessment approach was to use the information on products sale revenues provided by reporting companies. The presented data covers only material titanium ores mining companies that sent information for the preparation of the EITI Report in 2021.</t>
  </si>
  <si>
    <t>Coal (2701), volume</t>
  </si>
  <si>
    <t>According to the Ministry of Energy data</t>
  </si>
  <si>
    <t>The value of the products of the coal mining sector (NACE-2010 economic activity B05 "Mining of hard coal and lignite") according to the State Statistics Service.</t>
  </si>
  <si>
    <t>Manganese (2602), volume</t>
  </si>
  <si>
    <t>There is no official disaggregated information on manganese ores production value. An alternative assessment approach was to use the information on products sale revenues provided by reporting companies. The presented data covers only material manganese ores mining companies that sent information for the preparation of the EITI Report in 2021.</t>
  </si>
  <si>
    <t>Other clays (2508), volume</t>
  </si>
  <si>
    <t>The volume of Fire clays mined in 2021 amounted to 6,450.19 thousand tons, according to Geoinform of Ukraine</t>
  </si>
  <si>
    <t>The value of the products of the Extraction of stone, sand and clay mining sector  (NACE-2010 economic activity B08.1 "Extraction of stone, sand and clay", which includes mining of fire clay) according to the State Statistics Service is amounted to 35,314.80M UAH</t>
  </si>
  <si>
    <t>The volume of high-melting clay mined in 2021 amounted to 434.00 thousand tons, according to Geoinform of Ukraine</t>
  </si>
  <si>
    <t>The value of the products of the Extraction of stone, sand and clay mining sector  (NACE-2010 economic activity B08.1 "Extraction of stone, sand and clay", which includes mining of high-melting clay) according to the State Statistics Service is amounted to 35,314.80M UAH</t>
  </si>
  <si>
    <t>Quartz (2506), volume</t>
  </si>
  <si>
    <t>In 2020, the volume of quartz sand mining in Ukraine amounted  to 1421,73 thousand tons, according to Geoinform of Ukraine</t>
  </si>
  <si>
    <t>The value of the products of the Extraction of stone, sand and clay mining sector  (NACE-2010 economic activity B08.1 "Extraction of stone, sand and clay", which includes mining of quartz sand) according to the State Statistics Service is amounted to 35,314.80M UAH</t>
  </si>
  <si>
    <t>Building stone (6802), volume</t>
  </si>
  <si>
    <t>38960,48 thousand cubic meters of building stones were mined in Ukraine in 2020, according to Geoinform of Ukraine</t>
  </si>
  <si>
    <t>The value of the products of the Extraction of stone, sand and clay mining sector  (NACE-2010 economic activity B08.1 "Extraction of stone, sand and clay", which includes mining of building stone) according to the State Statistics Service is amounted to 35,314.80M UAH</t>
  </si>
  <si>
    <r>
      <t>EITI Requirement 3.3</t>
    </r>
    <r>
      <rPr>
        <b/>
        <sz val="11"/>
        <rFont val="Franklin Gothic Book"/>
        <family val="2"/>
      </rPr>
      <t>: Exports</t>
    </r>
  </si>
  <si>
    <t>Disclosure of export volumes</t>
  </si>
  <si>
    <t>http://www.ukrstat.gov.ua/</t>
  </si>
  <si>
    <t>1) State Statistics Service of Ukraine, 2) EITI report, Sections 5.1.4, 5.2.5, 5.3.4, 5.4.4, 5.5.4, 5.6.4, 5.7.4, 5.8.4, 5.9.5</t>
  </si>
  <si>
    <t>Disclosure of export values</t>
  </si>
  <si>
    <t>89,963 Tonnes = 104,851.981 Sm3</t>
  </si>
  <si>
    <t>USD</t>
  </si>
  <si>
    <t>Exports of agglomerated and non-agglomerated iron ores and concentrates</t>
  </si>
  <si>
    <t>Fire clays</t>
  </si>
  <si>
    <t>High-melting clays. Data on exports and imports in Ukraine are recorded using the Ukrainian Classification of Goods for Foreign Economic Affairs (UCGFA). This classification does not provide for the separation of a category of goods for the mining of high-melting clays. Therefore, data on exports of high-melting clays for 2021 are not available in open sources.</t>
  </si>
  <si>
    <t>High-melting clays</t>
  </si>
  <si>
    <t>Quartz sand. Data on exports and imports in Ukraine are recorded using the Ukrainian Classification of Goods for Foreign Economic Affairs (UCGFA). This classification does not provide for the separation of a category of goods for the mining of quartz sand. Therefore, data on exports of quartz sand for 2021 are not available in open sources.</t>
  </si>
  <si>
    <t>Quartz sand</t>
  </si>
  <si>
    <t>Building stones</t>
  </si>
  <si>
    <r>
      <t>EITI Requirement 4.1</t>
    </r>
    <r>
      <rPr>
        <b/>
        <sz val="11"/>
        <rFont val="Franklin Gothic Book"/>
        <family val="2"/>
      </rPr>
      <t>: Comprehensiveness</t>
    </r>
  </si>
  <si>
    <t>Does the government fully disclose extractive sector revenues by revenue stream?</t>
  </si>
  <si>
    <t>EITI Report, Section 9.1, Annex 9</t>
  </si>
  <si>
    <t>Are MSG decisions on materiality thresholds publicly available?</t>
  </si>
  <si>
    <t>EITI Report, Section 9.1</t>
  </si>
  <si>
    <t>Reconciliation coverage</t>
  </si>
  <si>
    <t>Calculated using total of government revenues (part 4), and total per-company data (part 5)</t>
  </si>
  <si>
    <r>
      <t>EITI Requirement 4.2</t>
    </r>
    <r>
      <rPr>
        <b/>
        <sz val="11"/>
        <rFont val="Franklin Gothic Book"/>
        <family val="2"/>
      </rPr>
      <t>: In-kind revenues</t>
    </r>
  </si>
  <si>
    <t>Does the government disclose data on in-kind revenues and sales of state share of production?</t>
  </si>
  <si>
    <t>The mechanisms for transferring part of the extracted products to the state are not used in Ukraine. It was the decision of the MSG of 01.01.2021. At the same time, the questionnaires for extracting companies included relevant questions and the results of the survey did not reveal the facts of the transfer of the share of extracting companies profits in favor of the state.</t>
  </si>
  <si>
    <t>If yes, what was the volume received?</t>
  </si>
  <si>
    <t>Add commodities here, volume</t>
  </si>
  <si>
    <t>If yes, what was sold?</t>
  </si>
  <si>
    <t>If yes, what was the total revenue transferred to the state from the proceeds of oil, gas and minerals sold?</t>
  </si>
  <si>
    <r>
      <t>EITI Requirement 4.3</t>
    </r>
    <r>
      <rPr>
        <b/>
        <sz val="11"/>
        <rFont val="Franklin Gothic Book"/>
        <family val="2"/>
      </rPr>
      <t>: Barter agreements</t>
    </r>
  </si>
  <si>
    <t>Does the government disclose information on barter and infrastructure agreements?</t>
  </si>
  <si>
    <t>The barter and infrastructure agreements with the state are not used in Ukraine. This fact was enshrined in the decision of the MSG of 01.01.2021. At the same time, the questionnaires for extracting companies included relevant questions and the results of the survey did not reveal the facts of barter agreements between extracting companies and the state.</t>
  </si>
  <si>
    <t>If yes, what was the total revenues received from barter and infrastructure agreements?</t>
  </si>
  <si>
    <r>
      <t>EITI Requirement 4.4</t>
    </r>
    <r>
      <rPr>
        <b/>
        <sz val="11"/>
        <rFont val="Franklin Gothic Book"/>
        <family val="2"/>
      </rPr>
      <t>: Transportation revenues</t>
    </r>
  </si>
  <si>
    <t>Does the government disclose information on transportation revenues?</t>
  </si>
  <si>
    <t>1) https://tsoua.com/prozorist/finansova-zvitnist/ 
2) https://www.ukrtransnafta.com/dokumenti/</t>
  </si>
  <si>
    <t>See EITI report, section 5.2.4. In column F links: 1) Financial statements of Transmission system operator (TSO) LLC (available as for 9'M 2021), 2) Financial statements of Ukrtransnafta JSC (available as a part of Consolidated annual report of SOE)</t>
  </si>
  <si>
    <t>If yes, what was the total revenues received from transportation of commodities?</t>
  </si>
  <si>
    <t>Revenue from main activity of Gas Transmission System Operator of Ukraine LLC as for 9'M 2021 and paid to this SOE. Data for revenue of gas transportation for full 2021 and for oil transportation are not available in open access.</t>
  </si>
  <si>
    <r>
      <t>EITI Requirement 4.5</t>
    </r>
    <r>
      <rPr>
        <b/>
        <sz val="11"/>
        <rFont val="Franklin Gothic Book"/>
        <family val="2"/>
      </rPr>
      <t>: SOE transactions</t>
    </r>
  </si>
  <si>
    <t>Does the government disclose information on SOE transactions?</t>
  </si>
  <si>
    <t>EITI report, section 6.5, 7.5.1, 7.5.2 (the information on transfer payments (subsidies, subventions etc.) from the state to the state owned extractive companies).
EITI report, sections 7.4.2.2, 9.2 (Information on dividends of extracting companies to the state).
EITI Report, section 7.6.3 (payments in favour of the companies with state participation within the framework of corporate relations).</t>
  </si>
  <si>
    <t>Payments from the extractive companies for the benefit of state-owned 
enterprises were identified to be insignificant and not to be disclosed in accordance with the decision of the MSG dated 01.10.2021.</t>
  </si>
  <si>
    <t>If yes, what was the total revenues received by SOEs?</t>
  </si>
  <si>
    <t>The sum includes dividends received by Naftogaz of Ukraine NJSC and Ukrnafta JSC from their subsidiaries and affiliate companies. Naftogaz of Ukraine NJSC and Ukrnafta JSC are the only two reporting state-owned companies that received dividents, according to the their financial reports.</t>
  </si>
  <si>
    <r>
      <t>EITI Requirement 4.6</t>
    </r>
    <r>
      <rPr>
        <b/>
        <sz val="11"/>
        <rFont val="Franklin Gothic Book"/>
        <family val="2"/>
      </rPr>
      <t>: Direct subnational payments</t>
    </r>
  </si>
  <si>
    <t>1) EITI report, Section 6.5 - information on the distribution of tax revenues between the budgets of different levels; 
2) Section 9.2.1.2 - corporate income tax;  
3) Section 9.2.1.6 – personal income tax; 
4) Section 9.2.1.7 - land fee; 
5) Section 9.2.1.8 - environmental tax; 
6) Section 9.2.1.1, Annex 9 - production royaty</t>
  </si>
  <si>
    <t>If yes, what was the total sub-national revenues received?</t>
  </si>
  <si>
    <t>Includes revenues from indicated 5 types of taxes, paid by all extractive companies. Calculated based on shares of distribution of tax revenues between the budgets of different levels, defined in Budget Code</t>
  </si>
  <si>
    <r>
      <t>EITI Requirement 4.8</t>
    </r>
    <r>
      <rPr>
        <b/>
        <sz val="11"/>
        <rFont val="Franklin Gothic Book"/>
        <family val="2"/>
      </rPr>
      <t>: Data timeliness</t>
    </r>
  </si>
  <si>
    <t>Data timeliness (no. of years from fiscal year end to publication)</t>
  </si>
  <si>
    <r>
      <t>EITI Requirement 4.9</t>
    </r>
    <r>
      <rPr>
        <b/>
        <sz val="11"/>
        <rFont val="Franklin Gothic Book"/>
        <family val="2"/>
      </rPr>
      <t>: Data quality</t>
    </r>
  </si>
  <si>
    <t>Does government routinely disclose financial data from requirement 4.1 (full disclosure of revenue streams for both government and companies) of the the EITI Standard?</t>
  </si>
  <si>
    <t>Is the data subject to credible, independent audits, applying international standards?</t>
  </si>
  <si>
    <t>Information on the disclosure and availability of the audit of financial statements of the reporting companies see in EITI report, Annex 8. More details on the audit procedure in mining companies and government agencies are in EITI Report, Section 4.3</t>
  </si>
  <si>
    <t>Are government agencies subject to credible, independent audits?</t>
  </si>
  <si>
    <t>1) https://zakon.rada.gov.ua/laws/show/2939-12#Text 
2) https://rp.gov.ua/Activity/Reports/</t>
  </si>
  <si>
    <t>The legislation does not provide for an independent statutory audit for public entities. At the same time, the reliability of accounting and financial reporting in the state bodies, public entities, enterprises and organizations funded from the state budget shall be controlled by the state financial control bodies. 1) Law of Ukraine "On the Basic Principles of Implementation of State Financial Control in Ukraine", 2) The Accounting Chamber publishes the reports on its web-site.</t>
  </si>
  <si>
    <t>Government audits database</t>
  </si>
  <si>
    <t>Are companies subject to credible, independent audits?</t>
  </si>
  <si>
    <t>1) https://zakon.rada.gov.ua/laws/show/2164-19 
2) https://zakon.rada.gov.ua/laws/show/2258-19</t>
  </si>
  <si>
    <t>Law of Ukraine "On Accounting and Financial Reporting in Ukraine" according to amendments adopted in 2017 (took effect on 01.01.2018) requires the enterprises engaged in development of minerals of national importance to prepare financial statements solely according to IFRS and publish them along with an auditor's report. 1) The Law of Ukraine "On Amendments to the Law of Ukraine "On Accounting and Financial Reporting in Ukraine" to Improve Certain Provisions" No. 2164-VIII of 05 October 2017, 2) The Law of Ukraine “On Audit of Financial Statements and Auditing” of 21 December 2017 No. 2258-VIII.</t>
  </si>
  <si>
    <t>Company audits database</t>
  </si>
  <si>
    <t xml:space="preserve">Includes only companies, subject to reconciliation </t>
  </si>
  <si>
    <r>
      <t>EITI Requirement 5.1</t>
    </r>
    <r>
      <rPr>
        <b/>
        <sz val="11"/>
        <rFont val="Franklin Gothic Book"/>
        <family val="2"/>
      </rPr>
      <t>: Distribution of extractive industry revenues</t>
    </r>
  </si>
  <si>
    <t>Does the government clarify whether all extractive sector revenues are recorded in the national budget (i.e. enter the government's consolidated / single-treasury account)?</t>
  </si>
  <si>
    <t>1) https://mof.gov.ua/uk/current-year-budget-information
2) https://www.treasury.gov.ua/ua/file-storage/vikonannya-derzhavnogo-byudzhetu</t>
  </si>
  <si>
    <t>1) Ministry of Finance of Ukraine, budget reporting
2) State Treasury Service of Ukraine, budget reporting
Given the effect of Law No. 2115-IX dated 03.03.2022 on the protection of the interests of subjects of submission of reports and other documents during martial law or a state of war, access to certain categories of open data is limited.</t>
  </si>
  <si>
    <t>Does the government disclose what value of revenues are not recorded in the budget?</t>
  </si>
  <si>
    <t>All revenues are recorded in the budget. But Unified Social Contribution is not transferred to the state budget or the budgets of other levels and is allocated for the types of the compulsory state social insurance in proportions approved by the CMU (for details, please see Section 6.5)</t>
  </si>
  <si>
    <r>
      <t>EITI Requirement 5.2</t>
    </r>
    <r>
      <rPr>
        <b/>
        <sz val="11"/>
        <rFont val="Franklin Gothic Book"/>
        <family val="2"/>
      </rPr>
      <t>: Subnational transfers</t>
    </r>
  </si>
  <si>
    <t>Does the government disclose information on Subnational transfers?</t>
  </si>
  <si>
    <t>1) https://www.treasury.gov.ua/ua/file-storage/vikonannya-derzhavnogo-byudzhetu 
2) http://zakon.rada.gov.ua/laws/show/2456-17/ed20171224</t>
  </si>
  <si>
    <t>1)  State Treasury Service of Ukraine, budget reporting, 2) Budget Code of Ukraine No. 2456-VI dated 8 July 2010
Given the effect of Law No. 2115-IX dated 03.03.2022 on the protection of the interests of subjects of submission of reports and other documents during martial law or a state of war, access to certain categories of open data is limited.</t>
  </si>
  <si>
    <t>If yes, how much should the government have transferred according to the revenue sharing formula?</t>
  </si>
  <si>
    <t>The amount of interbugjetary transfers (planned and completed in the reporting period) are reported on the State Treasury Service https://www.treasury.gov.ua/ua/file-storage/vikonannya-derzhavnogo-byudzhetu. Given the effect of Law No. 2115-IX dated 03.03.2022 on the protection of the interests of subjects of submission of reports and other documents during martial law or a state of war, access to certain categories of open data is limited.</t>
  </si>
  <si>
    <t>If yes, what amount of transfers could the government account for?</t>
  </si>
  <si>
    <t>Starting from 01.01.2020, the Resolution of the Cabinet of Ministers of Ukraine №256 dated on 04.03.2002, which approved the procedure for providing subventions from the state to local budgets for the provision of benefits and housing subsidies to the population, has expired. 
Previous EITI Reports reflected information on the payment of subventions from the state to local budgets for the provision of benefits and housing subsidies to the population in the relevant reporting period.</t>
  </si>
  <si>
    <r>
      <t>EITI Requirement 5.3</t>
    </r>
    <r>
      <rPr>
        <b/>
        <sz val="11"/>
        <rFont val="Franklin Gothic Book"/>
        <family val="2"/>
      </rPr>
      <t>: Revenue management and expenditures</t>
    </r>
  </si>
  <si>
    <t>Does the government disclose whether any extractive sector revenues are earmarked (i.e. pinned to specific uses, programmes, geographical zones)?</t>
  </si>
  <si>
    <t>EITI report, Section 6.7</t>
  </si>
  <si>
    <t>The database of laws of Ukraine is available online: https://zakon.rada.gov.ua/laws/?lang=en</t>
  </si>
  <si>
    <t>Does the government disclose a description of the country’s budget and audit processes?</t>
  </si>
  <si>
    <t>http://zakon.rada.gov.ua/laws/show/2456-17/ed20171224</t>
  </si>
  <si>
    <t>See EITI Report, Section 6.7. In column F link: Budget Code of Ukraine No. 2456-VI dated 8 July 2010</t>
  </si>
  <si>
    <t>Does the government disclose publicly available information about budgets and 
expenditures? - add rows if several</t>
  </si>
  <si>
    <t>1) https://www.treasury.gov.ua/ua 
2) https://spending.gov.ua/new/</t>
  </si>
  <si>
    <t>1) The State Treasury Service of Ukraine, 2) Public Fund's Single Web Portal.
Given the effect of Law No. 2115-IX dated 03.03.2022 on the protection of the interests of subjects of submission of reports and other documents during martial law or a state of war, access to certain categories of open data is limited.</t>
  </si>
  <si>
    <r>
      <t>EITI Requirement 6.1</t>
    </r>
    <r>
      <rPr>
        <b/>
        <sz val="11"/>
        <rFont val="Franklin Gothic Book"/>
        <family val="2"/>
      </rPr>
      <t>: Social expenditures</t>
    </r>
  </si>
  <si>
    <t>Does the government disclose information on Social expenditures?</t>
  </si>
  <si>
    <t>EITI report, Section 6.6.6</t>
  </si>
  <si>
    <t>If yes, what was the total mandatory social expenditures received?</t>
  </si>
  <si>
    <t>The Ukrainian legislation contains no notion of “mandatory social expenditures of extractive companies” and provides no list of cases where such expenditures of extractive companies (other than the payment of a USC) may be mandatory. Information on USC (obligatory payment to the state) is disclosed under Req. 4.1 in Section 9 of EITI Report.</t>
  </si>
  <si>
    <t>If yes, what was the total voluntary social expenditures received?</t>
  </si>
  <si>
    <t>Do companies disclose information on Social expenditures?</t>
  </si>
  <si>
    <t>EITI report, Section 5.10.3</t>
  </si>
  <si>
    <t>If yes, what was the total mandatory social expenditures paid?</t>
  </si>
  <si>
    <t>If yes, what was the total voluntary social expenditures paid?</t>
  </si>
  <si>
    <t>Does the government disclose information on environmental payments?</t>
  </si>
  <si>
    <t>The Ukrainian legislation contains no notion of “mandatory social expenditures of extractive companies”, including on projects addressing environmental issues. Information on environmental tax, which may be considered as mandatory tax payments related to environmental impact, is disclosed under Requirement 4.1, in Section 9 of EITI report.</t>
  </si>
  <si>
    <t>If yes, what was the total mandatory environmental payments?</t>
  </si>
  <si>
    <t>If yes, what was the total voluntary environmental payments?</t>
  </si>
  <si>
    <t>In 2021 the methodology of aggregation was changed and environmental payments disclosed separataly from social expenditures</t>
  </si>
  <si>
    <r>
      <t>EITI Requirement 6.2</t>
    </r>
    <r>
      <rPr>
        <b/>
        <sz val="11"/>
        <rFont val="Franklin Gothic Book"/>
        <family val="2"/>
      </rPr>
      <t>: Quasi-fiscal expenditures</t>
    </r>
  </si>
  <si>
    <t>Does the government or SOEs disclose information on Quasi-fiscal expenditures?</t>
  </si>
  <si>
    <t>EITI report, section 5.11</t>
  </si>
  <si>
    <t>If yes, what was the total quasi-fiscal expenditures performed by SOEs?</t>
  </si>
  <si>
    <t>Quasi-fiscal transactions in the gas extracting sector. According to the information from Naftogaz of Ukraine NJSC received in questionnaires</t>
  </si>
  <si>
    <r>
      <t>EITI Requirement 6.3</t>
    </r>
    <r>
      <rPr>
        <b/>
        <sz val="11"/>
        <rFont val="Franklin Gothic Book"/>
        <family val="2"/>
      </rPr>
      <t>: Economic contribution</t>
    </r>
  </si>
  <si>
    <t>Does the government disclose information on economic contribution?</t>
  </si>
  <si>
    <t>EITI report, section 5.10</t>
  </si>
  <si>
    <r>
      <t>Gross Domestic Product -</t>
    </r>
    <r>
      <rPr>
        <i/>
        <u/>
        <sz val="11"/>
        <color rgb="FF00B0F0"/>
        <rFont val="Franklin Gothic Book"/>
        <family val="2"/>
      </rPr>
      <t xml:space="preserve"> </t>
    </r>
    <r>
      <rPr>
        <i/>
        <u/>
        <sz val="11"/>
        <color rgb="FF0070C0"/>
        <rFont val="Franklin Gothic Book"/>
        <family val="2"/>
      </rPr>
      <t>SNA 2008</t>
    </r>
    <r>
      <rPr>
        <i/>
        <sz val="11"/>
        <color rgb="FF0070C0"/>
        <rFont val="Franklin Gothic Book"/>
        <family val="2"/>
      </rPr>
      <t xml:space="preserve"> C</t>
    </r>
    <r>
      <rPr>
        <i/>
        <sz val="11"/>
        <rFont val="Franklin Gothic Book"/>
        <family val="2"/>
      </rPr>
      <t>. Mining and quarrying, including oil and gas</t>
    </r>
  </si>
  <si>
    <t>EITI report, section 5.10.1.1</t>
  </si>
  <si>
    <t>Gross Domestic Product ASM and informal sector</t>
  </si>
  <si>
    <t>According to the Ministry of Economy, the level of the shadow economy in the extractive industries  in 2021 was 32% of the gross value added of these industries</t>
  </si>
  <si>
    <t>Gross Domestic Product - all sectors</t>
  </si>
  <si>
    <t>Government revenue - extractive industries</t>
  </si>
  <si>
    <t>Government revenue - all sectors</t>
  </si>
  <si>
    <t>Includes tax, non-tax revenues of the consolidated budget of Ukraine, and revenues from unified social contribution</t>
  </si>
  <si>
    <t>Exports - extractive industries</t>
  </si>
  <si>
    <t>EITI Report, Section 5.10.1.2</t>
  </si>
  <si>
    <t>Exports - all sectors</t>
  </si>
  <si>
    <t>Employment - extractive sector - male</t>
  </si>
  <si>
    <t>people</t>
  </si>
  <si>
    <t>Information from the State Statistics Service on the average number of full-time registered employees in the extractive industries, received in response to a request from the Independent Administrator for the purposes of preparing this EITI Report</t>
  </si>
  <si>
    <t>Employment - extractive sector - female</t>
  </si>
  <si>
    <t>Employment - extractive sector</t>
  </si>
  <si>
    <t>According to the State Statistics Service, the average staff number in the extractive industries in 2021 was 184 thousand (EITI Report, Section 5.10.1.5)</t>
  </si>
  <si>
    <t>Employment - all sectors</t>
  </si>
  <si>
    <t>The average number of full-time employees in Ukraine in 2021</t>
  </si>
  <si>
    <t>Investment - extractive sector</t>
  </si>
  <si>
    <t>EITI Report, Section 5.10.1.4</t>
  </si>
  <si>
    <t>Investment - all sectors</t>
  </si>
  <si>
    <r>
      <t>EITI Requirement 6.4</t>
    </r>
    <r>
      <rPr>
        <b/>
        <sz val="11"/>
        <rFont val="Franklin Gothic Book"/>
        <family val="2"/>
      </rPr>
      <t>: Environmental impact</t>
    </r>
  </si>
  <si>
    <t>the relevant legal and administrative rules for environmental management?</t>
  </si>
  <si>
    <t>The database of all laws of Ukraine, including on environmental management, is available online. It was also described in EITI Report, Section 8.1</t>
  </si>
  <si>
    <t>databases containing environmental impact assessments, certification schemes or similar documentation of environmental management?</t>
  </si>
  <si>
    <t>1. Unified Register of Environmental Impact Assessment (EIA), http://eia.menr.gov.ua. 
2. EITI Report, Section 8.1.4.</t>
  </si>
  <si>
    <t>On May 23, 2017, in order to meet the obligations under the Association Agreement with the EU and in accordance with Directive 2011/92/EU on the assessment of the environmental impact of certain public and private projects, the Verkhovna Rada adopted the Law on EIA, which came into force on December 18, 2017</t>
  </si>
  <si>
    <t>other relevant information on environmental monitoring procedures and administration?</t>
  </si>
  <si>
    <t>EITI Report, Section 8.1.4</t>
  </si>
  <si>
    <t>While some information on the condition of the environment is publicly available, as of the date the EITI Report preparation there is no full-fledged integrated information system on the condition of the environment and the results of state environmental monitoring in Ukraine.</t>
  </si>
  <si>
    <r>
      <rPr>
        <b/>
        <sz val="11"/>
        <color rgb="FF000000"/>
        <rFont val="Franklin Gothic Book"/>
        <family val="2"/>
      </rPr>
      <t xml:space="preserve">Part 3 (Reporting entities) </t>
    </r>
    <r>
      <rPr>
        <sz val="11"/>
        <color rgb="FF000000"/>
        <rFont val="Franklin Gothic Book"/>
        <family val="2"/>
      </rPr>
      <t xml:space="preserve">covers lists reporting entities (Government agencies, companies and projects) and related information. </t>
    </r>
  </si>
  <si>
    <r>
      <t>1.Please begin  with the first box (</t>
    </r>
    <r>
      <rPr>
        <b/>
        <i/>
        <sz val="11"/>
        <color theme="1"/>
        <rFont val="Franklin Gothic Book"/>
        <family val="2"/>
      </rPr>
      <t>Reporting government entities list</t>
    </r>
    <r>
      <rPr>
        <i/>
        <sz val="11"/>
        <color theme="1"/>
        <rFont val="Franklin Gothic Book"/>
        <family val="2"/>
      </rPr>
      <t>), with the name of each government reporting agency</t>
    </r>
  </si>
  <si>
    <r>
      <t xml:space="preserve">2.Fill the </t>
    </r>
    <r>
      <rPr>
        <b/>
        <i/>
        <sz val="11"/>
        <color theme="1"/>
        <rFont val="Franklin Gothic Book"/>
        <family val="2"/>
      </rPr>
      <t>Company ID</t>
    </r>
    <r>
      <rPr>
        <i/>
        <sz val="11"/>
        <color theme="1"/>
        <rFont val="Franklin Gothic Book"/>
        <family val="2"/>
      </rPr>
      <t xml:space="preserve"> row. Guidance will be provided in yellow boxes once the cell is highlighted.</t>
    </r>
  </si>
  <si>
    <r>
      <t xml:space="preserve">3.Fill the </t>
    </r>
    <r>
      <rPr>
        <b/>
        <i/>
        <sz val="11"/>
        <color theme="1"/>
        <rFont val="Franklin Gothic Book"/>
        <family val="2"/>
      </rPr>
      <t xml:space="preserve">Reporting Companies' list, </t>
    </r>
    <r>
      <rPr>
        <i/>
        <sz val="11"/>
        <color theme="1"/>
        <rFont val="Franklin Gothic Book"/>
        <family val="2"/>
      </rPr>
      <t>beginning with first column "Full Company name". Please fill out as directed, completing every column for each row before beginning the next.</t>
    </r>
  </si>
  <si>
    <r>
      <t xml:space="preserve">4.Fill the </t>
    </r>
    <r>
      <rPr>
        <b/>
        <i/>
        <sz val="11"/>
        <color theme="1"/>
        <rFont val="Franklin Gothic Book"/>
        <family val="2"/>
      </rPr>
      <t xml:space="preserve">Reporting projects' list, </t>
    </r>
    <r>
      <rPr>
        <i/>
        <sz val="11"/>
        <color theme="1"/>
        <rFont val="Franklin Gothic Book"/>
        <family val="2"/>
      </rPr>
      <t>beginning with first column "Full project name"</t>
    </r>
  </si>
  <si>
    <r>
      <rPr>
        <i/>
        <sz val="11"/>
        <rFont val="Franklin Gothic Book"/>
        <family val="2"/>
      </rPr>
      <t xml:space="preserve">If you have any questions, please contact </t>
    </r>
    <r>
      <rPr>
        <b/>
        <u/>
        <sz val="11"/>
        <color theme="10"/>
        <rFont val="Franklin Gothic Book"/>
        <family val="2"/>
      </rPr>
      <t>data@eiti.org</t>
    </r>
  </si>
  <si>
    <t>Part 3 - Reporting entities</t>
  </si>
  <si>
    <t>Please provide a list of all reporting entities, alongside relevant information</t>
  </si>
  <si>
    <t>Reporting government entities list</t>
  </si>
  <si>
    <t>Full name of agency</t>
  </si>
  <si>
    <t>Agency type</t>
  </si>
  <si>
    <t>ID number (if applicable)</t>
  </si>
  <si>
    <t>Total reported</t>
  </si>
  <si>
    <t>State Tax Service of Ukraine</t>
  </si>
  <si>
    <t>State government</t>
  </si>
  <si>
    <t>The State Service of Geology and Subsoil of Ukraine (Derzhgeonadra)</t>
  </si>
  <si>
    <t>State Customs Service of Ukraine</t>
  </si>
  <si>
    <t>Ministry of Economy of Ukraine</t>
  </si>
  <si>
    <t>Reporting companies' list</t>
  </si>
  <si>
    <t>Company ID references</t>
  </si>
  <si>
    <t>EDRPOU code</t>
  </si>
  <si>
    <t xml:space="preserve">Ministry of Justice of Ukraine </t>
  </si>
  <si>
    <t>Full company name</t>
  </si>
  <si>
    <t>Company type</t>
  </si>
  <si>
    <t>Company ID number</t>
  </si>
  <si>
    <t>Sector</t>
  </si>
  <si>
    <t>Commodities (comma-seperated)</t>
  </si>
  <si>
    <t xml:space="preserve">Stock exchange listing or company website </t>
  </si>
  <si>
    <t>Audited financial statement (or balance sheet, cash flows, profit/loss statement if unavailable)</t>
  </si>
  <si>
    <t>Payments to Governments Report</t>
  </si>
  <si>
    <t>State-owned enterprises &amp; public corporations</t>
  </si>
  <si>
    <t>Oil &amp; Gas</t>
  </si>
  <si>
    <t>Oil and gas</t>
  </si>
  <si>
    <t>private</t>
  </si>
  <si>
    <t>-</t>
  </si>
  <si>
    <t>https://www.naftogaz.com/ckeditor_assets/%D0%A0%D1%96%D1%87%D0%BD%D0%B0%20%D1%96%D0%BD%D1%84%D0%BE%D1%80%D0%BC%D0%B0%D1%86%D1%96%D1%8F%20%D0%B5%D0%BC%D1%96%D1%82%D0%B5%D0%BD%D1%82%D0%B0/%D1%84%D1%96%D0%BD%D0%B0%D0%BD%D1%81%D0%BE%D0%B2%D0%B0%20%D0%B7%D0%B2%D1%96%D1%82%D0%BD%D1%96%D1%81%D1%82%D1%8C/2021%20Consolidated%20Financial%20Statements%20final%20UKR.pdf</t>
  </si>
  <si>
    <t>Naftogazvydobuvannya PrJSC</t>
  </si>
  <si>
    <t>Private</t>
  </si>
  <si>
    <t>Vydobuvna kompaniia Ukrnaftoburinnia PrJSC</t>
  </si>
  <si>
    <t>Energy Service Company Esco-Pivnich LLC</t>
  </si>
  <si>
    <t>Poltava Petroleum Company JV</t>
  </si>
  <si>
    <t>http://www.ppc.net.ua/wp-content/uploads/2022/09/Report-2021-PPC-v.31.08.2022-final.pdf</t>
  </si>
  <si>
    <t>Nadra-Geoinvest LLC</t>
  </si>
  <si>
    <t>Natural resources PrJSC</t>
  </si>
  <si>
    <t>Ukrgazvydobutok PrJSC</t>
  </si>
  <si>
    <t>Representative Office of Regal Petroleum Corporation Limited</t>
  </si>
  <si>
    <t>Horyzonty LLC</t>
  </si>
  <si>
    <t xml:space="preserve">http://horyzonty.net.ua/wp-content/uploads/2022/06/2021_.html#r110000 </t>
  </si>
  <si>
    <t>PC Nordik</t>
  </si>
  <si>
    <t>Kub-gaz LLC</t>
  </si>
  <si>
    <t xml:space="preserve">Persha ukraiinska gazonaftova kompaniia LLC </t>
  </si>
  <si>
    <t xml:space="preserve">Zakhidnadraservice LLC </t>
  </si>
  <si>
    <t>Stryinaftogaz LLC</t>
  </si>
  <si>
    <t xml:space="preserve">https://struinaftogaz.com.ua/wp-content/uploads/2022/06/zvit-audytora.pdf </t>
  </si>
  <si>
    <t>Energy-95 LLC</t>
  </si>
  <si>
    <t>East Geological Union LLC</t>
  </si>
  <si>
    <t>Systemoilengineering LLC</t>
  </si>
  <si>
    <t>Kosul LLC</t>
  </si>
  <si>
    <t>https://kosul.kiev.ua/docs/fin_zvit_2021.pdf</t>
  </si>
  <si>
    <t>Proekt-Bud LLC</t>
  </si>
  <si>
    <t>Prom-Energo Product LLC</t>
  </si>
  <si>
    <t>Boryslav oil company JV in the form of LLC</t>
  </si>
  <si>
    <t>Kashtan Petroleum LTD LLC</t>
  </si>
  <si>
    <t xml:space="preserve">https://utg.ua/img/menu/company/docs/2022/UTG%20FS%202021%20UKR%20signed.pdf </t>
  </si>
  <si>
    <t>ArcelorMittal Kryvyi Rih PJSC</t>
  </si>
  <si>
    <t>Mining</t>
  </si>
  <si>
    <t>Iron ores</t>
  </si>
  <si>
    <t>Southern Iron Ore Enrichment Works JSC</t>
  </si>
  <si>
    <t>Nothern Iron Ore Enrichment Works PrJSC</t>
  </si>
  <si>
    <t>Ingulets Iron Ore Enrichment Works PrJSC</t>
  </si>
  <si>
    <t>Poltava Iron Ore Enrichment Works PrJSC</t>
  </si>
  <si>
    <t xml:space="preserve">The foreign investment enterprise Zaporizhzhia iron ore industrial complex PrJSC </t>
  </si>
  <si>
    <t>Krivyi Rig Iron-Ore Combine PJSC</t>
  </si>
  <si>
    <t>Central Iron Ore Enrichment Works PrJSC</t>
  </si>
  <si>
    <t>Yerystiv Iron-Ore Enrichment Works LLC</t>
  </si>
  <si>
    <t>Suha Balka PrJSC</t>
  </si>
  <si>
    <t>Rudomain LLC</t>
  </si>
  <si>
    <t>https://rudomain.com.ua/wp-content/uploads/2022/08/cons2021.pdf</t>
  </si>
  <si>
    <t>Titanium ores</t>
  </si>
  <si>
    <t>Pokrovskyi GZK JSC</t>
  </si>
  <si>
    <t>Manganese ores</t>
  </si>
  <si>
    <t>Marganets Mining and Processing Plant PJSC</t>
  </si>
  <si>
    <t>DTEK Pavlohdacoal PrJSC</t>
  </si>
  <si>
    <t>Coal</t>
  </si>
  <si>
    <t>Colliery Group Pokrovs’ke PJSC</t>
  </si>
  <si>
    <t>Dobropillyavugillya-Vydobutok SE</t>
  </si>
  <si>
    <t>Bilozerska Mine LLC</t>
  </si>
  <si>
    <t>DTEK Dobropolyeugol LLC</t>
  </si>
  <si>
    <t>Reporting projects' list</t>
  </si>
  <si>
    <t>Full project name</t>
  </si>
  <si>
    <t>Legal agreement reference number(s): contract, licence, lease, concession, …</t>
  </si>
  <si>
    <t>Affiliated companies, start with Operator</t>
  </si>
  <si>
    <t>Commodities (one commodity/row)</t>
  </si>
  <si>
    <t>Status</t>
  </si>
  <si>
    <t>Production (volume)</t>
  </si>
  <si>
    <t>Unit</t>
  </si>
  <si>
    <t>Production (value)</t>
  </si>
  <si>
    <t>Currency</t>
  </si>
  <si>
    <t>Subsoil use special permit No. 832, dated 31.03.1997</t>
  </si>
  <si>
    <t>832</t>
  </si>
  <si>
    <t>Crude oil (2709)</t>
  </si>
  <si>
    <t>Production</t>
  </si>
  <si>
    <t>Natural gas (2711)</t>
  </si>
  <si>
    <t>Subsoil use special permit No. 914, dated 09.06.1997</t>
  </si>
  <si>
    <t>914</t>
  </si>
  <si>
    <t>Condensate</t>
  </si>
  <si>
    <t>Subsoil use special permit No. 944, dated 27.06.1997</t>
  </si>
  <si>
    <t>944</t>
  </si>
  <si>
    <t>Subsoil use special permit No. 945, dated 27.06.1997</t>
  </si>
  <si>
    <t>945</t>
  </si>
  <si>
    <t>Subsoil use special permit No. 946, dated 27.06.1997</t>
  </si>
  <si>
    <t>946</t>
  </si>
  <si>
    <t>Subsoil use special permit No. 947, dated 27.06.1997</t>
  </si>
  <si>
    <t>947</t>
  </si>
  <si>
    <t>Subsoil use special permit No. 1038, dated 12.08.1997</t>
  </si>
  <si>
    <t>1038</t>
  </si>
  <si>
    <t>Subsoil use special permit No. 1074, dated 23.09.1997</t>
  </si>
  <si>
    <t>1074</t>
  </si>
  <si>
    <t>Subsoil use special permit No. 1075, dated 23.09.1997</t>
  </si>
  <si>
    <t>1075</t>
  </si>
  <si>
    <t>Subsoil use special permit No. 1222, dated 26.01.1998</t>
  </si>
  <si>
    <t>1222</t>
  </si>
  <si>
    <t>Subsoil use special permit No. 1266, dated 10.03.1998</t>
  </si>
  <si>
    <t>1266</t>
  </si>
  <si>
    <t>Subsoil use special permit No. 1267, dated 10.03.1998</t>
  </si>
  <si>
    <t>1267</t>
  </si>
  <si>
    <t>Subsoil use special permit No. 1268, dated 10.03.1998</t>
  </si>
  <si>
    <t>1268</t>
  </si>
  <si>
    <t>Subsoil use special permit No. 1269, dated 10.03.1998</t>
  </si>
  <si>
    <t>1269</t>
  </si>
  <si>
    <t>Subsoil use special permit No. 1273, dated 10.03.1998</t>
  </si>
  <si>
    <t>1273</t>
  </si>
  <si>
    <t>Subsoil use special permit No. 1277, dated 26.03.1998</t>
  </si>
  <si>
    <t>1277</t>
  </si>
  <si>
    <t>Subsoil use special permit No. 1278, dated 26.03.1998</t>
  </si>
  <si>
    <t>1278</t>
  </si>
  <si>
    <t>Subsoil use special permit No. 1347, dated 30.04.1998</t>
  </si>
  <si>
    <t>1347</t>
  </si>
  <si>
    <t>Subsoil use special permit No. 1362, dated 13.05.1998</t>
  </si>
  <si>
    <t>1362</t>
  </si>
  <si>
    <t>Subsoil use special permit No. 1388, dated 25.05.1998</t>
  </si>
  <si>
    <t>1388</t>
  </si>
  <si>
    <t>Subsoil use special permit No. 1434, dated 16.06.1998</t>
  </si>
  <si>
    <t>1434</t>
  </si>
  <si>
    <t>Subsoil use special permit No. 1435, dated 16.06.1998</t>
  </si>
  <si>
    <t>1435</t>
  </si>
  <si>
    <t>Subsoil use special permit No. 1439, dated 22.06.1998</t>
  </si>
  <si>
    <t>1439</t>
  </si>
  <si>
    <t>Subsoil use special permit No. 1511, dated 28.07.1998</t>
  </si>
  <si>
    <t>1511</t>
  </si>
  <si>
    <t>Subsoil use special permit No. 1562, dated 31.08.1998</t>
  </si>
  <si>
    <t>1562</t>
  </si>
  <si>
    <t>Subsoil use special permit No. 1563, dated 31.08.1998</t>
  </si>
  <si>
    <t>1563</t>
  </si>
  <si>
    <t>Subsoil use special permit No. 1596, dated 05.10.1998</t>
  </si>
  <si>
    <t>1596</t>
  </si>
  <si>
    <t>Subsoil use special permit No. 1597, dated 05.10.1998</t>
  </si>
  <si>
    <t>1597</t>
  </si>
  <si>
    <t>Subsoil use special permit No. 1621, dated 27.10.1998</t>
  </si>
  <si>
    <t>1621</t>
  </si>
  <si>
    <t>Subsoil use special permit No. 1622, dated 27.10.1998</t>
  </si>
  <si>
    <t>1622</t>
  </si>
  <si>
    <t>Subsoil use special permit No. 1637, dated 12.11.1998</t>
  </si>
  <si>
    <t>1637</t>
  </si>
  <si>
    <t>Subsoil use special permit No. 1643, dated 12.11.1998</t>
  </si>
  <si>
    <t>1643</t>
  </si>
  <si>
    <t>Subsoil use special permit No. 1669, dated 17.11.1998</t>
  </si>
  <si>
    <t>1669</t>
  </si>
  <si>
    <t>Subsoil use special permit No. 1670, dated 17.11.1998</t>
  </si>
  <si>
    <t>1670</t>
  </si>
  <si>
    <t>Subsoil use special permit No. 1671, dated 17.11.1998</t>
  </si>
  <si>
    <t>1671</t>
  </si>
  <si>
    <t>Subsoil use special permit No. 1685, dated 07.12.1998</t>
  </si>
  <si>
    <t>1685</t>
  </si>
  <si>
    <t>Subsoil use special permit No. 1703, dated 22.12.1998</t>
  </si>
  <si>
    <t>1703</t>
  </si>
  <si>
    <t>Subsoil use special permit No. 1714, dated 25.12.1998</t>
  </si>
  <si>
    <t>1714</t>
  </si>
  <si>
    <t>Subsoil use special permit No. 1736, dated 05.02.1999</t>
  </si>
  <si>
    <t>1736</t>
  </si>
  <si>
    <t>Subsoil use special permit No. 1757, dated 22.02.1999</t>
  </si>
  <si>
    <t>1757</t>
  </si>
  <si>
    <t>Subsoil use special permit No. 1773, dated 16.03.1999</t>
  </si>
  <si>
    <t>1773</t>
  </si>
  <si>
    <t>Subsoil use special permit No. 1825, dated 05.04.1999</t>
  </si>
  <si>
    <t>1825</t>
  </si>
  <si>
    <t>Subsoil use special permit No. 1826, dated 05.04.1999</t>
  </si>
  <si>
    <t>1826</t>
  </si>
  <si>
    <t>Subsoil use special permit No. 1857, dated 26.04.1999</t>
  </si>
  <si>
    <t>1857</t>
  </si>
  <si>
    <t>Subsoil use special permit No. 1858, dated 26.04.1999</t>
  </si>
  <si>
    <t>1858</t>
  </si>
  <si>
    <t>Subsoil use special permit No. 1859, dated 26.04.1999</t>
  </si>
  <si>
    <t>1859</t>
  </si>
  <si>
    <t>Subsoil use special permit No. 1869, dated 30.04.1999</t>
  </si>
  <si>
    <t>1869</t>
  </si>
  <si>
    <t>Subsoil use special permit No. 2031, dated 11.11.1999</t>
  </si>
  <si>
    <t>2031</t>
  </si>
  <si>
    <t>Subsoil use special permit No. 2032, dated 11.11.1999</t>
  </si>
  <si>
    <t>2032</t>
  </si>
  <si>
    <t>Subsoil use special permit No. 2033, dated 11.11.1999</t>
  </si>
  <si>
    <t>2033</t>
  </si>
  <si>
    <t>Subsoil use special permit No. 2034, dated 11.11.1999</t>
  </si>
  <si>
    <t>2034</t>
  </si>
  <si>
    <t>Subsoil use special permit No. 2060, dated 21.12.1999</t>
  </si>
  <si>
    <t>2060</t>
  </si>
  <si>
    <t>Subsoil use special permit No. 2061, dated 21.12.1999</t>
  </si>
  <si>
    <t>2061</t>
  </si>
  <si>
    <t>Subsoil use special permit No. 2075, dated 22.12.1999</t>
  </si>
  <si>
    <t>2075</t>
  </si>
  <si>
    <t>Subsoil use special permit No. 2086, dated 24.12.1999</t>
  </si>
  <si>
    <t>2086</t>
  </si>
  <si>
    <t>Subsoil use special permit No. 2087, dated 24.12.1999</t>
  </si>
  <si>
    <t>2087</t>
  </si>
  <si>
    <t>Subsoil use special permit No. 2088, dated 24.12.1999</t>
  </si>
  <si>
    <t>2088</t>
  </si>
  <si>
    <t>Subsoil use special permit No. 2089, dated 24.12.1999</t>
  </si>
  <si>
    <t>2089</t>
  </si>
  <si>
    <t>Subsoil use special permit No. 2090, dated 24.12.1999</t>
  </si>
  <si>
    <t>2090</t>
  </si>
  <si>
    <t>Subsoil use special permit No. 2139, dated 21.02.2000</t>
  </si>
  <si>
    <t>2139</t>
  </si>
  <si>
    <t>Subsoil use special permit No. 2142, dated 23.02.2000</t>
  </si>
  <si>
    <t>2142</t>
  </si>
  <si>
    <t>Subsoil use special permit No. 2177, dated 23.03.2000</t>
  </si>
  <si>
    <t>2177</t>
  </si>
  <si>
    <t>Subsoil use special permit No. 2181, dated 23.03.2000</t>
  </si>
  <si>
    <t>2181</t>
  </si>
  <si>
    <t>Subsoil use special permit No. 2200, dated 30.03.2000</t>
  </si>
  <si>
    <t>2200</t>
  </si>
  <si>
    <t>Subsoil use special permit No. 2223, dated 16.08.2000</t>
  </si>
  <si>
    <t>2223</t>
  </si>
  <si>
    <t>Subsoil use special permit No. 2224, dated 16.08.2000</t>
  </si>
  <si>
    <t>2224</t>
  </si>
  <si>
    <t>Subsoil use special permit No. 2225, dated 16.08.2000</t>
  </si>
  <si>
    <t>2225</t>
  </si>
  <si>
    <t>Subsoil use special permit No. 2238, dated 07.09.2000</t>
  </si>
  <si>
    <t>2238</t>
  </si>
  <si>
    <t>Subsoil use special permit No. 2268, dated 10.10.2000</t>
  </si>
  <si>
    <t>2268</t>
  </si>
  <si>
    <t>Subsoil use special permit No. 2308, dated 13.11.2000</t>
  </si>
  <si>
    <t>2308</t>
  </si>
  <si>
    <t>Subsoil use special permit No. 2309, dated 13.11.2000</t>
  </si>
  <si>
    <t>2309</t>
  </si>
  <si>
    <t>Subsoil use special permit No. 2397, dated 26.03.2001</t>
  </si>
  <si>
    <t>2397</t>
  </si>
  <si>
    <t>Subsoil use special permit No. 2727, dated 06.06.2002</t>
  </si>
  <si>
    <t>2727</t>
  </si>
  <si>
    <t>Subsoil use special permit No. 2729, dated 06.06.2002</t>
  </si>
  <si>
    <t>2729</t>
  </si>
  <si>
    <t>Subsoil use special permit No. 2794, dated 16.10.2002</t>
  </si>
  <si>
    <t>2794</t>
  </si>
  <si>
    <t>Subsoil use special permit No. 2795, dated 16.10.2002</t>
  </si>
  <si>
    <t>2795</t>
  </si>
  <si>
    <t>Subsoil use special permit No. 3347, dated 20.07.2004</t>
  </si>
  <si>
    <t>3347</t>
  </si>
  <si>
    <t>Subsoil use special permit No. 3348, dated 20.07.2004</t>
  </si>
  <si>
    <t>3348</t>
  </si>
  <si>
    <t>Subsoil use special permit No. 4049, dated 04.10.2006</t>
  </si>
  <si>
    <t>4049</t>
  </si>
  <si>
    <t>Subsoil use special permit No. 4255, dated 14.05.2007</t>
  </si>
  <si>
    <t>4255</t>
  </si>
  <si>
    <t>Subsoil use special permit No. 4387, dated 25.09.2007</t>
  </si>
  <si>
    <t>4387</t>
  </si>
  <si>
    <t>Subsoil use special permit No. 5243, dated 14.12.2010</t>
  </si>
  <si>
    <t>5243</t>
  </si>
  <si>
    <t>Subsoil use special permit No. 5246, dated 16.12.2010</t>
  </si>
  <si>
    <t>5246</t>
  </si>
  <si>
    <t>Subsoil use special permit No. 5247, dated 16.12.2010</t>
  </si>
  <si>
    <t>5247</t>
  </si>
  <si>
    <t>Subsoil use special permit No. 6444, dated 13.11.2020</t>
  </si>
  <si>
    <t>6444</t>
  </si>
  <si>
    <t>Subsoil use special permit No. 3691, dated 09.12.2005</t>
  </si>
  <si>
    <t>3691</t>
  </si>
  <si>
    <t>Coal (2701)</t>
  </si>
  <si>
    <t>Subsoil use special permit No. 3692, dated 09.12.2005</t>
  </si>
  <si>
    <t>3692</t>
  </si>
  <si>
    <t>Subsoil use special permit No. 3561, dated 09.12.2004</t>
  </si>
  <si>
    <t>3561</t>
  </si>
  <si>
    <t>Subsoil use special permit No. 6577, dated 19.10.2021</t>
  </si>
  <si>
    <t>6577</t>
  </si>
  <si>
    <t>Subsoil use special permit No. 3563, dated 09.12.2004</t>
  </si>
  <si>
    <t>3563</t>
  </si>
  <si>
    <t>Subsoil use special permit No. 3688, dated 09.12.2005</t>
  </si>
  <si>
    <t>3688</t>
  </si>
  <si>
    <t>Subsoil use special permit No. 3560, dated 09.12.2004</t>
  </si>
  <si>
    <t>3560</t>
  </si>
  <si>
    <t>Subsoil use special permit No. 3039, dated 11.07.2003</t>
  </si>
  <si>
    <t>3039</t>
  </si>
  <si>
    <t>Subsoil use special permit No. 3034, dated 11.07.2003</t>
  </si>
  <si>
    <t>3034</t>
  </si>
  <si>
    <t>Subsoil use special permit No. 3035, dated 11.07.2003</t>
  </si>
  <si>
    <t>3035</t>
  </si>
  <si>
    <t>Subsoil use special permit No. 3037, dated 11.07.2003</t>
  </si>
  <si>
    <t>3037</t>
  </si>
  <si>
    <t>Subsoil use special permit No. 3038, dated 11.07.2003</t>
  </si>
  <si>
    <t>3038</t>
  </si>
  <si>
    <t>Subsoil use special permit No. 4780, dated 18.11.2008</t>
  </si>
  <si>
    <t>4780</t>
  </si>
  <si>
    <t>Subsoil use special permit No. 4781, dated 18.11.2008</t>
  </si>
  <si>
    <t>4781</t>
  </si>
  <si>
    <t>Subsoil use special permit No. 4778, dated 18.11.2008</t>
  </si>
  <si>
    <t>4778</t>
  </si>
  <si>
    <t>Subsoil use special permit No. 4779, dated 18.11.2008</t>
  </si>
  <si>
    <t>4779</t>
  </si>
  <si>
    <t>Subsoil use special permit No. 4855, dated 21.01.2009</t>
  </si>
  <si>
    <t>4855</t>
  </si>
  <si>
    <t>Subsoil use special permit No. 4403, dated 28.09.2007</t>
  </si>
  <si>
    <t>4403</t>
  </si>
  <si>
    <t>Subsoil use special permit No. 5068, dated 10.12.2009</t>
  </si>
  <si>
    <t>5068</t>
  </si>
  <si>
    <t>Drinking waters</t>
  </si>
  <si>
    <t>Subsoil use special permit No. 2556, dated 12.10.2001</t>
  </si>
  <si>
    <t>2556</t>
  </si>
  <si>
    <t>Iron (2601)</t>
  </si>
  <si>
    <t>Subsoil use special permit No. 2557, dated 12.10.2001</t>
  </si>
  <si>
    <t>2557</t>
  </si>
  <si>
    <t>Subsoil use special permit No. 2558, dated 12.10.2001</t>
  </si>
  <si>
    <t>2558</t>
  </si>
  <si>
    <t>Subsoil use special permit No. 2559, dated 12.10.2001</t>
  </si>
  <si>
    <t>2559</t>
  </si>
  <si>
    <t>Subsoil use special permit No. 592, dated 05.08.1996</t>
  </si>
  <si>
    <t>592</t>
  </si>
  <si>
    <t>Subsoil use special permit No. 599, dated 06.08.1996</t>
  </si>
  <si>
    <t>599</t>
  </si>
  <si>
    <t>Subsoil use special permit No. 6027, dated 11.02.2015</t>
  </si>
  <si>
    <t>6027</t>
  </si>
  <si>
    <t>Titanium (2614)</t>
  </si>
  <si>
    <t>Natural sands (2505)</t>
  </si>
  <si>
    <t>Subsoil use special permit No. 6028, dated 20.02.2015</t>
  </si>
  <si>
    <t>6028</t>
  </si>
  <si>
    <t>Subsoil use special permit No. 5269, dated 27.08.2021</t>
  </si>
  <si>
    <t>5269</t>
  </si>
  <si>
    <t>Subsoil use special permit No. 597, dated 06.08.1996</t>
  </si>
  <si>
    <t>597</t>
  </si>
  <si>
    <t>Manganese (2602)</t>
  </si>
  <si>
    <t>Subsoil use special permit No. 5125, dated 02.02.2021</t>
  </si>
  <si>
    <t>5125</t>
  </si>
  <si>
    <t>Subsoil use special permit No. 6236, dated 08.12.2017</t>
  </si>
  <si>
    <t>6236</t>
  </si>
  <si>
    <t>Subsoil use special permit No. 3334, dated 01.07.2004</t>
  </si>
  <si>
    <t>3334</t>
  </si>
  <si>
    <t>Subsoil use special permit No. 3335, dated 01.07.2004</t>
  </si>
  <si>
    <t>3335</t>
  </si>
  <si>
    <t>Subsoil use special permit No. 4404, dated 04.10.2007</t>
  </si>
  <si>
    <t>4404</t>
  </si>
  <si>
    <t>Subsoil use special permit No. 4689, dated 04.09.2015</t>
  </si>
  <si>
    <t>4689</t>
  </si>
  <si>
    <t>Subsoil use special permit No. 4884, dated 19.01.2018</t>
  </si>
  <si>
    <t>4884</t>
  </si>
  <si>
    <t>Subsoil use special permit No. 4883, dated 19.01.2018</t>
  </si>
  <si>
    <t>4883</t>
  </si>
  <si>
    <t>Subsoil use special permit No. 4779, dated 01.07.2016</t>
  </si>
  <si>
    <t>Subsoil use special permit No. 5640, dated 18.09.2012</t>
  </si>
  <si>
    <t>5640</t>
  </si>
  <si>
    <t>Subsoil use special permit No. 4748, dated 12.04.2016</t>
  </si>
  <si>
    <t>4748</t>
  </si>
  <si>
    <t>Subsoil use special permit No. 4956, dated 26.12.2018</t>
  </si>
  <si>
    <t>4956</t>
  </si>
  <si>
    <t>Subsoil use special permit No. 5626, dated 15.08.2012</t>
  </si>
  <si>
    <t>5626</t>
  </si>
  <si>
    <t>Subsoil use special permit No. 4001, dated 09.08.2006</t>
  </si>
  <si>
    <t>4001</t>
  </si>
  <si>
    <t>Subsoil use special permit No. 4808, dated 12.12.2016</t>
  </si>
  <si>
    <t>4808</t>
  </si>
  <si>
    <t>Subsoil use special permit No. 2350, dated 28.12.2000</t>
  </si>
  <si>
    <t>2350</t>
  </si>
  <si>
    <t>Subsoil use special permit No. 1772, dated 05.03.1999</t>
  </si>
  <si>
    <t>1772</t>
  </si>
  <si>
    <t>Subsoil use special permit No. 2271, dated 12.10.2000</t>
  </si>
  <si>
    <t>2271</t>
  </si>
  <si>
    <t>Subsoil use special permit No. 6516, dated 26.05.2021</t>
  </si>
  <si>
    <t>6516</t>
  </si>
  <si>
    <t>Subsoil use special permit No. 3118, dated 12.08.2003</t>
  </si>
  <si>
    <t>3118</t>
  </si>
  <si>
    <t>Helium</t>
  </si>
  <si>
    <t>Subsoil use special permit No. 1776, dated 16.03.1999</t>
  </si>
  <si>
    <t>1776</t>
  </si>
  <si>
    <t>Subsoil use special permit No. 4003, dated 09.08.2006</t>
  </si>
  <si>
    <t>4003</t>
  </si>
  <si>
    <t>Subsoil use special permit No. 2364, dated 31.01.2001</t>
  </si>
  <si>
    <t>2364</t>
  </si>
  <si>
    <t>Subsoil use special permit No. 2182, dated 23.03.2000</t>
  </si>
  <si>
    <t>2182</t>
  </si>
  <si>
    <t>Subsoil use special permit No. 5412, dated 31.10.2011</t>
  </si>
  <si>
    <t>5412</t>
  </si>
  <si>
    <t>Subsoil use special permit No. 2387, dated 21.02.2001</t>
  </si>
  <si>
    <t>2387</t>
  </si>
  <si>
    <t>Subsoil use special permit No. 2102, dated 27.12.1999</t>
  </si>
  <si>
    <t>2102</t>
  </si>
  <si>
    <t>Subsoil use special permit No. 2559, dated 10.12.2001</t>
  </si>
  <si>
    <t>Other</t>
  </si>
  <si>
    <t>Subsoil use special permit No. 5068, dated 12.10.2009</t>
  </si>
  <si>
    <t>Subsoil use special permit No. 2556, dated 10.12.2001</t>
  </si>
  <si>
    <t>Subsoil use special permit No. 2558, dated 10.12.2001</t>
  </si>
  <si>
    <t>Subsoil use special permit No. 2557, dated 10.12.2001</t>
  </si>
  <si>
    <t>Subsoil use special permit No. 610, dated 13.08.1996</t>
  </si>
  <si>
    <t>Subsoil use special permit No. 2463, dated 14.05.2001</t>
  </si>
  <si>
    <t>Subsoil use special permit No. 2793, dated 31.05.2006</t>
  </si>
  <si>
    <t>Subsoil use special permit No. 2990, dated 25.07.2007</t>
  </si>
  <si>
    <t>Subsoil use special permit No. 4621, dated 17.12.2014</t>
  </si>
  <si>
    <t>Subsoil use special permit No. 6517, dated 31.05.2021</t>
  </si>
  <si>
    <t>Subsoil use special permit No. 4010, dated 09.08.2006</t>
  </si>
  <si>
    <t>Subsoil use special permit No. 6315, dated 06.02.2019</t>
  </si>
  <si>
    <t>Subsoil use special permit No. 2429, dated 05.04.2001</t>
  </si>
  <si>
    <t>2429</t>
  </si>
  <si>
    <t>Subsoil use special permit No. 5010, dated 03.09.2009</t>
  </si>
  <si>
    <t>5010</t>
  </si>
  <si>
    <t>Subsoil use special permit No. 2398, dated 26.03.2001</t>
  </si>
  <si>
    <t>2398</t>
  </si>
  <si>
    <t>Subsoil use special permit No. 2462, dated 14.05.2001</t>
  </si>
  <si>
    <t>2462</t>
  </si>
  <si>
    <t>Subsoil use special permit No. 5541, dated 03.05.2012</t>
  </si>
  <si>
    <t>5541</t>
  </si>
  <si>
    <t>Subsoil use special permit No. 2452, dated 23.04.2001</t>
  </si>
  <si>
    <t>2452</t>
  </si>
  <si>
    <t>Subsoil use special permit No. 2375, dated 08.02.2001</t>
  </si>
  <si>
    <t>2375</t>
  </si>
  <si>
    <t>Subsoil use special permit No. 5902, dated 30.01.2014</t>
  </si>
  <si>
    <t>5902</t>
  </si>
  <si>
    <t>Subsoil use special permit No. 1812, dated 25.03.1999</t>
  </si>
  <si>
    <t>1812</t>
  </si>
  <si>
    <t>Subsoil use special permit No. 1810, dated 25.03.1999</t>
  </si>
  <si>
    <t>1810</t>
  </si>
  <si>
    <t>Subsoil use special permit No. 2486, dated 13.06.2001</t>
  </si>
  <si>
    <t>2486</t>
  </si>
  <si>
    <t>Subsoil use special permit No. 4002, dated 09.08.2006</t>
  </si>
  <si>
    <t>4002</t>
  </si>
  <si>
    <t>Subsoil use special permit No. 3340, dated 13.07.2004</t>
  </si>
  <si>
    <t>3340</t>
  </si>
  <si>
    <t>Subsoil use special permit No. 1804, dated 25.03.1999</t>
  </si>
  <si>
    <t>1804</t>
  </si>
  <si>
    <t>Subsoil use special permit No. 2351, dated 28.12.2000</t>
  </si>
  <si>
    <t>2351</t>
  </si>
  <si>
    <t>Subsoil use special permit No. 2367, dated 01.02.2001</t>
  </si>
  <si>
    <t>2367</t>
  </si>
  <si>
    <t>Subsoil use special permit No. 2369, dated 01.02.2001</t>
  </si>
  <si>
    <t>2369</t>
  </si>
  <si>
    <t>Subsoil use special permit No. 4290, dated 17.07.2007</t>
  </si>
  <si>
    <t>4290</t>
  </si>
  <si>
    <t>Subsoil use special permit No. 5408, dated 31.10.2011</t>
  </si>
  <si>
    <t>5408</t>
  </si>
  <si>
    <t>Subsoil use special permit No. 4804, dated 12.12.2016</t>
  </si>
  <si>
    <t>4804</t>
  </si>
  <si>
    <t>Subsoil use special permit No. 1816, dated 25.03.1999</t>
  </si>
  <si>
    <t>1816</t>
  </si>
  <si>
    <t>Subsoil use special permit No. 5406, dated 31.10.2011</t>
  </si>
  <si>
    <t>5406</t>
  </si>
  <si>
    <t>Subsoil use special permit No. 1935, dated 14.07.1999</t>
  </si>
  <si>
    <t>1935</t>
  </si>
  <si>
    <t>Subsoil use special permit No. 2363, dated 31.01.2001</t>
  </si>
  <si>
    <t>2363</t>
  </si>
  <si>
    <t>Subsoil use special permit No. 2389, dated 21.02.2001</t>
  </si>
  <si>
    <t>2389</t>
  </si>
  <si>
    <t>Subsoil use special permit No. 2372, dated 08.02.2001</t>
  </si>
  <si>
    <t>2372</t>
  </si>
  <si>
    <t>Subsoil use special permit No. 5411, dated 31.10.2011</t>
  </si>
  <si>
    <t>5411</t>
  </si>
  <si>
    <t>Subsoil use special permit No. 2487, dated 13.06.2001</t>
  </si>
  <si>
    <t>2487</t>
  </si>
  <si>
    <t>Subsoil use special permit No. 1811, dated 25.03.1999</t>
  </si>
  <si>
    <t>1811</t>
  </si>
  <si>
    <t>Subsoil use special permit No. 5542, dated 03.05.2012</t>
  </si>
  <si>
    <t>5542</t>
  </si>
  <si>
    <t>Subsoil use special permit No. 2272, dated 12.10.2000</t>
  </si>
  <si>
    <t>2272</t>
  </si>
  <si>
    <t>Subsoil use special permit No. 5177, dated 01.07.2010</t>
  </si>
  <si>
    <t>5177</t>
  </si>
  <si>
    <t>Subsoil use special permit No. 6218, dated 01.09.2017</t>
  </si>
  <si>
    <t>6218</t>
  </si>
  <si>
    <t>Subsoil use special permit No. 1813, dated 25.03.1999</t>
  </si>
  <si>
    <t>1813</t>
  </si>
  <si>
    <t>Subsoil use special permit No. 1780, dated 16.03.1999</t>
  </si>
  <si>
    <t>1780</t>
  </si>
  <si>
    <t>Subsoil use special permit No. 3117, dated 12.08.2003</t>
  </si>
  <si>
    <t>3117</t>
  </si>
  <si>
    <t>Subsoil use special permit No. 2430, dated 05.04.2001</t>
  </si>
  <si>
    <t>2430</t>
  </si>
  <si>
    <t>Subsoil use special permit No. 5410, dated 31.10.2011</t>
  </si>
  <si>
    <t>5410</t>
  </si>
  <si>
    <t>Subsoil use special permit No. 2368, dated 01.02.2001</t>
  </si>
  <si>
    <t>2368</t>
  </si>
  <si>
    <t>Subsoil use special permit No. 2371, dated 08.02.2001</t>
  </si>
  <si>
    <t>2371</t>
  </si>
  <si>
    <t>Subsoil use special permit No. 4811, dated 14.12.2016</t>
  </si>
  <si>
    <t>4811</t>
  </si>
  <si>
    <t>Subsoil use special permit No. 2653, dated 01.03.2002</t>
  </si>
  <si>
    <t>2653</t>
  </si>
  <si>
    <t>Subsoil use special permit No. 4946, dated 14.12.2018</t>
  </si>
  <si>
    <t>4946</t>
  </si>
  <si>
    <t>Subsoil use special permit No. 3341, dated 13.07.2004</t>
  </si>
  <si>
    <t>3341</t>
  </si>
  <si>
    <t>Subsoil use special permit No. 1777, dated 16.03.1999</t>
  </si>
  <si>
    <t>1777</t>
  </si>
  <si>
    <t>Subsoil use special permit No. 5407, dated 31.10.2011</t>
  </si>
  <si>
    <t>5407</t>
  </si>
  <si>
    <t>Subsoil use special permit No. 2390, dated 21.02.2001</t>
  </si>
  <si>
    <t>2390</t>
  </si>
  <si>
    <t>Subsoil use special permit No. 1803, dated 25.03.1999</t>
  </si>
  <si>
    <t>1803</t>
  </si>
  <si>
    <t>Subsoil use special permit No. 2388, dated 21.02.2001</t>
  </si>
  <si>
    <t>2388</t>
  </si>
  <si>
    <t>Subsoil use special permit No. 5409, dated 31.10.2011</t>
  </si>
  <si>
    <t>5409</t>
  </si>
  <si>
    <t>Subsoil use special permit No. 4581, dated 12.09.2014</t>
  </si>
  <si>
    <t>4581</t>
  </si>
  <si>
    <t>Subsoil use special permit No. 2428, dated 05.04.2001</t>
  </si>
  <si>
    <t>2428</t>
  </si>
  <si>
    <t>Subsoil use special permit No. 2236, dated 07.09.2000</t>
  </si>
  <si>
    <t>2236</t>
  </si>
  <si>
    <t>Subsoil use special permit No. 6133, dated 08.07.2016</t>
  </si>
  <si>
    <t>6133</t>
  </si>
  <si>
    <t>Subsoil use special permit No. 1778, dated 16.03.1999</t>
  </si>
  <si>
    <t>1778</t>
  </si>
  <si>
    <t>Subsoil use special permit No. 1786, dated 16.03.1999</t>
  </si>
  <si>
    <t>1786</t>
  </si>
  <si>
    <t>Subsoil use special permit No. 6230, dated 18.10.2017</t>
  </si>
  <si>
    <t>6230</t>
  </si>
  <si>
    <t>Subsoil use special permit No. 1793, dated 24.03.1999</t>
  </si>
  <si>
    <t>1793</t>
  </si>
  <si>
    <t>Subsoil use special permit No. 1791, dated 24.03.1999</t>
  </si>
  <si>
    <t>1791</t>
  </si>
  <si>
    <t>Subsoil use special permit No. 2456, dated 27.04.2001</t>
  </si>
  <si>
    <t>2456</t>
  </si>
  <si>
    <t>Subsoil use special permit No. 4164, dated 22.12.2006</t>
  </si>
  <si>
    <t>4164</t>
  </si>
  <si>
    <t>Subsoil use special permit No. 1817, dated 25.03.1999</t>
  </si>
  <si>
    <t>1817</t>
  </si>
  <si>
    <t>Subsoil use special permit No. 5413, dated 31.10.2011</t>
  </si>
  <si>
    <t>5413</t>
  </si>
  <si>
    <t>Subsoil use special permit No. 2356, dated 28.12.2000</t>
  </si>
  <si>
    <t>2356</t>
  </si>
  <si>
    <t>Subsoil use special permit No. 5009, dated 03.09.2009</t>
  </si>
  <si>
    <t>5009</t>
  </si>
  <si>
    <t>Subsoil use special permit No. 6097, dated 11.02.2016</t>
  </si>
  <si>
    <t>6097</t>
  </si>
  <si>
    <t>Subsoil use special permit No. 5011, dated 03.09.2009</t>
  </si>
  <si>
    <t>5011</t>
  </si>
  <si>
    <t>Subsoil use special permit No. 4165, dated 22.12.2006</t>
  </si>
  <si>
    <t>4165</t>
  </si>
  <si>
    <t>Subsoil use special permit No. 6289, dated 18.10.2018</t>
  </si>
  <si>
    <t>6289</t>
  </si>
  <si>
    <t>Subsoil use special permit No. 2365, dated 31.01.2001</t>
  </si>
  <si>
    <t>2365</t>
  </si>
  <si>
    <t>Subsoil use special permit No. 2353, dated 28.12.2000</t>
  </si>
  <si>
    <t>2353</t>
  </si>
  <si>
    <t>Subsoil use special permit No. 5404, dated 31.10.2011</t>
  </si>
  <si>
    <t>5404</t>
  </si>
  <si>
    <t>Subsoil use special permit No. 5414, dated 31.10.2011</t>
  </si>
  <si>
    <t>5414</t>
  </si>
  <si>
    <t>Subsoil use special permit No. 5967, dated 31.07.2014</t>
  </si>
  <si>
    <t>5967</t>
  </si>
  <si>
    <t>Subsoil use special permit No. 1807, dated 25.03.1999</t>
  </si>
  <si>
    <t>1807</t>
  </si>
  <si>
    <t>Subsoil use special permit No. 1806, dated 25.03.1999</t>
  </si>
  <si>
    <t>1806</t>
  </si>
  <si>
    <t>Subsoil use special permit No. 1775, dated 16.03.1999</t>
  </si>
  <si>
    <t>1775</t>
  </si>
  <si>
    <t>Subsoil use special permit No. 1814, dated 25.03.1999</t>
  </si>
  <si>
    <t>1814</t>
  </si>
  <si>
    <t>Subsoil use special permit No. 4192, dated 20.07.2012</t>
  </si>
  <si>
    <t>4192</t>
  </si>
  <si>
    <t>Subsoil use special permit No. 4947, dated 19.12.2018</t>
  </si>
  <si>
    <t>4947</t>
  </si>
  <si>
    <t>Subsoil use special permit No. 1774, dated 16.03.1999</t>
  </si>
  <si>
    <t>1774</t>
  </si>
  <si>
    <t>Subsoil use special permit No. 2354, dated 28.12.2000</t>
  </si>
  <si>
    <t>2354</t>
  </si>
  <si>
    <t>Subsoil use special permit No. 2273, dated 12.10.2000</t>
  </si>
  <si>
    <t>2273</t>
  </si>
  <si>
    <t>Subsoil use special permit No. 2493, dated 20.06.2001</t>
  </si>
  <si>
    <t>2493</t>
  </si>
  <si>
    <t>Subsoil use special permit No. 5651, dated 05.10.2012</t>
  </si>
  <si>
    <t>5651</t>
  </si>
  <si>
    <t>Subsoil use special permit No. 5544, dated 07.05.2012</t>
  </si>
  <si>
    <t>5544</t>
  </si>
  <si>
    <t>Subsoil use special permit No. 2427, dated 05.04.2001</t>
  </si>
  <si>
    <t>2427</t>
  </si>
  <si>
    <t>Subsoil use special permit No. 2370, dated 08.02.2001</t>
  </si>
  <si>
    <t>2370</t>
  </si>
  <si>
    <t>Subsoil use special permit No. 3342, dated 13.07.2004</t>
  </si>
  <si>
    <t>3342</t>
  </si>
  <si>
    <t>Subsoil use special permit No. 2492, dated 20.06.2001</t>
  </si>
  <si>
    <t>2492</t>
  </si>
  <si>
    <t>Subsoil use special permit No. 1787, dated 16.03.1999</t>
  </si>
  <si>
    <t>1787</t>
  </si>
  <si>
    <t>Subsoil use special permit No. 5178, dated 01.07.2010</t>
  </si>
  <si>
    <t>5178</t>
  </si>
  <si>
    <t>Subsoil use special permit No. 5652, dated 05.10.2012</t>
  </si>
  <si>
    <t>5652</t>
  </si>
  <si>
    <t>Subsoil use special permit No. 5713, dated 22.01.2013</t>
  </si>
  <si>
    <t>5713</t>
  </si>
  <si>
    <t>Subsoil use special permit No. 2373, dated 08.02.2001</t>
  </si>
  <si>
    <t>2373</t>
  </si>
  <si>
    <t>Subsoil use special permit No. 5913, dated 27.02.2014</t>
  </si>
  <si>
    <t>5913</t>
  </si>
  <si>
    <t>Subsoil use special permit No. 1979, dated 10.09.1999</t>
  </si>
  <si>
    <t>1979</t>
  </si>
  <si>
    <t>Subsoil use special permit No. 6285, dated 02.10.2018</t>
  </si>
  <si>
    <t>6285</t>
  </si>
  <si>
    <t>Subsoil use special permit No. 5012, dated 03.09.2009</t>
  </si>
  <si>
    <t>5012</t>
  </si>
  <si>
    <t>Subsoil use special permit No. 1809, dated 25.03.1999</t>
  </si>
  <si>
    <t>1809</t>
  </si>
  <si>
    <t>Subsoil use special permit No. 1815, dated 25.03.1999</t>
  </si>
  <si>
    <t>1815</t>
  </si>
  <si>
    <t>Subsoil use special permit No. 6009, dated 17.12.2014</t>
  </si>
  <si>
    <t>6009</t>
  </si>
  <si>
    <t>Subsoil use special permit No. 5153, dated 29.03.2021</t>
  </si>
  <si>
    <t>5153</t>
  </si>
  <si>
    <t>Subsoil use special permit No. 2425, dated 05.04.2001</t>
  </si>
  <si>
    <t>2425</t>
  </si>
  <si>
    <t>Subsoil use special permit No. 4815, dated 14.12.2016</t>
  </si>
  <si>
    <t>4815</t>
  </si>
  <si>
    <t>Subsoil use special permit No. 5405, dated 31.10.2011</t>
  </si>
  <si>
    <t>5405</t>
  </si>
  <si>
    <t>Subsoil use special permit No. 6106, dated 16.03.2016</t>
  </si>
  <si>
    <t>6106</t>
  </si>
  <si>
    <t>Subsoil use special permit No. 2355, dated 28.12.2000</t>
  </si>
  <si>
    <t>2355</t>
  </si>
  <si>
    <t>Subsoil use special permit No. 3116, dated 12.08.2003</t>
  </si>
  <si>
    <t>3116</t>
  </si>
  <si>
    <t>Subsoil use special permit No. 5253, dated 21.12.2010</t>
  </si>
  <si>
    <t>5253</t>
  </si>
  <si>
    <t>Subsoil use special permit No. 1827, dated 05.04.1999</t>
  </si>
  <si>
    <t>1827</t>
  </si>
  <si>
    <t>Subsoil use special permit No. 5649, dated 04.10.2012</t>
  </si>
  <si>
    <t>5649</t>
  </si>
  <si>
    <t>Subsoil use special permit No. 1980, dated 10.09.1999</t>
  </si>
  <si>
    <t>1980</t>
  </si>
  <si>
    <t>Subsoil use special permit No. 2352, dated 28.12.2000</t>
  </si>
  <si>
    <t>2352</t>
  </si>
  <si>
    <t>Subsoil use special permit No. 1805, dated 25.03.1999</t>
  </si>
  <si>
    <t>1805</t>
  </si>
  <si>
    <t>Subsoil use special permit No. 2386, dated 21.02.2001</t>
  </si>
  <si>
    <t>2386</t>
  </si>
  <si>
    <t>Subsoil use special permit No. 1936, dated 14.07.1999</t>
  </si>
  <si>
    <t>1936</t>
  </si>
  <si>
    <t>Subsoil use special permit No. 5914, dated 27.02.2014</t>
  </si>
  <si>
    <t>5914</t>
  </si>
  <si>
    <t>Subsoil use special permit No. 2228, dated 18.08.2000</t>
  </si>
  <si>
    <t>2228</t>
  </si>
  <si>
    <t>Subsoil use special permit No. 6217, dated 01.09.2017</t>
  </si>
  <si>
    <t>6217</t>
  </si>
  <si>
    <t>Subsoil use special permit No. 1796, dated 24.03.1999</t>
  </si>
  <si>
    <t>1796</t>
  </si>
  <si>
    <t>Subsoil use special permit No. 5989, dated 20.10.2014</t>
  </si>
  <si>
    <t>5989</t>
  </si>
  <si>
    <t>Subsoil use special permit No. 5903, dated 30.01.2014</t>
  </si>
  <si>
    <t>5903</t>
  </si>
  <si>
    <t>Subsoil use special permit No. 4806, dated 12.12.2016</t>
  </si>
  <si>
    <t>4806</t>
  </si>
  <si>
    <t>Subsoil use special permit No. 4805, dated 05.12.2008</t>
  </si>
  <si>
    <t>4805</t>
  </si>
  <si>
    <t>Subsoil use special permit No. 1779, dated 16.03.1999</t>
  </si>
  <si>
    <t>1779</t>
  </si>
  <si>
    <t>Subsoil use special permit No. 5650, dated 05.10.2012</t>
  </si>
  <si>
    <t>5650</t>
  </si>
  <si>
    <t>Subsoil use special permit No. 5046, dated 21.11.2019</t>
  </si>
  <si>
    <t>5046</t>
  </si>
  <si>
    <t>Subsoil use special permit No. 2343, dated 20.12.2000</t>
  </si>
  <si>
    <t>2343</t>
  </si>
  <si>
    <t>Subsoil use special permit No. 2391, dated 21.02.2001</t>
  </si>
  <si>
    <t>2391</t>
  </si>
  <si>
    <t>Subsoil use special permit No. 2594, dated 23.11.2001</t>
  </si>
  <si>
    <t>2594</t>
  </si>
  <si>
    <t>Subsoil use special permit No. 4992, dated 23.04.2019</t>
  </si>
  <si>
    <t>4992</t>
  </si>
  <si>
    <t>Subsoil use special permit No. 3333, dated 08.11.2013</t>
  </si>
  <si>
    <t>3333</t>
  </si>
  <si>
    <t>Subsoil use special permit No. 5965, dated 23.07.2014</t>
  </si>
  <si>
    <t>5965</t>
  </si>
  <si>
    <t>Subsoil use special permit No. 4690, dated 04.09.2015</t>
  </si>
  <si>
    <t>4690</t>
  </si>
  <si>
    <t>Subsoil use special permit No. 1211, dated 20.01.1998</t>
  </si>
  <si>
    <t>1211</t>
  </si>
  <si>
    <t>Subsoil use special permit No. 518, dated 08.05.1996</t>
  </si>
  <si>
    <t>518</t>
  </si>
  <si>
    <t>Subsoil use special permit No. 4196, dated 27.07.2012</t>
  </si>
  <si>
    <t>4196</t>
  </si>
  <si>
    <t>Summary data template</t>
  </si>
  <si>
    <r>
      <rPr>
        <b/>
        <sz val="11"/>
        <color rgb="FF000000"/>
        <rFont val="Franklin Gothic Book"/>
        <family val="2"/>
      </rPr>
      <t xml:space="preserve">Part 4 (Government revenues) </t>
    </r>
    <r>
      <rPr>
        <sz val="11"/>
        <color rgb="FF000000"/>
        <rFont val="Franklin Gothic Book"/>
        <family val="2"/>
      </rPr>
      <t>contains comprehensive data on government revenues per revenue stream, according to GFSM classification.</t>
    </r>
  </si>
  <si>
    <r>
      <t xml:space="preserve">1. Enter the name of all government </t>
    </r>
    <r>
      <rPr>
        <b/>
        <i/>
        <sz val="11"/>
        <color theme="1"/>
        <rFont val="Franklin Gothic Book"/>
        <family val="2"/>
      </rPr>
      <t>Revenue streams</t>
    </r>
    <r>
      <rPr>
        <i/>
        <sz val="11"/>
        <color theme="1"/>
        <rFont val="Franklin Gothic Book"/>
        <family val="2"/>
      </rPr>
      <t xml:space="preserve"> for the extractive sectors, including revenues that fall below agreed materiality thresholds (one row should be used for each individual revenue stream and individual governmant entity)</t>
    </r>
  </si>
  <si>
    <r>
      <t xml:space="preserve">2. Enter the name of the </t>
    </r>
    <r>
      <rPr>
        <b/>
        <i/>
        <sz val="11"/>
        <rFont val="Franklin Gothic Book"/>
        <family val="2"/>
      </rPr>
      <t>receiving Government entity</t>
    </r>
    <r>
      <rPr>
        <i/>
        <sz val="11"/>
        <rFont val="Franklin Gothic Book"/>
        <family val="2"/>
      </rPr>
      <t xml:space="preserve"> (choose using the dropdown list. It will appear there since you have already entered the government entitiy in Part 3).</t>
    </r>
  </si>
  <si>
    <r>
      <t xml:space="preserve">3.Choose the </t>
    </r>
    <r>
      <rPr>
        <b/>
        <i/>
        <sz val="11"/>
        <rFont val="Franklin Gothic Book"/>
        <family val="2"/>
      </rPr>
      <t>Sector</t>
    </r>
    <r>
      <rPr>
        <i/>
        <sz val="11"/>
        <rFont val="Franklin Gothic Book"/>
        <family val="2"/>
      </rPr>
      <t xml:space="preserve"> and the </t>
    </r>
    <r>
      <rPr>
        <b/>
        <i/>
        <sz val="11"/>
        <rFont val="Franklin Gothic Book"/>
        <family val="2"/>
      </rPr>
      <t>GFS Classification</t>
    </r>
    <r>
      <rPr>
        <i/>
        <sz val="11"/>
        <rFont val="Franklin Gothic Book"/>
        <family val="2"/>
      </rPr>
      <t xml:space="preserve"> this revenue applies to. Use the guidance provided in the </t>
    </r>
    <r>
      <rPr>
        <i/>
        <u/>
        <sz val="11"/>
        <rFont val="Franklin Gothic Book"/>
        <family val="2"/>
      </rPr>
      <t>GFS Framework</t>
    </r>
    <r>
      <rPr>
        <b/>
        <i/>
        <u/>
        <sz val="11"/>
        <rFont val="Franklin Gothic Book"/>
        <family val="2"/>
      </rPr>
      <t xml:space="preserve"> </t>
    </r>
    <r>
      <rPr>
        <i/>
        <u/>
        <sz val="11"/>
        <rFont val="Franklin Gothic Book"/>
        <family val="2"/>
      </rPr>
      <t xml:space="preserve">for EITI reporting. </t>
    </r>
    <r>
      <rPr>
        <sz val="11"/>
        <rFont val="Franklin Gothic Book"/>
        <family val="2"/>
      </rPr>
      <t>If a revenue stream cannot be disaggregated by sector, chose "Other".</t>
    </r>
  </si>
  <si>
    <r>
      <t xml:space="preserve">4. In the </t>
    </r>
    <r>
      <rPr>
        <b/>
        <i/>
        <sz val="11"/>
        <rFont val="Franklin Gothic Book"/>
        <family val="2"/>
      </rPr>
      <t xml:space="preserve">Revenue value </t>
    </r>
    <r>
      <rPr>
        <i/>
        <sz val="11"/>
        <rFont val="Franklin Gothic Book"/>
        <family val="2"/>
      </rPr>
      <t>column, enter total figure of each revenue stream as disclosed by government, including revenues that were not reconciled.</t>
    </r>
  </si>
  <si>
    <t xml:space="preserve"> Remember: Governments receipts from companies on behalf of their employees should be excluded (e.g personal income tax PAYE, employee social security contributions, withholding tax) because they are not considered payments from companies to government.</t>
  </si>
  <si>
    <t>5. If there are any payments which are in the EITI Report, but cannot be matched with the GFS categories, please list them in the box below called "Additional information".</t>
  </si>
  <si>
    <t>Total government revenues from extractive sector (using GFS)</t>
  </si>
  <si>
    <t>GFS Framework for EITI Reporting</t>
  </si>
  <si>
    <r>
      <t>EITI Requirement 5.1.b</t>
    </r>
    <r>
      <rPr>
        <i/>
        <sz val="11"/>
        <rFont val="Franklin Gothic Book"/>
        <family val="2"/>
      </rPr>
      <t>: Revenue classification</t>
    </r>
  </si>
  <si>
    <r>
      <t>EITI Requirement 4.1.d</t>
    </r>
    <r>
      <rPr>
        <b/>
        <i/>
        <sz val="11"/>
        <rFont val="Franklin Gothic Book"/>
        <family val="2"/>
      </rPr>
      <t>: Full government disclosure</t>
    </r>
  </si>
  <si>
    <t>GFS Level 1</t>
  </si>
  <si>
    <t>GFS Level 2</t>
  </si>
  <si>
    <t>GFS Level 3</t>
  </si>
  <si>
    <t>GFS Level 4</t>
  </si>
  <si>
    <t>GFS Classification</t>
  </si>
  <si>
    <t>Revenue stream name</t>
  </si>
  <si>
    <t>Government entity</t>
  </si>
  <si>
    <t>Revenue value</t>
  </si>
  <si>
    <t>What is GFS?</t>
  </si>
  <si>
    <t>General taxes on goods and services (VAT, sales tax, turnover tax) (1141E)</t>
  </si>
  <si>
    <t>Budget reimbursement of value added tax</t>
  </si>
  <si>
    <t>GFS, or Government Finance Statistics, is an international framework for categorising revenue streams so they are comparable across countries and time-periods. See full framework example below. The framework used below has been developped by the IMF and EITI International Secretariat.
The letter E in the GFS codes means that these are codes only used for revenues from extractives companies. The digits to the right were specifically designed for extractive sector companies.</t>
  </si>
  <si>
    <t>Ordinary taxes on income, profits and capital gains (1112E1)</t>
  </si>
  <si>
    <t>Corporate income tax</t>
  </si>
  <si>
    <t>From government participation (equity) (1412E2)</t>
  </si>
  <si>
    <t xml:space="preserve">Dividends and payment of a share of net profit </t>
  </si>
  <si>
    <r>
      <rPr>
        <i/>
        <u/>
        <sz val="11"/>
        <rFont val="Franklin Gothic Book"/>
        <family val="2"/>
      </rPr>
      <t>For more guidance, please visit</t>
    </r>
    <r>
      <rPr>
        <u/>
        <sz val="11"/>
        <color theme="10"/>
        <rFont val="Franklin Gothic Book"/>
        <family val="2"/>
      </rPr>
      <t xml:space="preserve"> </t>
    </r>
    <r>
      <rPr>
        <b/>
        <u/>
        <sz val="11"/>
        <color theme="10"/>
        <rFont val="Franklin Gothic Book"/>
        <family val="2"/>
      </rPr>
      <t>https://eiti.org/summary-data-template</t>
    </r>
  </si>
  <si>
    <t>Emission and pollution taxes (114522E)</t>
  </si>
  <si>
    <t>Environmental tax</t>
  </si>
  <si>
    <r>
      <rPr>
        <i/>
        <u/>
        <sz val="11"/>
        <rFont val="Franklin Gothic Book"/>
        <family val="2"/>
      </rPr>
      <t xml:space="preserve">or, </t>
    </r>
    <r>
      <rPr>
        <b/>
        <u/>
        <sz val="11"/>
        <color theme="10"/>
        <rFont val="Franklin Gothic Book"/>
        <family val="2"/>
      </rPr>
      <t>https://www.imf.org/external/np/sta/gfsm/</t>
    </r>
  </si>
  <si>
    <t>Licence fees (114521E)</t>
  </si>
  <si>
    <t>Fees for granting or extending special permits for the use of subsoil and revenues from the sale of such permits</t>
  </si>
  <si>
    <t>Royalties (1415E1)</t>
  </si>
  <si>
    <t>Land fee</t>
  </si>
  <si>
    <t>Other taxes payable by natural resource companies (116E)</t>
  </si>
  <si>
    <t>Other taxes and duties (companies and payments below materiality threshold)</t>
  </si>
  <si>
    <t>Production royalty</t>
  </si>
  <si>
    <t>Social security employer contributions (1212E)</t>
  </si>
  <si>
    <t>Unified social contribution</t>
  </si>
  <si>
    <t>Customs and other import duties (1151E)</t>
  </si>
  <si>
    <t>VAT of goods imported into Ukraine</t>
  </si>
  <si>
    <t>VAT on goods and services produced in Ukraine (excluding budget reimbursement of VAT)</t>
  </si>
  <si>
    <t>Total in USD</t>
  </si>
  <si>
    <t>Additional information</t>
  </si>
  <si>
    <t>Any additional information that is not eligible for inclusion in the table above, please include below as comments.</t>
  </si>
  <si>
    <t>Comment 1</t>
  </si>
  <si>
    <t>Please include comments here. PAYE and withholding taxes are not paid on behalf of companies and should therefore be excluded</t>
  </si>
  <si>
    <t>Comment 2</t>
  </si>
  <si>
    <t>Insert additional rows as needed. E.g., the below table covers the excluded revenues</t>
  </si>
  <si>
    <t>Oil and Gas</t>
  </si>
  <si>
    <t>Personal income tax</t>
  </si>
  <si>
    <t>Total</t>
  </si>
  <si>
    <t>Comment 3</t>
  </si>
  <si>
    <t>Please include comments here.</t>
  </si>
  <si>
    <t>Comment 4</t>
  </si>
  <si>
    <t>Comment 5</t>
  </si>
  <si>
    <r>
      <rPr>
        <b/>
        <sz val="11"/>
        <color rgb="FF000000"/>
        <rFont val="Franklin Gothic Book"/>
        <family val="2"/>
      </rPr>
      <t xml:space="preserve">Part 5 (Company data) </t>
    </r>
    <r>
      <rPr>
        <sz val="11"/>
        <color rgb="FF000000"/>
        <rFont val="Franklin Gothic Book"/>
        <family val="2"/>
      </rPr>
      <t xml:space="preserve">contains company- and project-level data per revenue stream. The companies and projects are available from drop-down since the data is entered in sheet 3. </t>
    </r>
  </si>
  <si>
    <t>How to fill this sheet:</t>
  </si>
  <si>
    <r>
      <t>1. Select</t>
    </r>
    <r>
      <rPr>
        <b/>
        <i/>
        <sz val="11"/>
        <color theme="1"/>
        <rFont val="Franklin Gothic Book"/>
        <family val="2"/>
      </rPr>
      <t xml:space="preserve"> company</t>
    </r>
    <r>
      <rPr>
        <i/>
        <sz val="11"/>
        <color theme="1"/>
        <rFont val="Franklin Gothic Book"/>
        <family val="2"/>
      </rPr>
      <t xml:space="preserve"> name from drop-down menu</t>
    </r>
  </si>
  <si>
    <r>
      <t xml:space="preserve">2. Select </t>
    </r>
    <r>
      <rPr>
        <b/>
        <i/>
        <sz val="11"/>
        <color theme="1"/>
        <rFont val="Franklin Gothic Book"/>
        <family val="2"/>
      </rPr>
      <t>government collecting entity</t>
    </r>
    <r>
      <rPr>
        <i/>
        <sz val="11"/>
        <color theme="1"/>
        <rFont val="Franklin Gothic Book"/>
        <family val="2"/>
      </rPr>
      <t xml:space="preserve"> and </t>
    </r>
    <r>
      <rPr>
        <b/>
        <i/>
        <sz val="11"/>
        <color theme="1"/>
        <rFont val="Franklin Gothic Book"/>
        <family val="2"/>
      </rPr>
      <t>payment name</t>
    </r>
    <r>
      <rPr>
        <i/>
        <sz val="11"/>
        <color theme="1"/>
        <rFont val="Franklin Gothic Book"/>
        <family val="2"/>
      </rPr>
      <t xml:space="preserve"> from drop-down menu</t>
    </r>
  </si>
  <si>
    <r>
      <t xml:space="preserve">3. Indicate whether the payment stream is (i) </t>
    </r>
    <r>
      <rPr>
        <b/>
        <i/>
        <sz val="11"/>
        <color theme="1"/>
        <rFont val="Franklin Gothic Book"/>
        <family val="2"/>
      </rPr>
      <t>levied on project</t>
    </r>
    <r>
      <rPr>
        <i/>
        <sz val="11"/>
        <color theme="1"/>
        <rFont val="Franklin Gothic Book"/>
        <family val="2"/>
      </rPr>
      <t xml:space="preserve"> and (ii) </t>
    </r>
    <r>
      <rPr>
        <b/>
        <i/>
        <sz val="11"/>
        <color theme="1"/>
        <rFont val="Franklin Gothic Book"/>
        <family val="2"/>
      </rPr>
      <t>reported by project</t>
    </r>
  </si>
  <si>
    <r>
      <t xml:space="preserve">4. Enter project information: </t>
    </r>
    <r>
      <rPr>
        <b/>
        <i/>
        <sz val="11"/>
        <color theme="1"/>
        <rFont val="Franklin Gothic Book"/>
        <family val="2"/>
      </rPr>
      <t>project name</t>
    </r>
    <r>
      <rPr>
        <i/>
        <sz val="11"/>
        <color theme="1"/>
        <rFont val="Franklin Gothic Book"/>
        <family val="2"/>
      </rPr>
      <t xml:space="preserve">, and </t>
    </r>
    <r>
      <rPr>
        <b/>
        <i/>
        <sz val="11"/>
        <color theme="1"/>
        <rFont val="Franklin Gothic Book"/>
        <family val="2"/>
      </rPr>
      <t>reporting currency</t>
    </r>
  </si>
  <si>
    <r>
      <t xml:space="preserve">5. Enter </t>
    </r>
    <r>
      <rPr>
        <b/>
        <i/>
        <sz val="11"/>
        <color theme="1"/>
        <rFont val="Franklin Gothic Book"/>
        <family val="2"/>
      </rPr>
      <t>revenue value</t>
    </r>
    <r>
      <rPr>
        <i/>
        <sz val="11"/>
        <color theme="1"/>
        <rFont val="Franklin Gothic Book"/>
        <family val="2"/>
      </rPr>
      <t>,</t>
    </r>
    <r>
      <rPr>
        <i/>
        <u/>
        <sz val="11"/>
        <color theme="1"/>
        <rFont val="Franklin Gothic Book"/>
        <family val="2"/>
      </rPr>
      <t>as disclosed by government</t>
    </r>
    <r>
      <rPr>
        <i/>
        <sz val="11"/>
        <color theme="1"/>
        <rFont val="Franklin Gothic Book"/>
        <family val="2"/>
      </rPr>
      <t xml:space="preserve"> and any </t>
    </r>
    <r>
      <rPr>
        <b/>
        <i/>
        <sz val="11"/>
        <color theme="1"/>
        <rFont val="Franklin Gothic Book"/>
        <family val="2"/>
      </rPr>
      <t>comments</t>
    </r>
    <r>
      <rPr>
        <i/>
        <sz val="11"/>
        <color theme="1"/>
        <rFont val="Franklin Gothic Book"/>
        <family val="2"/>
      </rPr>
      <t xml:space="preserve"> that may be applicable</t>
    </r>
  </si>
  <si>
    <t>Government revenues by company and project</t>
  </si>
  <si>
    <r>
      <t>EITI Requirement 4.1.c</t>
    </r>
    <r>
      <rPr>
        <b/>
        <i/>
        <sz val="11"/>
        <rFont val="Franklin Gothic Book"/>
        <family val="2"/>
      </rPr>
      <t xml:space="preserve">: Company payments ;  </t>
    </r>
    <r>
      <rPr>
        <b/>
        <i/>
        <u/>
        <sz val="11"/>
        <color rgb="FF0076AF"/>
        <rFont val="Franklin Gothic Book"/>
        <family val="2"/>
      </rPr>
      <t>EITI Requirement 4.7</t>
    </r>
    <r>
      <rPr>
        <b/>
        <i/>
        <sz val="11"/>
        <rFont val="Franklin Gothic Book"/>
        <family val="2"/>
      </rPr>
      <t>: Project-level reporting</t>
    </r>
  </si>
  <si>
    <t>Company</t>
  </si>
  <si>
    <t>Levied on project (Y/N)</t>
  </si>
  <si>
    <t>Reported by project (Y/N)</t>
  </si>
  <si>
    <t>Project name</t>
  </si>
  <si>
    <t>Reporting currency</t>
  </si>
  <si>
    <t>Payment made in-kind (Y/N)</t>
  </si>
  <si>
    <t>In-kind volume (if applicable)</t>
  </si>
  <si>
    <t>Unit (if applicable)</t>
  </si>
  <si>
    <t>Comments</t>
  </si>
  <si>
    <t>The reconciliation for each individual project activity (special permit) was carried out only for the production royalty.</t>
  </si>
  <si>
    <t>Due to the provisions of the Tax Code of Ukraine and the technical capabilities of public authorities, public authorities provided data only on accrued taxes (production royalty), not paid, by projects . Therefore, the data on accrued taxes are indicated in the comments.</t>
  </si>
  <si>
    <t>Table 1 - Country codes</t>
  </si>
  <si>
    <t>Table 2 - Simple options</t>
  </si>
  <si>
    <t>Table 3 - Reporting options</t>
  </si>
  <si>
    <t>Table 5 - Commodities list</t>
  </si>
  <si>
    <t>Table 6 - GFS Codes / Classification</t>
  </si>
  <si>
    <t>Table 7 - Sectors</t>
  </si>
  <si>
    <t>Table 8 - Project phases</t>
  </si>
  <si>
    <t>Table 9 - Government entity types</t>
  </si>
  <si>
    <t>Country or Area name</t>
  </si>
  <si>
    <t>ISO Alpha-2 Code</t>
  </si>
  <si>
    <t>ISO Numeric Code (UN M49)</t>
  </si>
  <si>
    <t>Currency code (ISO-4217)</t>
  </si>
  <si>
    <t>Currency code num (ISO-4217)</t>
  </si>
  <si>
    <t>List</t>
  </si>
  <si>
    <t>HS ProductCode</t>
  </si>
  <si>
    <t>HS Product Description</t>
  </si>
  <si>
    <t>HS Product Description w volume</t>
  </si>
  <si>
    <t>Combined</t>
  </si>
  <si>
    <t>GFS description</t>
  </si>
  <si>
    <t>GFS Code</t>
  </si>
  <si>
    <t>Sector(s)</t>
  </si>
  <si>
    <t>Project phases</t>
  </si>
  <si>
    <t>&lt; Agency type &gt;</t>
  </si>
  <si>
    <t>United States of America</t>
  </si>
  <si>
    <t>US</t>
  </si>
  <si>
    <t>USA</t>
  </si>
  <si>
    <t>840</t>
  </si>
  <si>
    <t>United States dollar</t>
  </si>
  <si>
    <t>&lt; Choose option &gt;</t>
  </si>
  <si>
    <t>&lt; EITI Reporting or systematically disclosed? &gt;</t>
  </si>
  <si>
    <t>2501</t>
  </si>
  <si>
    <t>Salt and pure sodium chloride (2501)</t>
  </si>
  <si>
    <t>Salt and pure sodium chloride (2501), volume</t>
  </si>
  <si>
    <t>Ordinary taxes on income, profits and capital gains</t>
  </si>
  <si>
    <t>1112E1</t>
  </si>
  <si>
    <t>Taxes (11E)</t>
  </si>
  <si>
    <t>Taxes on income, profits and capital gains (111E)</t>
  </si>
  <si>
    <t>&lt;Choose sector&gt;</t>
  </si>
  <si>
    <t>&lt; Choose phase &gt;</t>
  </si>
  <si>
    <t>Central goverment</t>
  </si>
  <si>
    <t>Afghanistan</t>
  </si>
  <si>
    <t>AF</t>
  </si>
  <si>
    <t>AFG</t>
  </si>
  <si>
    <t>4</t>
  </si>
  <si>
    <t>AFN</t>
  </si>
  <si>
    <t>Afghan afghani</t>
  </si>
  <si>
    <t>2502</t>
  </si>
  <si>
    <t>Iron pyrites (2502)</t>
  </si>
  <si>
    <t>Iron pyrites (2502), volume</t>
  </si>
  <si>
    <t>Extraordinary taxes on income, profits and capital gains (1112E2)</t>
  </si>
  <si>
    <t>Extraordinary taxes on income, profits and capital gains</t>
  </si>
  <si>
    <t>1112E2</t>
  </si>
  <si>
    <t>Exploration</t>
  </si>
  <si>
    <t>Aland Islands</t>
  </si>
  <si>
    <t>AX</t>
  </si>
  <si>
    <t>ALA</t>
  </si>
  <si>
    <t>248</t>
  </si>
  <si>
    <t>EUR</t>
  </si>
  <si>
    <t>Euro</t>
  </si>
  <si>
    <t>2503</t>
  </si>
  <si>
    <t>Sulphur of all kinds (2503)</t>
  </si>
  <si>
    <t>Sulphur of all kinds (2503), volume</t>
  </si>
  <si>
    <t>Taxes on payroll and workforce (112E)</t>
  </si>
  <si>
    <t>Taxes on payroll and workforce</t>
  </si>
  <si>
    <t>112E</t>
  </si>
  <si>
    <t>Local government</t>
  </si>
  <si>
    <t>Albania</t>
  </si>
  <si>
    <t>AL</t>
  </si>
  <si>
    <t>ALB</t>
  </si>
  <si>
    <t>8</t>
  </si>
  <si>
    <t>ALL</t>
  </si>
  <si>
    <t>Albanian lek</t>
  </si>
  <si>
    <t>2504</t>
  </si>
  <si>
    <t>Natural graphite (2504)</t>
  </si>
  <si>
    <t>Natural graphite (2504), volume</t>
  </si>
  <si>
    <t>Taxes on property (113E)</t>
  </si>
  <si>
    <t>Taxes on property</t>
  </si>
  <si>
    <t>113E</t>
  </si>
  <si>
    <t>Development</t>
  </si>
  <si>
    <t xml:space="preserve">State-owned enterprises &amp; public corporations </t>
  </si>
  <si>
    <t>Algeria</t>
  </si>
  <si>
    <t>DZ</t>
  </si>
  <si>
    <t>DZA</t>
  </si>
  <si>
    <t>12</t>
  </si>
  <si>
    <t>DZD</t>
  </si>
  <si>
    <t>Algerian dinar</t>
  </si>
  <si>
    <t>2505</t>
  </si>
  <si>
    <t>Natural sands (2505), volume</t>
  </si>
  <si>
    <t>General taxes on goods and services (VAT, sales tax, turnover tax)</t>
  </si>
  <si>
    <t>1141E</t>
  </si>
  <si>
    <t>Taxes on goods and services (114E)</t>
  </si>
  <si>
    <t>American Samoa</t>
  </si>
  <si>
    <t>AS</t>
  </si>
  <si>
    <t>ASM</t>
  </si>
  <si>
    <t>16</t>
  </si>
  <si>
    <t>2506</t>
  </si>
  <si>
    <t>Quartz (2506)</t>
  </si>
  <si>
    <t>Excise taxes (1142E)</t>
  </si>
  <si>
    <t>Excise taxes</t>
  </si>
  <si>
    <t>1142E</t>
  </si>
  <si>
    <t>Andorra</t>
  </si>
  <si>
    <t>AD</t>
  </si>
  <si>
    <t>AND</t>
  </si>
  <si>
    <t>20</t>
  </si>
  <si>
    <t>Table 4 - Currency code list</t>
  </si>
  <si>
    <t>2507</t>
  </si>
  <si>
    <t>Kaolin (2507)</t>
  </si>
  <si>
    <t>Kaolin (2507), volume</t>
  </si>
  <si>
    <t>Licence fees</t>
  </si>
  <si>
    <t>114521E</t>
  </si>
  <si>
    <t>Taxes on use of goods/permission to use goods or perform activities (1145E)</t>
  </si>
  <si>
    <t>Angola</t>
  </si>
  <si>
    <t>AO</t>
  </si>
  <si>
    <t>AGO</t>
  </si>
  <si>
    <t>24</t>
  </si>
  <si>
    <t>AOA</t>
  </si>
  <si>
    <t>Angolan kwanza</t>
  </si>
  <si>
    <t>2508</t>
  </si>
  <si>
    <t>Other clays (2508)</t>
  </si>
  <si>
    <t>Emission and pollution taxes</t>
  </si>
  <si>
    <t>114522E</t>
  </si>
  <si>
    <t>Anguilla</t>
  </si>
  <si>
    <t>AI</t>
  </si>
  <si>
    <t>AIA</t>
  </si>
  <si>
    <t>660</t>
  </si>
  <si>
    <t>XCD</t>
  </si>
  <si>
    <t>East Caribbean dollar</t>
  </si>
  <si>
    <t>AED</t>
  </si>
  <si>
    <t>United Arab Emirates dirham</t>
  </si>
  <si>
    <t>2509</t>
  </si>
  <si>
    <t>Chalk (2509)</t>
  </si>
  <si>
    <t>Chalk (2509), volume</t>
  </si>
  <si>
    <t>Motor vehicle taxes (11451E)</t>
  </si>
  <si>
    <t>Motor vehicle taxes</t>
  </si>
  <si>
    <t>11451E</t>
  </si>
  <si>
    <t>Antigua and Barbuda</t>
  </si>
  <si>
    <t>AG</t>
  </si>
  <si>
    <t>ATG</t>
  </si>
  <si>
    <t>28</t>
  </si>
  <si>
    <t>2510</t>
  </si>
  <si>
    <t>Natural calcium phosphates (2510)</t>
  </si>
  <si>
    <t>Natural calcium phosphates (2510), volume</t>
  </si>
  <si>
    <t>Customs and other import duties</t>
  </si>
  <si>
    <t>1151E</t>
  </si>
  <si>
    <t>Taxes on international trade and transactions (115E)</t>
  </si>
  <si>
    <t>Argentina</t>
  </si>
  <si>
    <t>AR</t>
  </si>
  <si>
    <t>ARG</t>
  </si>
  <si>
    <t>32</t>
  </si>
  <si>
    <t>ARS</t>
  </si>
  <si>
    <t>Argentine peso</t>
  </si>
  <si>
    <t>2511</t>
  </si>
  <si>
    <t>Natural barium sulphate (2511)</t>
  </si>
  <si>
    <t>Natural barium sulphate (2511), volume</t>
  </si>
  <si>
    <t>Taxes on exports (1152E)</t>
  </si>
  <si>
    <t>Taxes on exports</t>
  </si>
  <si>
    <t>1152E</t>
  </si>
  <si>
    <t>Armenia</t>
  </si>
  <si>
    <t>AM</t>
  </si>
  <si>
    <t>ARM</t>
  </si>
  <si>
    <t>51</t>
  </si>
  <si>
    <t>AMD</t>
  </si>
  <si>
    <t>Armenian dram</t>
  </si>
  <si>
    <t>2512</t>
  </si>
  <si>
    <t>Siliceous fossil meals (2512)</t>
  </si>
  <si>
    <t>Siliceous fossil meals (2512), volume</t>
  </si>
  <si>
    <t>Profits of natural resource export monopolies (1153E1)</t>
  </si>
  <si>
    <t>Profits of natural resource export monopolies</t>
  </si>
  <si>
    <t>1153E1</t>
  </si>
  <si>
    <t>Aruba</t>
  </si>
  <si>
    <t>AW</t>
  </si>
  <si>
    <t>ABW</t>
  </si>
  <si>
    <t>533</t>
  </si>
  <si>
    <t>AWG</t>
  </si>
  <si>
    <t>Aruban florin</t>
  </si>
  <si>
    <t>ANG</t>
  </si>
  <si>
    <t>Netherlands Antillean guilder</t>
  </si>
  <si>
    <t>2513</t>
  </si>
  <si>
    <t>Pumice stone (2513)</t>
  </si>
  <si>
    <t>Pumice stone (2513), volume</t>
  </si>
  <si>
    <t>Other taxes payable by natural resource companies</t>
  </si>
  <si>
    <t>116E</t>
  </si>
  <si>
    <t>Australia</t>
  </si>
  <si>
    <t>AU</t>
  </si>
  <si>
    <t>AUS</t>
  </si>
  <si>
    <t>36</t>
  </si>
  <si>
    <t>AUD</t>
  </si>
  <si>
    <t>Australian dollar</t>
  </si>
  <si>
    <t>2514</t>
  </si>
  <si>
    <t>Slate (2514)</t>
  </si>
  <si>
    <t>Slate (2514), volume</t>
  </si>
  <si>
    <t>Social security employer contributions</t>
  </si>
  <si>
    <t>1212E</t>
  </si>
  <si>
    <t>Social contributions (12E)</t>
  </si>
  <si>
    <t>Austria</t>
  </si>
  <si>
    <t>AT</t>
  </si>
  <si>
    <t>AUT</t>
  </si>
  <si>
    <t>40</t>
  </si>
  <si>
    <t>2515</t>
  </si>
  <si>
    <t>Marble (2515)</t>
  </si>
  <si>
    <t>Marble (2515), volume</t>
  </si>
  <si>
    <t>From state-owned enterprises (1412E1)</t>
  </si>
  <si>
    <t>From state-owned enterprises</t>
  </si>
  <si>
    <t>1412E1</t>
  </si>
  <si>
    <t>Other revenue (14E)</t>
  </si>
  <si>
    <t>Property income (141E)</t>
  </si>
  <si>
    <t>Dividends (1412E)</t>
  </si>
  <si>
    <t>Azerbaijan</t>
  </si>
  <si>
    <t>AZ</t>
  </si>
  <si>
    <t>AZE</t>
  </si>
  <si>
    <t>31</t>
  </si>
  <si>
    <t>AZN</t>
  </si>
  <si>
    <t>Azerbaijani manat</t>
  </si>
  <si>
    <t>2516</t>
  </si>
  <si>
    <t>Granite (2516)</t>
  </si>
  <si>
    <t>Granite (2516), volume</t>
  </si>
  <si>
    <t>From government participation (equity)</t>
  </si>
  <si>
    <t>1412E2</t>
  </si>
  <si>
    <t>Bahamas</t>
  </si>
  <si>
    <t>BS</t>
  </si>
  <si>
    <t>BHS</t>
  </si>
  <si>
    <t>44</t>
  </si>
  <si>
    <t>BSD</t>
  </si>
  <si>
    <t>Bahamian dollar</t>
  </si>
  <si>
    <t>2517</t>
  </si>
  <si>
    <t>Pebbles (2517)</t>
  </si>
  <si>
    <t>Pebbles (2517), volume</t>
  </si>
  <si>
    <t>Withdrawals from income of quasi-corporations (1413E)</t>
  </si>
  <si>
    <t>Withdrawals from income of quasi-corporations</t>
  </si>
  <si>
    <t>1413E</t>
  </si>
  <si>
    <t>Bahrain</t>
  </si>
  <si>
    <t>BH</t>
  </si>
  <si>
    <t>BHR</t>
  </si>
  <si>
    <t>48</t>
  </si>
  <si>
    <t>BHD</t>
  </si>
  <si>
    <t>Bahraini dinar</t>
  </si>
  <si>
    <t>2518</t>
  </si>
  <si>
    <t>Dolomite (2518)</t>
  </si>
  <si>
    <t>Dolomite (2518), volume</t>
  </si>
  <si>
    <t>Royalties</t>
  </si>
  <si>
    <t>1415E1</t>
  </si>
  <si>
    <t>Rent (1415E)</t>
  </si>
  <si>
    <t>Bangladesh</t>
  </si>
  <si>
    <t>BD</t>
  </si>
  <si>
    <t>BGD</t>
  </si>
  <si>
    <t>50</t>
  </si>
  <si>
    <t>BDT</t>
  </si>
  <si>
    <t>Bangladeshi taka</t>
  </si>
  <si>
    <t>BAM</t>
  </si>
  <si>
    <t>Bosnia and Herzegovina convertible mark</t>
  </si>
  <si>
    <t>2519</t>
  </si>
  <si>
    <t>Natural magnesium carbonate (2519)</t>
  </si>
  <si>
    <t>Natural magnesium carbonate (2519), volume</t>
  </si>
  <si>
    <t>Bonuses (1415E2)</t>
  </si>
  <si>
    <t>Bonuses</t>
  </si>
  <si>
    <t>1415E2</t>
  </si>
  <si>
    <t>Barbados</t>
  </si>
  <si>
    <t>BB</t>
  </si>
  <si>
    <t>BRB</t>
  </si>
  <si>
    <t>52</t>
  </si>
  <si>
    <t>BBD</t>
  </si>
  <si>
    <t>Barbadian dollar</t>
  </si>
  <si>
    <t>2520</t>
  </si>
  <si>
    <t>Gypsum (2520)</t>
  </si>
  <si>
    <t>Gypsum (2520), volume</t>
  </si>
  <si>
    <t>Delivered/paid directly to government (1415E31)</t>
  </si>
  <si>
    <t>Delivered/paid directly to government</t>
  </si>
  <si>
    <t>1415E31</t>
  </si>
  <si>
    <t>Production entitlements (in-kind or cash) (1415E3)</t>
  </si>
  <si>
    <t>Belarus</t>
  </si>
  <si>
    <t>BY</t>
  </si>
  <si>
    <t>BLR</t>
  </si>
  <si>
    <t>112</t>
  </si>
  <si>
    <t>BYR</t>
  </si>
  <si>
    <t>Belarussian ruble</t>
  </si>
  <si>
    <t>2521</t>
  </si>
  <si>
    <t>Limestone (2521)</t>
  </si>
  <si>
    <t>Limestone (2521), volume</t>
  </si>
  <si>
    <t>Delivered/paid to state-owned enterprise(s) (1415E32)</t>
  </si>
  <si>
    <t>Delivered/paid to state-owned enterprise(s)</t>
  </si>
  <si>
    <t>1415E32</t>
  </si>
  <si>
    <t>Belgium</t>
  </si>
  <si>
    <t>BE</t>
  </si>
  <si>
    <t>BEL</t>
  </si>
  <si>
    <t>56</t>
  </si>
  <si>
    <t>BGN</t>
  </si>
  <si>
    <t>Bulgarian lev (old)</t>
  </si>
  <si>
    <t>2522</t>
  </si>
  <si>
    <t>Quicklime (2522)</t>
  </si>
  <si>
    <t>Quicklime (2522), volume</t>
  </si>
  <si>
    <t>Compulsory transfers to government (infrastructure and other) (1415E4)</t>
  </si>
  <si>
    <t>Compulsory transfers to government (infrastructure and other)</t>
  </si>
  <si>
    <t>1415E4</t>
  </si>
  <si>
    <t>Belize</t>
  </si>
  <si>
    <t>BZ</t>
  </si>
  <si>
    <t>BLZ</t>
  </si>
  <si>
    <t>84</t>
  </si>
  <si>
    <t>BZD</t>
  </si>
  <si>
    <t>Belize dollar</t>
  </si>
  <si>
    <t>2523</t>
  </si>
  <si>
    <t>Portland cement (2523)</t>
  </si>
  <si>
    <t>Portland cement (2523), volume</t>
  </si>
  <si>
    <t>Other rent payments (1415E5)</t>
  </si>
  <si>
    <t>Other rent payments</t>
  </si>
  <si>
    <t>1415E5</t>
  </si>
  <si>
    <t>Benin</t>
  </si>
  <si>
    <t>BJ</t>
  </si>
  <si>
    <t>BEN</t>
  </si>
  <si>
    <t>204</t>
  </si>
  <si>
    <t>XOF</t>
  </si>
  <si>
    <t>West African CFA franc</t>
  </si>
  <si>
    <t>BIF</t>
  </si>
  <si>
    <t>Burundian franc</t>
  </si>
  <si>
    <t>2524</t>
  </si>
  <si>
    <t>Asbestos (2524)</t>
  </si>
  <si>
    <t>Asbestos (2524), volume</t>
  </si>
  <si>
    <t>Sales of goods and services by government units (1421E)</t>
  </si>
  <si>
    <t>Sales of goods and services by government units</t>
  </si>
  <si>
    <t>1421E</t>
  </si>
  <si>
    <t>Sales of goods and services (142E)</t>
  </si>
  <si>
    <t>Bermuda</t>
  </si>
  <si>
    <t>BM</t>
  </si>
  <si>
    <t>BMU</t>
  </si>
  <si>
    <t>60</t>
  </si>
  <si>
    <t>BMD</t>
  </si>
  <si>
    <t>Bermudian dollar</t>
  </si>
  <si>
    <t>2525</t>
  </si>
  <si>
    <t>Mica (2525)</t>
  </si>
  <si>
    <t>Mica (2525), volume</t>
  </si>
  <si>
    <t>Administrative fees for government services (1422E)</t>
  </si>
  <si>
    <t>Administrative fees for government services</t>
  </si>
  <si>
    <t>1422E</t>
  </si>
  <si>
    <t>Bhutan</t>
  </si>
  <si>
    <t>BT</t>
  </si>
  <si>
    <t>BTN</t>
  </si>
  <si>
    <t>64</t>
  </si>
  <si>
    <t>Bhutanese ngultrum</t>
  </si>
  <si>
    <t>BND</t>
  </si>
  <si>
    <t>Brunei dollar</t>
  </si>
  <si>
    <t>2526</t>
  </si>
  <si>
    <t>Natural steatite (2526)</t>
  </si>
  <si>
    <t>Natural steatite (2526), volume</t>
  </si>
  <si>
    <t>Fines, penalties, and forfeits (143E)</t>
  </si>
  <si>
    <t>Fines, penalties, and forfeits</t>
  </si>
  <si>
    <t>143E</t>
  </si>
  <si>
    <t>Bolivia</t>
  </si>
  <si>
    <t>BO</t>
  </si>
  <si>
    <t>BOL</t>
  </si>
  <si>
    <t>68</t>
  </si>
  <si>
    <t>BOB</t>
  </si>
  <si>
    <t>Bolivian boliviano</t>
  </si>
  <si>
    <t>2527</t>
  </si>
  <si>
    <t>Natural cryolite (2527)</t>
  </si>
  <si>
    <t>Natural cryolite (2527), volume</t>
  </si>
  <si>
    <t>Voluntary transfers to government (donations) (144E1)</t>
  </si>
  <si>
    <t>Voluntary transfers to government (donations)</t>
  </si>
  <si>
    <t>144E1</t>
  </si>
  <si>
    <t>Bosnia and Herzegovina</t>
  </si>
  <si>
    <t>BA</t>
  </si>
  <si>
    <t>BIH</t>
  </si>
  <si>
    <t>70</t>
  </si>
  <si>
    <t>BRL</t>
  </si>
  <si>
    <t>Brazilian real</t>
  </si>
  <si>
    <t>2528</t>
  </si>
  <si>
    <t>Natural borates and concentrates (2528)</t>
  </si>
  <si>
    <t>Natural borates and concentrates (2528), volume</t>
  </si>
  <si>
    <t>&lt;Choose from menu&gt;</t>
  </si>
  <si>
    <t>Botswana</t>
  </si>
  <si>
    <t>BW</t>
  </si>
  <si>
    <t>BWA</t>
  </si>
  <si>
    <t>72</t>
  </si>
  <si>
    <t>BWP</t>
  </si>
  <si>
    <t>Botswana pula</t>
  </si>
  <si>
    <t>2529</t>
  </si>
  <si>
    <t>Felspar (2529)</t>
  </si>
  <si>
    <t>Felspar (2529), volume</t>
  </si>
  <si>
    <t>Brazil</t>
  </si>
  <si>
    <t>BR</t>
  </si>
  <si>
    <t>BRA</t>
  </si>
  <si>
    <t>76</t>
  </si>
  <si>
    <t>2530</t>
  </si>
  <si>
    <t>Mineral substances not elsewhere specified (2530)</t>
  </si>
  <si>
    <t>Mineral substances not elsewhere specified (2530), volume</t>
  </si>
  <si>
    <t>British Indian Ocean Territory</t>
  </si>
  <si>
    <t>IO</t>
  </si>
  <si>
    <t>IOT</t>
  </si>
  <si>
    <t>86</t>
  </si>
  <si>
    <t>2601</t>
  </si>
  <si>
    <t>British Virgin Islands</t>
  </si>
  <si>
    <t>VG</t>
  </si>
  <si>
    <t>VGB</t>
  </si>
  <si>
    <t>92</t>
  </si>
  <si>
    <t>2602</t>
  </si>
  <si>
    <t>Brunei Darussalam</t>
  </si>
  <si>
    <t>BN</t>
  </si>
  <si>
    <t>BRN</t>
  </si>
  <si>
    <t>96</t>
  </si>
  <si>
    <t>2603</t>
  </si>
  <si>
    <t>Copper (2603)</t>
  </si>
  <si>
    <t>Copper (2603), volume</t>
  </si>
  <si>
    <t>Bulgaria</t>
  </si>
  <si>
    <t>BG</t>
  </si>
  <si>
    <t>BGR</t>
  </si>
  <si>
    <t>100</t>
  </si>
  <si>
    <t>CAD</t>
  </si>
  <si>
    <t>Canadian dollar</t>
  </si>
  <si>
    <t>2604</t>
  </si>
  <si>
    <t>Nickel (2604)</t>
  </si>
  <si>
    <t>Nickel (2604), volume</t>
  </si>
  <si>
    <t>Burkina Faso</t>
  </si>
  <si>
    <t>BF</t>
  </si>
  <si>
    <t>BFA</t>
  </si>
  <si>
    <t>854</t>
  </si>
  <si>
    <t>CDF</t>
  </si>
  <si>
    <t>Congolese franc</t>
  </si>
  <si>
    <t>2605</t>
  </si>
  <si>
    <t>Cobalt (2605)</t>
  </si>
  <si>
    <t>Cobalt (2605), volume</t>
  </si>
  <si>
    <t>Burundi</t>
  </si>
  <si>
    <t>BI</t>
  </si>
  <si>
    <t>BDI</t>
  </si>
  <si>
    <t>108</t>
  </si>
  <si>
    <t>CHF</t>
  </si>
  <si>
    <t>Swiss franc</t>
  </si>
  <si>
    <t>2606</t>
  </si>
  <si>
    <t>Aluminium (2606)</t>
  </si>
  <si>
    <t>Aluminium (2606), volume</t>
  </si>
  <si>
    <t>Cambodia</t>
  </si>
  <si>
    <t>KH</t>
  </si>
  <si>
    <t>KHM</t>
  </si>
  <si>
    <t>116</t>
  </si>
  <si>
    <t>KHR</t>
  </si>
  <si>
    <t>Cambodian Riel</t>
  </si>
  <si>
    <t>CLF</t>
  </si>
  <si>
    <t>Chilean Unidad de Fomento</t>
  </si>
  <si>
    <t>2607</t>
  </si>
  <si>
    <t>Lead (2607)</t>
  </si>
  <si>
    <t>Lead (2607), volume</t>
  </si>
  <si>
    <t>Cameroon</t>
  </si>
  <si>
    <t>CM</t>
  </si>
  <si>
    <t>CMR</t>
  </si>
  <si>
    <t>120</t>
  </si>
  <si>
    <t>XAF</t>
  </si>
  <si>
    <t>Central African CFA franc</t>
  </si>
  <si>
    <t>CNH</t>
  </si>
  <si>
    <t>Chinese yuan renminbi (offshore)</t>
  </si>
  <si>
    <t>2608</t>
  </si>
  <si>
    <t>Zinc (2608)</t>
  </si>
  <si>
    <t>Zinc (2608), volume</t>
  </si>
  <si>
    <t>Canada</t>
  </si>
  <si>
    <t>CA</t>
  </si>
  <si>
    <t>CAN</t>
  </si>
  <si>
    <t>124</t>
  </si>
  <si>
    <t>COP</t>
  </si>
  <si>
    <t>Colombian peso</t>
  </si>
  <si>
    <t>2609</t>
  </si>
  <si>
    <t>Tin (2609)</t>
  </si>
  <si>
    <t>Tin (2609), volume</t>
  </si>
  <si>
    <t>Cape Verde</t>
  </si>
  <si>
    <t>CV</t>
  </si>
  <si>
    <t>CPV</t>
  </si>
  <si>
    <t>132</t>
  </si>
  <si>
    <t>CVE</t>
  </si>
  <si>
    <t>Cape Verdean escudo</t>
  </si>
  <si>
    <t>CRC</t>
  </si>
  <si>
    <t>Costa Rican colon</t>
  </si>
  <si>
    <t>2610</t>
  </si>
  <si>
    <t>Chromium (2610)</t>
  </si>
  <si>
    <t>Chromium (2610), volume</t>
  </si>
  <si>
    <t>Cayman Islands</t>
  </si>
  <si>
    <t>KY</t>
  </si>
  <si>
    <t>CYM</t>
  </si>
  <si>
    <t>136</t>
  </si>
  <si>
    <t>KYD</t>
  </si>
  <si>
    <t>Cayman Islands Dollar</t>
  </si>
  <si>
    <t>CUC</t>
  </si>
  <si>
    <t>Cuban peso convertible</t>
  </si>
  <si>
    <t>2611</t>
  </si>
  <si>
    <t>Tungsten (2611)</t>
  </si>
  <si>
    <t>Tungsten (2611), volume</t>
  </si>
  <si>
    <t>Central African Republic</t>
  </si>
  <si>
    <t>CF</t>
  </si>
  <si>
    <t>CAF</t>
  </si>
  <si>
    <t>140</t>
  </si>
  <si>
    <t>2612</t>
  </si>
  <si>
    <t>Uranium or thorium (2612)</t>
  </si>
  <si>
    <t>Uranium or thorium (2612), volume</t>
  </si>
  <si>
    <t>Chad</t>
  </si>
  <si>
    <t>TD</t>
  </si>
  <si>
    <t>TCD</t>
  </si>
  <si>
    <t>148</t>
  </si>
  <si>
    <t>CZK</t>
  </si>
  <si>
    <t>Czech koruna</t>
  </si>
  <si>
    <t>2613</t>
  </si>
  <si>
    <t>Molybdenum (2613)</t>
  </si>
  <si>
    <t>Molybdenum (2613), volume</t>
  </si>
  <si>
    <t>Chile</t>
  </si>
  <si>
    <t>CL</t>
  </si>
  <si>
    <t>CHL</t>
  </si>
  <si>
    <t>152</t>
  </si>
  <si>
    <t>DJF</t>
  </si>
  <si>
    <t>Djiboutian franc</t>
  </si>
  <si>
    <t>2614</t>
  </si>
  <si>
    <t>China</t>
  </si>
  <si>
    <t>CN</t>
  </si>
  <si>
    <t>CHN</t>
  </si>
  <si>
    <t>156</t>
  </si>
  <si>
    <t>DKK</t>
  </si>
  <si>
    <t>Danish krone</t>
  </si>
  <si>
    <t>2615</t>
  </si>
  <si>
    <t>Niobium, Vanadium, Zirconium (2615)</t>
  </si>
  <si>
    <t>Niobium (2615), volume</t>
  </si>
  <si>
    <t>Christmas Island</t>
  </si>
  <si>
    <t>CX</t>
  </si>
  <si>
    <t>CXR</t>
  </si>
  <si>
    <t>162</t>
  </si>
  <si>
    <t>DOP</t>
  </si>
  <si>
    <t>Dominican peso</t>
  </si>
  <si>
    <t>2616</t>
  </si>
  <si>
    <t>Precious metals (2616)</t>
  </si>
  <si>
    <t>Precious metals (2616), volume</t>
  </si>
  <si>
    <t>Cocos (Keeling) Islands</t>
  </si>
  <si>
    <t>CC</t>
  </si>
  <si>
    <t>CCK</t>
  </si>
  <si>
    <t>166</t>
  </si>
  <si>
    <t>2617</t>
  </si>
  <si>
    <t>Other (2617)</t>
  </si>
  <si>
    <t>Other (2617), volume</t>
  </si>
  <si>
    <t>Colombia</t>
  </si>
  <si>
    <t>CO</t>
  </si>
  <si>
    <t>COL</t>
  </si>
  <si>
    <t>170</t>
  </si>
  <si>
    <t>EGP</t>
  </si>
  <si>
    <t>Egyptian pound</t>
  </si>
  <si>
    <t>2618</t>
  </si>
  <si>
    <t>Granulated slag (2618)</t>
  </si>
  <si>
    <t>Granulated slag (2618), volume</t>
  </si>
  <si>
    <t>Comoros</t>
  </si>
  <si>
    <t>KM</t>
  </si>
  <si>
    <t>COM</t>
  </si>
  <si>
    <t>174</t>
  </si>
  <si>
    <t>KMF</t>
  </si>
  <si>
    <t>Comorian Franc</t>
  </si>
  <si>
    <t>ERN</t>
  </si>
  <si>
    <t>Eritrean nakfa</t>
  </si>
  <si>
    <t>2619</t>
  </si>
  <si>
    <t>Slag (2619)</t>
  </si>
  <si>
    <t>Slag (2619), volume</t>
  </si>
  <si>
    <t>Costa Rica</t>
  </si>
  <si>
    <t>CR</t>
  </si>
  <si>
    <t>CRI</t>
  </si>
  <si>
    <t>188</t>
  </si>
  <si>
    <t>ETB</t>
  </si>
  <si>
    <t>Ethiopian birr</t>
  </si>
  <si>
    <t>2620</t>
  </si>
  <si>
    <t>Ash and residues (2620)</t>
  </si>
  <si>
    <t>Ash and residues (2620), volume</t>
  </si>
  <si>
    <t>Cote d'Ivoire</t>
  </si>
  <si>
    <t>CI</t>
  </si>
  <si>
    <t>CIV</t>
  </si>
  <si>
    <t>384</t>
  </si>
  <si>
    <t>2621</t>
  </si>
  <si>
    <t>Other slag and ash (2621)</t>
  </si>
  <si>
    <t>Other slag and ash (2621), volume</t>
  </si>
  <si>
    <t>Croatia</t>
  </si>
  <si>
    <t>HR</t>
  </si>
  <si>
    <t>HRV</t>
  </si>
  <si>
    <t>191</t>
  </si>
  <si>
    <t>HRK</t>
  </si>
  <si>
    <t>Croatian Kuna</t>
  </si>
  <si>
    <t>FJD</t>
  </si>
  <si>
    <t>Fijian dollar</t>
  </si>
  <si>
    <t>2701</t>
  </si>
  <si>
    <t>Cuba</t>
  </si>
  <si>
    <t>CU</t>
  </si>
  <si>
    <t>CUB</t>
  </si>
  <si>
    <t>192</t>
  </si>
  <si>
    <t>FKP</t>
  </si>
  <si>
    <t>Falkland Islands pound</t>
  </si>
  <si>
    <t>2702</t>
  </si>
  <si>
    <t>Lignite (2702)</t>
  </si>
  <si>
    <t>Lignite (2702), volume</t>
  </si>
  <si>
    <t>Cyprus</t>
  </si>
  <si>
    <t>CY</t>
  </si>
  <si>
    <t>CYP</t>
  </si>
  <si>
    <t>196</t>
  </si>
  <si>
    <t>GBP</t>
  </si>
  <si>
    <t>Pound sterling</t>
  </si>
  <si>
    <t>2703</t>
  </si>
  <si>
    <t>Peat (2703)</t>
  </si>
  <si>
    <t>Peat (2703), volume</t>
  </si>
  <si>
    <t>Czech Republic</t>
  </si>
  <si>
    <t>CZ</t>
  </si>
  <si>
    <t>CZE</t>
  </si>
  <si>
    <t>203</t>
  </si>
  <si>
    <t>GEL</t>
  </si>
  <si>
    <t>Georgian lari</t>
  </si>
  <si>
    <t>2704</t>
  </si>
  <si>
    <t>Coke and semi-coke (2704)</t>
  </si>
  <si>
    <t>Coke and semi-coke (2704), volume</t>
  </si>
  <si>
    <t>Democratic Republic of Congo</t>
  </si>
  <si>
    <t>CD</t>
  </si>
  <si>
    <t>COD</t>
  </si>
  <si>
    <t>180</t>
  </si>
  <si>
    <t>GGP</t>
  </si>
  <si>
    <t>Pound</t>
  </si>
  <si>
    <t>2705</t>
  </si>
  <si>
    <t>Coal gas (2705)</t>
  </si>
  <si>
    <t>Coal gas (2705), volume</t>
  </si>
  <si>
    <t>Denmark</t>
  </si>
  <si>
    <t>DK</t>
  </si>
  <si>
    <t>DNK</t>
  </si>
  <si>
    <t>208</t>
  </si>
  <si>
    <t>GHS</t>
  </si>
  <si>
    <t>Ghanaian cedi</t>
  </si>
  <si>
    <t>2706</t>
  </si>
  <si>
    <t>Tar distilled from coal (2706)</t>
  </si>
  <si>
    <t>Tar distilled from coal (2706), volume</t>
  </si>
  <si>
    <t>Djibouti</t>
  </si>
  <si>
    <t>DJ</t>
  </si>
  <si>
    <t>DJI</t>
  </si>
  <si>
    <t>262</t>
  </si>
  <si>
    <t>GIP</t>
  </si>
  <si>
    <t>Gibraltar pound</t>
  </si>
  <si>
    <t>2707</t>
  </si>
  <si>
    <t>Products of the distillation of coal tar (2707)</t>
  </si>
  <si>
    <t>Products of the distillation of coal tar (2707), volume</t>
  </si>
  <si>
    <t>Dominica</t>
  </si>
  <si>
    <t>DM</t>
  </si>
  <si>
    <t>DMA</t>
  </si>
  <si>
    <t>212</t>
  </si>
  <si>
    <t>GMD</t>
  </si>
  <si>
    <t>Gambian dalasi</t>
  </si>
  <si>
    <t>2708</t>
  </si>
  <si>
    <t>Pitch and pitch coke (2708)</t>
  </si>
  <si>
    <t>Pitch and pitch coke (2708), volume</t>
  </si>
  <si>
    <t>Dominican Republic</t>
  </si>
  <si>
    <t>DO</t>
  </si>
  <si>
    <t>DOM</t>
  </si>
  <si>
    <t>214</t>
  </si>
  <si>
    <t>GNF</t>
  </si>
  <si>
    <t>Guinean franc</t>
  </si>
  <si>
    <t>2709</t>
  </si>
  <si>
    <t>Ecuador</t>
  </si>
  <si>
    <t>EC</t>
  </si>
  <si>
    <t>ECU</t>
  </si>
  <si>
    <t>218</t>
  </si>
  <si>
    <t>GTQ</t>
  </si>
  <si>
    <t>Guatemalan quetzal</t>
  </si>
  <si>
    <t>2710</t>
  </si>
  <si>
    <t>Petroleum oils excluding crude (2710)</t>
  </si>
  <si>
    <t>Petroleum oils excluding crude (2710), volume</t>
  </si>
  <si>
    <t>Egypt</t>
  </si>
  <si>
    <t>EG</t>
  </si>
  <si>
    <t>EGY</t>
  </si>
  <si>
    <t>818</t>
  </si>
  <si>
    <t>GYD</t>
  </si>
  <si>
    <t>Guyanese Dollar</t>
  </si>
  <si>
    <t>2711</t>
  </si>
  <si>
    <t>El Salvador</t>
  </si>
  <si>
    <t>SV</t>
  </si>
  <si>
    <t>SLV</t>
  </si>
  <si>
    <t>222</t>
  </si>
  <si>
    <t>HKD</t>
  </si>
  <si>
    <t>Hong Kong Dollar</t>
  </si>
  <si>
    <t>2712</t>
  </si>
  <si>
    <t>Petroleum jelly (2712)</t>
  </si>
  <si>
    <t>Petroleum jelly (2712), volume</t>
  </si>
  <si>
    <t>Equatorial Guinea</t>
  </si>
  <si>
    <t>GQ</t>
  </si>
  <si>
    <t>GNQ</t>
  </si>
  <si>
    <t>226</t>
  </si>
  <si>
    <t>HNL</t>
  </si>
  <si>
    <t>Honduran Lempira</t>
  </si>
  <si>
    <t>2713</t>
  </si>
  <si>
    <t>Petroleum coke (2713)</t>
  </si>
  <si>
    <t>Petroleum coke (2713), volume</t>
  </si>
  <si>
    <t>Eritrea</t>
  </si>
  <si>
    <t>ER</t>
  </si>
  <si>
    <t>ERI</t>
  </si>
  <si>
    <t>232</t>
  </si>
  <si>
    <t>2714</t>
  </si>
  <si>
    <t>Bitumen and asphalt (2714)</t>
  </si>
  <si>
    <t>Bitumen and asphalt (2714), volume</t>
  </si>
  <si>
    <t>Estonia</t>
  </si>
  <si>
    <t>EE</t>
  </si>
  <si>
    <t>EST</t>
  </si>
  <si>
    <t>233</t>
  </si>
  <si>
    <t>HTG</t>
  </si>
  <si>
    <t>Haitian Gourde</t>
  </si>
  <si>
    <t>2715</t>
  </si>
  <si>
    <t>Bituminous mixtures (2715)</t>
  </si>
  <si>
    <t>Bituminous mixtures (2715), volume</t>
  </si>
  <si>
    <t>Eswatini</t>
  </si>
  <si>
    <t>SZ</t>
  </si>
  <si>
    <t>SWZ</t>
  </si>
  <si>
    <t>748</t>
  </si>
  <si>
    <t>SZL</t>
  </si>
  <si>
    <t>Swazi Lilangeni</t>
  </si>
  <si>
    <t>HUF</t>
  </si>
  <si>
    <t>Hungarian Forint</t>
  </si>
  <si>
    <t>2716</t>
  </si>
  <si>
    <t>Electrical energy (2716)</t>
  </si>
  <si>
    <t>Electrical energy (2716), volume</t>
  </si>
  <si>
    <t>Ethiopia</t>
  </si>
  <si>
    <t>ET</t>
  </si>
  <si>
    <t>ETH</t>
  </si>
  <si>
    <t>231</t>
  </si>
  <si>
    <t>IDR</t>
  </si>
  <si>
    <t>Indonesian Rupiah</t>
  </si>
  <si>
    <t>7102</t>
  </si>
  <si>
    <t>Diamonds (7102)</t>
  </si>
  <si>
    <t>Diamonds (7102), volume</t>
  </si>
  <si>
    <t>Falkland Islands</t>
  </si>
  <si>
    <t>FK</t>
  </si>
  <si>
    <t>FLK</t>
  </si>
  <si>
    <t>238</t>
  </si>
  <si>
    <t>ILS</t>
  </si>
  <si>
    <t>Israeli New Shekel</t>
  </si>
  <si>
    <t>7106</t>
  </si>
  <si>
    <t>Silver (7106)</t>
  </si>
  <si>
    <t>Silver (7106), volume</t>
  </si>
  <si>
    <t>Faroe Islands</t>
  </si>
  <si>
    <t>FO</t>
  </si>
  <si>
    <t>FRO</t>
  </si>
  <si>
    <t>234</t>
  </si>
  <si>
    <t>IMP</t>
  </si>
  <si>
    <t>Isle of Man Pound</t>
  </si>
  <si>
    <t>7108</t>
  </si>
  <si>
    <t>Gold (7108)</t>
  </si>
  <si>
    <t>Gold (7108), volume</t>
  </si>
  <si>
    <t>Fiji</t>
  </si>
  <si>
    <t>FJ</t>
  </si>
  <si>
    <t>FJI</t>
  </si>
  <si>
    <t>242</t>
  </si>
  <si>
    <t>INR</t>
  </si>
  <si>
    <t>Indian Rupee</t>
  </si>
  <si>
    <t>Precious stones (other than diamonds) (7103)</t>
  </si>
  <si>
    <t>Precious stones (other than diamonds) (7103), volume</t>
  </si>
  <si>
    <t>Finland</t>
  </si>
  <si>
    <t>FI</t>
  </si>
  <si>
    <t>FIN</t>
  </si>
  <si>
    <t>246</t>
  </si>
  <si>
    <t>IQD</t>
  </si>
  <si>
    <t>Iraqi dinar</t>
  </si>
  <si>
    <t>France</t>
  </si>
  <si>
    <t>FR</t>
  </si>
  <si>
    <t>FRA</t>
  </si>
  <si>
    <t>250</t>
  </si>
  <si>
    <t>IRR</t>
  </si>
  <si>
    <t>Iranian Rial</t>
  </si>
  <si>
    <t>French Guiana</t>
  </si>
  <si>
    <t>GF</t>
  </si>
  <si>
    <t>GUF</t>
  </si>
  <si>
    <t>254</t>
  </si>
  <si>
    <t>ISK</t>
  </si>
  <si>
    <t>Icelandic króna</t>
  </si>
  <si>
    <t>French Polynesia</t>
  </si>
  <si>
    <t>PF</t>
  </si>
  <si>
    <t>PYF</t>
  </si>
  <si>
    <t>258</t>
  </si>
  <si>
    <t>JEP</t>
  </si>
  <si>
    <t>Jersey Pound</t>
  </si>
  <si>
    <t>French Southern Territories</t>
  </si>
  <si>
    <t>TF</t>
  </si>
  <si>
    <t>ATF</t>
  </si>
  <si>
    <t>260</t>
  </si>
  <si>
    <t>JMD</t>
  </si>
  <si>
    <t>Jamaican Dollar</t>
  </si>
  <si>
    <t>Gabon</t>
  </si>
  <si>
    <t>GA</t>
  </si>
  <si>
    <t>GAB</t>
  </si>
  <si>
    <t>266</t>
  </si>
  <si>
    <t>JOD</t>
  </si>
  <si>
    <t>Jordanian Dinar</t>
  </si>
  <si>
    <t>Gambia</t>
  </si>
  <si>
    <t>GM</t>
  </si>
  <si>
    <t>GMB</t>
  </si>
  <si>
    <t>270</t>
  </si>
  <si>
    <t>JPY</t>
  </si>
  <si>
    <t>Japanese Yen</t>
  </si>
  <si>
    <t>Georgia</t>
  </si>
  <si>
    <t>GE</t>
  </si>
  <si>
    <t>GEO</t>
  </si>
  <si>
    <t>268</t>
  </si>
  <si>
    <t>KES</t>
  </si>
  <si>
    <t>Kenyan Shilling</t>
  </si>
  <si>
    <t>Germany</t>
  </si>
  <si>
    <t>DE</t>
  </si>
  <si>
    <t>DEU</t>
  </si>
  <si>
    <t>276</t>
  </si>
  <si>
    <t>KGS</t>
  </si>
  <si>
    <t>Kyrgyzstani Som</t>
  </si>
  <si>
    <t>Ghana</t>
  </si>
  <si>
    <t>GH</t>
  </si>
  <si>
    <t>GHA</t>
  </si>
  <si>
    <t>288</t>
  </si>
  <si>
    <t>Gibraltar</t>
  </si>
  <si>
    <t>GI</t>
  </si>
  <si>
    <t>GIB</t>
  </si>
  <si>
    <t>292</t>
  </si>
  <si>
    <t>Greece</t>
  </si>
  <si>
    <t>GR</t>
  </si>
  <si>
    <t>GRC</t>
  </si>
  <si>
    <t>300</t>
  </si>
  <si>
    <t>KPW</t>
  </si>
  <si>
    <t>North Korean Won</t>
  </si>
  <si>
    <t>Greenland</t>
  </si>
  <si>
    <t>GL</t>
  </si>
  <si>
    <t>GRL</t>
  </si>
  <si>
    <t>304</t>
  </si>
  <si>
    <t>KRW</t>
  </si>
  <si>
    <t>South Korean Won</t>
  </si>
  <si>
    <t>Grenada</t>
  </si>
  <si>
    <t>GD</t>
  </si>
  <si>
    <t>GRD</t>
  </si>
  <si>
    <t>308</t>
  </si>
  <si>
    <t>KWD</t>
  </si>
  <si>
    <t>Kuwaiti Dinar</t>
  </si>
  <si>
    <t>Guadeloupe</t>
  </si>
  <si>
    <t>GP</t>
  </si>
  <si>
    <t>GLP</t>
  </si>
  <si>
    <t>312</t>
  </si>
  <si>
    <t>Guam</t>
  </si>
  <si>
    <t>GU</t>
  </si>
  <si>
    <t>GUM</t>
  </si>
  <si>
    <t>316</t>
  </si>
  <si>
    <t>KZT</t>
  </si>
  <si>
    <t>Kazakhstani Tenge</t>
  </si>
  <si>
    <t>Guatemala</t>
  </si>
  <si>
    <t>GT</t>
  </si>
  <si>
    <t>GTM</t>
  </si>
  <si>
    <t>320</t>
  </si>
  <si>
    <t>LAK</t>
  </si>
  <si>
    <t>Lao Kip</t>
  </si>
  <si>
    <t>Guernsey</t>
  </si>
  <si>
    <t>GG</t>
  </si>
  <si>
    <t>GGY</t>
  </si>
  <si>
    <t>831</t>
  </si>
  <si>
    <t>LBP</t>
  </si>
  <si>
    <t>Lebanese Pound</t>
  </si>
  <si>
    <t>Guinea</t>
  </si>
  <si>
    <t>GN</t>
  </si>
  <si>
    <t>GIN</t>
  </si>
  <si>
    <t>324</t>
  </si>
  <si>
    <t>LKR</t>
  </si>
  <si>
    <t>Sri Lankan Rupee</t>
  </si>
  <si>
    <t>Guinea-Bissau</t>
  </si>
  <si>
    <t>GW</t>
  </si>
  <si>
    <t>GNB</t>
  </si>
  <si>
    <t>624</t>
  </si>
  <si>
    <t>LRD</t>
  </si>
  <si>
    <t>Liberian Dollar</t>
  </si>
  <si>
    <t>Guyana</t>
  </si>
  <si>
    <t>GY</t>
  </si>
  <si>
    <t>GUY</t>
  </si>
  <si>
    <t>328</t>
  </si>
  <si>
    <t>LSL</t>
  </si>
  <si>
    <t>Lesotho loti</t>
  </si>
  <si>
    <t>Haiti</t>
  </si>
  <si>
    <t>HT</t>
  </si>
  <si>
    <t>HTI</t>
  </si>
  <si>
    <t>332</t>
  </si>
  <si>
    <t>LYD</t>
  </si>
  <si>
    <t>Libyan Dinar</t>
  </si>
  <si>
    <t>Heard and Mcdonald Islands</t>
  </si>
  <si>
    <t>HM</t>
  </si>
  <si>
    <t>HMD</t>
  </si>
  <si>
    <t>334</t>
  </si>
  <si>
    <t>MAD</t>
  </si>
  <si>
    <t>Moroccan Dirham</t>
  </si>
  <si>
    <t>Honduras</t>
  </si>
  <si>
    <t>HN</t>
  </si>
  <si>
    <t>HND</t>
  </si>
  <si>
    <t>340</t>
  </si>
  <si>
    <t>MDL</t>
  </si>
  <si>
    <t>Moldovan Leu</t>
  </si>
  <si>
    <t>Hong Kong</t>
  </si>
  <si>
    <t>HK</t>
  </si>
  <si>
    <t>HKG</t>
  </si>
  <si>
    <t>344</t>
  </si>
  <si>
    <t>MGA</t>
  </si>
  <si>
    <t>Malagasy Ariary</t>
  </si>
  <si>
    <t>Hungary</t>
  </si>
  <si>
    <t>HU</t>
  </si>
  <si>
    <t>HUN</t>
  </si>
  <si>
    <t>348</t>
  </si>
  <si>
    <t>MKD</t>
  </si>
  <si>
    <t>Macedonian denar</t>
  </si>
  <si>
    <t>Iceland</t>
  </si>
  <si>
    <t>IS</t>
  </si>
  <si>
    <t>ISL</t>
  </si>
  <si>
    <t>352</t>
  </si>
  <si>
    <t>MMK</t>
  </si>
  <si>
    <t>Burmese Kyat</t>
  </si>
  <si>
    <t>India</t>
  </si>
  <si>
    <t>IN</t>
  </si>
  <si>
    <t>IND</t>
  </si>
  <si>
    <t>356</t>
  </si>
  <si>
    <t>MNT</t>
  </si>
  <si>
    <t>Mongolian Tugrik</t>
  </si>
  <si>
    <t>Indonesia</t>
  </si>
  <si>
    <t>ID</t>
  </si>
  <si>
    <t>IDN</t>
  </si>
  <si>
    <t>360</t>
  </si>
  <si>
    <t>MOP</t>
  </si>
  <si>
    <t>Macanese patca</t>
  </si>
  <si>
    <t>Iran</t>
  </si>
  <si>
    <t>IR</t>
  </si>
  <si>
    <t>IRN</t>
  </si>
  <si>
    <t>364</t>
  </si>
  <si>
    <t>MRO</t>
  </si>
  <si>
    <t>Mauritanian Ouguiya</t>
  </si>
  <si>
    <t>Iraq</t>
  </si>
  <si>
    <t>IQ</t>
  </si>
  <si>
    <t>IRQ</t>
  </si>
  <si>
    <t>368</t>
  </si>
  <si>
    <t>MUR</t>
  </si>
  <si>
    <t>Mauritian Rupee</t>
  </si>
  <si>
    <t>Ireland</t>
  </si>
  <si>
    <t>IE</t>
  </si>
  <si>
    <t>IRL</t>
  </si>
  <si>
    <t>372</t>
  </si>
  <si>
    <t>MVR</t>
  </si>
  <si>
    <t>Maldivian Rufiyaa</t>
  </si>
  <si>
    <t>Isle of Man</t>
  </si>
  <si>
    <t>IM</t>
  </si>
  <si>
    <t>IMN</t>
  </si>
  <si>
    <t>833</t>
  </si>
  <si>
    <t>MWK</t>
  </si>
  <si>
    <t>Malawian kwacha</t>
  </si>
  <si>
    <t>Israel</t>
  </si>
  <si>
    <t>IL</t>
  </si>
  <si>
    <t>ISR</t>
  </si>
  <si>
    <t>376</t>
  </si>
  <si>
    <t>MXN</t>
  </si>
  <si>
    <t>Mexican Peso</t>
  </si>
  <si>
    <t>Italy</t>
  </si>
  <si>
    <t>IT</t>
  </si>
  <si>
    <t>ITA</t>
  </si>
  <si>
    <t>380</t>
  </si>
  <si>
    <t>MYR</t>
  </si>
  <si>
    <t>Malaysian Ringgit</t>
  </si>
  <si>
    <t>Jamaica</t>
  </si>
  <si>
    <t>JM</t>
  </si>
  <si>
    <t>JAM</t>
  </si>
  <si>
    <t>388</t>
  </si>
  <si>
    <t>MZN</t>
  </si>
  <si>
    <t>Mozambique Metical</t>
  </si>
  <si>
    <t>Japan</t>
  </si>
  <si>
    <t>JP</t>
  </si>
  <si>
    <t>JPN</t>
  </si>
  <si>
    <t>392</t>
  </si>
  <si>
    <t>NAD</t>
  </si>
  <si>
    <t>Namibian Dollar</t>
  </si>
  <si>
    <t>Jersey</t>
  </si>
  <si>
    <t>JE</t>
  </si>
  <si>
    <t>JEY</t>
  </si>
  <si>
    <t>NGN</t>
  </si>
  <si>
    <t>Nigerian Naira</t>
  </si>
  <si>
    <t>Jordan</t>
  </si>
  <si>
    <t>JO</t>
  </si>
  <si>
    <t>JOR</t>
  </si>
  <si>
    <t>400</t>
  </si>
  <si>
    <t>NIO</t>
  </si>
  <si>
    <t>Nicaraguan córdoba oro</t>
  </si>
  <si>
    <t>Kazakhstan</t>
  </si>
  <si>
    <t>KZ</t>
  </si>
  <si>
    <t>KAZ</t>
  </si>
  <si>
    <t>398</t>
  </si>
  <si>
    <t>NOK</t>
  </si>
  <si>
    <t>Norwegian Krone</t>
  </si>
  <si>
    <t>Kenya</t>
  </si>
  <si>
    <t>KE</t>
  </si>
  <si>
    <t>KEN</t>
  </si>
  <si>
    <t>404</t>
  </si>
  <si>
    <t>NPR</t>
  </si>
  <si>
    <t>Nepalese Rupee</t>
  </si>
  <si>
    <t>Kiribati</t>
  </si>
  <si>
    <t>KI</t>
  </si>
  <si>
    <t>KIR</t>
  </si>
  <si>
    <t>296</t>
  </si>
  <si>
    <t>NZD</t>
  </si>
  <si>
    <t>New Zealand Dollar</t>
  </si>
  <si>
    <t>Korea (North)</t>
  </si>
  <si>
    <t>KP</t>
  </si>
  <si>
    <t>PRK</t>
  </si>
  <si>
    <t>408</t>
  </si>
  <si>
    <t>OMR</t>
  </si>
  <si>
    <t>Omani Rial</t>
  </si>
  <si>
    <t>Korea (South)</t>
  </si>
  <si>
    <t>KR</t>
  </si>
  <si>
    <t>KOR</t>
  </si>
  <si>
    <t>410</t>
  </si>
  <si>
    <t>PAB</t>
  </si>
  <si>
    <t>Panamanian balboa</t>
  </si>
  <si>
    <t>Kosovo</t>
  </si>
  <si>
    <t>XK</t>
  </si>
  <si>
    <t>XKX</t>
  </si>
  <si>
    <t>PEN</t>
  </si>
  <si>
    <t>Peruvian Sol</t>
  </si>
  <si>
    <t>Kuwait</t>
  </si>
  <si>
    <t>KW</t>
  </si>
  <si>
    <t>KWT</t>
  </si>
  <si>
    <t>414</t>
  </si>
  <si>
    <t>PGK</t>
  </si>
  <si>
    <t>Papua New Guinean Kina</t>
  </si>
  <si>
    <t>Kyrgyz Republic</t>
  </si>
  <si>
    <t>KG</t>
  </si>
  <si>
    <t>KGZ</t>
  </si>
  <si>
    <t>417</t>
  </si>
  <si>
    <t>PHP</t>
  </si>
  <si>
    <t>Philippine Peso</t>
  </si>
  <si>
    <t>Lao PDR</t>
  </si>
  <si>
    <t>LA</t>
  </si>
  <si>
    <t>LAO</t>
  </si>
  <si>
    <t>418</t>
  </si>
  <si>
    <t>PKR</t>
  </si>
  <si>
    <t>Pakistani Rupee</t>
  </si>
  <si>
    <t>Latvia</t>
  </si>
  <si>
    <t>LV</t>
  </si>
  <si>
    <t>LVA</t>
  </si>
  <si>
    <t>428</t>
  </si>
  <si>
    <t>PLN</t>
  </si>
  <si>
    <t>Polish Zloty</t>
  </si>
  <si>
    <t>Lebanon</t>
  </si>
  <si>
    <t>LB</t>
  </si>
  <si>
    <t>LBN</t>
  </si>
  <si>
    <t>422</t>
  </si>
  <si>
    <t>PYG</t>
  </si>
  <si>
    <t>Paraguayan guaraní</t>
  </si>
  <si>
    <t>Lesotho</t>
  </si>
  <si>
    <t>LS</t>
  </si>
  <si>
    <t>LSO</t>
  </si>
  <si>
    <t>426</t>
  </si>
  <si>
    <t>QAR</t>
  </si>
  <si>
    <t>Qatari Riyal</t>
  </si>
  <si>
    <t>Liberia</t>
  </si>
  <si>
    <t>LR</t>
  </si>
  <si>
    <t>LBR</t>
  </si>
  <si>
    <t>430</t>
  </si>
  <si>
    <t>RON</t>
  </si>
  <si>
    <t>Romanian Leu</t>
  </si>
  <si>
    <t>Libya</t>
  </si>
  <si>
    <t>LY</t>
  </si>
  <si>
    <t>LBY</t>
  </si>
  <si>
    <t>434</t>
  </si>
  <si>
    <t>RSD</t>
  </si>
  <si>
    <t>Serbian Dinar</t>
  </si>
  <si>
    <t>Liechtenstein</t>
  </si>
  <si>
    <t>LI</t>
  </si>
  <si>
    <t>LIE</t>
  </si>
  <si>
    <t>438</t>
  </si>
  <si>
    <t>RUB</t>
  </si>
  <si>
    <t>Russian Ruble</t>
  </si>
  <si>
    <t>Lithuania</t>
  </si>
  <si>
    <t>LT</t>
  </si>
  <si>
    <t>LTU</t>
  </si>
  <si>
    <t>440</t>
  </si>
  <si>
    <t>RWF</t>
  </si>
  <si>
    <t>Rwandan Franc</t>
  </si>
  <si>
    <t>Luxembourg</t>
  </si>
  <si>
    <t>LU</t>
  </si>
  <si>
    <t>LUX</t>
  </si>
  <si>
    <t>442</t>
  </si>
  <si>
    <t>SAR</t>
  </si>
  <si>
    <t>Saudi Riyal</t>
  </si>
  <si>
    <t>Macao</t>
  </si>
  <si>
    <t>MO</t>
  </si>
  <si>
    <t>MAC</t>
  </si>
  <si>
    <t>446</t>
  </si>
  <si>
    <t>SBD</t>
  </si>
  <si>
    <t>Solomon Islands Dollar</t>
  </si>
  <si>
    <t>Macedonia</t>
  </si>
  <si>
    <t>MK</t>
  </si>
  <si>
    <t>807</t>
  </si>
  <si>
    <t>SCR</t>
  </si>
  <si>
    <t>Seychellois rupee</t>
  </si>
  <si>
    <t>Madagascar</t>
  </si>
  <si>
    <t>MG</t>
  </si>
  <si>
    <t>MDG</t>
  </si>
  <si>
    <t>450</t>
  </si>
  <si>
    <t>SDG</t>
  </si>
  <si>
    <t>Sudanese Pound</t>
  </si>
  <si>
    <t>Malawi</t>
  </si>
  <si>
    <t>MW</t>
  </si>
  <si>
    <t>MWI</t>
  </si>
  <si>
    <t>454</t>
  </si>
  <si>
    <t>SEK</t>
  </si>
  <si>
    <t>Swedish Krona</t>
  </si>
  <si>
    <t>Malaysia</t>
  </si>
  <si>
    <t>MY</t>
  </si>
  <si>
    <t>MYS</t>
  </si>
  <si>
    <t>458</t>
  </si>
  <si>
    <t>SGD</t>
  </si>
  <si>
    <t>Singapore Dollar</t>
  </si>
  <si>
    <t>Maldives</t>
  </si>
  <si>
    <t>MV</t>
  </si>
  <si>
    <t>MDV</t>
  </si>
  <si>
    <t>462</t>
  </si>
  <si>
    <t>SHP</t>
  </si>
  <si>
    <t>Saint Helena Pound</t>
  </si>
  <si>
    <t>Mali</t>
  </si>
  <si>
    <t>ML</t>
  </si>
  <si>
    <t>MLI</t>
  </si>
  <si>
    <t>466</t>
  </si>
  <si>
    <t>SLL</t>
  </si>
  <si>
    <t>Sierra Leonean leone</t>
  </si>
  <si>
    <t>Malta</t>
  </si>
  <si>
    <t>MT</t>
  </si>
  <si>
    <t>MLT</t>
  </si>
  <si>
    <t>470</t>
  </si>
  <si>
    <t>SOS</t>
  </si>
  <si>
    <t>Somali Shilling</t>
  </si>
  <si>
    <t>Marshall Islands</t>
  </si>
  <si>
    <t>MH</t>
  </si>
  <si>
    <t>MHL</t>
  </si>
  <si>
    <t>584</t>
  </si>
  <si>
    <t>SRD</t>
  </si>
  <si>
    <t>Surinamese dollar</t>
  </si>
  <si>
    <t>Martinique</t>
  </si>
  <si>
    <t>MQ</t>
  </si>
  <si>
    <t>MTQ</t>
  </si>
  <si>
    <t>474</t>
  </si>
  <si>
    <t>SSP</t>
  </si>
  <si>
    <t>South Sudanese Pound</t>
  </si>
  <si>
    <t>Mauritania</t>
  </si>
  <si>
    <t>MR</t>
  </si>
  <si>
    <t>MRT</t>
  </si>
  <si>
    <t>478</t>
  </si>
  <si>
    <t>STD</t>
  </si>
  <si>
    <t>São Tomé and Príncipe Dobra</t>
  </si>
  <si>
    <t>Mauritius</t>
  </si>
  <si>
    <t>MU</t>
  </si>
  <si>
    <t>MUS</t>
  </si>
  <si>
    <t>480</t>
  </si>
  <si>
    <t>SYP</t>
  </si>
  <si>
    <t>Syrian Pound</t>
  </si>
  <si>
    <t>Mayotte</t>
  </si>
  <si>
    <t>YT</t>
  </si>
  <si>
    <t>MYT</t>
  </si>
  <si>
    <t>175</t>
  </si>
  <si>
    <t>Mexico</t>
  </si>
  <si>
    <t>MX</t>
  </si>
  <si>
    <t>MEX</t>
  </si>
  <si>
    <t>484</t>
  </si>
  <si>
    <t>THB</t>
  </si>
  <si>
    <t>Thai Baht</t>
  </si>
  <si>
    <t>Micronesia</t>
  </si>
  <si>
    <t>FM</t>
  </si>
  <si>
    <t>FSM</t>
  </si>
  <si>
    <t>583</t>
  </si>
  <si>
    <t>TJS</t>
  </si>
  <si>
    <t>Tajikistani Somoni</t>
  </si>
  <si>
    <t>Moldova</t>
  </si>
  <si>
    <t>MD</t>
  </si>
  <si>
    <t>MDA</t>
  </si>
  <si>
    <t>498</t>
  </si>
  <si>
    <t>TMT</t>
  </si>
  <si>
    <t>Turkmenistan New Manat</t>
  </si>
  <si>
    <t>Monaco</t>
  </si>
  <si>
    <t>MC</t>
  </si>
  <si>
    <t>MCO</t>
  </si>
  <si>
    <t>492</t>
  </si>
  <si>
    <t>TND</t>
  </si>
  <si>
    <t>Tunisian dinar</t>
  </si>
  <si>
    <t>Mongolia</t>
  </si>
  <si>
    <t>MN</t>
  </si>
  <si>
    <t>MNG</t>
  </si>
  <si>
    <t>496</t>
  </si>
  <si>
    <t>TOP</t>
  </si>
  <si>
    <t>Tongan pa'anga</t>
  </si>
  <si>
    <t>Montenegro</t>
  </si>
  <si>
    <t>ME</t>
  </si>
  <si>
    <t>MNE</t>
  </si>
  <si>
    <t>499</t>
  </si>
  <si>
    <t>TRY</t>
  </si>
  <si>
    <t>Turkish lira</t>
  </si>
  <si>
    <t>Montserrat</t>
  </si>
  <si>
    <t>MS</t>
  </si>
  <si>
    <t>MSR</t>
  </si>
  <si>
    <t>500</t>
  </si>
  <si>
    <t>TTD</t>
  </si>
  <si>
    <t>Trinidad and Tobago Dollar</t>
  </si>
  <si>
    <t>Morocco</t>
  </si>
  <si>
    <t>MA</t>
  </si>
  <si>
    <t>MAR</t>
  </si>
  <si>
    <t>504</t>
  </si>
  <si>
    <t>TVD</t>
  </si>
  <si>
    <t>Tuvaluan dollar</t>
  </si>
  <si>
    <t>Mozambique</t>
  </si>
  <si>
    <t>MZ</t>
  </si>
  <si>
    <t>MOZ</t>
  </si>
  <si>
    <t>508</t>
  </si>
  <si>
    <t>TWD</t>
  </si>
  <si>
    <t>New Taiwan dollar</t>
  </si>
  <si>
    <t>Myanmar</t>
  </si>
  <si>
    <t>MM</t>
  </si>
  <si>
    <t>MMR</t>
  </si>
  <si>
    <t>104</t>
  </si>
  <si>
    <t>TZS</t>
  </si>
  <si>
    <t>Tanzanian shilling</t>
  </si>
  <si>
    <t>Namibia</t>
  </si>
  <si>
    <t>NA</t>
  </si>
  <si>
    <t>NAM</t>
  </si>
  <si>
    <t>516</t>
  </si>
  <si>
    <t>Ukrainian Hryvnia</t>
  </si>
  <si>
    <t>Nauru</t>
  </si>
  <si>
    <t>NR</t>
  </si>
  <si>
    <t>NRU</t>
  </si>
  <si>
    <t>520</t>
  </si>
  <si>
    <t>UGX</t>
  </si>
  <si>
    <t>Ugandan shilling</t>
  </si>
  <si>
    <t>Nepal</t>
  </si>
  <si>
    <t>NP</t>
  </si>
  <si>
    <t>NPL</t>
  </si>
  <si>
    <t>524</t>
  </si>
  <si>
    <t>Netherlands</t>
  </si>
  <si>
    <t>NL</t>
  </si>
  <si>
    <t>NLD</t>
  </si>
  <si>
    <t>528</t>
  </si>
  <si>
    <t>Netherlands Antilles</t>
  </si>
  <si>
    <t>AN</t>
  </si>
  <si>
    <t>ANT</t>
  </si>
  <si>
    <t>530</t>
  </si>
  <si>
    <t>UYU</t>
  </si>
  <si>
    <t>Uruguayan Peso</t>
  </si>
  <si>
    <t>New Caledonia</t>
  </si>
  <si>
    <t>NC</t>
  </si>
  <si>
    <t>NCL</t>
  </si>
  <si>
    <t>540</t>
  </si>
  <si>
    <t>UZS</t>
  </si>
  <si>
    <t>Uzbekistani Som</t>
  </si>
  <si>
    <t>New Zealand</t>
  </si>
  <si>
    <t>NZ</t>
  </si>
  <si>
    <t>NZL</t>
  </si>
  <si>
    <t>554</t>
  </si>
  <si>
    <t>VEF</t>
  </si>
  <si>
    <t>Venezuelan Bolívar fuerte</t>
  </si>
  <si>
    <t>Nicaragua</t>
  </si>
  <si>
    <t>NI</t>
  </si>
  <si>
    <t>NIC</t>
  </si>
  <si>
    <t>558</t>
  </si>
  <si>
    <t>VND</t>
  </si>
  <si>
    <t>Vietnamese Dong</t>
  </si>
  <si>
    <t>Niger</t>
  </si>
  <si>
    <t>NE</t>
  </si>
  <si>
    <t>NER</t>
  </si>
  <si>
    <t>562</t>
  </si>
  <si>
    <t>VUV</t>
  </si>
  <si>
    <t>Vanuatu Vatu</t>
  </si>
  <si>
    <t>Nigeria</t>
  </si>
  <si>
    <t>NG</t>
  </si>
  <si>
    <t>NGA</t>
  </si>
  <si>
    <t>566</t>
  </si>
  <si>
    <t>WST</t>
  </si>
  <si>
    <t>Samoan tala</t>
  </si>
  <si>
    <t>Niue</t>
  </si>
  <si>
    <t>NU</t>
  </si>
  <si>
    <t>NIU</t>
  </si>
  <si>
    <t>570</t>
  </si>
  <si>
    <t>Norfolk Island</t>
  </si>
  <si>
    <t>NF</t>
  </si>
  <si>
    <t>NFK</t>
  </si>
  <si>
    <t>574</t>
  </si>
  <si>
    <t>Northern Mariana Islands</t>
  </si>
  <si>
    <t>MP</t>
  </si>
  <si>
    <t>MNP</t>
  </si>
  <si>
    <t>580</t>
  </si>
  <si>
    <t>Norway</t>
  </si>
  <si>
    <t>NO</t>
  </si>
  <si>
    <t>NOR</t>
  </si>
  <si>
    <t>578</t>
  </si>
  <si>
    <t>YER</t>
  </si>
  <si>
    <t>Yemeni Rial</t>
  </si>
  <si>
    <t>Oman</t>
  </si>
  <si>
    <t>OM</t>
  </si>
  <si>
    <t>OMN</t>
  </si>
  <si>
    <t>512</t>
  </si>
  <si>
    <t>ZAR</t>
  </si>
  <si>
    <t>South African Rand</t>
  </si>
  <si>
    <t>Pakistan</t>
  </si>
  <si>
    <t>PK</t>
  </si>
  <si>
    <t>PAK</t>
  </si>
  <si>
    <t>586</t>
  </si>
  <si>
    <t>ZMW</t>
  </si>
  <si>
    <t>Zambian Kwacha</t>
  </si>
  <si>
    <t>Palau</t>
  </si>
  <si>
    <t>PW</t>
  </si>
  <si>
    <t>PLW</t>
  </si>
  <si>
    <t>585</t>
  </si>
  <si>
    <t>Palestinian Territory</t>
  </si>
  <si>
    <t>PS</t>
  </si>
  <si>
    <t>PSE</t>
  </si>
  <si>
    <t>275</t>
  </si>
  <si>
    <t>Panama</t>
  </si>
  <si>
    <t>PA</t>
  </si>
  <si>
    <t>PAN</t>
  </si>
  <si>
    <t>591</t>
  </si>
  <si>
    <t>Papua New Guinea</t>
  </si>
  <si>
    <t>PG</t>
  </si>
  <si>
    <t>PNG</t>
  </si>
  <si>
    <t>598</t>
  </si>
  <si>
    <t>Paraguay</t>
  </si>
  <si>
    <t>PY</t>
  </si>
  <si>
    <t>PRY</t>
  </si>
  <si>
    <t>600</t>
  </si>
  <si>
    <t>Peru</t>
  </si>
  <si>
    <t>PE</t>
  </si>
  <si>
    <t>PER</t>
  </si>
  <si>
    <t>604</t>
  </si>
  <si>
    <t>Philippines</t>
  </si>
  <si>
    <t>PH</t>
  </si>
  <si>
    <t>PHL</t>
  </si>
  <si>
    <t>608</t>
  </si>
  <si>
    <t>Pitcairn</t>
  </si>
  <si>
    <t>PN</t>
  </si>
  <si>
    <t>PCN</t>
  </si>
  <si>
    <t>612</t>
  </si>
  <si>
    <t>Poland</t>
  </si>
  <si>
    <t>PL</t>
  </si>
  <si>
    <t>POL</t>
  </si>
  <si>
    <t>616</t>
  </si>
  <si>
    <t>Portugal</t>
  </si>
  <si>
    <t>PT</t>
  </si>
  <si>
    <t>PRT</t>
  </si>
  <si>
    <t>620</t>
  </si>
  <si>
    <t>Puerto Rico</t>
  </si>
  <si>
    <t>PR</t>
  </si>
  <si>
    <t>PRI</t>
  </si>
  <si>
    <t>630</t>
  </si>
  <si>
    <t>Qatar</t>
  </si>
  <si>
    <t>QA</t>
  </si>
  <si>
    <t>QAT</t>
  </si>
  <si>
    <t>634</t>
  </si>
  <si>
    <t>Republic of the Congo</t>
  </si>
  <si>
    <t>CG</t>
  </si>
  <si>
    <t>COG</t>
  </si>
  <si>
    <t>178</t>
  </si>
  <si>
    <t>Reunion</t>
  </si>
  <si>
    <t>RE</t>
  </si>
  <si>
    <t>REU</t>
  </si>
  <si>
    <t>638</t>
  </si>
  <si>
    <t>Romania</t>
  </si>
  <si>
    <t>RO</t>
  </si>
  <si>
    <t>ROU</t>
  </si>
  <si>
    <t>642</t>
  </si>
  <si>
    <t>Russian Federation</t>
  </si>
  <si>
    <t>RU</t>
  </si>
  <si>
    <t>RUS</t>
  </si>
  <si>
    <t>643</t>
  </si>
  <si>
    <t>Rwanda</t>
  </si>
  <si>
    <t>RW</t>
  </si>
  <si>
    <t>RWA</t>
  </si>
  <si>
    <t>646</t>
  </si>
  <si>
    <t>Saint Helena</t>
  </si>
  <si>
    <t>SH</t>
  </si>
  <si>
    <t>SHN</t>
  </si>
  <si>
    <t>654</t>
  </si>
  <si>
    <t>Saint Kitts and Nevis</t>
  </si>
  <si>
    <t>KN</t>
  </si>
  <si>
    <t>KNA</t>
  </si>
  <si>
    <t>659</t>
  </si>
  <si>
    <t>Saint Lucia</t>
  </si>
  <si>
    <t>LC</t>
  </si>
  <si>
    <t>LCA</t>
  </si>
  <si>
    <t>662</t>
  </si>
  <si>
    <t>Saint Pierre and Miquelon</t>
  </si>
  <si>
    <t>PM</t>
  </si>
  <si>
    <t>SPM</t>
  </si>
  <si>
    <t>666</t>
  </si>
  <si>
    <t>Saint Vincent and Grenadines</t>
  </si>
  <si>
    <t>VC</t>
  </si>
  <si>
    <t>VCT</t>
  </si>
  <si>
    <t>670</t>
  </si>
  <si>
    <t>Saint-Barthelemy</t>
  </si>
  <si>
    <t>BL</t>
  </si>
  <si>
    <t>BLM</t>
  </si>
  <si>
    <t>652</t>
  </si>
  <si>
    <t>Saint-Martin</t>
  </si>
  <si>
    <t>MF</t>
  </si>
  <si>
    <t>MAF</t>
  </si>
  <si>
    <t>663</t>
  </si>
  <si>
    <t>Samoa</t>
  </si>
  <si>
    <t>WS</t>
  </si>
  <si>
    <t>WSM</t>
  </si>
  <si>
    <t>882</t>
  </si>
  <si>
    <t>San Marino</t>
  </si>
  <si>
    <t>SM</t>
  </si>
  <si>
    <t>SMR</t>
  </si>
  <si>
    <t>674</t>
  </si>
  <si>
    <t>Sao Tome and Principe</t>
  </si>
  <si>
    <t>ST</t>
  </si>
  <si>
    <t>STP</t>
  </si>
  <si>
    <t>678</t>
  </si>
  <si>
    <t>Saudi Arabia</t>
  </si>
  <si>
    <t>SA</t>
  </si>
  <si>
    <t>SAU</t>
  </si>
  <si>
    <t>682</t>
  </si>
  <si>
    <t>Senegal</t>
  </si>
  <si>
    <t>SN</t>
  </si>
  <si>
    <t>SEN</t>
  </si>
  <si>
    <t>686</t>
  </si>
  <si>
    <t>Serbia</t>
  </si>
  <si>
    <t>RS</t>
  </si>
  <si>
    <t>SRB</t>
  </si>
  <si>
    <t>688</t>
  </si>
  <si>
    <t>Seychelles</t>
  </si>
  <si>
    <t>SC</t>
  </si>
  <si>
    <t>SYC</t>
  </si>
  <si>
    <t>690</t>
  </si>
  <si>
    <t>Sierra Leone</t>
  </si>
  <si>
    <t>SL</t>
  </si>
  <si>
    <t>SLE</t>
  </si>
  <si>
    <t>694</t>
  </si>
  <si>
    <t>Singapore</t>
  </si>
  <si>
    <t>SG</t>
  </si>
  <si>
    <t>SGP</t>
  </si>
  <si>
    <t>702</t>
  </si>
  <si>
    <t>Slovakia</t>
  </si>
  <si>
    <t>SK</t>
  </si>
  <si>
    <t>SVK</t>
  </si>
  <si>
    <t>703</t>
  </si>
  <si>
    <t>Slovenia</t>
  </si>
  <si>
    <t>SI</t>
  </si>
  <si>
    <t>SVN</t>
  </si>
  <si>
    <t>705</t>
  </si>
  <si>
    <t>Solomon Islands</t>
  </si>
  <si>
    <t>SB</t>
  </si>
  <si>
    <t>SLB</t>
  </si>
  <si>
    <t>90</t>
  </si>
  <si>
    <t>Somalia</t>
  </si>
  <si>
    <t>SO</t>
  </si>
  <si>
    <t>SOM</t>
  </si>
  <si>
    <t>706</t>
  </si>
  <si>
    <t>South Africa</t>
  </si>
  <si>
    <t>ZA</t>
  </si>
  <si>
    <t>ZAF</t>
  </si>
  <si>
    <t>710</t>
  </si>
  <si>
    <t>South Georgia and the South Sandwich Islands</t>
  </si>
  <si>
    <t>GS</t>
  </si>
  <si>
    <t>SGS</t>
  </si>
  <si>
    <t>239</t>
  </si>
  <si>
    <t>South Sudan</t>
  </si>
  <si>
    <t>SS</t>
  </si>
  <si>
    <t>SSD</t>
  </si>
  <si>
    <t>728</t>
  </si>
  <si>
    <t>Spain</t>
  </si>
  <si>
    <t>ES</t>
  </si>
  <si>
    <t>ESP</t>
  </si>
  <si>
    <t>724</t>
  </si>
  <si>
    <t>Sri Lanka</t>
  </si>
  <si>
    <t>LK</t>
  </si>
  <si>
    <t>LKA</t>
  </si>
  <si>
    <t>144</t>
  </si>
  <si>
    <t>Sudan</t>
  </si>
  <si>
    <t>SD</t>
  </si>
  <si>
    <t>SDN</t>
  </si>
  <si>
    <t>736</t>
  </si>
  <si>
    <t>Suriname</t>
  </si>
  <si>
    <t>SR</t>
  </si>
  <si>
    <t>SUR</t>
  </si>
  <si>
    <t>740</t>
  </si>
  <si>
    <t>Svalbard and Jan Mayen Islands</t>
  </si>
  <si>
    <t>SJ</t>
  </si>
  <si>
    <t>SJM</t>
  </si>
  <si>
    <t>744</t>
  </si>
  <si>
    <t>Sweden</t>
  </si>
  <si>
    <t>SE</t>
  </si>
  <si>
    <t>SWE</t>
  </si>
  <si>
    <t>752</t>
  </si>
  <si>
    <t>Switzerland</t>
  </si>
  <si>
    <t>CH</t>
  </si>
  <si>
    <t>CHE</t>
  </si>
  <si>
    <t>756</t>
  </si>
  <si>
    <t>Syria</t>
  </si>
  <si>
    <t>SY</t>
  </si>
  <si>
    <t>SYR</t>
  </si>
  <si>
    <t>760</t>
  </si>
  <si>
    <t>Taiwan</t>
  </si>
  <si>
    <t>TW</t>
  </si>
  <si>
    <t>TWN</t>
  </si>
  <si>
    <t>158</t>
  </si>
  <si>
    <t>Tajikistan</t>
  </si>
  <si>
    <t>TJ</t>
  </si>
  <si>
    <t>TJK</t>
  </si>
  <si>
    <t>762</t>
  </si>
  <si>
    <t>Tanzania</t>
  </si>
  <si>
    <t>TZ</t>
  </si>
  <si>
    <t>TZA</t>
  </si>
  <si>
    <t>834</t>
  </si>
  <si>
    <t>Thailand</t>
  </si>
  <si>
    <t>TH</t>
  </si>
  <si>
    <t>THA</t>
  </si>
  <si>
    <t>764</t>
  </si>
  <si>
    <t>Timor-Leste</t>
  </si>
  <si>
    <t>TL</t>
  </si>
  <si>
    <t>TLS</t>
  </si>
  <si>
    <t>626</t>
  </si>
  <si>
    <t>Togo</t>
  </si>
  <si>
    <t>TG</t>
  </si>
  <si>
    <t>TGO</t>
  </si>
  <si>
    <t>768</t>
  </si>
  <si>
    <t>Tokelau</t>
  </si>
  <si>
    <t>TK</t>
  </si>
  <si>
    <t>TKL</t>
  </si>
  <si>
    <t>772</t>
  </si>
  <si>
    <t>Tonga</t>
  </si>
  <si>
    <t>TO</t>
  </si>
  <si>
    <t>TON</t>
  </si>
  <si>
    <t>776</t>
  </si>
  <si>
    <t>Trinidad and Tobago</t>
  </si>
  <si>
    <t>TT</t>
  </si>
  <si>
    <t>TTO</t>
  </si>
  <si>
    <t>780</t>
  </si>
  <si>
    <t>Tunisia</t>
  </si>
  <si>
    <t>TN</t>
  </si>
  <si>
    <t>TUN</t>
  </si>
  <si>
    <t>788</t>
  </si>
  <si>
    <t>Turkey</t>
  </si>
  <si>
    <t>TR</t>
  </si>
  <si>
    <t>TUR</t>
  </si>
  <si>
    <t>792</t>
  </si>
  <si>
    <t>Turkmenistan</t>
  </si>
  <si>
    <t>TM</t>
  </si>
  <si>
    <t>TKM</t>
  </si>
  <si>
    <t>795</t>
  </si>
  <si>
    <t>Turks and Caicos Islands</t>
  </si>
  <si>
    <t>TC</t>
  </si>
  <si>
    <t>TCA</t>
  </si>
  <si>
    <t>796</t>
  </si>
  <si>
    <t>Tuvalu</t>
  </si>
  <si>
    <t>TV</t>
  </si>
  <si>
    <t>TUV</t>
  </si>
  <si>
    <t>798</t>
  </si>
  <si>
    <t>Uganda</t>
  </si>
  <si>
    <t>UG</t>
  </si>
  <si>
    <t>UGA</t>
  </si>
  <si>
    <t>800</t>
  </si>
  <si>
    <t>UA</t>
  </si>
  <si>
    <t>UKR</t>
  </si>
  <si>
    <t>804</t>
  </si>
  <si>
    <t>United Arab Emirates</t>
  </si>
  <si>
    <t>AE</t>
  </si>
  <si>
    <t>ARE</t>
  </si>
  <si>
    <t>784</t>
  </si>
  <si>
    <t>United Kingdom</t>
  </si>
  <si>
    <t>GB</t>
  </si>
  <si>
    <t>GBR</t>
  </si>
  <si>
    <t>826</t>
  </si>
  <si>
    <t>Uruguay</t>
  </si>
  <si>
    <t>UY</t>
  </si>
  <si>
    <t>URY</t>
  </si>
  <si>
    <t>858</t>
  </si>
  <si>
    <t>Uzbekistan</t>
  </si>
  <si>
    <t>UZ</t>
  </si>
  <si>
    <t>UZB</t>
  </si>
  <si>
    <t>860</t>
  </si>
  <si>
    <t>Vanuatu</t>
  </si>
  <si>
    <t>VU</t>
  </si>
  <si>
    <t>VUT</t>
  </si>
  <si>
    <t>548</t>
  </si>
  <si>
    <t>Vatican</t>
  </si>
  <si>
    <t>VA</t>
  </si>
  <si>
    <t>VAT</t>
  </si>
  <si>
    <t>336</t>
  </si>
  <si>
    <t>Venezuela</t>
  </si>
  <si>
    <t>VE</t>
  </si>
  <si>
    <t>VEN</t>
  </si>
  <si>
    <t>862</t>
  </si>
  <si>
    <t>Viet Nam</t>
  </si>
  <si>
    <t>VN</t>
  </si>
  <si>
    <t>VNM</t>
  </si>
  <si>
    <t>704</t>
  </si>
  <si>
    <t>Virgin Islands, US</t>
  </si>
  <si>
    <t>VI</t>
  </si>
  <si>
    <t>VIR</t>
  </si>
  <si>
    <t>850</t>
  </si>
  <si>
    <t>Wallis and Futuna Islands</t>
  </si>
  <si>
    <t>WF</t>
  </si>
  <si>
    <t>WLF</t>
  </si>
  <si>
    <t>876</t>
  </si>
  <si>
    <t>Western Sahara</t>
  </si>
  <si>
    <t>EH</t>
  </si>
  <si>
    <t>ESH</t>
  </si>
  <si>
    <t>732</t>
  </si>
  <si>
    <t>Yemen</t>
  </si>
  <si>
    <t>YE</t>
  </si>
  <si>
    <t>YEM</t>
  </si>
  <si>
    <t>887</t>
  </si>
  <si>
    <t>Zambia</t>
  </si>
  <si>
    <t>ZM</t>
  </si>
  <si>
    <t>ZMB</t>
  </si>
  <si>
    <t>894</t>
  </si>
  <si>
    <t>Zimbabwe</t>
  </si>
  <si>
    <t>ZW</t>
  </si>
  <si>
    <t>ZWE</t>
  </si>
  <si>
    <t>716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</si>
</sst>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43" formatCode="_-* #,##0.00_-;\-* #,##0.00_-;_-* &quot;-&quot;??_-;_-@_-"/>
    <numFmt numFmtId="164" formatCode="_(* #,##0.00_);_(* \(#,##0.00\);_(* &quot;-&quot;??_);_(@_)"/>
    <numFmt numFmtId="165" formatCode="_ * #,##0.00_ ;_ * \-#,##0.00_ ;_ * &quot;-&quot;??_ ;_ @_ "/>
    <numFmt numFmtId="166" formatCode="_ * #,##0.0000_ ;_ * \-#,##0.0000_ ;_ * &quot;-&quot;??_ ;_ @_ "/>
    <numFmt numFmtId="167" formatCode="yyyy\-mm\-dd"/>
    <numFmt numFmtId="168" formatCode="_ * #,##0_ ;_ * \-#,##0_ ;_ * &quot;-&quot;??_ ;_ @_ "/>
    <numFmt numFmtId="169" formatCode="_-* #,##0.00\ _₽_-;\-* #,##0.00\ _₽_-;_-* &quot;-&quot;??\ _₽_-;_-@_-"/>
    <numFmt numFmtId="170" formatCode="\-"/>
  </numFmts>
  <fonts count="83" x14ac:knownFonts="1">
    <font>
      <sz val="10.5"/>
      <color theme="1"/>
      <name val="Calibri"/>
      <family val="2"/>
    </font>
    <font>
      <sz val="11"/>
      <color theme="1"/>
      <name val="Calibri"/>
      <family val="2"/>
      <scheme val="minor"/>
    </font>
    <font>
      <sz val="11"/>
      <color theme="1"/>
      <name val="Franklin Gothic Book"/>
      <family val="2"/>
    </font>
    <font>
      <sz val="11"/>
      <color theme="1"/>
      <name val="Calibri"/>
      <family val="2"/>
    </font>
    <font>
      <sz val="10.5"/>
      <color theme="1"/>
      <name val="Calibri"/>
      <family val="2"/>
    </font>
    <font>
      <b/>
      <sz val="10.5"/>
      <color theme="0"/>
      <name val="Calibri"/>
      <family val="2"/>
    </font>
    <font>
      <b/>
      <sz val="10.5"/>
      <color theme="1"/>
      <name val="Calibri"/>
      <family val="2"/>
    </font>
    <font>
      <u/>
      <sz val="10.5"/>
      <color theme="10"/>
      <name val="Calibri"/>
      <family val="2"/>
    </font>
    <font>
      <sz val="12"/>
      <color theme="1"/>
      <name val="Calibri"/>
      <family val="2"/>
      <scheme val="minor"/>
    </font>
    <font>
      <u/>
      <sz val="12"/>
      <color theme="10"/>
      <name val="Calibri"/>
      <family val="2"/>
      <scheme val="minor"/>
    </font>
    <font>
      <b/>
      <sz val="11"/>
      <color theme="1"/>
      <name val="Calibri"/>
      <family val="2"/>
      <scheme val="minor"/>
    </font>
    <font>
      <i/>
      <sz val="10.5"/>
      <color rgb="FF7F7F7F"/>
      <name val="Calibri"/>
      <family val="2"/>
    </font>
    <font>
      <i/>
      <sz val="10.5"/>
      <color theme="1"/>
      <name val="Calibri"/>
      <family val="2"/>
    </font>
    <font>
      <sz val="12"/>
      <color theme="1"/>
      <name val="Franklin Gothic Book"/>
      <family val="2"/>
    </font>
    <font>
      <i/>
      <sz val="12"/>
      <color rgb="FF000000"/>
      <name val="Franklin Gothic Book"/>
      <family val="2"/>
    </font>
    <font>
      <sz val="12"/>
      <color rgb="FF000000"/>
      <name val="Franklin Gothic Book"/>
      <family val="2"/>
    </font>
    <font>
      <b/>
      <sz val="18"/>
      <color rgb="FF000000"/>
      <name val="Franklin Gothic Book"/>
      <family val="2"/>
    </font>
    <font>
      <b/>
      <sz val="12"/>
      <color rgb="FF000000"/>
      <name val="Franklin Gothic Book"/>
      <family val="2"/>
    </font>
    <font>
      <i/>
      <sz val="12"/>
      <color theme="1"/>
      <name val="Franklin Gothic Book"/>
      <family val="2"/>
    </font>
    <font>
      <i/>
      <u/>
      <sz val="12"/>
      <color theme="1"/>
      <name val="Franklin Gothic Book"/>
      <family val="2"/>
    </font>
    <font>
      <b/>
      <u/>
      <sz val="12"/>
      <color theme="10"/>
      <name val="Franklin Gothic Book"/>
      <family val="2"/>
    </font>
    <font>
      <b/>
      <sz val="10"/>
      <color theme="1"/>
      <name val="Franklin Gothic Book"/>
      <family val="2"/>
    </font>
    <font>
      <sz val="10.5"/>
      <color theme="1"/>
      <name val="Franklin Gothic Book"/>
      <family val="2"/>
    </font>
    <font>
      <b/>
      <i/>
      <u/>
      <sz val="16"/>
      <color theme="1"/>
      <name val="Franklin Gothic Book"/>
      <family val="2"/>
    </font>
    <font>
      <sz val="11"/>
      <color rgb="FF000000"/>
      <name val="Franklin Gothic Book"/>
      <family val="2"/>
    </font>
    <font>
      <b/>
      <sz val="14"/>
      <color rgb="FF000000"/>
      <name val="Franklin Gothic Book"/>
      <family val="2"/>
    </font>
    <font>
      <b/>
      <sz val="18"/>
      <color theme="1"/>
      <name val="Franklin Gothic Book"/>
      <family val="2"/>
    </font>
    <font>
      <b/>
      <sz val="16"/>
      <color theme="1"/>
      <name val="Franklin Gothic Book"/>
      <family val="2"/>
    </font>
    <font>
      <b/>
      <u/>
      <sz val="11"/>
      <color theme="10"/>
      <name val="Franklin Gothic Book"/>
      <family val="2"/>
    </font>
    <font>
      <b/>
      <sz val="11"/>
      <name val="Franklin Gothic Book"/>
      <family val="2"/>
    </font>
    <font>
      <b/>
      <u/>
      <sz val="11"/>
      <name val="Franklin Gothic Book"/>
      <family val="2"/>
    </font>
    <font>
      <b/>
      <u/>
      <sz val="11"/>
      <color rgb="FF165B89"/>
      <name val="Franklin Gothic Book"/>
      <family val="2"/>
    </font>
    <font>
      <b/>
      <u/>
      <sz val="11"/>
      <color rgb="FF188FBB"/>
      <name val="Franklin Gothic Book"/>
      <family val="2"/>
    </font>
    <font>
      <sz val="11"/>
      <color theme="1"/>
      <name val="Franklin Gothic Book"/>
      <family val="2"/>
    </font>
    <font>
      <i/>
      <sz val="11"/>
      <color rgb="FF000000"/>
      <name val="Franklin Gothic Book"/>
      <family val="2"/>
    </font>
    <font>
      <b/>
      <sz val="11"/>
      <color rgb="FF000000"/>
      <name val="Franklin Gothic Book"/>
      <family val="2"/>
    </font>
    <font>
      <i/>
      <sz val="11"/>
      <name val="Franklin Gothic Book"/>
      <family val="2"/>
    </font>
    <font>
      <sz val="11"/>
      <name val="Franklin Gothic Book"/>
      <family val="2"/>
    </font>
    <font>
      <u/>
      <sz val="11"/>
      <color rgb="FF0070C0"/>
      <name val="Franklin Gothic Book"/>
      <family val="2"/>
    </font>
    <font>
      <u/>
      <sz val="11"/>
      <color theme="10"/>
      <name val="Franklin Gothic Book"/>
      <family val="2"/>
    </font>
    <font>
      <b/>
      <u/>
      <sz val="11"/>
      <color theme="1"/>
      <name val="Franklin Gothic Book"/>
      <family val="2"/>
    </font>
    <font>
      <b/>
      <i/>
      <sz val="11"/>
      <color theme="1"/>
      <name val="Franklin Gothic Book"/>
      <family val="2"/>
    </font>
    <font>
      <b/>
      <i/>
      <u/>
      <sz val="11"/>
      <color theme="1"/>
      <name val="Franklin Gothic Book"/>
      <family val="2"/>
    </font>
    <font>
      <i/>
      <sz val="11"/>
      <color theme="1"/>
      <name val="Franklin Gothic Book"/>
      <family val="2"/>
    </font>
    <font>
      <i/>
      <u/>
      <sz val="11"/>
      <color theme="1"/>
      <name val="Franklin Gothic Book"/>
      <family val="2"/>
    </font>
    <font>
      <b/>
      <sz val="11"/>
      <color rgb="FF165B89"/>
      <name val="Franklin Gothic Book"/>
      <family val="2"/>
    </font>
    <font>
      <b/>
      <sz val="11"/>
      <color rgb="FF000000"/>
      <name val="Wingdings"/>
      <charset val="2"/>
    </font>
    <font>
      <i/>
      <u/>
      <sz val="11"/>
      <color rgb="FF0076AF"/>
      <name val="Franklin Gothic Book"/>
      <family val="2"/>
    </font>
    <font>
      <i/>
      <sz val="11"/>
      <color theme="10"/>
      <name val="Franklin Gothic Book"/>
      <family val="2"/>
    </font>
    <font>
      <b/>
      <i/>
      <sz val="11"/>
      <color rgb="FF000000"/>
      <name val="Franklin Gothic Book"/>
      <family val="2"/>
    </font>
    <font>
      <i/>
      <u/>
      <sz val="10.5"/>
      <color theme="10"/>
      <name val="Calibri"/>
      <family val="2"/>
    </font>
    <font>
      <i/>
      <sz val="10.5"/>
      <name val="Calibri"/>
      <family val="2"/>
    </font>
    <font>
      <b/>
      <i/>
      <sz val="11"/>
      <name val="Franklin Gothic Book"/>
      <family val="2"/>
    </font>
    <font>
      <i/>
      <u/>
      <sz val="11"/>
      <color theme="10"/>
      <name val="Franklin Gothic Book"/>
      <family val="2"/>
    </font>
    <font>
      <i/>
      <u/>
      <sz val="11"/>
      <color rgb="FF000000"/>
      <name val="Franklin Gothic Book"/>
      <family val="2"/>
    </font>
    <font>
      <b/>
      <sz val="11"/>
      <color theme="1"/>
      <name val="Franklin Gothic Book"/>
      <family val="2"/>
    </font>
    <font>
      <b/>
      <sz val="11"/>
      <color theme="0"/>
      <name val="Franklin Gothic Book"/>
      <family val="2"/>
    </font>
    <font>
      <i/>
      <u/>
      <sz val="11"/>
      <name val="Franklin Gothic Book"/>
      <family val="2"/>
    </font>
    <font>
      <b/>
      <i/>
      <u/>
      <sz val="11"/>
      <name val="Franklin Gothic Book"/>
      <family val="2"/>
    </font>
    <font>
      <i/>
      <sz val="11"/>
      <color rgb="FF7F7F7F"/>
      <name val="Franklin Gothic Book"/>
      <family val="2"/>
    </font>
    <font>
      <b/>
      <i/>
      <u/>
      <sz val="18"/>
      <color theme="1"/>
      <name val="Franklin Gothic Book"/>
      <family val="2"/>
    </font>
    <font>
      <sz val="18"/>
      <color theme="1"/>
      <name val="Franklin Gothic Book"/>
      <family val="2"/>
    </font>
    <font>
      <b/>
      <i/>
      <u/>
      <sz val="11"/>
      <color theme="10"/>
      <name val="Franklin Gothic Book"/>
      <family val="2"/>
    </font>
    <font>
      <b/>
      <i/>
      <u/>
      <sz val="11"/>
      <color rgb="FF0076AF"/>
      <name val="Franklin Gothic Book"/>
      <family val="2"/>
    </font>
    <font>
      <i/>
      <u/>
      <sz val="11"/>
      <color rgb="FF00B0F0"/>
      <name val="Franklin Gothic Book"/>
      <family val="2"/>
    </font>
    <font>
      <i/>
      <u/>
      <sz val="11"/>
      <color rgb="FF0070C0"/>
      <name val="Franklin Gothic Book"/>
      <family val="2"/>
    </font>
    <font>
      <i/>
      <sz val="11"/>
      <color rgb="FF0070C0"/>
      <name val="Franklin Gothic Book"/>
      <family val="2"/>
    </font>
    <font>
      <b/>
      <i/>
      <u/>
      <sz val="14"/>
      <color rgb="FF000000"/>
      <name val="Franklin Gothic Book"/>
      <family val="2"/>
    </font>
    <font>
      <i/>
      <u/>
      <sz val="14"/>
      <color theme="1"/>
      <name val="Franklin Gothic Book"/>
      <family val="2"/>
    </font>
    <font>
      <b/>
      <i/>
      <u/>
      <sz val="14"/>
      <color theme="1"/>
      <name val="Franklin Gothic Book"/>
      <family val="2"/>
    </font>
    <font>
      <i/>
      <u/>
      <sz val="10.5"/>
      <color theme="10"/>
      <name val="Franklin Gothic Book"/>
      <family val="2"/>
    </font>
    <font>
      <b/>
      <sz val="12"/>
      <color theme="1"/>
      <name val="Franklin Gothic Book"/>
      <family val="2"/>
    </font>
    <font>
      <sz val="8"/>
      <name val="Calibri"/>
      <family val="2"/>
    </font>
    <font>
      <sz val="11"/>
      <color theme="1"/>
      <name val="Franklin Gothic Book"/>
      <family val="2"/>
      <charset val="204"/>
    </font>
    <font>
      <sz val="10.5"/>
      <color theme="1"/>
      <name val="Franklin Gothic Book"/>
      <family val="2"/>
      <charset val="204"/>
    </font>
    <font>
      <sz val="10"/>
      <name val="Arial"/>
      <family val="2"/>
      <charset val="204"/>
    </font>
    <font>
      <sz val="10"/>
      <name val="Arial Cyr"/>
      <charset val="204"/>
    </font>
    <font>
      <sz val="10"/>
      <color rgb="FF000000"/>
      <name val="Times New Roman"/>
      <family val="1"/>
      <charset val="204"/>
    </font>
    <font>
      <sz val="8"/>
      <name val="Arial"/>
      <family val="2"/>
    </font>
    <font>
      <sz val="11"/>
      <color theme="1"/>
      <name val="Calibri"/>
      <family val="2"/>
      <charset val="204"/>
      <scheme val="minor"/>
    </font>
    <font>
      <sz val="11"/>
      <color indexed="8"/>
      <name val="Calibri"/>
      <family val="2"/>
    </font>
    <font>
      <u/>
      <sz val="11"/>
      <color theme="10"/>
      <name val="Calibri"/>
      <family val="2"/>
      <scheme val="minor"/>
    </font>
    <font>
      <sz val="11"/>
      <color rgb="FF000000"/>
      <name val="Calibri"/>
      <family val="2"/>
      <charset val="204"/>
    </font>
  </fonts>
  <fills count="11">
    <fill>
      <patternFill patternType="none"/>
    </fill>
    <fill>
      <patternFill patternType="gray125"/>
    </fill>
    <fill>
      <patternFill patternType="solid">
        <fgColor theme="0" tint="-4.9989318521683403E-2"/>
        <bgColor indexed="64"/>
      </patternFill>
    </fill>
    <fill>
      <patternFill patternType="solid">
        <fgColor rgb="FFF2F2F2"/>
        <bgColor indexed="64"/>
      </patternFill>
    </fill>
    <fill>
      <patternFill patternType="solid">
        <fgColor theme="4" tint="0.79998168889431442"/>
        <bgColor indexed="64"/>
      </patternFill>
    </fill>
    <fill>
      <patternFill patternType="solid">
        <fgColor theme="0"/>
        <bgColor indexed="64"/>
      </patternFill>
    </fill>
    <fill>
      <patternFill patternType="solid">
        <fgColor theme="2"/>
        <bgColor indexed="64"/>
      </patternFill>
    </fill>
    <fill>
      <patternFill patternType="solid">
        <fgColor rgb="FFF6A70A"/>
        <bgColor indexed="64"/>
      </patternFill>
    </fill>
    <fill>
      <patternFill patternType="solid">
        <fgColor theme="2"/>
        <bgColor theme="4" tint="0.79998168889431442"/>
      </patternFill>
    </fill>
    <fill>
      <patternFill patternType="solid">
        <fgColor rgb="FF165B89"/>
        <bgColor theme="4"/>
      </patternFill>
    </fill>
    <fill>
      <patternFill patternType="solid">
        <fgColor rgb="FFFFFF00"/>
        <bgColor indexed="64"/>
      </patternFill>
    </fill>
  </fills>
  <borders count="48">
    <border>
      <left/>
      <right/>
      <top/>
      <bottom/>
      <diagonal/>
    </border>
    <border>
      <left/>
      <right/>
      <top style="thin">
        <color indexed="64"/>
      </top>
      <bottom/>
      <diagonal/>
    </border>
    <border>
      <left/>
      <right/>
      <top/>
      <bottom style="medium">
        <color indexed="64"/>
      </bottom>
      <diagonal/>
    </border>
    <border>
      <left style="medium">
        <color theme="0"/>
      </left>
      <right style="medium">
        <color theme="0"/>
      </right>
      <top style="medium">
        <color theme="0"/>
      </top>
      <bottom style="medium">
        <color theme="0"/>
      </bottom>
      <diagonal/>
    </border>
    <border>
      <left/>
      <right style="thin">
        <color theme="0"/>
      </right>
      <top/>
      <bottom/>
      <diagonal/>
    </border>
    <border>
      <left style="thin">
        <color theme="0"/>
      </left>
      <right style="thin">
        <color theme="0"/>
      </right>
      <top/>
      <bottom/>
      <diagonal/>
    </border>
    <border>
      <left style="thin">
        <color theme="0"/>
      </left>
      <right/>
      <top/>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
      <left/>
      <right style="thin">
        <color theme="0"/>
      </right>
      <top/>
      <bottom style="medium">
        <color indexed="64"/>
      </bottom>
      <diagonal/>
    </border>
    <border>
      <left style="thin">
        <color theme="0"/>
      </left>
      <right style="thin">
        <color theme="0"/>
      </right>
      <top/>
      <bottom style="medium">
        <color indexed="64"/>
      </bottom>
      <diagonal/>
    </border>
    <border>
      <left style="thin">
        <color theme="0"/>
      </left>
      <right/>
      <top/>
      <bottom style="medium">
        <color indexed="64"/>
      </bottom>
      <diagonal/>
    </border>
    <border>
      <left/>
      <right style="thin">
        <color theme="0"/>
      </right>
      <top style="thin">
        <color indexed="64"/>
      </top>
      <bottom/>
      <diagonal/>
    </border>
    <border>
      <left style="thin">
        <color theme="0"/>
      </left>
      <right/>
      <top style="thin">
        <color indexed="64"/>
      </top>
      <bottom/>
      <diagonal/>
    </border>
    <border>
      <left/>
      <right/>
      <top/>
      <bottom style="thin">
        <color theme="4" tint="0.39997558519241921"/>
      </bottom>
      <diagonal/>
    </border>
    <border>
      <left/>
      <right style="thin">
        <color theme="4" tint="0.39997558519241921"/>
      </right>
      <top/>
      <bottom style="thin">
        <color theme="4" tint="0.39997558519241921"/>
      </bottom>
      <diagonal/>
    </border>
    <border>
      <left/>
      <right/>
      <top style="medium">
        <color indexed="64"/>
      </top>
      <bottom style="medium">
        <color indexed="64"/>
      </bottom>
      <diagonal/>
    </border>
    <border>
      <left style="medium">
        <color theme="0"/>
      </left>
      <right/>
      <top style="medium">
        <color theme="0"/>
      </top>
      <bottom style="medium">
        <color theme="0"/>
      </bottom>
      <diagonal/>
    </border>
    <border>
      <left/>
      <right/>
      <top style="medium">
        <color theme="0"/>
      </top>
      <bottom style="medium">
        <color theme="0"/>
      </bottom>
      <diagonal/>
    </border>
    <border>
      <left/>
      <right style="medium">
        <color theme="0"/>
      </right>
      <top style="medium">
        <color theme="0"/>
      </top>
      <bottom style="medium">
        <color theme="0"/>
      </bottom>
      <diagonal/>
    </border>
    <border>
      <left/>
      <right/>
      <top style="thin">
        <color indexed="64"/>
      </top>
      <bottom style="double">
        <color indexed="64"/>
      </bottom>
      <diagonal/>
    </border>
    <border>
      <left/>
      <right/>
      <top/>
      <bottom style="thin">
        <color indexed="64"/>
      </bottom>
      <diagonal/>
    </border>
    <border>
      <left/>
      <right/>
      <top/>
      <bottom style="medium">
        <color theme="0"/>
      </bottom>
      <diagonal/>
    </border>
    <border>
      <left style="thin">
        <color theme="0"/>
      </left>
      <right/>
      <top style="medium">
        <color auto="1"/>
      </top>
      <bottom style="medium">
        <color auto="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style="thin">
        <color theme="0"/>
      </right>
      <top style="medium">
        <color indexed="64"/>
      </top>
      <bottom style="medium">
        <color indexed="64"/>
      </bottom>
      <diagonal/>
    </border>
    <border>
      <left/>
      <right/>
      <top style="thin">
        <color indexed="64"/>
      </top>
      <bottom style="thin">
        <color indexed="64"/>
      </bottom>
      <diagonal/>
    </border>
    <border>
      <left style="thin">
        <color theme="0"/>
      </left>
      <right/>
      <top/>
      <bottom style="thin">
        <color indexed="64"/>
      </bottom>
      <diagonal/>
    </border>
    <border>
      <left/>
      <right/>
      <top style="medium">
        <color rgb="FF1BC2EE"/>
      </top>
      <bottom/>
      <diagonal/>
    </border>
    <border>
      <left style="medium">
        <color theme="0"/>
      </left>
      <right/>
      <top/>
      <bottom/>
      <diagonal/>
    </border>
    <border>
      <left/>
      <right/>
      <top/>
      <bottom style="medium">
        <color rgb="FF1BC2EE"/>
      </bottom>
      <diagonal/>
    </border>
    <border>
      <left style="medium">
        <color theme="0"/>
      </left>
      <right/>
      <top/>
      <bottom style="medium">
        <color theme="0"/>
      </bottom>
      <diagonal/>
    </border>
    <border>
      <left/>
      <right/>
      <top style="medium">
        <color indexed="64"/>
      </top>
      <bottom style="medium">
        <color theme="0"/>
      </bottom>
      <diagonal/>
    </border>
    <border>
      <left/>
      <right/>
      <top style="medium">
        <color theme="0"/>
      </top>
      <bottom style="medium">
        <color rgb="FF1BC2EE"/>
      </bottom>
      <diagonal/>
    </border>
    <border>
      <left style="medium">
        <color theme="0"/>
      </left>
      <right/>
      <top style="medium">
        <color theme="0"/>
      </top>
      <bottom/>
      <diagonal/>
    </border>
    <border>
      <left/>
      <right/>
      <top style="medium">
        <color theme="0"/>
      </top>
      <bottom/>
      <diagonal/>
    </border>
  </borders>
  <cellStyleXfs count="20">
    <xf numFmtId="0" fontId="0" fillId="0" borderId="0"/>
    <xf numFmtId="165" fontId="4" fillId="0" borderId="0" applyFont="0" applyFill="0" applyBorder="0" applyAlignment="0" applyProtection="0"/>
    <xf numFmtId="0" fontId="7" fillId="0" borderId="0" applyNumberFormat="0" applyFill="0" applyBorder="0" applyAlignment="0" applyProtection="0"/>
    <xf numFmtId="0" fontId="8" fillId="0" borderId="0"/>
    <xf numFmtId="0" fontId="9" fillId="0" borderId="0" applyNumberFormat="0" applyFill="0" applyBorder="0" applyAlignment="0" applyProtection="0"/>
    <xf numFmtId="0" fontId="11" fillId="0" borderId="0" applyNumberFormat="0" applyFill="0" applyBorder="0" applyAlignment="0" applyProtection="0"/>
    <xf numFmtId="0" fontId="1" fillId="0" borderId="0"/>
    <xf numFmtId="0" fontId="76" fillId="0" borderId="0"/>
    <xf numFmtId="0" fontId="77" fillId="0" borderId="0"/>
    <xf numFmtId="164" fontId="1" fillId="0" borderId="0" applyFont="0" applyFill="0" applyBorder="0" applyAlignment="0" applyProtection="0"/>
    <xf numFmtId="0" fontId="78" fillId="0" borderId="0"/>
    <xf numFmtId="0" fontId="75" fillId="0" borderId="0"/>
    <xf numFmtId="169" fontId="80" fillId="0" borderId="0" applyFont="0" applyFill="0" applyBorder="0" applyAlignment="0" applyProtection="0"/>
    <xf numFmtId="0" fontId="79" fillId="0" borderId="0"/>
    <xf numFmtId="0" fontId="79" fillId="0" borderId="0"/>
    <xf numFmtId="0" fontId="79" fillId="0" borderId="0"/>
    <xf numFmtId="0" fontId="81" fillId="0" borderId="0" applyNumberFormat="0" applyFill="0" applyBorder="0" applyAlignment="0" applyProtection="0"/>
    <xf numFmtId="9" fontId="1" fillId="0" borderId="0" applyFont="0" applyFill="0" applyBorder="0" applyAlignment="0" applyProtection="0"/>
    <xf numFmtId="0" fontId="79" fillId="0" borderId="0"/>
    <xf numFmtId="0" fontId="82" fillId="0" borderId="0"/>
  </cellStyleXfs>
  <cellXfs count="344">
    <xf numFmtId="0" fontId="0" fillId="0" borderId="0" xfId="0"/>
    <xf numFmtId="0" fontId="6" fillId="0" borderId="0" xfId="0" applyFont="1"/>
    <xf numFmtId="0" fontId="0" fillId="0" borderId="7" xfId="0" applyBorder="1"/>
    <xf numFmtId="0" fontId="0" fillId="0" borderId="8" xfId="0" applyBorder="1"/>
    <xf numFmtId="49" fontId="10" fillId="0" borderId="0" xfId="0" applyNumberFormat="1" applyFont="1" applyAlignment="1">
      <alignment horizontal="left"/>
    </xf>
    <xf numFmtId="49" fontId="0" fillId="0" borderId="0" xfId="0" applyNumberFormat="1"/>
    <xf numFmtId="0" fontId="12" fillId="0" borderId="0" xfId="0" quotePrefix="1" applyFont="1"/>
    <xf numFmtId="0" fontId="13" fillId="0" borderId="0" xfId="3" applyFont="1" applyAlignment="1">
      <alignment horizontal="left" vertical="center"/>
    </xf>
    <xf numFmtId="0" fontId="15" fillId="0" borderId="0" xfId="3" applyFont="1" applyAlignment="1">
      <alignment vertical="center"/>
    </xf>
    <xf numFmtId="0" fontId="18" fillId="0" borderId="0" xfId="3" applyFont="1" applyAlignment="1">
      <alignment horizontal="left" vertical="center"/>
    </xf>
    <xf numFmtId="0" fontId="14" fillId="0" borderId="0" xfId="3" applyFont="1" applyAlignment="1">
      <alignment vertical="center"/>
    </xf>
    <xf numFmtId="0" fontId="17" fillId="0" borderId="0" xfId="3" applyFont="1" applyAlignment="1">
      <alignment vertical="center"/>
    </xf>
    <xf numFmtId="0" fontId="22" fillId="0" borderId="0" xfId="0" applyFont="1"/>
    <xf numFmtId="0" fontId="19" fillId="0" borderId="0" xfId="3" applyFont="1" applyAlignment="1">
      <alignment horizontal="left" vertical="center"/>
    </xf>
    <xf numFmtId="0" fontId="17" fillId="0" borderId="4" xfId="3" applyFont="1" applyBorder="1" applyAlignment="1">
      <alignment vertical="center"/>
    </xf>
    <xf numFmtId="0" fontId="24" fillId="0" borderId="0" xfId="0" applyFont="1"/>
    <xf numFmtId="0" fontId="16" fillId="0" borderId="0" xfId="3" applyFont="1" applyAlignment="1">
      <alignment vertical="center"/>
    </xf>
    <xf numFmtId="0" fontId="33" fillId="0" borderId="0" xfId="3" applyFont="1" applyAlignment="1">
      <alignment horizontal="left" vertical="center"/>
    </xf>
    <xf numFmtId="0" fontId="3" fillId="0" borderId="0" xfId="0" applyFont="1"/>
    <xf numFmtId="0" fontId="33" fillId="5" borderId="0" xfId="3" applyFont="1" applyFill="1" applyAlignment="1">
      <alignment horizontal="left" vertical="center"/>
    </xf>
    <xf numFmtId="0" fontId="24" fillId="5" borderId="0" xfId="3" applyFont="1" applyFill="1" applyAlignment="1">
      <alignment vertical="center"/>
    </xf>
    <xf numFmtId="0" fontId="39" fillId="5" borderId="0" xfId="2" applyFont="1" applyFill="1" applyBorder="1" applyAlignment="1"/>
    <xf numFmtId="0" fontId="30" fillId="4" borderId="35" xfId="3" applyFont="1" applyFill="1" applyBorder="1" applyAlignment="1">
      <alignment horizontal="left" vertical="center"/>
    </xf>
    <xf numFmtId="0" fontId="30" fillId="0" borderId="35" xfId="3" applyFont="1" applyBorder="1" applyAlignment="1">
      <alignment horizontal="left" vertical="center"/>
    </xf>
    <xf numFmtId="0" fontId="40" fillId="5" borderId="0" xfId="3" applyFont="1" applyFill="1" applyAlignment="1">
      <alignment horizontal="left" vertical="center"/>
    </xf>
    <xf numFmtId="0" fontId="24" fillId="0" borderId="0" xfId="3" applyFont="1" applyAlignment="1">
      <alignment vertical="center"/>
    </xf>
    <xf numFmtId="0" fontId="39" fillId="0" borderId="0" xfId="4" applyFont="1" applyFill="1" applyBorder="1" applyAlignment="1"/>
    <xf numFmtId="0" fontId="43" fillId="0" borderId="0" xfId="3" applyFont="1" applyAlignment="1">
      <alignment vertical="center" wrapText="1"/>
    </xf>
    <xf numFmtId="0" fontId="35" fillId="0" borderId="40" xfId="3" applyFont="1" applyBorder="1" applyAlignment="1">
      <alignment horizontal="left" vertical="center"/>
    </xf>
    <xf numFmtId="0" fontId="43" fillId="0" borderId="40" xfId="3" applyFont="1" applyBorder="1" applyAlignment="1">
      <alignment horizontal="left" vertical="center"/>
    </xf>
    <xf numFmtId="0" fontId="34" fillId="0" borderId="40" xfId="3" applyFont="1" applyBorder="1" applyAlignment="1">
      <alignment vertical="center"/>
    </xf>
    <xf numFmtId="0" fontId="43" fillId="0" borderId="0" xfId="3" applyFont="1" applyAlignment="1">
      <alignment horizontal="left" vertical="center"/>
    </xf>
    <xf numFmtId="0" fontId="35" fillId="0" borderId="0" xfId="3" applyFont="1" applyAlignment="1">
      <alignment horizontal="left" vertical="center"/>
    </xf>
    <xf numFmtId="0" fontId="34" fillId="0" borderId="0" xfId="3" applyFont="1" applyAlignment="1">
      <alignment vertical="center"/>
    </xf>
    <xf numFmtId="0" fontId="47" fillId="0" borderId="0" xfId="3" applyFont="1" applyAlignment="1">
      <alignment vertical="center"/>
    </xf>
    <xf numFmtId="0" fontId="35" fillId="0" borderId="0" xfId="3" applyFont="1" applyAlignment="1">
      <alignment vertical="center"/>
    </xf>
    <xf numFmtId="0" fontId="34" fillId="0" borderId="0" xfId="3" applyFont="1" applyAlignment="1">
      <alignment horizontal="left" vertical="center"/>
    </xf>
    <xf numFmtId="0" fontId="33" fillId="0" borderId="0" xfId="0" applyFont="1"/>
    <xf numFmtId="0" fontId="34" fillId="6" borderId="0" xfId="3" applyFont="1" applyFill="1" applyAlignment="1">
      <alignment horizontal="left" vertical="center"/>
    </xf>
    <xf numFmtId="0" fontId="24" fillId="6" borderId="0" xfId="3" applyFont="1" applyFill="1" applyAlignment="1">
      <alignment horizontal="left" vertical="center"/>
    </xf>
    <xf numFmtId="0" fontId="36" fillId="6" borderId="0" xfId="3" applyFont="1" applyFill="1" applyAlignment="1">
      <alignment vertical="center"/>
    </xf>
    <xf numFmtId="0" fontId="34" fillId="6" borderId="0" xfId="3" applyFont="1" applyFill="1" applyAlignment="1">
      <alignment vertical="center"/>
    </xf>
    <xf numFmtId="0" fontId="37" fillId="6" borderId="0" xfId="3" applyFont="1" applyFill="1" applyAlignment="1">
      <alignment horizontal="left" vertical="center"/>
    </xf>
    <xf numFmtId="0" fontId="34" fillId="6" borderId="0" xfId="3" applyFont="1" applyFill="1" applyAlignment="1">
      <alignment horizontal="left" vertical="center" wrapText="1" indent="2"/>
    </xf>
    <xf numFmtId="0" fontId="29" fillId="6" borderId="0" xfId="3" applyFont="1" applyFill="1" applyAlignment="1">
      <alignment vertical="center"/>
    </xf>
    <xf numFmtId="0" fontId="34" fillId="6" borderId="0" xfId="3" applyFont="1" applyFill="1" applyAlignment="1">
      <alignment vertical="center" wrapText="1"/>
    </xf>
    <xf numFmtId="0" fontId="37" fillId="6" borderId="0" xfId="3" applyFont="1" applyFill="1" applyAlignment="1">
      <alignment vertical="center"/>
    </xf>
    <xf numFmtId="0" fontId="24" fillId="6" borderId="0" xfId="3" applyFont="1" applyFill="1" applyAlignment="1">
      <alignment vertical="center"/>
    </xf>
    <xf numFmtId="0" fontId="30" fillId="6" borderId="0" xfId="3" applyFont="1" applyFill="1" applyAlignment="1">
      <alignment vertical="center"/>
    </xf>
    <xf numFmtId="0" fontId="35" fillId="6" borderId="0" xfId="3" applyFont="1" applyFill="1" applyAlignment="1">
      <alignment vertical="center"/>
    </xf>
    <xf numFmtId="0" fontId="37" fillId="6" borderId="0" xfId="3" applyFont="1" applyFill="1" applyAlignment="1">
      <alignment horizontal="left" vertical="center" indent="2"/>
    </xf>
    <xf numFmtId="0" fontId="40" fillId="7" borderId="35" xfId="3" applyFont="1" applyFill="1" applyBorder="1" applyAlignment="1">
      <alignment horizontal="left" vertical="center"/>
    </xf>
    <xf numFmtId="0" fontId="39" fillId="6" borderId="0" xfId="4" applyFont="1" applyFill="1" applyBorder="1" applyAlignment="1"/>
    <xf numFmtId="0" fontId="41" fillId="6" borderId="24" xfId="3" applyFont="1" applyFill="1" applyBorder="1" applyAlignment="1">
      <alignment vertical="center" wrapText="1"/>
    </xf>
    <xf numFmtId="0" fontId="43" fillId="6" borderId="25" xfId="3" applyFont="1" applyFill="1" applyBorder="1" applyAlignment="1">
      <alignment vertical="center" wrapText="1"/>
    </xf>
    <xf numFmtId="0" fontId="44" fillId="6" borderId="26" xfId="3" applyFont="1" applyFill="1" applyBorder="1" applyAlignment="1">
      <alignment vertical="center" wrapText="1"/>
    </xf>
    <xf numFmtId="0" fontId="41" fillId="6" borderId="27" xfId="3" applyFont="1" applyFill="1" applyBorder="1" applyAlignment="1">
      <alignment vertical="center" wrapText="1"/>
    </xf>
    <xf numFmtId="0" fontId="43" fillId="6" borderId="1" xfId="3" applyFont="1" applyFill="1" applyBorder="1" applyAlignment="1">
      <alignment vertical="center" wrapText="1"/>
    </xf>
    <xf numFmtId="0" fontId="43" fillId="6" borderId="28" xfId="3" applyFont="1" applyFill="1" applyBorder="1" applyAlignment="1">
      <alignment vertical="center" wrapText="1"/>
    </xf>
    <xf numFmtId="0" fontId="43" fillId="6" borderId="31" xfId="3" applyFont="1" applyFill="1" applyBorder="1" applyAlignment="1">
      <alignment vertical="center" wrapText="1"/>
    </xf>
    <xf numFmtId="0" fontId="43" fillId="6" borderId="0" xfId="3" applyFont="1" applyFill="1" applyAlignment="1">
      <alignment vertical="center" wrapText="1"/>
    </xf>
    <xf numFmtId="0" fontId="43" fillId="6" borderId="32" xfId="3" applyFont="1" applyFill="1" applyBorder="1" applyAlignment="1">
      <alignment vertical="center" wrapText="1"/>
    </xf>
    <xf numFmtId="0" fontId="44" fillId="6" borderId="31" xfId="3" applyFont="1" applyFill="1" applyBorder="1" applyAlignment="1">
      <alignment vertical="center" wrapText="1"/>
    </xf>
    <xf numFmtId="0" fontId="44" fillId="6" borderId="29" xfId="3" applyFont="1" applyFill="1" applyBorder="1" applyAlignment="1">
      <alignment vertical="center" wrapText="1"/>
    </xf>
    <xf numFmtId="0" fontId="43" fillId="6" borderId="21" xfId="3" applyFont="1" applyFill="1" applyBorder="1" applyAlignment="1">
      <alignment vertical="center" wrapText="1"/>
    </xf>
    <xf numFmtId="0" fontId="43" fillId="6" borderId="30" xfId="3" applyFont="1" applyFill="1" applyBorder="1" applyAlignment="1">
      <alignment vertical="center" wrapText="1"/>
    </xf>
    <xf numFmtId="0" fontId="40" fillId="0" borderId="0" xfId="3" applyFont="1" applyAlignment="1">
      <alignment horizontal="left" vertical="center"/>
    </xf>
    <xf numFmtId="0" fontId="35" fillId="0" borderId="9" xfId="3" applyFont="1" applyBorder="1" applyAlignment="1" applyProtection="1">
      <alignment vertical="center"/>
      <protection locked="0"/>
    </xf>
    <xf numFmtId="0" fontId="34" fillId="0" borderId="2" xfId="3" applyFont="1" applyBorder="1" applyAlignment="1">
      <alignment horizontal="left" vertical="center"/>
    </xf>
    <xf numFmtId="0" fontId="34" fillId="0" borderId="4" xfId="3" applyFont="1" applyBorder="1" applyAlignment="1" applyProtection="1">
      <alignment horizontal="left" vertical="center" indent="2"/>
      <protection locked="0"/>
    </xf>
    <xf numFmtId="0" fontId="43" fillId="4" borderId="6" xfId="3" applyFont="1" applyFill="1" applyBorder="1" applyAlignment="1">
      <alignment horizontal="left" vertical="center"/>
    </xf>
    <xf numFmtId="0" fontId="24" fillId="0" borderId="4" xfId="3" applyFont="1" applyBorder="1" applyAlignment="1" applyProtection="1">
      <alignment horizontal="left" vertical="center" indent="2"/>
      <protection locked="0"/>
    </xf>
    <xf numFmtId="0" fontId="34" fillId="0" borderId="5" xfId="3" applyFont="1" applyBorder="1" applyAlignment="1">
      <alignment vertical="center"/>
    </xf>
    <xf numFmtId="0" fontId="43" fillId="0" borderId="2" xfId="3" applyFont="1" applyBorder="1" applyAlignment="1">
      <alignment horizontal="left" vertical="center"/>
    </xf>
    <xf numFmtId="0" fontId="34" fillId="0" borderId="10" xfId="3" applyFont="1" applyBorder="1" applyAlignment="1">
      <alignment vertical="center"/>
    </xf>
    <xf numFmtId="0" fontId="43" fillId="4" borderId="11" xfId="3" applyFont="1" applyFill="1" applyBorder="1" applyAlignment="1">
      <alignment horizontal="left" vertical="center"/>
    </xf>
    <xf numFmtId="0" fontId="34" fillId="0" borderId="9" xfId="3" applyFont="1" applyBorder="1" applyAlignment="1" applyProtection="1">
      <alignment horizontal="left" vertical="center" indent="2"/>
      <protection locked="0"/>
    </xf>
    <xf numFmtId="0" fontId="34" fillId="0" borderId="4" xfId="3" applyFont="1" applyBorder="1" applyAlignment="1" applyProtection="1">
      <alignment horizontal="left" vertical="center" wrapText="1" indent="2"/>
      <protection locked="0"/>
    </xf>
    <xf numFmtId="0" fontId="34" fillId="0" borderId="12" xfId="3" applyFont="1" applyBorder="1" applyAlignment="1" applyProtection="1">
      <alignment horizontal="left" vertical="center" wrapText="1" indent="2"/>
      <protection locked="0"/>
    </xf>
    <xf numFmtId="0" fontId="43" fillId="0" borderId="1" xfId="3" applyFont="1" applyBorder="1" applyAlignment="1">
      <alignment horizontal="left" vertical="center"/>
    </xf>
    <xf numFmtId="0" fontId="43" fillId="4" borderId="1" xfId="3" applyFont="1" applyFill="1" applyBorder="1" applyAlignment="1">
      <alignment horizontal="left" vertical="center"/>
    </xf>
    <xf numFmtId="0" fontId="43" fillId="4" borderId="0" xfId="3" applyFont="1" applyFill="1" applyAlignment="1">
      <alignment horizontal="left" vertical="center"/>
    </xf>
    <xf numFmtId="0" fontId="43" fillId="0" borderId="12" xfId="3" applyFont="1" applyBorder="1" applyAlignment="1">
      <alignment horizontal="left" vertical="center"/>
    </xf>
    <xf numFmtId="0" fontId="43" fillId="4" borderId="13" xfId="3" applyFont="1" applyFill="1" applyBorder="1" applyAlignment="1">
      <alignment horizontal="left" vertical="center"/>
    </xf>
    <xf numFmtId="0" fontId="43" fillId="0" borderId="11" xfId="3" applyFont="1" applyBorder="1" applyAlignment="1">
      <alignment horizontal="left" vertical="center"/>
    </xf>
    <xf numFmtId="0" fontId="47" fillId="4" borderId="2" xfId="3" applyFont="1" applyFill="1" applyBorder="1" applyAlignment="1">
      <alignment vertical="center"/>
    </xf>
    <xf numFmtId="0" fontId="34" fillId="0" borderId="0" xfId="3" applyFont="1" applyAlignment="1">
      <alignment horizontal="left" vertical="center" indent="1"/>
    </xf>
    <xf numFmtId="0" fontId="34" fillId="0" borderId="2" xfId="3" applyFont="1" applyBorder="1" applyAlignment="1">
      <alignment horizontal="left" vertical="center" indent="1"/>
    </xf>
    <xf numFmtId="0" fontId="47" fillId="4" borderId="0" xfId="3" applyFont="1" applyFill="1" applyAlignment="1">
      <alignment vertical="center"/>
    </xf>
    <xf numFmtId="0" fontId="34" fillId="0" borderId="4" xfId="3" applyFont="1" applyBorder="1" applyAlignment="1" applyProtection="1">
      <alignment horizontal="left" vertical="center" indent="4"/>
      <protection locked="0"/>
    </xf>
    <xf numFmtId="0" fontId="34" fillId="0" borderId="4" xfId="3" applyFont="1" applyBorder="1" applyAlignment="1" applyProtection="1">
      <alignment horizontal="left" vertical="center" indent="6"/>
      <protection locked="0"/>
    </xf>
    <xf numFmtId="0" fontId="43" fillId="0" borderId="39" xfId="3" applyFont="1" applyBorder="1" applyAlignment="1">
      <alignment horizontal="left" vertical="center"/>
    </xf>
    <xf numFmtId="0" fontId="43" fillId="4" borderId="21" xfId="3" applyFont="1" applyFill="1" applyBorder="1" applyAlignment="1">
      <alignment horizontal="left" vertical="center"/>
    </xf>
    <xf numFmtId="0" fontId="48" fillId="0" borderId="1" xfId="2" applyFont="1" applyFill="1" applyBorder="1" applyAlignment="1" applyProtection="1">
      <alignment horizontal="left" vertical="center" indent="2"/>
      <protection locked="0"/>
    </xf>
    <xf numFmtId="0" fontId="34" fillId="0" borderId="0" xfId="3" applyFont="1" applyAlignment="1" applyProtection="1">
      <alignment horizontal="left" vertical="center" indent="4"/>
      <protection locked="0"/>
    </xf>
    <xf numFmtId="10" fontId="34" fillId="0" borderId="5" xfId="3" applyNumberFormat="1" applyFont="1" applyBorder="1" applyAlignment="1">
      <alignment horizontal="left" vertical="center"/>
    </xf>
    <xf numFmtId="0" fontId="43" fillId="0" borderId="6" xfId="3" applyFont="1" applyBorder="1" applyAlignment="1">
      <alignment horizontal="left" vertical="center"/>
    </xf>
    <xf numFmtId="0" fontId="35" fillId="0" borderId="23" xfId="3" applyFont="1" applyBorder="1" applyAlignment="1" applyProtection="1">
      <alignment vertical="center"/>
      <protection locked="0"/>
    </xf>
    <xf numFmtId="0" fontId="41" fillId="0" borderId="16" xfId="3" applyFont="1" applyBorder="1" applyAlignment="1">
      <alignment horizontal="left" vertical="center"/>
    </xf>
    <xf numFmtId="0" fontId="49" fillId="0" borderId="16" xfId="3" applyFont="1" applyBorder="1" applyAlignment="1">
      <alignment vertical="center"/>
    </xf>
    <xf numFmtId="0" fontId="34" fillId="0" borderId="9" xfId="3" applyFont="1" applyBorder="1" applyAlignment="1" applyProtection="1">
      <alignment vertical="center"/>
      <protection locked="0"/>
    </xf>
    <xf numFmtId="0" fontId="34" fillId="7" borderId="5" xfId="3" applyFont="1" applyFill="1" applyBorder="1" applyAlignment="1">
      <alignment vertical="center"/>
    </xf>
    <xf numFmtId="167" fontId="34" fillId="7" borderId="5" xfId="3" applyNumberFormat="1" applyFont="1" applyFill="1" applyBorder="1" applyAlignment="1">
      <alignment vertical="center"/>
    </xf>
    <xf numFmtId="0" fontId="34" fillId="7" borderId="0" xfId="3" applyFont="1" applyFill="1" applyAlignment="1">
      <alignment vertical="center"/>
    </xf>
    <xf numFmtId="167" fontId="34" fillId="7" borderId="0" xfId="3" applyNumberFormat="1" applyFont="1" applyFill="1" applyAlignment="1">
      <alignment vertical="center"/>
    </xf>
    <xf numFmtId="0" fontId="34" fillId="7" borderId="1" xfId="3" applyFont="1" applyFill="1" applyBorder="1" applyAlignment="1">
      <alignment vertical="center"/>
    </xf>
    <xf numFmtId="166" fontId="34" fillId="7" borderId="0" xfId="1" applyNumberFormat="1" applyFont="1" applyFill="1" applyBorder="1" applyAlignment="1">
      <alignment vertical="center"/>
    </xf>
    <xf numFmtId="0" fontId="16" fillId="6" borderId="0" xfId="3" applyFont="1" applyFill="1" applyAlignment="1">
      <alignment vertical="center"/>
    </xf>
    <xf numFmtId="0" fontId="35" fillId="0" borderId="2" xfId="3" applyFont="1" applyBorder="1" applyAlignment="1" applyProtection="1">
      <alignment vertical="center"/>
      <protection locked="0"/>
    </xf>
    <xf numFmtId="0" fontId="41" fillId="0" borderId="2" xfId="3" applyFont="1" applyBorder="1" applyAlignment="1">
      <alignment horizontal="left" vertical="center"/>
    </xf>
    <xf numFmtId="10" fontId="49" fillId="0" borderId="2" xfId="3" applyNumberFormat="1" applyFont="1" applyBorder="1" applyAlignment="1">
      <alignment vertical="center"/>
    </xf>
    <xf numFmtId="0" fontId="34" fillId="0" borderId="9" xfId="3" applyFont="1" applyBorder="1" applyAlignment="1" applyProtection="1">
      <alignment horizontal="left" vertical="center" indent="4"/>
      <protection locked="0"/>
    </xf>
    <xf numFmtId="0" fontId="34" fillId="7" borderId="2" xfId="3" applyFont="1" applyFill="1" applyBorder="1" applyAlignment="1">
      <alignment vertical="center"/>
    </xf>
    <xf numFmtId="0" fontId="43" fillId="4" borderId="2" xfId="3" applyFont="1" applyFill="1" applyBorder="1" applyAlignment="1">
      <alignment horizontal="left" vertical="center"/>
    </xf>
    <xf numFmtId="0" fontId="53" fillId="0" borderId="0" xfId="2" applyFont="1" applyFill="1"/>
    <xf numFmtId="0" fontId="24" fillId="0" borderId="0" xfId="3" applyFont="1" applyAlignment="1">
      <alignment horizontal="left" vertical="center"/>
    </xf>
    <xf numFmtId="0" fontId="28" fillId="0" borderId="24" xfId="2" applyFont="1" applyFill="1" applyBorder="1" applyAlignment="1">
      <alignment horizontal="left" vertical="center" wrapText="1"/>
    </xf>
    <xf numFmtId="0" fontId="34" fillId="0" borderId="24" xfId="3" applyFont="1" applyBorder="1" applyAlignment="1">
      <alignment vertical="center" wrapText="1"/>
    </xf>
    <xf numFmtId="0" fontId="34" fillId="0" borderId="25" xfId="3" applyFont="1" applyBorder="1" applyAlignment="1">
      <alignment horizontal="left" vertical="center" indent="1"/>
    </xf>
    <xf numFmtId="0" fontId="34" fillId="0" borderId="25" xfId="3" applyFont="1" applyBorder="1" applyAlignment="1">
      <alignment vertical="center" wrapText="1"/>
    </xf>
    <xf numFmtId="0" fontId="34" fillId="0" borderId="25" xfId="3" applyFont="1" applyBorder="1" applyAlignment="1">
      <alignment horizontal="left" vertical="center" indent="3"/>
    </xf>
    <xf numFmtId="0" fontId="34" fillId="0" borderId="26" xfId="3" applyFont="1" applyBorder="1" applyAlignment="1">
      <alignment horizontal="left" vertical="center" indent="3"/>
    </xf>
    <xf numFmtId="0" fontId="34" fillId="0" borderId="0" xfId="3" applyFont="1" applyAlignment="1">
      <alignment horizontal="left" vertical="center" indent="5"/>
    </xf>
    <xf numFmtId="0" fontId="34" fillId="0" borderId="31" xfId="3" applyFont="1" applyBorder="1" applyAlignment="1">
      <alignment horizontal="left" vertical="center" indent="5"/>
    </xf>
    <xf numFmtId="0" fontId="34" fillId="0" borderId="31" xfId="3" applyFont="1" applyBorder="1" applyAlignment="1">
      <alignment horizontal="left" vertical="center" indent="1"/>
    </xf>
    <xf numFmtId="0" fontId="34" fillId="0" borderId="38" xfId="3" applyFont="1" applyBorder="1" applyAlignment="1">
      <alignment horizontal="left" vertical="center"/>
    </xf>
    <xf numFmtId="0" fontId="37" fillId="0" borderId="24" xfId="3" applyFont="1" applyBorder="1" applyAlignment="1">
      <alignment vertical="center"/>
    </xf>
    <xf numFmtId="0" fontId="34" fillId="0" borderId="26" xfId="3" applyFont="1" applyBorder="1" applyAlignment="1">
      <alignment horizontal="left" vertical="center" indent="1"/>
    </xf>
    <xf numFmtId="0" fontId="34" fillId="0" borderId="25" xfId="3" applyFont="1" applyBorder="1" applyAlignment="1">
      <alignment horizontal="left" vertical="center" wrapText="1" indent="1"/>
    </xf>
    <xf numFmtId="0" fontId="34" fillId="0" borderId="25" xfId="3" applyFont="1" applyBorder="1" applyAlignment="1">
      <alignment horizontal="left" vertical="center" wrapText="1" indent="3"/>
    </xf>
    <xf numFmtId="0" fontId="34" fillId="0" borderId="26" xfId="3" applyFont="1" applyBorder="1" applyAlignment="1">
      <alignment horizontal="left" vertical="center" wrapText="1" indent="3"/>
    </xf>
    <xf numFmtId="0" fontId="34" fillId="0" borderId="26" xfId="3" applyFont="1" applyBorder="1" applyAlignment="1">
      <alignment horizontal="left" vertical="center" wrapText="1" indent="1"/>
    </xf>
    <xf numFmtId="0" fontId="24" fillId="0" borderId="24" xfId="3" applyFont="1" applyBorder="1" applyAlignment="1">
      <alignment vertical="center"/>
    </xf>
    <xf numFmtId="0" fontId="36" fillId="0" borderId="25" xfId="2" applyFont="1" applyFill="1" applyBorder="1" applyAlignment="1">
      <alignment horizontal="left" vertical="center" wrapText="1" indent="1"/>
    </xf>
    <xf numFmtId="0" fontId="36" fillId="0" borderId="26" xfId="2" applyFont="1" applyFill="1" applyBorder="1" applyAlignment="1">
      <alignment horizontal="left" vertical="center" wrapText="1" indent="1"/>
    </xf>
    <xf numFmtId="0" fontId="34" fillId="0" borderId="26" xfId="3" applyFont="1" applyBorder="1" applyAlignment="1">
      <alignment vertical="center" wrapText="1"/>
    </xf>
    <xf numFmtId="0" fontId="36" fillId="0" borderId="25" xfId="2" applyFont="1" applyFill="1" applyBorder="1" applyAlignment="1">
      <alignment horizontal="left" vertical="center" wrapText="1" indent="3"/>
    </xf>
    <xf numFmtId="0" fontId="36" fillId="0" borderId="26" xfId="2" applyFont="1" applyFill="1" applyBorder="1" applyAlignment="1">
      <alignment horizontal="left" vertical="center" wrapText="1" indent="3"/>
    </xf>
    <xf numFmtId="0" fontId="24" fillId="5" borderId="24" xfId="3" applyFont="1" applyFill="1" applyBorder="1" applyAlignment="1">
      <alignment vertical="center"/>
    </xf>
    <xf numFmtId="0" fontId="36" fillId="0" borderId="25" xfId="2" applyFont="1" applyFill="1" applyBorder="1" applyAlignment="1">
      <alignment horizontal="left" vertical="center" wrapText="1"/>
    </xf>
    <xf numFmtId="0" fontId="24" fillId="0" borderId="2" xfId="3" applyFont="1" applyBorder="1" applyAlignment="1">
      <alignment vertical="center"/>
    </xf>
    <xf numFmtId="0" fontId="34" fillId="7" borderId="25" xfId="3" applyFont="1" applyFill="1" applyBorder="1" applyAlignment="1">
      <alignment vertical="center" wrapText="1"/>
    </xf>
    <xf numFmtId="0" fontId="34" fillId="7" borderId="26" xfId="3" applyFont="1" applyFill="1" applyBorder="1" applyAlignment="1">
      <alignment vertical="center" wrapText="1"/>
    </xf>
    <xf numFmtId="0" fontId="34" fillId="7" borderId="25" xfId="3" applyFont="1" applyFill="1" applyBorder="1" applyAlignment="1">
      <alignment horizontal="left" vertical="center" wrapText="1" indent="3"/>
    </xf>
    <xf numFmtId="0" fontId="24" fillId="7" borderId="26" xfId="3" applyFont="1" applyFill="1" applyBorder="1" applyAlignment="1">
      <alignment vertical="center"/>
    </xf>
    <xf numFmtId="0" fontId="55" fillId="0" borderId="0" xfId="3" applyFont="1" applyAlignment="1">
      <alignment horizontal="left" vertical="center"/>
    </xf>
    <xf numFmtId="0" fontId="56" fillId="0" borderId="0" xfId="3" applyFont="1" applyAlignment="1">
      <alignment vertical="center"/>
    </xf>
    <xf numFmtId="0" fontId="43" fillId="0" borderId="0" xfId="3" applyFont="1" applyAlignment="1">
      <alignment vertical="center"/>
    </xf>
    <xf numFmtId="165" fontId="43" fillId="0" borderId="0" xfId="1" applyFont="1" applyFill="1" applyAlignment="1">
      <alignment horizontal="left" vertical="center"/>
    </xf>
    <xf numFmtId="168" fontId="43" fillId="0" borderId="0" xfId="1" applyNumberFormat="1" applyFont="1" applyFill="1" applyAlignment="1">
      <alignment horizontal="left" vertical="center"/>
    </xf>
    <xf numFmtId="0" fontId="26" fillId="6" borderId="0" xfId="0" applyFont="1" applyFill="1" applyAlignment="1">
      <alignment vertical="center"/>
    </xf>
    <xf numFmtId="0" fontId="43" fillId="0" borderId="0" xfId="0" applyFont="1"/>
    <xf numFmtId="0" fontId="55" fillId="0" borderId="33" xfId="0" applyFont="1" applyBorder="1"/>
    <xf numFmtId="0" fontId="55" fillId="0" borderId="16" xfId="0" applyFont="1" applyBorder="1"/>
    <xf numFmtId="165" fontId="55" fillId="0" borderId="34" xfId="1" applyFont="1" applyBorder="1"/>
    <xf numFmtId="0" fontId="59" fillId="0" borderId="0" xfId="5" applyFont="1"/>
    <xf numFmtId="0" fontId="55" fillId="3" borderId="2" xfId="0" applyFont="1" applyFill="1" applyBorder="1" applyAlignment="1">
      <alignment vertical="center"/>
    </xf>
    <xf numFmtId="0" fontId="59" fillId="0" borderId="0" xfId="5" applyNumberFormat="1" applyFont="1"/>
    <xf numFmtId="0" fontId="43" fillId="6" borderId="0" xfId="3" applyFont="1" applyFill="1" applyAlignment="1">
      <alignment horizontal="left" vertical="center" indent="1"/>
    </xf>
    <xf numFmtId="0" fontId="43" fillId="6" borderId="0" xfId="3" applyFont="1" applyFill="1" applyAlignment="1">
      <alignment horizontal="left" vertical="center"/>
    </xf>
    <xf numFmtId="165" fontId="43" fillId="6" borderId="0" xfId="1" applyFont="1" applyFill="1" applyBorder="1" applyAlignment="1">
      <alignment horizontal="left" vertical="center"/>
    </xf>
    <xf numFmtId="0" fontId="55" fillId="6" borderId="1" xfId="3" applyFont="1" applyFill="1" applyBorder="1" applyAlignment="1">
      <alignment horizontal="left" vertical="center"/>
    </xf>
    <xf numFmtId="165" fontId="55" fillId="6" borderId="1" xfId="1" applyFont="1" applyFill="1" applyBorder="1" applyAlignment="1">
      <alignment horizontal="left" vertical="center"/>
    </xf>
    <xf numFmtId="0" fontId="43" fillId="6" borderId="1" xfId="3" applyFont="1" applyFill="1" applyBorder="1" applyAlignment="1">
      <alignment horizontal="left" vertical="center"/>
    </xf>
    <xf numFmtId="165" fontId="43" fillId="6" borderId="1" xfId="1" applyFont="1" applyFill="1" applyBorder="1" applyAlignment="1">
      <alignment horizontal="left" vertical="center"/>
    </xf>
    <xf numFmtId="0" fontId="43" fillId="6" borderId="1" xfId="0" applyFont="1" applyFill="1" applyBorder="1"/>
    <xf numFmtId="0" fontId="43" fillId="6" borderId="20" xfId="3" applyFont="1" applyFill="1" applyBorder="1" applyAlignment="1">
      <alignment horizontal="left" vertical="center"/>
    </xf>
    <xf numFmtId="165" fontId="43" fillId="6" borderId="20" xfId="1" applyFont="1" applyFill="1" applyBorder="1" applyAlignment="1">
      <alignment horizontal="left" vertical="center"/>
    </xf>
    <xf numFmtId="0" fontId="44" fillId="0" borderId="0" xfId="3" applyFont="1" applyAlignment="1">
      <alignment horizontal="left" vertical="center"/>
    </xf>
    <xf numFmtId="0" fontId="55" fillId="6" borderId="0" xfId="0" applyFont="1" applyFill="1" applyAlignment="1">
      <alignment vertical="center"/>
    </xf>
    <xf numFmtId="0" fontId="61" fillId="0" borderId="0" xfId="3" applyFont="1" applyAlignment="1">
      <alignment horizontal="left" vertical="center"/>
    </xf>
    <xf numFmtId="0" fontId="61" fillId="0" borderId="0" xfId="3" applyFont="1" applyAlignment="1">
      <alignment vertical="center"/>
    </xf>
    <xf numFmtId="0" fontId="61" fillId="0" borderId="0" xfId="3" quotePrefix="1" applyFont="1" applyAlignment="1">
      <alignment horizontal="left" vertical="center"/>
    </xf>
    <xf numFmtId="0" fontId="5" fillId="0" borderId="14" xfId="0" applyFont="1" applyBorder="1"/>
    <xf numFmtId="0" fontId="5" fillId="0" borderId="15" xfId="0" applyFont="1" applyBorder="1"/>
    <xf numFmtId="0" fontId="36" fillId="0" borderId="26" xfId="2" applyFont="1" applyFill="1" applyBorder="1" applyAlignment="1">
      <alignment horizontal="left" vertical="center" wrapText="1" indent="2"/>
    </xf>
    <xf numFmtId="0" fontId="36" fillId="0" borderId="24" xfId="2" applyFont="1" applyFill="1" applyBorder="1" applyAlignment="1">
      <alignment horizontal="left" vertical="center" wrapText="1" indent="2"/>
    </xf>
    <xf numFmtId="0" fontId="34" fillId="7" borderId="26" xfId="3" applyFont="1" applyFill="1" applyBorder="1" applyAlignment="1">
      <alignment horizontal="left" vertical="center" wrapText="1" indent="3"/>
    </xf>
    <xf numFmtId="0" fontId="28" fillId="0" borderId="9" xfId="2" applyFont="1" applyFill="1" applyBorder="1" applyAlignment="1" applyProtection="1">
      <alignment horizontal="left" vertical="center" wrapText="1"/>
      <protection locked="0"/>
    </xf>
    <xf numFmtId="0" fontId="34" fillId="0" borderId="2" xfId="3" applyFont="1" applyBorder="1" applyAlignment="1">
      <alignment vertical="center"/>
    </xf>
    <xf numFmtId="0" fontId="34" fillId="0" borderId="2" xfId="3" applyFont="1" applyBorder="1" applyAlignment="1" applyProtection="1">
      <alignment horizontal="left" vertical="center" indent="4"/>
      <protection locked="0"/>
    </xf>
    <xf numFmtId="0" fontId="28" fillId="0" borderId="37" xfId="2" applyFont="1" applyFill="1" applyBorder="1" applyAlignment="1" applyProtection="1">
      <alignment vertical="center"/>
      <protection locked="0"/>
    </xf>
    <xf numFmtId="0" fontId="16" fillId="0" borderId="0" xfId="3" applyFont="1" applyAlignment="1" applyProtection="1">
      <alignment vertical="center"/>
      <protection locked="0"/>
    </xf>
    <xf numFmtId="0" fontId="67" fillId="0" borderId="2" xfId="3" applyFont="1" applyBorder="1" applyAlignment="1" applyProtection="1">
      <alignment horizontal="left" vertical="center"/>
      <protection locked="0"/>
    </xf>
    <xf numFmtId="0" fontId="68" fillId="0" borderId="2" xfId="3" applyFont="1" applyBorder="1" applyAlignment="1">
      <alignment horizontal="left" vertical="center"/>
    </xf>
    <xf numFmtId="0" fontId="67" fillId="0" borderId="2" xfId="3" applyFont="1" applyBorder="1" applyAlignment="1">
      <alignment horizontal="left" vertical="center"/>
    </xf>
    <xf numFmtId="0" fontId="69" fillId="0" borderId="2" xfId="3" applyFont="1" applyBorder="1" applyAlignment="1">
      <alignment horizontal="left" vertical="center"/>
    </xf>
    <xf numFmtId="0" fontId="68" fillId="0" borderId="0" xfId="3" applyFont="1" applyAlignment="1">
      <alignment horizontal="left" vertical="center"/>
    </xf>
    <xf numFmtId="0" fontId="67" fillId="0" borderId="0" xfId="3" applyFont="1" applyAlignment="1">
      <alignment horizontal="left" vertical="center"/>
    </xf>
    <xf numFmtId="0" fontId="69" fillId="0" borderId="0" xfId="3" applyFont="1" applyAlignment="1">
      <alignment horizontal="left" vertical="center"/>
    </xf>
    <xf numFmtId="0" fontId="34" fillId="0" borderId="0" xfId="3" applyFont="1" applyAlignment="1">
      <alignment horizontal="left" vertical="center" wrapText="1" indent="3"/>
    </xf>
    <xf numFmtId="0" fontId="2" fillId="0" borderId="0" xfId="3" applyFont="1" applyAlignment="1">
      <alignment horizontal="left" vertical="center"/>
    </xf>
    <xf numFmtId="0" fontId="70" fillId="0" borderId="25" xfId="2" applyFont="1" applyFill="1" applyBorder="1" applyAlignment="1">
      <alignment horizontal="left" vertical="center" wrapText="1"/>
    </xf>
    <xf numFmtId="0" fontId="30" fillId="4" borderId="35" xfId="3" applyFont="1" applyFill="1" applyBorder="1" applyAlignment="1">
      <alignment horizontal="left" vertical="center" wrapText="1"/>
    </xf>
    <xf numFmtId="0" fontId="24" fillId="0" borderId="42" xfId="3" applyFont="1" applyBorder="1" applyAlignment="1">
      <alignment vertical="center"/>
    </xf>
    <xf numFmtId="0" fontId="71" fillId="0" borderId="33" xfId="0" applyFont="1" applyBorder="1"/>
    <xf numFmtId="0" fontId="55" fillId="0" borderId="0" xfId="0" applyFont="1"/>
    <xf numFmtId="165" fontId="55" fillId="0" borderId="0" xfId="1" applyFont="1" applyBorder="1"/>
    <xf numFmtId="168" fontId="22" fillId="0" borderId="0" xfId="0" applyNumberFormat="1" applyFont="1"/>
    <xf numFmtId="43" fontId="22" fillId="0" borderId="0" xfId="0" applyNumberFormat="1" applyFont="1"/>
    <xf numFmtId="0" fontId="7" fillId="7" borderId="2" xfId="2" applyFill="1" applyBorder="1" applyAlignment="1">
      <alignment vertical="center" wrapText="1"/>
    </xf>
    <xf numFmtId="0" fontId="43" fillId="4" borderId="0" xfId="3" applyFont="1" applyFill="1" applyAlignment="1">
      <alignment horizontal="left" vertical="center" wrapText="1"/>
    </xf>
    <xf numFmtId="0" fontId="2" fillId="4" borderId="25" xfId="3" applyFont="1" applyFill="1" applyBorder="1" applyAlignment="1">
      <alignment horizontal="left" vertical="center" wrapText="1"/>
    </xf>
    <xf numFmtId="0" fontId="2" fillId="4" borderId="26" xfId="3" applyFont="1" applyFill="1" applyBorder="1" applyAlignment="1">
      <alignment horizontal="left" vertical="center" wrapText="1"/>
    </xf>
    <xf numFmtId="0" fontId="2" fillId="4" borderId="25" xfId="3" applyFont="1" applyFill="1" applyBorder="1" applyAlignment="1">
      <alignment horizontal="left" vertical="center"/>
    </xf>
    <xf numFmtId="0" fontId="7" fillId="7" borderId="25" xfId="2" applyFill="1" applyBorder="1" applyAlignment="1">
      <alignment vertical="center" wrapText="1"/>
    </xf>
    <xf numFmtId="0" fontId="2" fillId="4" borderId="26" xfId="3" applyFont="1" applyFill="1" applyBorder="1" applyAlignment="1">
      <alignment horizontal="left" vertical="center"/>
    </xf>
    <xf numFmtId="0" fontId="2" fillId="0" borderId="0" xfId="0" applyFont="1"/>
    <xf numFmtId="0" fontId="43" fillId="4" borderId="6" xfId="3" applyFont="1" applyFill="1" applyBorder="1" applyAlignment="1">
      <alignment horizontal="left" vertical="center" wrapText="1"/>
    </xf>
    <xf numFmtId="0" fontId="7" fillId="7" borderId="2" xfId="2" applyFill="1" applyBorder="1" applyAlignment="1">
      <alignment vertical="center"/>
    </xf>
    <xf numFmtId="0" fontId="43" fillId="4" borderId="1" xfId="3" applyFont="1" applyFill="1" applyBorder="1" applyAlignment="1">
      <alignment horizontal="left" vertical="center" wrapText="1"/>
    </xf>
    <xf numFmtId="0" fontId="2" fillId="8" borderId="29" xfId="3" applyFont="1" applyFill="1" applyBorder="1" applyAlignment="1">
      <alignment vertical="center"/>
    </xf>
    <xf numFmtId="0" fontId="2" fillId="6" borderId="21" xfId="3" applyFont="1" applyFill="1" applyBorder="1" applyAlignment="1">
      <alignment vertical="center"/>
    </xf>
    <xf numFmtId="0" fontId="7" fillId="8" borderId="30" xfId="2" applyNumberFormat="1" applyFill="1" applyBorder="1" applyAlignment="1">
      <alignment vertical="center"/>
    </xf>
    <xf numFmtId="168" fontId="7" fillId="0" borderId="0" xfId="2" applyNumberFormat="1" applyFill="1" applyAlignment="1">
      <alignment horizontal="left" vertical="center"/>
    </xf>
    <xf numFmtId="0" fontId="2" fillId="0" borderId="0" xfId="3" applyFont="1" applyAlignment="1">
      <alignment horizontal="left" vertical="center" wrapText="1"/>
    </xf>
    <xf numFmtId="0" fontId="7" fillId="0" borderId="0" xfId="2" applyFill="1" applyAlignment="1">
      <alignment horizontal="left" vertical="center"/>
    </xf>
    <xf numFmtId="168" fontId="2" fillId="0" borderId="0" xfId="1" applyNumberFormat="1" applyFont="1"/>
    <xf numFmtId="0" fontId="7" fillId="7" borderId="21" xfId="2" applyFill="1" applyBorder="1" applyAlignment="1">
      <alignment vertical="center" wrapText="1"/>
    </xf>
    <xf numFmtId="0" fontId="13" fillId="0" borderId="0" xfId="3" applyFont="1" applyAlignment="1">
      <alignment horizontal="left" vertical="center" wrapText="1"/>
    </xf>
    <xf numFmtId="0" fontId="73" fillId="0" borderId="0" xfId="0" applyFont="1"/>
    <xf numFmtId="0" fontId="7" fillId="0" borderId="0" xfId="2" applyFill="1" applyAlignment="1">
      <alignment horizontal="left" vertical="center" wrapText="1"/>
    </xf>
    <xf numFmtId="168" fontId="73" fillId="0" borderId="0" xfId="1" applyNumberFormat="1" applyFont="1"/>
    <xf numFmtId="0" fontId="7" fillId="7" borderId="26" xfId="2" applyFill="1" applyBorder="1" applyAlignment="1">
      <alignment vertical="center" wrapText="1"/>
    </xf>
    <xf numFmtId="0" fontId="74" fillId="0" borderId="0" xfId="0" applyFont="1"/>
    <xf numFmtId="165" fontId="2" fillId="0" borderId="0" xfId="1" applyFont="1" applyFill="1" applyAlignment="1">
      <alignment horizontal="left" vertical="center"/>
    </xf>
    <xf numFmtId="168" fontId="34" fillId="7" borderId="26" xfId="1" applyNumberFormat="1" applyFont="1" applyFill="1" applyBorder="1" applyAlignment="1">
      <alignment vertical="center" wrapText="1"/>
    </xf>
    <xf numFmtId="0" fontId="73" fillId="4" borderId="25" xfId="3" applyFont="1" applyFill="1" applyBorder="1" applyAlignment="1">
      <alignment horizontal="left" vertical="center" wrapText="1"/>
    </xf>
    <xf numFmtId="168" fontId="34" fillId="7" borderId="25" xfId="1" applyNumberFormat="1" applyFont="1" applyFill="1" applyBorder="1" applyAlignment="1">
      <alignment vertical="center" wrapText="1"/>
    </xf>
    <xf numFmtId="168" fontId="13" fillId="0" borderId="0" xfId="1" applyNumberFormat="1" applyFont="1" applyFill="1" applyAlignment="1">
      <alignment horizontal="left" vertical="center"/>
    </xf>
    <xf numFmtId="168" fontId="24" fillId="6" borderId="0" xfId="1" applyNumberFormat="1" applyFont="1" applyFill="1" applyBorder="1" applyAlignment="1">
      <alignment vertical="center"/>
    </xf>
    <xf numFmtId="168" fontId="30" fillId="4" borderId="35" xfId="1" applyNumberFormat="1" applyFont="1" applyFill="1" applyBorder="1" applyAlignment="1">
      <alignment horizontal="left" vertical="center"/>
    </xf>
    <xf numFmtId="168" fontId="61" fillId="0" borderId="0" xfId="1" applyNumberFormat="1" applyFont="1" applyFill="1" applyBorder="1" applyAlignment="1">
      <alignment vertical="center"/>
    </xf>
    <xf numFmtId="168" fontId="34" fillId="0" borderId="0" xfId="1" applyNumberFormat="1" applyFont="1" applyFill="1" applyBorder="1" applyAlignment="1">
      <alignment vertical="center"/>
    </xf>
    <xf numFmtId="168" fontId="24" fillId="0" borderId="0" xfId="1" applyNumberFormat="1" applyFont="1" applyFill="1" applyBorder="1" applyAlignment="1">
      <alignment horizontal="left" vertical="center"/>
    </xf>
    <xf numFmtId="168" fontId="67" fillId="0" borderId="0" xfId="1" applyNumberFormat="1" applyFont="1" applyFill="1" applyBorder="1" applyAlignment="1">
      <alignment horizontal="left" vertical="center"/>
    </xf>
    <xf numFmtId="168" fontId="34" fillId="0" borderId="24" xfId="1" applyNumberFormat="1" applyFont="1" applyFill="1" applyBorder="1" applyAlignment="1">
      <alignment vertical="center" wrapText="1"/>
    </xf>
    <xf numFmtId="168" fontId="34" fillId="0" borderId="25" xfId="1" applyNumberFormat="1" applyFont="1" applyFill="1" applyBorder="1" applyAlignment="1">
      <alignment vertical="center" wrapText="1"/>
    </xf>
    <xf numFmtId="168" fontId="37" fillId="0" borderId="24" xfId="1" applyNumberFormat="1" applyFont="1" applyFill="1" applyBorder="1" applyAlignment="1">
      <alignment vertical="center"/>
    </xf>
    <xf numFmtId="168" fontId="36" fillId="7" borderId="26" xfId="1" applyNumberFormat="1" applyFont="1" applyFill="1" applyBorder="1" applyAlignment="1">
      <alignment vertical="center" wrapText="1"/>
    </xf>
    <xf numFmtId="168" fontId="24" fillId="0" borderId="24" xfId="1" applyNumberFormat="1" applyFont="1" applyFill="1" applyBorder="1" applyAlignment="1">
      <alignment vertical="center"/>
    </xf>
    <xf numFmtId="168" fontId="34" fillId="0" borderId="26" xfId="1" applyNumberFormat="1" applyFont="1" applyFill="1" applyBorder="1" applyAlignment="1">
      <alignment vertical="center"/>
    </xf>
    <xf numFmtId="168" fontId="34" fillId="5" borderId="24" xfId="1" applyNumberFormat="1" applyFont="1" applyFill="1" applyBorder="1" applyAlignment="1">
      <alignment vertical="center" wrapText="1"/>
    </xf>
    <xf numFmtId="168" fontId="34" fillId="0" borderId="0" xfId="1" applyNumberFormat="1" applyFont="1" applyFill="1" applyBorder="1" applyAlignment="1">
      <alignment vertical="center" wrapText="1"/>
    </xf>
    <xf numFmtId="168" fontId="34" fillId="0" borderId="2" xfId="1" applyNumberFormat="1" applyFont="1" applyFill="1" applyBorder="1" applyAlignment="1">
      <alignment vertical="center" wrapText="1"/>
    </xf>
    <xf numFmtId="168" fontId="24" fillId="0" borderId="42" xfId="1" applyNumberFormat="1" applyFont="1" applyFill="1" applyBorder="1" applyAlignment="1">
      <alignment vertical="center"/>
    </xf>
    <xf numFmtId="0" fontId="2" fillId="4" borderId="25" xfId="3" quotePrefix="1" applyFont="1" applyFill="1" applyBorder="1" applyAlignment="1">
      <alignment horizontal="left" vertical="center" wrapText="1"/>
    </xf>
    <xf numFmtId="168" fontId="7" fillId="0" borderId="0" xfId="2" applyNumberFormat="1" applyFill="1" applyAlignment="1">
      <alignment horizontal="left" vertical="center" wrapText="1"/>
    </xf>
    <xf numFmtId="0" fontId="7" fillId="7" borderId="5" xfId="2" applyFill="1" applyBorder="1" applyAlignment="1">
      <alignment vertical="center"/>
    </xf>
    <xf numFmtId="0" fontId="34" fillId="7" borderId="0" xfId="3" applyFont="1" applyFill="1" applyAlignment="1">
      <alignment vertical="center" wrapText="1"/>
    </xf>
    <xf numFmtId="0" fontId="34" fillId="0" borderId="16" xfId="3" applyFont="1" applyBorder="1" applyAlignment="1">
      <alignment vertical="center"/>
    </xf>
    <xf numFmtId="0" fontId="34" fillId="7" borderId="2" xfId="3" applyFont="1" applyFill="1" applyBorder="1" applyAlignment="1">
      <alignment vertical="center" wrapText="1"/>
    </xf>
    <xf numFmtId="0" fontId="2" fillId="0" borderId="0" xfId="3" applyFont="1" applyAlignment="1">
      <alignment horizontal="right" vertical="center"/>
    </xf>
    <xf numFmtId="0" fontId="2" fillId="7" borderId="0" xfId="3" applyFont="1" applyFill="1" applyAlignment="1">
      <alignment horizontal="right" vertical="center"/>
    </xf>
    <xf numFmtId="0" fontId="2" fillId="6" borderId="0" xfId="3" applyFont="1" applyFill="1" applyAlignment="1">
      <alignment horizontal="left" vertical="center"/>
    </xf>
    <xf numFmtId="0" fontId="2" fillId="6" borderId="0" xfId="3" applyFont="1" applyFill="1" applyAlignment="1">
      <alignment vertical="center"/>
    </xf>
    <xf numFmtId="0" fontId="2" fillId="5" borderId="0" xfId="3" applyFont="1" applyFill="1" applyAlignment="1">
      <alignment horizontal="left" vertical="center"/>
    </xf>
    <xf numFmtId="0" fontId="2" fillId="0" borderId="2" xfId="3" applyFont="1" applyBorder="1" applyAlignment="1">
      <alignment horizontal="left" vertical="center"/>
    </xf>
    <xf numFmtId="0" fontId="2" fillId="2" borderId="16" xfId="3" applyFont="1" applyFill="1" applyBorder="1" applyAlignment="1">
      <alignment horizontal="left" vertical="center"/>
    </xf>
    <xf numFmtId="0" fontId="2" fillId="0" borderId="23" xfId="3" applyFont="1" applyBorder="1" applyAlignment="1">
      <alignment horizontal="left" vertical="center"/>
    </xf>
    <xf numFmtId="0" fontId="2" fillId="0" borderId="16" xfId="3" applyFont="1" applyBorder="1" applyAlignment="1">
      <alignment horizontal="left" vertical="center"/>
    </xf>
    <xf numFmtId="168" fontId="2" fillId="0" borderId="0" xfId="1" applyNumberFormat="1" applyFont="1" applyFill="1" applyAlignment="1">
      <alignment horizontal="left" vertical="center"/>
    </xf>
    <xf numFmtId="0" fontId="2" fillId="4" borderId="24" xfId="3" applyFont="1" applyFill="1" applyBorder="1" applyAlignment="1">
      <alignment horizontal="left" vertical="center"/>
    </xf>
    <xf numFmtId="0" fontId="2" fillId="0" borderId="32" xfId="3" applyFont="1" applyBorder="1" applyAlignment="1">
      <alignment horizontal="left" vertical="center"/>
    </xf>
    <xf numFmtId="0" fontId="2" fillId="0" borderId="25" xfId="3" applyFont="1" applyBorder="1" applyAlignment="1">
      <alignment horizontal="left" vertical="center"/>
    </xf>
    <xf numFmtId="0" fontId="2" fillId="0" borderId="38" xfId="3" applyFont="1" applyBorder="1" applyAlignment="1">
      <alignment horizontal="left" vertical="center"/>
    </xf>
    <xf numFmtId="168" fontId="2" fillId="0" borderId="24" xfId="1" applyNumberFormat="1" applyFont="1" applyFill="1" applyBorder="1" applyAlignment="1">
      <alignment vertical="center"/>
    </xf>
    <xf numFmtId="0" fontId="2" fillId="0" borderId="24" xfId="3" applyFont="1" applyBorder="1" applyAlignment="1">
      <alignment vertical="center"/>
    </xf>
    <xf numFmtId="168" fontId="2" fillId="0" borderId="25" xfId="1" applyNumberFormat="1" applyFont="1" applyFill="1" applyBorder="1" applyAlignment="1">
      <alignment vertical="center"/>
    </xf>
    <xf numFmtId="0" fontId="2" fillId="0" borderId="25" xfId="3" applyFont="1" applyBorder="1" applyAlignment="1">
      <alignment vertical="center"/>
    </xf>
    <xf numFmtId="0" fontId="2" fillId="0" borderId="1" xfId="3" applyFont="1" applyBorder="1" applyAlignment="1">
      <alignment horizontal="left" vertical="center"/>
    </xf>
    <xf numFmtId="0" fontId="2" fillId="0" borderId="21" xfId="3" applyFont="1" applyBorder="1" applyAlignment="1">
      <alignment horizontal="left" vertical="center"/>
    </xf>
    <xf numFmtId="168" fontId="2" fillId="0" borderId="0" xfId="1" applyNumberFormat="1" applyFont="1" applyFill="1" applyBorder="1" applyAlignment="1">
      <alignment horizontal="left" vertical="center"/>
    </xf>
    <xf numFmtId="164" fontId="2" fillId="0" borderId="0" xfId="3" applyNumberFormat="1" applyFont="1" applyAlignment="1">
      <alignment horizontal="left" vertical="center"/>
    </xf>
    <xf numFmtId="165" fontId="2" fillId="0" borderId="0" xfId="1" applyFont="1"/>
    <xf numFmtId="0" fontId="2" fillId="0" borderId="0" xfId="3" applyFont="1" applyAlignment="1">
      <alignment vertical="center"/>
    </xf>
    <xf numFmtId="165" fontId="2" fillId="0" borderId="0" xfId="1" applyFont="1" applyAlignment="1">
      <alignment horizontal="right"/>
    </xf>
    <xf numFmtId="165" fontId="2" fillId="0" borderId="0" xfId="0" applyNumberFormat="1" applyFont="1"/>
    <xf numFmtId="43" fontId="2" fillId="0" borderId="0" xfId="0" applyNumberFormat="1" applyFont="1"/>
    <xf numFmtId="165" fontId="2" fillId="0" borderId="0" xfId="1" applyFont="1" applyFill="1" applyAlignment="1"/>
    <xf numFmtId="164" fontId="2" fillId="0" borderId="0" xfId="0" applyNumberFormat="1" applyFont="1"/>
    <xf numFmtId="0" fontId="43" fillId="6" borderId="0" xfId="3" applyFont="1" applyFill="1" applyAlignment="1">
      <alignment vertical="center"/>
    </xf>
    <xf numFmtId="165" fontId="43" fillId="6" borderId="0" xfId="1" applyFont="1" applyFill="1" applyAlignment="1">
      <alignment vertical="center"/>
    </xf>
    <xf numFmtId="0" fontId="41" fillId="10" borderId="0" xfId="0" applyFont="1" applyFill="1"/>
    <xf numFmtId="0" fontId="2" fillId="10" borderId="0" xfId="0" applyFont="1" applyFill="1"/>
    <xf numFmtId="170" fontId="2" fillId="0" borderId="0" xfId="1" applyNumberFormat="1" applyFont="1"/>
    <xf numFmtId="10" fontId="34" fillId="0" borderId="26" xfId="1" applyNumberFormat="1" applyFont="1" applyBorder="1" applyAlignment="1">
      <alignment vertical="center" wrapText="1"/>
    </xf>
    <xf numFmtId="0" fontId="35" fillId="0" borderId="0" xfId="3" applyFont="1" applyAlignment="1">
      <alignment horizontal="left" vertical="center" wrapText="1"/>
    </xf>
    <xf numFmtId="0" fontId="50" fillId="6" borderId="0" xfId="2" applyFont="1" applyFill="1" applyBorder="1" applyAlignment="1">
      <alignment vertical="center"/>
    </xf>
    <xf numFmtId="0" fontId="28" fillId="6" borderId="3" xfId="2" applyFont="1" applyFill="1" applyBorder="1" applyAlignment="1">
      <alignment horizontal="center" vertical="center"/>
    </xf>
    <xf numFmtId="0" fontId="39" fillId="6" borderId="0" xfId="2" applyFont="1" applyFill="1" applyBorder="1" applyAlignment="1">
      <alignment vertical="center" wrapText="1"/>
    </xf>
    <xf numFmtId="0" fontId="34" fillId="6" borderId="0" xfId="3" applyFont="1" applyFill="1" applyAlignment="1">
      <alignment horizontal="left" vertical="center" wrapText="1" indent="2"/>
    </xf>
    <xf numFmtId="0" fontId="28" fillId="6" borderId="17" xfId="2" applyFont="1" applyFill="1" applyBorder="1" applyAlignment="1">
      <alignment horizontal="center" vertical="center"/>
    </xf>
    <xf numFmtId="0" fontId="28" fillId="6" borderId="18" xfId="2" applyFont="1" applyFill="1" applyBorder="1" applyAlignment="1">
      <alignment horizontal="center" vertical="center"/>
    </xf>
    <xf numFmtId="0" fontId="28" fillId="6" borderId="19" xfId="2" applyFont="1" applyFill="1" applyBorder="1" applyAlignment="1">
      <alignment horizontal="center" vertical="center"/>
    </xf>
    <xf numFmtId="0" fontId="37" fillId="6" borderId="0" xfId="2" applyFont="1" applyFill="1" applyBorder="1" applyAlignment="1">
      <alignment vertical="center"/>
    </xf>
    <xf numFmtId="0" fontId="21" fillId="0" borderId="0" xfId="0" applyFont="1" applyAlignment="1">
      <alignment vertical="center"/>
    </xf>
    <xf numFmtId="0" fontId="20" fillId="0" borderId="0" xfId="2" applyFont="1" applyFill="1" applyBorder="1" applyAlignment="1">
      <alignment horizontal="center" vertical="center"/>
    </xf>
    <xf numFmtId="0" fontId="35" fillId="0" borderId="0" xfId="3" applyFont="1" applyAlignment="1">
      <alignment horizontal="left" vertical="center"/>
    </xf>
    <xf numFmtId="0" fontId="24" fillId="6" borderId="0" xfId="3" applyFont="1" applyFill="1" applyAlignment="1">
      <alignment horizontal="left" vertical="center"/>
    </xf>
    <xf numFmtId="0" fontId="60" fillId="6" borderId="0" xfId="3" applyFont="1" applyFill="1" applyAlignment="1">
      <alignment horizontal="left" vertical="center"/>
    </xf>
    <xf numFmtId="0" fontId="36" fillId="6" borderId="0" xfId="3" applyFont="1" applyFill="1" applyAlignment="1">
      <alignment horizontal="left" vertical="center" wrapText="1" indent="3"/>
    </xf>
    <xf numFmtId="0" fontId="43" fillId="6" borderId="0" xfId="3" applyFont="1" applyFill="1" applyAlignment="1">
      <alignment horizontal="left" vertical="center" wrapText="1" indent="3"/>
    </xf>
    <xf numFmtId="0" fontId="24" fillId="0" borderId="44" xfId="3" applyFont="1" applyBorder="1" applyAlignment="1">
      <alignment vertical="center"/>
    </xf>
    <xf numFmtId="0" fontId="24" fillId="0" borderId="45" xfId="3" applyFont="1" applyBorder="1" applyAlignment="1">
      <alignment vertical="center"/>
    </xf>
    <xf numFmtId="0" fontId="35" fillId="0" borderId="40" xfId="3" applyFont="1" applyBorder="1" applyAlignment="1">
      <alignment horizontal="left" vertical="center"/>
    </xf>
    <xf numFmtId="0" fontId="39" fillId="6" borderId="0" xfId="2" applyFont="1" applyFill="1" applyAlignment="1"/>
    <xf numFmtId="0" fontId="43" fillId="6" borderId="0" xfId="3" applyFont="1" applyFill="1" applyAlignment="1">
      <alignment vertical="center" wrapText="1"/>
    </xf>
    <xf numFmtId="0" fontId="28" fillId="6" borderId="43" xfId="2" applyFont="1" applyFill="1" applyBorder="1" applyAlignment="1">
      <alignment horizontal="center" vertical="center"/>
    </xf>
    <xf numFmtId="0" fontId="28" fillId="6" borderId="22" xfId="2" applyFont="1" applyFill="1" applyBorder="1" applyAlignment="1">
      <alignment horizontal="center" vertical="center"/>
    </xf>
    <xf numFmtId="0" fontId="28" fillId="6" borderId="41" xfId="2" applyFont="1" applyFill="1" applyBorder="1" applyAlignment="1">
      <alignment horizontal="center" vertical="center"/>
    </xf>
    <xf numFmtId="0" fontId="28" fillId="6" borderId="0" xfId="2" applyFont="1" applyFill="1" applyBorder="1" applyAlignment="1">
      <alignment horizontal="center" vertical="center"/>
    </xf>
    <xf numFmtId="0" fontId="53" fillId="6" borderId="0" xfId="2" applyFont="1" applyFill="1" applyAlignment="1"/>
    <xf numFmtId="0" fontId="2" fillId="0" borderId="0" xfId="3" applyFont="1" applyAlignment="1">
      <alignment horizontal="left" vertical="center"/>
    </xf>
    <xf numFmtId="0" fontId="16" fillId="6" borderId="0" xfId="3" applyFont="1" applyFill="1" applyAlignment="1">
      <alignment vertical="center"/>
    </xf>
    <xf numFmtId="0" fontId="54" fillId="6" borderId="0" xfId="3" applyFont="1" applyFill="1" applyAlignment="1">
      <alignment horizontal="left" vertical="center"/>
    </xf>
    <xf numFmtId="0" fontId="43" fillId="0" borderId="0" xfId="3" applyFont="1" applyAlignment="1">
      <alignment horizontal="left" vertical="center"/>
    </xf>
    <xf numFmtId="0" fontId="25" fillId="7" borderId="0" xfId="3" applyFont="1" applyFill="1" applyAlignment="1">
      <alignment vertical="center"/>
    </xf>
    <xf numFmtId="0" fontId="56" fillId="9" borderId="27" xfId="3" applyFont="1" applyFill="1" applyBorder="1" applyAlignment="1">
      <alignment horizontal="left" vertical="center"/>
    </xf>
    <xf numFmtId="0" fontId="56" fillId="9" borderId="1" xfId="3" applyFont="1" applyFill="1" applyBorder="1" applyAlignment="1">
      <alignment horizontal="left" vertical="center"/>
    </xf>
    <xf numFmtId="0" fontId="56" fillId="9" borderId="28" xfId="3" applyFont="1" applyFill="1" applyBorder="1" applyAlignment="1">
      <alignment horizontal="left" vertical="center"/>
    </xf>
    <xf numFmtId="0" fontId="60" fillId="6" borderId="0" xfId="0" applyFont="1" applyFill="1" applyAlignment="1">
      <alignment vertical="center" wrapText="1"/>
    </xf>
    <xf numFmtId="0" fontId="43" fillId="6" borderId="0" xfId="0" applyFont="1" applyFill="1" applyAlignment="1">
      <alignment horizontal="left" vertical="center" wrapText="1" indent="3"/>
    </xf>
    <xf numFmtId="0" fontId="36" fillId="6" borderId="0" xfId="0" applyFont="1" applyFill="1" applyAlignment="1">
      <alignment horizontal="left" vertical="center" wrapText="1" indent="3"/>
    </xf>
    <xf numFmtId="0" fontId="36" fillId="6" borderId="0" xfId="0" applyFont="1" applyFill="1" applyAlignment="1">
      <alignment horizontal="left" vertical="center" wrapText="1"/>
    </xf>
    <xf numFmtId="0" fontId="36" fillId="6" borderId="0" xfId="0" applyFont="1" applyFill="1" applyAlignment="1">
      <alignment horizontal="left" vertical="top" wrapText="1" indent="3"/>
    </xf>
    <xf numFmtId="0" fontId="26" fillId="6" borderId="0" xfId="0" applyFont="1" applyFill="1" applyAlignment="1">
      <alignment vertical="center"/>
    </xf>
    <xf numFmtId="0" fontId="34" fillId="0" borderId="2" xfId="3" applyFont="1" applyBorder="1" applyAlignment="1" applyProtection="1">
      <alignment vertical="center"/>
      <protection locked="0"/>
    </xf>
    <xf numFmtId="0" fontId="24" fillId="0" borderId="36" xfId="3" applyFont="1" applyBorder="1" applyAlignment="1">
      <alignment vertical="center"/>
    </xf>
    <xf numFmtId="0" fontId="28" fillId="6" borderId="46" xfId="2" applyFont="1" applyFill="1" applyBorder="1" applyAlignment="1">
      <alignment horizontal="center" vertical="center"/>
    </xf>
    <xf numFmtId="0" fontId="28" fillId="6" borderId="47" xfId="2" applyFont="1" applyFill="1" applyBorder="1" applyAlignment="1">
      <alignment horizontal="center" vertical="center"/>
    </xf>
    <xf numFmtId="0" fontId="24" fillId="0" borderId="42" xfId="3" applyFont="1" applyBorder="1" applyAlignment="1">
      <alignment vertical="center"/>
    </xf>
    <xf numFmtId="0" fontId="62" fillId="7" borderId="0" xfId="2" applyFont="1" applyFill="1" applyBorder="1" applyAlignment="1">
      <alignment horizontal="left" vertical="center" wrapText="1"/>
    </xf>
    <xf numFmtId="0" fontId="62" fillId="7" borderId="4" xfId="2" applyFont="1" applyFill="1" applyBorder="1" applyAlignment="1">
      <alignment horizontal="left" vertical="center" wrapText="1"/>
    </xf>
    <xf numFmtId="0" fontId="53" fillId="0" borderId="0" xfId="2" applyFont="1" applyFill="1" applyBorder="1" applyAlignment="1">
      <alignment horizontal="left" vertical="center" wrapText="1"/>
    </xf>
    <xf numFmtId="0" fontId="53" fillId="6" borderId="4" xfId="2" applyFont="1" applyFill="1" applyBorder="1" applyAlignment="1">
      <alignment horizontal="left" vertical="center" wrapText="1"/>
    </xf>
    <xf numFmtId="0" fontId="43" fillId="6" borderId="0" xfId="0" applyFont="1" applyFill="1" applyAlignment="1">
      <alignment horizontal="left" vertical="center" wrapText="1"/>
    </xf>
    <xf numFmtId="0" fontId="24" fillId="0" borderId="0" xfId="3" applyFont="1" applyAlignment="1">
      <alignment vertical="center"/>
    </xf>
    <xf numFmtId="0" fontId="24" fillId="0" borderId="2" xfId="3" applyFont="1" applyBorder="1" applyAlignment="1">
      <alignment vertical="center"/>
    </xf>
    <xf numFmtId="0" fontId="23" fillId="6" borderId="0" xfId="0" applyFont="1" applyFill="1" applyAlignment="1">
      <alignment vertical="center" wrapText="1"/>
    </xf>
    <xf numFmtId="0" fontId="43" fillId="6" borderId="0" xfId="0" applyFont="1" applyFill="1" applyAlignment="1">
      <alignment horizontal="left" vertical="center" wrapText="1" indent="2"/>
    </xf>
    <xf numFmtId="0" fontId="43" fillId="6" borderId="0" xfId="3" applyFont="1" applyFill="1" applyAlignment="1">
      <alignment horizontal="left" vertical="center" indent="1"/>
    </xf>
    <xf numFmtId="0" fontId="22" fillId="0" borderId="0" xfId="0" applyFont="1" applyAlignment="1"/>
    <xf numFmtId="0" fontId="27" fillId="6" borderId="0" xfId="0" applyFont="1" applyFill="1" applyAlignment="1">
      <alignment vertical="center"/>
    </xf>
  </cellXfs>
  <cellStyles count="20">
    <cellStyle name="Comma" xfId="1" builtinId="3"/>
    <cellStyle name="Comma 2" xfId="12" xr:uid="{E1F3B557-3886-4840-A3C8-ECA020B7BB78}"/>
    <cellStyle name="Comma 3" xfId="9" xr:uid="{68A80D98-9649-4B48-93FE-B7D97DF366CC}"/>
    <cellStyle name="Explanatory Text" xfId="5" builtinId="53"/>
    <cellStyle name="Hyperlink" xfId="2" builtinId="8"/>
    <cellStyle name="Hyperlink 2" xfId="4" xr:uid="{00000000-0005-0000-0000-000002000000}"/>
    <cellStyle name="Hyperlink 3" xfId="16" xr:uid="{7A15CE86-7DD3-4DE8-8270-24068B737FC0}"/>
    <cellStyle name="Normal" xfId="0" builtinId="0"/>
    <cellStyle name="Normal 2" xfId="3" xr:uid="{00000000-0005-0000-0000-000004000000}"/>
    <cellStyle name="Normal 2 2" xfId="7" xr:uid="{EFDD7043-1C40-44E1-B34D-884873EA97EF}"/>
    <cellStyle name="Normal 3" xfId="8" xr:uid="{351C42D4-2995-4024-B44B-4059B0B1883C}"/>
    <cellStyle name="Normal 3 2" xfId="14" xr:uid="{C085462D-4FA8-4CB3-BC83-90D53BDC6D19}"/>
    <cellStyle name="Normal 3 3" xfId="19" xr:uid="{28EA1023-1616-4CC7-9F3B-48B28FF52C8C}"/>
    <cellStyle name="Normal 4" xfId="10" xr:uid="{7E9BDD3C-5619-4955-ACBD-7650D7EEA60C}"/>
    <cellStyle name="Normal 5" xfId="11" xr:uid="{43BC376B-7B0A-4D5B-807F-14364B852749}"/>
    <cellStyle name="Normal 6" xfId="13" xr:uid="{C2A72677-F5BB-426C-9388-CDA2354567C7}"/>
    <cellStyle name="Normal 7" xfId="15" xr:uid="{FCC0C7DE-41E3-4810-8E5A-8EBF8268BA89}"/>
    <cellStyle name="Normal 7 2" xfId="18" xr:uid="{9EB11366-BCAF-4BDC-95A0-385694797324}"/>
    <cellStyle name="Normal 8" xfId="6" xr:uid="{D37C926C-CE4B-4470-8588-3CCAF489AEC4}"/>
    <cellStyle name="Percent 2" xfId="17" xr:uid="{6CB0BCB6-0AB2-4248-9D27-79ED22469BAC}"/>
  </cellStyles>
  <dxfs count="104">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font>
        <b/>
        <i val="0"/>
        <strike val="0"/>
        <condense val="0"/>
        <extend val="0"/>
        <outline val="0"/>
        <shadow val="0"/>
        <u val="none"/>
        <vertAlign val="baseline"/>
        <sz val="10.5"/>
        <color theme="1"/>
        <name val="Calibri"/>
        <family val="2"/>
        <scheme val="none"/>
      </font>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font>
        <b/>
        <i val="0"/>
        <strike val="0"/>
        <condense val="0"/>
        <extend val="0"/>
        <outline val="0"/>
        <shadow val="0"/>
        <u val="none"/>
        <vertAlign val="baseline"/>
        <sz val="10.5"/>
        <color theme="1"/>
        <name val="Calibri"/>
        <family val="2"/>
        <scheme val="none"/>
      </font>
      <alignment horizontal="general" vertical="bottom" textRotation="0" wrapText="0" indent="0" justifyLastLine="0" shrinkToFit="0" readingOrder="0"/>
    </dxf>
    <dxf>
      <numFmt numFmtId="0" formatCode="General"/>
    </dxf>
    <dxf>
      <numFmt numFmtId="30" formatCode="@"/>
    </dxf>
    <dxf>
      <numFmt numFmtId="30" formatCode="@"/>
    </dxf>
    <dxf>
      <font>
        <b/>
        <i val="0"/>
        <strike val="0"/>
        <condense val="0"/>
        <extend val="0"/>
        <outline val="0"/>
        <shadow val="0"/>
        <u val="none"/>
        <vertAlign val="baseline"/>
        <sz val="11"/>
        <color theme="1"/>
        <name val="Calibri"/>
        <family val="2"/>
        <scheme val="minor"/>
      </font>
      <numFmt numFmtId="30" formatCode="@"/>
      <alignment horizontal="left" vertical="bottom" textRotation="0" wrapText="0" indent="0" justifyLastLine="0" shrinkToFit="0" readingOrder="0"/>
    </dxf>
    <dxf>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fill>
        <patternFill patternType="none">
          <fgColor indexed="64"/>
          <bgColor auto="1"/>
        </patternFill>
      </fill>
    </dxf>
    <dxf>
      <fill>
        <patternFill patternType="none">
          <fgColor indexed="64"/>
          <bgColor auto="1"/>
        </patternFill>
      </fill>
    </dxf>
    <dxf>
      <fill>
        <patternFill patternType="none">
          <fgColor indexed="64"/>
          <bgColor auto="1"/>
        </patternFill>
      </fill>
    </dxf>
    <dxf>
      <border outline="0">
        <top style="thin">
          <color theme="4" tint="0.39997558519241921"/>
        </top>
      </border>
    </dxf>
    <dxf>
      <fill>
        <patternFill patternType="none">
          <fgColor indexed="64"/>
          <bgColor auto="1"/>
        </patternFill>
      </fill>
    </dxf>
    <dxf>
      <border outline="0">
        <bottom style="thin">
          <color theme="4" tint="0.39997558519241921"/>
        </bottom>
      </border>
    </dxf>
    <dxf>
      <font>
        <b/>
        <i val="0"/>
        <strike val="0"/>
        <condense val="0"/>
        <extend val="0"/>
        <outline val="0"/>
        <shadow val="0"/>
        <u val="none"/>
        <vertAlign val="baseline"/>
        <sz val="10.5"/>
        <color theme="0"/>
        <name val="Calibri"/>
        <family val="2"/>
        <scheme val="none"/>
      </font>
      <fill>
        <patternFill patternType="none">
          <fgColor indexed="64"/>
          <bgColor auto="1"/>
        </patternFill>
      </fill>
      <alignment horizontal="general" vertical="bottom" textRotation="0" wrapText="0" indent="0" justifyLastLine="0" shrinkToFit="0" readingOrder="0"/>
    </dxf>
    <dxf>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numFmt numFmtId="0" formatCode="General"/>
      <alignment textRotation="0" wrapText="0" indent="0" justifyLastLine="0" shrinkToFit="0" readingOrder="0"/>
    </dxf>
    <dxf>
      <numFmt numFmtId="0" formatCode="General"/>
      <alignment textRotation="0" wrapText="0" indent="0" justifyLastLine="0" shrinkToFit="0" readingOrder="0"/>
    </dxf>
    <dxf>
      <numFmt numFmtId="0" formatCode="General"/>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font>
        <b/>
        <i val="0"/>
        <strike val="0"/>
        <condense val="0"/>
        <extend val="0"/>
        <outline val="0"/>
        <shadow val="0"/>
        <u val="none"/>
        <vertAlign val="baseline"/>
        <sz val="10.5"/>
        <color theme="1"/>
        <name val="Calibri"/>
        <family val="2"/>
        <scheme val="none"/>
      </font>
      <alignment textRotation="0" wrapText="0" indent="0" justifyLastLine="0" shrinkToFit="0" readingOrder="0"/>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numFmt numFmtId="168" formatCode="_ * #,##0_ ;_ * \-#,##0_ ;_ * &quot;-&quot;??_ ;_ @_ "/>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dxf>
    <dxf>
      <font>
        <b val="0"/>
        <i val="0"/>
        <strike val="0"/>
        <condense val="0"/>
        <extend val="0"/>
        <outline val="0"/>
        <shadow val="0"/>
        <u val="none"/>
        <vertAlign val="baseline"/>
        <sz val="11"/>
        <color theme="1"/>
        <name val="Franklin Gothic Book"/>
        <family val="2"/>
        <scheme val="none"/>
      </font>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numFmt numFmtId="0" formatCode="General"/>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numFmt numFmtId="0" formatCode="General"/>
    </dxf>
    <dxf>
      <font>
        <strike val="0"/>
        <outline val="0"/>
        <shadow val="0"/>
        <vertAlign val="baseline"/>
        <sz val="11"/>
        <name val="Franklin Gothic Book"/>
        <family val="2"/>
        <scheme val="none"/>
      </font>
      <numFmt numFmtId="0" formatCode="General"/>
    </dxf>
    <dxf>
      <font>
        <strike val="0"/>
        <outline val="0"/>
        <shadow val="0"/>
        <vertAlign val="baseline"/>
        <sz val="11"/>
        <name val="Franklin Gothic Book"/>
        <family val="2"/>
        <scheme val="none"/>
      </font>
      <numFmt numFmtId="0" formatCode="General"/>
    </dxf>
    <dxf>
      <font>
        <strike val="0"/>
        <outline val="0"/>
        <shadow val="0"/>
        <vertAlign val="baseline"/>
        <sz val="11"/>
        <name val="Franklin Gothic Book"/>
        <family val="2"/>
        <scheme val="none"/>
      </font>
      <numFmt numFmtId="0" formatCode="General"/>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dxf>
    <dxf>
      <font>
        <i/>
        <strike val="0"/>
        <outline val="0"/>
        <shadow val="0"/>
        <u val="none"/>
        <vertAlign val="baseline"/>
        <sz val="11"/>
        <color theme="1"/>
        <name val="Franklin Gothic Book"/>
        <family val="2"/>
        <scheme val="none"/>
      </font>
      <fill>
        <patternFill patternType="none">
          <fgColor indexed="64"/>
          <bgColor indexed="65"/>
        </patternFill>
      </fill>
      <alignment horizontal="left" vertical="center" textRotation="0" wrapText="0" indent="0" justifyLastLine="0" shrinkToFit="0" readingOrder="0"/>
    </dxf>
    <dxf>
      <font>
        <i/>
        <strike val="0"/>
        <outline val="0"/>
        <shadow val="0"/>
        <u val="none"/>
        <vertAlign val="baseline"/>
        <sz val="11"/>
        <color theme="1"/>
        <name val="Franklin Gothic Book"/>
        <family val="2"/>
        <scheme val="none"/>
      </font>
      <fill>
        <patternFill patternType="none">
          <fgColor indexed="64"/>
          <bgColor indexed="65"/>
        </patternFill>
      </fill>
      <alignment horizontal="left" vertical="center" textRotation="0" wrapText="0" indent="0" justifyLastLine="0" shrinkToFit="0" readingOrder="0"/>
    </dxf>
    <dxf>
      <font>
        <i/>
        <strike val="0"/>
        <outline val="0"/>
        <shadow val="0"/>
        <u val="none"/>
        <vertAlign val="baseline"/>
        <sz val="11"/>
        <color theme="1"/>
        <name val="Franklin Gothic Book"/>
        <family val="2"/>
        <scheme val="none"/>
      </font>
      <fill>
        <patternFill patternType="none">
          <fgColor indexed="64"/>
          <bgColor indexed="65"/>
        </patternFill>
      </fill>
      <alignment horizontal="left" vertical="center" textRotation="0" wrapText="0" indent="0" justifyLastLine="0" shrinkToFit="0" readingOrder="0"/>
    </dxf>
    <dxf>
      <font>
        <strike val="0"/>
        <outline val="0"/>
        <shadow val="0"/>
        <u val="none"/>
        <vertAlign val="baseline"/>
        <sz val="11"/>
        <color theme="1"/>
        <name val="Franklin Gothic Book"/>
        <family val="2"/>
        <scheme val="none"/>
      </font>
    </dxf>
    <dxf>
      <font>
        <strike val="0"/>
        <outline val="0"/>
        <shadow val="0"/>
        <u val="none"/>
        <vertAlign val="baseline"/>
        <sz val="11"/>
        <color theme="1"/>
        <name val="Franklin Gothic Book"/>
        <family val="2"/>
        <scheme val="none"/>
      </font>
    </dxf>
    <dxf>
      <font>
        <b val="0"/>
        <i/>
        <strike val="0"/>
        <condense val="0"/>
        <extend val="0"/>
        <outline val="0"/>
        <shadow val="0"/>
        <u val="none"/>
        <vertAlign val="baseline"/>
        <sz val="11"/>
        <color theme="1"/>
        <name val="Franklin Gothic Book"/>
        <family val="2"/>
        <scheme val="none"/>
      </font>
      <fill>
        <patternFill patternType="none">
          <fgColor indexed="64"/>
          <bgColor indexed="65"/>
        </patternFill>
      </fill>
      <alignment horizontal="left" vertical="center" textRotation="0" wrapText="0" indent="0" justifyLastLine="0" shrinkToFit="0" readingOrder="0"/>
    </dxf>
    <dxf>
      <font>
        <strike val="0"/>
        <outline val="0"/>
        <shadow val="0"/>
        <u val="none"/>
        <vertAlign val="baseline"/>
        <sz val="11"/>
        <color theme="1"/>
        <name val="Franklin Gothic Book"/>
        <family val="2"/>
        <scheme val="none"/>
      </font>
    </dxf>
    <dxf>
      <font>
        <strike val="0"/>
        <outline val="0"/>
        <shadow val="0"/>
        <u val="none"/>
        <vertAlign val="baseline"/>
        <sz val="11"/>
        <color theme="1"/>
        <name val="Franklin Gothic Book"/>
        <family val="2"/>
        <scheme val="none"/>
      </font>
    </dxf>
    <dxf>
      <font>
        <strike val="0"/>
        <outline val="0"/>
        <shadow val="0"/>
        <vertAlign val="baseline"/>
        <sz val="11"/>
        <name val="Franklin Gothic Book"/>
        <family val="2"/>
        <scheme val="none"/>
      </font>
    </dxf>
    <dxf>
      <border outline="0">
        <top style="medium">
          <color indexed="64"/>
        </top>
      </border>
    </dxf>
    <dxf>
      <font>
        <strike val="0"/>
        <outline val="0"/>
        <shadow val="0"/>
        <vertAlign val="baseline"/>
        <sz val="11"/>
        <name val="Franklin Gothic Book"/>
        <family val="2"/>
        <scheme val="none"/>
      </font>
    </dxf>
    <dxf>
      <font>
        <b val="0"/>
        <i val="0"/>
        <strike val="0"/>
        <condense val="0"/>
        <extend val="0"/>
        <outline val="0"/>
        <shadow val="0"/>
        <u val="none"/>
        <vertAlign val="baseline"/>
        <sz val="11"/>
        <color theme="1"/>
        <name val="Franklin Gothic Book"/>
        <family val="2"/>
        <scheme val="none"/>
      </font>
      <fill>
        <patternFill patternType="none">
          <fgColor indexed="64"/>
          <bgColor indexed="65"/>
        </patternFill>
      </fill>
      <alignment horizontal="left" vertical="center" textRotation="0" wrapText="0" indent="0" justifyLastLine="0" shrinkToFit="0" readingOrder="0"/>
    </dxf>
    <dxf>
      <font>
        <b val="0"/>
        <i/>
        <strike val="0"/>
        <condense val="0"/>
        <extend val="0"/>
        <outline val="0"/>
        <shadow val="0"/>
        <u val="none"/>
        <vertAlign val="baseline"/>
        <sz val="11"/>
        <color theme="1"/>
        <name val="Franklin Gothic Book"/>
        <family val="2"/>
        <scheme val="none"/>
      </font>
      <fill>
        <patternFill patternType="none">
          <fgColor indexed="64"/>
          <bgColor indexed="65"/>
        </patternFill>
      </fill>
      <alignment horizontal="left" vertical="center" textRotation="0" wrapText="0" indent="0" justifyLastLine="0" shrinkToFit="0" readingOrder="0"/>
    </dxf>
    <dxf>
      <font>
        <strike val="0"/>
        <outline val="0"/>
        <shadow val="0"/>
        <vertAlign val="baseline"/>
        <sz val="11"/>
        <name val="Franklin Gothic Book"/>
        <family val="2"/>
        <scheme val="none"/>
      </font>
    </dxf>
    <dxf>
      <font>
        <b val="0"/>
        <i/>
        <strike val="0"/>
        <condense val="0"/>
        <extend val="0"/>
        <outline val="0"/>
        <shadow val="0"/>
        <u val="none"/>
        <vertAlign val="baseline"/>
        <sz val="11"/>
        <color theme="1"/>
        <name val="Franklin Gothic Book"/>
        <family val="2"/>
        <scheme val="none"/>
      </font>
      <fill>
        <patternFill patternType="none">
          <fgColor indexed="64"/>
          <bgColor indexed="65"/>
        </patternFill>
      </fill>
      <alignment horizontal="left" vertical="center" textRotation="0" wrapText="0" indent="0" justifyLastLine="0" shrinkToFit="0" readingOrder="0"/>
    </dxf>
    <dxf>
      <font>
        <strike val="0"/>
        <outline val="0"/>
        <shadow val="0"/>
        <vertAlign val="baseline"/>
        <sz val="11"/>
        <name val="Franklin Gothic Book"/>
        <family val="2"/>
        <scheme val="none"/>
      </font>
      <fill>
        <patternFill patternType="none">
          <fgColor indexed="64"/>
          <bgColor auto="1"/>
        </patternFill>
      </fill>
      <alignment horizontal="left" vertical="center" textRotation="0" wrapText="0" indent="0" justifyLastLine="0" shrinkToFit="0" readingOrder="0"/>
    </dxf>
    <dxf>
      <border outline="0">
        <top style="medium">
          <color indexed="64"/>
        </top>
      </border>
    </dxf>
    <dxf>
      <font>
        <strike val="0"/>
        <outline val="0"/>
        <shadow val="0"/>
        <vertAlign val="baseline"/>
        <sz val="11"/>
        <name val="Franklin Gothic Book"/>
        <family val="2"/>
        <scheme val="none"/>
      </font>
    </dxf>
    <dxf>
      <font>
        <b val="0"/>
        <i val="0"/>
        <strike val="0"/>
        <condense val="0"/>
        <extend val="0"/>
        <outline val="0"/>
        <shadow val="0"/>
        <u val="none"/>
        <vertAlign val="baseline"/>
        <sz val="11"/>
        <color theme="1"/>
        <name val="Franklin Gothic Book"/>
        <family val="2"/>
        <scheme val="none"/>
      </font>
      <fill>
        <patternFill patternType="none">
          <fgColor indexed="64"/>
          <bgColor indexed="65"/>
        </patternFill>
      </fill>
      <alignment horizontal="left" vertical="center" textRotation="0" wrapText="0" indent="0" justifyLastLine="0" shrinkToFit="0" readingOrder="0"/>
    </dxf>
    <dxf>
      <font>
        <b val="0"/>
        <i/>
        <strike val="0"/>
        <condense val="0"/>
        <extend val="0"/>
        <outline val="0"/>
        <shadow val="0"/>
        <u val="none"/>
        <vertAlign val="baseline"/>
        <sz val="11"/>
        <color theme="1"/>
        <name val="Franklin Gothic Book"/>
        <family val="2"/>
        <scheme val="none"/>
      </font>
      <fill>
        <patternFill patternType="none">
          <fgColor indexed="64"/>
          <bgColor auto="1"/>
        </patternFill>
      </fill>
      <alignment horizontal="left" vertical="center" textRotation="0" wrapText="0" indent="0" justifyLastLine="0" shrinkToFit="0" readingOrder="0"/>
    </dxf>
    <dxf>
      <font>
        <b val="0"/>
        <i/>
        <strike val="0"/>
        <condense val="0"/>
        <extend val="0"/>
        <outline val="0"/>
        <shadow val="0"/>
        <u val="none"/>
        <vertAlign val="baseline"/>
        <sz val="11"/>
        <color theme="1"/>
        <name val="Franklin Gothic Book"/>
        <family val="2"/>
        <scheme val="none"/>
      </font>
      <numFmt numFmtId="168" formatCode="_ * #,##0_ ;_ * \-#,##0_ ;_ * &quot;-&quot;??_ ;_ @_ "/>
      <fill>
        <patternFill patternType="none">
          <fgColor indexed="64"/>
          <bgColor auto="1"/>
        </patternFill>
      </fill>
      <alignment horizontal="left" vertical="center" textRotation="0" wrapText="0" indent="0" justifyLastLine="0" shrinkToFit="0" readingOrder="0"/>
    </dxf>
    <dxf>
      <font>
        <b val="0"/>
        <i/>
        <strike val="0"/>
        <condense val="0"/>
        <extend val="0"/>
        <outline val="0"/>
        <shadow val="0"/>
        <u val="none"/>
        <vertAlign val="baseline"/>
        <sz val="11"/>
        <color theme="1"/>
        <name val="Franklin Gothic Book"/>
        <family val="2"/>
        <scheme val="none"/>
      </font>
      <numFmt numFmtId="168" formatCode="_ * #,##0_ ;_ * \-#,##0_ ;_ * &quot;-&quot;??_ ;_ @_ "/>
      <fill>
        <patternFill patternType="none">
          <fgColor indexed="64"/>
          <bgColor auto="1"/>
        </patternFill>
      </fill>
      <alignment horizontal="left" vertical="center" textRotation="0" wrapText="0" indent="0" justifyLastLine="0" shrinkToFit="0" readingOrder="0"/>
    </dxf>
    <dxf>
      <font>
        <b val="0"/>
        <i/>
        <strike val="0"/>
        <condense val="0"/>
        <extend val="0"/>
        <outline val="0"/>
        <shadow val="0"/>
        <u val="none"/>
        <vertAlign val="baseline"/>
        <sz val="11"/>
        <color theme="1"/>
        <name val="Franklin Gothic Book"/>
        <family val="2"/>
        <scheme val="none"/>
      </font>
      <fill>
        <patternFill patternType="none">
          <fgColor indexed="64"/>
          <bgColor auto="1"/>
        </patternFill>
      </fill>
      <alignment horizontal="left" vertical="center" textRotation="0" wrapText="0" indent="0" justifyLastLine="0" shrinkToFit="0" readingOrder="0"/>
    </dxf>
    <dxf>
      <font>
        <b val="0"/>
        <i/>
        <strike val="0"/>
        <condense val="0"/>
        <extend val="0"/>
        <outline val="0"/>
        <shadow val="0"/>
        <u val="none"/>
        <vertAlign val="baseline"/>
        <sz val="11"/>
        <color theme="1"/>
        <name val="Franklin Gothic Book"/>
        <family val="2"/>
        <scheme val="none"/>
      </font>
      <fill>
        <patternFill patternType="none">
          <fgColor indexed="64"/>
          <bgColor indexed="65"/>
        </patternFill>
      </fill>
      <alignment horizontal="left" vertical="center" textRotation="0" wrapText="0" indent="0" justifyLastLine="0" shrinkToFit="0" readingOrder="0"/>
    </dxf>
    <dxf>
      <font>
        <strike val="0"/>
        <outline val="0"/>
        <shadow val="0"/>
        <vertAlign val="baseline"/>
        <sz val="11"/>
        <name val="Franklin Gothic Book"/>
        <family val="2"/>
        <scheme val="none"/>
      </font>
    </dxf>
    <dxf>
      <font>
        <b val="0"/>
        <i/>
        <strike val="0"/>
        <condense val="0"/>
        <extend val="0"/>
        <outline val="0"/>
        <shadow val="0"/>
        <u val="none"/>
        <vertAlign val="baseline"/>
        <sz val="11"/>
        <color theme="1"/>
        <name val="Franklin Gothic Book"/>
        <family val="2"/>
        <scheme val="none"/>
      </font>
      <fill>
        <patternFill patternType="none">
          <fgColor indexed="64"/>
          <bgColor indexed="65"/>
        </patternFill>
      </fill>
      <alignment horizontal="left" vertical="center" textRotation="0" wrapText="0" indent="0" justifyLastLine="0" shrinkToFit="0" readingOrder="0"/>
    </dxf>
    <dxf>
      <font>
        <strike val="0"/>
        <outline val="0"/>
        <shadow val="0"/>
        <vertAlign val="baseline"/>
        <sz val="11"/>
        <name val="Franklin Gothic Book"/>
        <family val="2"/>
        <scheme val="none"/>
      </font>
    </dxf>
    <dxf>
      <border outline="0">
        <top style="medium">
          <color indexed="64"/>
        </top>
      </border>
    </dxf>
    <dxf>
      <font>
        <strike val="0"/>
        <outline val="0"/>
        <shadow val="0"/>
        <vertAlign val="baseline"/>
        <sz val="11"/>
        <name val="Franklin Gothic Book"/>
        <family val="2"/>
        <scheme val="none"/>
      </font>
    </dxf>
    <dxf>
      <font>
        <b val="0"/>
        <i val="0"/>
        <strike val="0"/>
        <condense val="0"/>
        <extend val="0"/>
        <outline val="0"/>
        <shadow val="0"/>
        <u val="none"/>
        <vertAlign val="baseline"/>
        <sz val="11"/>
        <color theme="1"/>
        <name val="Franklin Gothic Book"/>
        <family val="2"/>
        <scheme val="none"/>
      </font>
      <fill>
        <patternFill patternType="none">
          <fgColor indexed="64"/>
          <bgColor indexed="65"/>
        </patternFill>
      </fill>
      <alignment horizontal="left" vertical="center" textRotation="0" wrapText="0" indent="0" justifyLastLine="0" shrinkToFit="0" readingOrder="0"/>
    </dxf>
    <dxf>
      <border>
        <bottom style="thin">
          <color rgb="FF188FBB"/>
        </bottom>
      </border>
    </dxf>
    <dxf>
      <fill>
        <patternFill patternType="solid">
          <bgColor theme="2"/>
        </patternFill>
      </fill>
      <border>
        <bottom style="thin">
          <color rgb="FF188FBB"/>
        </bottom>
      </border>
    </dxf>
    <dxf>
      <font>
        <b/>
        <i val="0"/>
        <color theme="0"/>
      </font>
      <fill>
        <patternFill>
          <bgColor rgb="FF165B89"/>
        </patternFill>
      </fill>
      <border>
        <top style="thick">
          <color auto="1"/>
        </top>
        <bottom style="medium">
          <color rgb="FF188FBB"/>
        </bottom>
      </border>
    </dxf>
  </dxfs>
  <tableStyles count="1" defaultTableStyle="EITI Table" defaultPivotStyle="PivotStyleLight16">
    <tableStyle name="EITI Table" pivot="0" count="3" xr9:uid="{75225649-1FD3-452E-B344-3C5F7BA5401C}">
      <tableStyleElement type="headerRow" dxfId="103"/>
      <tableStyleElement type="firstRowStripe" dxfId="102"/>
      <tableStyleElement type="secondRowStripe" dxfId="101"/>
    </tableStyle>
  </tableStyles>
  <colors>
    <mruColors>
      <color rgb="FFF6A70A"/>
      <color rgb="FF1BC2EE"/>
      <color rgb="FF165B89"/>
      <color rgb="FF188FBB"/>
      <color rgb="FF7F7F7F"/>
      <color rgb="FF132856"/>
      <color rgb="FFD9D9D9"/>
      <color rgb="FFEBCB9F"/>
      <color rgb="FF0076A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microsoft.com/office/2017/10/relationships/person" Target="persons/person.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connections" Target="connection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1736679</xdr:colOff>
      <xdr:row>5</xdr:row>
      <xdr:rowOff>35615</xdr:rowOff>
    </xdr:to>
    <xdr:pic>
      <xdr:nvPicPr>
        <xdr:cNvPr id="6" name="Picture 5" descr="https://eiti.org/sites/default/files/styles/img-narrow/public/inline/logo_gradient_-_under.png?itok=F8fw0Tyz">
          <a:extLst>
            <a:ext uri="{FF2B5EF4-FFF2-40B4-BE49-F238E27FC236}">
              <a16:creationId xmlns:a16="http://schemas.microsoft.com/office/drawing/2014/main" id="{F7B489AC-8E83-4E0B-9F05-EB553D681E25}"/>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7248" t="7983" b="5883"/>
        <a:stretch/>
      </xdr:blipFill>
      <xdr:spPr bwMode="auto">
        <a:xfrm>
          <a:off x="268432" y="0"/>
          <a:ext cx="1736679" cy="103043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6</xdr:row>
      <xdr:rowOff>0</xdr:rowOff>
    </xdr:from>
    <xdr:to>
      <xdr:col>7</xdr:col>
      <xdr:colOff>0</xdr:colOff>
      <xdr:row>7</xdr:row>
      <xdr:rowOff>568</xdr:rowOff>
    </xdr:to>
    <xdr:grpSp>
      <xdr:nvGrpSpPr>
        <xdr:cNvPr id="7" name="Group 6">
          <a:extLst>
            <a:ext uri="{FF2B5EF4-FFF2-40B4-BE49-F238E27FC236}">
              <a16:creationId xmlns:a16="http://schemas.microsoft.com/office/drawing/2014/main" id="{00862D7A-877F-4045-A40E-ABDEDE7DC440}"/>
            </a:ext>
          </a:extLst>
        </xdr:cNvPr>
        <xdr:cNvGrpSpPr>
          <a:grpSpLocks/>
        </xdr:cNvGrpSpPr>
      </xdr:nvGrpSpPr>
      <xdr:grpSpPr bwMode="auto">
        <a:xfrm>
          <a:off x="281214" y="1006929"/>
          <a:ext cx="13180786" cy="45925"/>
          <a:chOff x="1134" y="1904"/>
          <a:chExt cx="9546" cy="181"/>
        </a:xfrm>
      </xdr:grpSpPr>
      <xdr:sp macro="" textlink="">
        <xdr:nvSpPr>
          <xdr:cNvPr id="9" name="Rectangle 8">
            <a:extLst>
              <a:ext uri="{FF2B5EF4-FFF2-40B4-BE49-F238E27FC236}">
                <a16:creationId xmlns:a16="http://schemas.microsoft.com/office/drawing/2014/main" id="{421D5D26-9911-42D7-A63E-B9CE44EB1CBE}"/>
              </a:ext>
            </a:extLst>
          </xdr:cNvPr>
          <xdr:cNvSpPr>
            <a:spLocks/>
          </xdr:cNvSpPr>
        </xdr:nvSpPr>
        <xdr:spPr bwMode="auto">
          <a:xfrm>
            <a:off x="1134" y="1904"/>
            <a:ext cx="321" cy="181"/>
          </a:xfrm>
          <a:prstGeom prst="rect">
            <a:avLst/>
          </a:prstGeom>
          <a:solidFill>
            <a:srgbClr val="31AED6"/>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sp macro="" textlink="">
        <xdr:nvSpPr>
          <xdr:cNvPr id="10" name="Rectangle 9">
            <a:extLst>
              <a:ext uri="{FF2B5EF4-FFF2-40B4-BE49-F238E27FC236}">
                <a16:creationId xmlns:a16="http://schemas.microsoft.com/office/drawing/2014/main" id="{FD1D18A4-0DE9-451E-A0CB-3D15F9159B80}"/>
              </a:ext>
            </a:extLst>
          </xdr:cNvPr>
          <xdr:cNvSpPr>
            <a:spLocks/>
          </xdr:cNvSpPr>
        </xdr:nvSpPr>
        <xdr:spPr bwMode="auto">
          <a:xfrm>
            <a:off x="1564" y="1904"/>
            <a:ext cx="121" cy="181"/>
          </a:xfrm>
          <a:prstGeom prst="rect">
            <a:avLst/>
          </a:prstGeom>
          <a:solidFill>
            <a:srgbClr val="31AED6"/>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sp macro="" textlink="">
        <xdr:nvSpPr>
          <xdr:cNvPr id="14" name="Rectangle 13">
            <a:extLst>
              <a:ext uri="{FF2B5EF4-FFF2-40B4-BE49-F238E27FC236}">
                <a16:creationId xmlns:a16="http://schemas.microsoft.com/office/drawing/2014/main" id="{CBA0876A-765E-4DEE-AF84-376EACB07086}"/>
              </a:ext>
            </a:extLst>
          </xdr:cNvPr>
          <xdr:cNvSpPr>
            <a:spLocks/>
          </xdr:cNvSpPr>
        </xdr:nvSpPr>
        <xdr:spPr bwMode="auto">
          <a:xfrm>
            <a:off x="1682" y="1904"/>
            <a:ext cx="213" cy="181"/>
          </a:xfrm>
          <a:prstGeom prst="rect">
            <a:avLst/>
          </a:prstGeom>
          <a:solidFill>
            <a:srgbClr val="184065"/>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sp macro="" textlink="">
        <xdr:nvSpPr>
          <xdr:cNvPr id="8" name="Rectangle 7">
            <a:extLst>
              <a:ext uri="{FF2B5EF4-FFF2-40B4-BE49-F238E27FC236}">
                <a16:creationId xmlns:a16="http://schemas.microsoft.com/office/drawing/2014/main" id="{7EA1CF7C-4BAD-44D8-98E5-07130321E6E1}"/>
              </a:ext>
            </a:extLst>
          </xdr:cNvPr>
          <xdr:cNvSpPr>
            <a:spLocks/>
          </xdr:cNvSpPr>
        </xdr:nvSpPr>
        <xdr:spPr bwMode="auto">
          <a:xfrm>
            <a:off x="1449" y="1904"/>
            <a:ext cx="121" cy="181"/>
          </a:xfrm>
          <a:prstGeom prst="rect">
            <a:avLst/>
          </a:prstGeom>
          <a:solidFill>
            <a:srgbClr val="184065"/>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sp macro="" textlink="">
        <xdr:nvSpPr>
          <xdr:cNvPr id="15" name="Rectangle 14">
            <a:extLst>
              <a:ext uri="{FF2B5EF4-FFF2-40B4-BE49-F238E27FC236}">
                <a16:creationId xmlns:a16="http://schemas.microsoft.com/office/drawing/2014/main" id="{AC9E5FCF-70A8-4D37-91CC-97936C08C4A1}"/>
              </a:ext>
            </a:extLst>
          </xdr:cNvPr>
          <xdr:cNvSpPr>
            <a:spLocks/>
          </xdr:cNvSpPr>
        </xdr:nvSpPr>
        <xdr:spPr bwMode="auto">
          <a:xfrm>
            <a:off x="2006" y="1904"/>
            <a:ext cx="220" cy="181"/>
          </a:xfrm>
          <a:prstGeom prst="rect">
            <a:avLst/>
          </a:prstGeom>
          <a:solidFill>
            <a:srgbClr val="184065"/>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sp macro="" textlink="">
        <xdr:nvSpPr>
          <xdr:cNvPr id="16" name="Rectangle 15">
            <a:extLst>
              <a:ext uri="{FF2B5EF4-FFF2-40B4-BE49-F238E27FC236}">
                <a16:creationId xmlns:a16="http://schemas.microsoft.com/office/drawing/2014/main" id="{9540E414-A9AD-40D2-AF5D-E1F917A542E4}"/>
              </a:ext>
            </a:extLst>
          </xdr:cNvPr>
          <xdr:cNvSpPr>
            <a:spLocks/>
          </xdr:cNvSpPr>
        </xdr:nvSpPr>
        <xdr:spPr bwMode="auto">
          <a:xfrm>
            <a:off x="1797" y="1904"/>
            <a:ext cx="310" cy="181"/>
          </a:xfrm>
          <a:prstGeom prst="rect">
            <a:avLst/>
          </a:prstGeom>
          <a:solidFill>
            <a:srgbClr val="31AED6"/>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sp macro="" textlink="">
        <xdr:nvSpPr>
          <xdr:cNvPr id="17" name="Rectangle 16">
            <a:extLst>
              <a:ext uri="{FF2B5EF4-FFF2-40B4-BE49-F238E27FC236}">
                <a16:creationId xmlns:a16="http://schemas.microsoft.com/office/drawing/2014/main" id="{5631DA6C-ED1C-41EA-8559-E220AD1F5749}"/>
              </a:ext>
            </a:extLst>
          </xdr:cNvPr>
          <xdr:cNvSpPr>
            <a:spLocks/>
          </xdr:cNvSpPr>
        </xdr:nvSpPr>
        <xdr:spPr bwMode="auto">
          <a:xfrm>
            <a:off x="2331" y="1904"/>
            <a:ext cx="8349" cy="181"/>
          </a:xfrm>
          <a:prstGeom prst="rect">
            <a:avLst/>
          </a:prstGeom>
          <a:solidFill>
            <a:srgbClr val="184065"/>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sp macro="" textlink="">
        <xdr:nvSpPr>
          <xdr:cNvPr id="18" name="Rectangle 17">
            <a:extLst>
              <a:ext uri="{FF2B5EF4-FFF2-40B4-BE49-F238E27FC236}">
                <a16:creationId xmlns:a16="http://schemas.microsoft.com/office/drawing/2014/main" id="{2129CC27-BDBB-4D45-BD8F-81849F15CB12}"/>
              </a:ext>
            </a:extLst>
          </xdr:cNvPr>
          <xdr:cNvSpPr>
            <a:spLocks/>
          </xdr:cNvSpPr>
        </xdr:nvSpPr>
        <xdr:spPr bwMode="auto">
          <a:xfrm>
            <a:off x="2226" y="1909"/>
            <a:ext cx="108" cy="176"/>
          </a:xfrm>
          <a:prstGeom prst="rect">
            <a:avLst/>
          </a:prstGeom>
          <a:solidFill>
            <a:srgbClr val="31AED6"/>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4</xdr:row>
      <xdr:rowOff>180974</xdr:rowOff>
    </xdr:from>
    <xdr:to>
      <xdr:col>14</xdr:col>
      <xdr:colOff>0</xdr:colOff>
      <xdr:row>6</xdr:row>
      <xdr:rowOff>0</xdr:rowOff>
    </xdr:to>
    <xdr:grpSp>
      <xdr:nvGrpSpPr>
        <xdr:cNvPr id="5" name="Group 4">
          <a:extLst>
            <a:ext uri="{FF2B5EF4-FFF2-40B4-BE49-F238E27FC236}">
              <a16:creationId xmlns:a16="http://schemas.microsoft.com/office/drawing/2014/main" id="{9B73E1E8-14D5-4032-BFBF-2C0E51B7CF8D}"/>
            </a:ext>
          </a:extLst>
        </xdr:cNvPr>
        <xdr:cNvGrpSpPr>
          <a:grpSpLocks/>
        </xdr:cNvGrpSpPr>
      </xdr:nvGrpSpPr>
      <xdr:grpSpPr bwMode="auto">
        <a:xfrm>
          <a:off x="194235" y="0"/>
          <a:ext cx="22471530" cy="0"/>
          <a:chOff x="1133" y="1230"/>
          <a:chExt cx="8460" cy="208"/>
        </a:xfrm>
      </xdr:grpSpPr>
      <xdr:sp macro="" textlink="">
        <xdr:nvSpPr>
          <xdr:cNvPr id="6" name="Rektangel 2">
            <a:extLst>
              <a:ext uri="{FF2B5EF4-FFF2-40B4-BE49-F238E27FC236}">
                <a16:creationId xmlns:a16="http://schemas.microsoft.com/office/drawing/2014/main" id="{98E8F3D6-7500-4A83-ADB1-5A3338A665E8}"/>
              </a:ext>
            </a:extLst>
          </xdr:cNvPr>
          <xdr:cNvSpPr>
            <a:spLocks noChangeArrowheads="1"/>
          </xdr:cNvSpPr>
        </xdr:nvSpPr>
        <xdr:spPr bwMode="auto">
          <a:xfrm>
            <a:off x="1133" y="1230"/>
            <a:ext cx="8460" cy="208"/>
          </a:xfrm>
          <a:prstGeom prst="rect">
            <a:avLst/>
          </a:prstGeom>
          <a:solidFill>
            <a:srgbClr val="0076AF"/>
          </a:solidFill>
          <a:ln>
            <a:noFill/>
          </a:ln>
          <a:extLst>
            <a:ext uri="{91240B29-F687-4f45-9708-019B960494DF}"/>
          </a:extLst>
        </xdr:spPr>
        <xdr:txBody>
          <a:bodyPr rot="0" vert="horz" wrap="square" lIns="91440" tIns="45720" rIns="91440" bIns="45720" anchor="ctr" anchorCtr="0" upright="1">
            <a:noAutofit/>
          </a:bodyPr>
          <a:lstStyle/>
          <a:p>
            <a:endParaRPr lang="en-GB"/>
          </a:p>
        </xdr:txBody>
      </xdr:sp>
      <xdr:sp macro="" textlink="">
        <xdr:nvSpPr>
          <xdr:cNvPr id="7" name="Rektangel 3">
            <a:extLst>
              <a:ext uri="{FF2B5EF4-FFF2-40B4-BE49-F238E27FC236}">
                <a16:creationId xmlns:a16="http://schemas.microsoft.com/office/drawing/2014/main" id="{49F7436F-6E45-494D-87AF-7C61A413D25E}"/>
              </a:ext>
            </a:extLst>
          </xdr:cNvPr>
          <xdr:cNvSpPr>
            <a:spLocks noChangeArrowheads="1"/>
          </xdr:cNvSpPr>
        </xdr:nvSpPr>
        <xdr:spPr bwMode="auto">
          <a:xfrm>
            <a:off x="2298" y="1230"/>
            <a:ext cx="750" cy="208"/>
          </a:xfrm>
          <a:prstGeom prst="rect">
            <a:avLst/>
          </a:prstGeom>
          <a:solidFill>
            <a:srgbClr val="56ADD6"/>
          </a:solidFill>
          <a:ln>
            <a:noFill/>
          </a:ln>
          <a:extLst>
            <a:ext uri="{91240B29-F687-4f45-9708-019B960494DF}"/>
          </a:extLst>
        </xdr:spPr>
        <xdr:txBody>
          <a:bodyPr rot="0" vert="horz" wrap="square" lIns="91440" tIns="45720" rIns="91440" bIns="45720" anchor="ctr" anchorCtr="0" upright="1">
            <a:noAutofit/>
          </a:bodyPr>
          <a:lstStyle/>
          <a:p>
            <a:endParaRPr lang="en-GB"/>
          </a:p>
        </xdr:txBody>
      </xdr:sp>
    </xdr:grpSp>
    <xdr:clientData/>
  </xdr:twoCellAnchor>
  <xdr:twoCellAnchor editAs="oneCell">
    <xdr:from>
      <xdr:col>12</xdr:col>
      <xdr:colOff>8965</xdr:colOff>
      <xdr:row>28</xdr:row>
      <xdr:rowOff>212910</xdr:rowOff>
    </xdr:from>
    <xdr:to>
      <xdr:col>14</xdr:col>
      <xdr:colOff>0</xdr:colOff>
      <xdr:row>70</xdr:row>
      <xdr:rowOff>122516</xdr:rowOff>
    </xdr:to>
    <xdr:pic>
      <xdr:nvPicPr>
        <xdr:cNvPr id="13" name="Picture 12">
          <a:extLst>
            <a:ext uri="{FF2B5EF4-FFF2-40B4-BE49-F238E27FC236}">
              <a16:creationId xmlns:a16="http://schemas.microsoft.com/office/drawing/2014/main" id="{EF5AD3F8-19EE-403C-8653-CF7C887B43C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377083" y="5569322"/>
          <a:ext cx="6187888" cy="877420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0</xdr:colOff>
      <xdr:row>3</xdr:row>
      <xdr:rowOff>0</xdr:rowOff>
    </xdr:from>
    <xdr:to>
      <xdr:col>7</xdr:col>
      <xdr:colOff>304800</xdr:colOff>
      <xdr:row>4</xdr:row>
      <xdr:rowOff>120650</xdr:rowOff>
    </xdr:to>
    <xdr:sp macro="" textlink="">
      <xdr:nvSpPr>
        <xdr:cNvPr id="8452" name="AutoShape 260">
          <a:extLst>
            <a:ext uri="{FF2B5EF4-FFF2-40B4-BE49-F238E27FC236}">
              <a16:creationId xmlns:a16="http://schemas.microsoft.com/office/drawing/2014/main" id="{496B0B5C-016C-4A77-A957-2A75F9D06302}"/>
            </a:ext>
          </a:extLst>
        </xdr:cNvPr>
        <xdr:cNvSpPr>
          <a:spLocks noChangeAspect="1" noChangeArrowheads="1"/>
        </xdr:cNvSpPr>
      </xdr:nvSpPr>
      <xdr:spPr bwMode="auto">
        <a:xfrm>
          <a:off x="11982450" y="542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5</xdr:row>
      <xdr:rowOff>0</xdr:rowOff>
    </xdr:from>
    <xdr:to>
      <xdr:col>7</xdr:col>
      <xdr:colOff>304800</xdr:colOff>
      <xdr:row>6</xdr:row>
      <xdr:rowOff>120650</xdr:rowOff>
    </xdr:to>
    <xdr:sp macro="" textlink="">
      <xdr:nvSpPr>
        <xdr:cNvPr id="8453" name="AutoShape 261">
          <a:extLst>
            <a:ext uri="{FF2B5EF4-FFF2-40B4-BE49-F238E27FC236}">
              <a16:creationId xmlns:a16="http://schemas.microsoft.com/office/drawing/2014/main" id="{64794F00-83CB-41CC-92ED-418896BD69DA}"/>
            </a:ext>
          </a:extLst>
        </xdr:cNvPr>
        <xdr:cNvSpPr>
          <a:spLocks noChangeAspect="1" noChangeArrowheads="1"/>
        </xdr:cNvSpPr>
      </xdr:nvSpPr>
      <xdr:spPr bwMode="auto">
        <a:xfrm>
          <a:off x="11982450" y="904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10</xdr:row>
      <xdr:rowOff>0</xdr:rowOff>
    </xdr:from>
    <xdr:to>
      <xdr:col>7</xdr:col>
      <xdr:colOff>304800</xdr:colOff>
      <xdr:row>11</xdr:row>
      <xdr:rowOff>120650</xdr:rowOff>
    </xdr:to>
    <xdr:sp macro="" textlink="">
      <xdr:nvSpPr>
        <xdr:cNvPr id="8454" name="AutoShape 262">
          <a:extLst>
            <a:ext uri="{FF2B5EF4-FFF2-40B4-BE49-F238E27FC236}">
              <a16:creationId xmlns:a16="http://schemas.microsoft.com/office/drawing/2014/main" id="{B292C71B-1E9D-403B-A372-5853D485832E}"/>
            </a:ext>
          </a:extLst>
        </xdr:cNvPr>
        <xdr:cNvSpPr>
          <a:spLocks noChangeAspect="1" noChangeArrowheads="1"/>
        </xdr:cNvSpPr>
      </xdr:nvSpPr>
      <xdr:spPr bwMode="auto">
        <a:xfrm>
          <a:off x="11982450" y="1809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11</xdr:row>
      <xdr:rowOff>0</xdr:rowOff>
    </xdr:from>
    <xdr:to>
      <xdr:col>7</xdr:col>
      <xdr:colOff>304800</xdr:colOff>
      <xdr:row>12</xdr:row>
      <xdr:rowOff>120650</xdr:rowOff>
    </xdr:to>
    <xdr:sp macro="" textlink="">
      <xdr:nvSpPr>
        <xdr:cNvPr id="8455" name="AutoShape 263">
          <a:extLst>
            <a:ext uri="{FF2B5EF4-FFF2-40B4-BE49-F238E27FC236}">
              <a16:creationId xmlns:a16="http://schemas.microsoft.com/office/drawing/2014/main" id="{289AA93A-9991-48A0-A373-A229F378FECB}"/>
            </a:ext>
          </a:extLst>
        </xdr:cNvPr>
        <xdr:cNvSpPr>
          <a:spLocks noChangeAspect="1" noChangeArrowheads="1"/>
        </xdr:cNvSpPr>
      </xdr:nvSpPr>
      <xdr:spPr bwMode="auto">
        <a:xfrm>
          <a:off x="11982450"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14</xdr:row>
      <xdr:rowOff>0</xdr:rowOff>
    </xdr:from>
    <xdr:to>
      <xdr:col>7</xdr:col>
      <xdr:colOff>304800</xdr:colOff>
      <xdr:row>15</xdr:row>
      <xdr:rowOff>120650</xdr:rowOff>
    </xdr:to>
    <xdr:sp macro="" textlink="">
      <xdr:nvSpPr>
        <xdr:cNvPr id="8456" name="AutoShape 264">
          <a:extLst>
            <a:ext uri="{FF2B5EF4-FFF2-40B4-BE49-F238E27FC236}">
              <a16:creationId xmlns:a16="http://schemas.microsoft.com/office/drawing/2014/main" id="{EAF65064-8F02-4FA7-A7B5-0C44FF177183}"/>
            </a:ext>
          </a:extLst>
        </xdr:cNvPr>
        <xdr:cNvSpPr>
          <a:spLocks noChangeAspect="1" noChangeArrowheads="1"/>
        </xdr:cNvSpPr>
      </xdr:nvSpPr>
      <xdr:spPr bwMode="auto">
        <a:xfrm>
          <a:off x="11982450" y="2533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32</xdr:row>
      <xdr:rowOff>0</xdr:rowOff>
    </xdr:from>
    <xdr:to>
      <xdr:col>7</xdr:col>
      <xdr:colOff>304800</xdr:colOff>
      <xdr:row>33</xdr:row>
      <xdr:rowOff>120650</xdr:rowOff>
    </xdr:to>
    <xdr:sp macro="" textlink="">
      <xdr:nvSpPr>
        <xdr:cNvPr id="8457" name="AutoShape 265">
          <a:extLst>
            <a:ext uri="{FF2B5EF4-FFF2-40B4-BE49-F238E27FC236}">
              <a16:creationId xmlns:a16="http://schemas.microsoft.com/office/drawing/2014/main" id="{A8EC7E47-AED7-47A1-8EBA-1338D705886F}"/>
            </a:ext>
          </a:extLst>
        </xdr:cNvPr>
        <xdr:cNvSpPr>
          <a:spLocks noChangeAspect="1" noChangeArrowheads="1"/>
        </xdr:cNvSpPr>
      </xdr:nvSpPr>
      <xdr:spPr bwMode="auto">
        <a:xfrm>
          <a:off x="11982450" y="5791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33</xdr:row>
      <xdr:rowOff>0</xdr:rowOff>
    </xdr:from>
    <xdr:to>
      <xdr:col>7</xdr:col>
      <xdr:colOff>304800</xdr:colOff>
      <xdr:row>34</xdr:row>
      <xdr:rowOff>120650</xdr:rowOff>
    </xdr:to>
    <xdr:sp macro="" textlink="">
      <xdr:nvSpPr>
        <xdr:cNvPr id="8458" name="AutoShape 266">
          <a:extLst>
            <a:ext uri="{FF2B5EF4-FFF2-40B4-BE49-F238E27FC236}">
              <a16:creationId xmlns:a16="http://schemas.microsoft.com/office/drawing/2014/main" id="{813DB849-148A-4C95-AFF7-CC5535217238}"/>
            </a:ext>
          </a:extLst>
        </xdr:cNvPr>
        <xdr:cNvSpPr>
          <a:spLocks noChangeAspect="1" noChangeArrowheads="1"/>
        </xdr:cNvSpPr>
      </xdr:nvSpPr>
      <xdr:spPr bwMode="auto">
        <a:xfrm>
          <a:off x="11982450" y="5972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34</xdr:row>
      <xdr:rowOff>0</xdr:rowOff>
    </xdr:from>
    <xdr:to>
      <xdr:col>7</xdr:col>
      <xdr:colOff>304800</xdr:colOff>
      <xdr:row>35</xdr:row>
      <xdr:rowOff>120650</xdr:rowOff>
    </xdr:to>
    <xdr:sp macro="" textlink="">
      <xdr:nvSpPr>
        <xdr:cNvPr id="8459" name="AutoShape 267">
          <a:extLst>
            <a:ext uri="{FF2B5EF4-FFF2-40B4-BE49-F238E27FC236}">
              <a16:creationId xmlns:a16="http://schemas.microsoft.com/office/drawing/2014/main" id="{399F5770-645E-4974-B8D0-FDA3FC670348}"/>
            </a:ext>
          </a:extLst>
        </xdr:cNvPr>
        <xdr:cNvSpPr>
          <a:spLocks noChangeAspect="1" noChangeArrowheads="1"/>
        </xdr:cNvSpPr>
      </xdr:nvSpPr>
      <xdr:spPr bwMode="auto">
        <a:xfrm>
          <a:off x="11982450" y="6153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40</xdr:row>
      <xdr:rowOff>0</xdr:rowOff>
    </xdr:from>
    <xdr:to>
      <xdr:col>7</xdr:col>
      <xdr:colOff>304800</xdr:colOff>
      <xdr:row>41</xdr:row>
      <xdr:rowOff>120650</xdr:rowOff>
    </xdr:to>
    <xdr:sp macro="" textlink="">
      <xdr:nvSpPr>
        <xdr:cNvPr id="8460" name="AutoShape 268">
          <a:extLst>
            <a:ext uri="{FF2B5EF4-FFF2-40B4-BE49-F238E27FC236}">
              <a16:creationId xmlns:a16="http://schemas.microsoft.com/office/drawing/2014/main" id="{3540829E-FEBF-4B84-8217-9EC53EE657D8}"/>
            </a:ext>
          </a:extLst>
        </xdr:cNvPr>
        <xdr:cNvSpPr>
          <a:spLocks noChangeAspect="1" noChangeArrowheads="1"/>
        </xdr:cNvSpPr>
      </xdr:nvSpPr>
      <xdr:spPr bwMode="auto">
        <a:xfrm>
          <a:off x="11982450" y="7239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53</xdr:row>
      <xdr:rowOff>0</xdr:rowOff>
    </xdr:from>
    <xdr:to>
      <xdr:col>7</xdr:col>
      <xdr:colOff>304800</xdr:colOff>
      <xdr:row>54</xdr:row>
      <xdr:rowOff>120650</xdr:rowOff>
    </xdr:to>
    <xdr:sp macro="" textlink="">
      <xdr:nvSpPr>
        <xdr:cNvPr id="8461" name="AutoShape 269">
          <a:extLst>
            <a:ext uri="{FF2B5EF4-FFF2-40B4-BE49-F238E27FC236}">
              <a16:creationId xmlns:a16="http://schemas.microsoft.com/office/drawing/2014/main" id="{A78A90D2-195B-4FBD-AF60-C3B086559529}"/>
            </a:ext>
          </a:extLst>
        </xdr:cNvPr>
        <xdr:cNvSpPr>
          <a:spLocks noChangeAspect="1" noChangeArrowheads="1"/>
        </xdr:cNvSpPr>
      </xdr:nvSpPr>
      <xdr:spPr bwMode="auto">
        <a:xfrm>
          <a:off x="11982450" y="95916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67</xdr:row>
      <xdr:rowOff>0</xdr:rowOff>
    </xdr:from>
    <xdr:to>
      <xdr:col>7</xdr:col>
      <xdr:colOff>304800</xdr:colOff>
      <xdr:row>68</xdr:row>
      <xdr:rowOff>120650</xdr:rowOff>
    </xdr:to>
    <xdr:sp macro="" textlink="">
      <xdr:nvSpPr>
        <xdr:cNvPr id="8462" name="AutoShape 270">
          <a:extLst>
            <a:ext uri="{FF2B5EF4-FFF2-40B4-BE49-F238E27FC236}">
              <a16:creationId xmlns:a16="http://schemas.microsoft.com/office/drawing/2014/main" id="{2E200D32-A97A-4153-8CCC-04937B2E2688}"/>
            </a:ext>
          </a:extLst>
        </xdr:cNvPr>
        <xdr:cNvSpPr>
          <a:spLocks noChangeAspect="1" noChangeArrowheads="1"/>
        </xdr:cNvSpPr>
      </xdr:nvSpPr>
      <xdr:spPr bwMode="auto">
        <a:xfrm>
          <a:off x="11982450" y="121253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69</xdr:row>
      <xdr:rowOff>0</xdr:rowOff>
    </xdr:from>
    <xdr:to>
      <xdr:col>7</xdr:col>
      <xdr:colOff>304800</xdr:colOff>
      <xdr:row>70</xdr:row>
      <xdr:rowOff>120650</xdr:rowOff>
    </xdr:to>
    <xdr:sp macro="" textlink="">
      <xdr:nvSpPr>
        <xdr:cNvPr id="8463" name="AutoShape 271">
          <a:extLst>
            <a:ext uri="{FF2B5EF4-FFF2-40B4-BE49-F238E27FC236}">
              <a16:creationId xmlns:a16="http://schemas.microsoft.com/office/drawing/2014/main" id="{B012AC0A-BE7D-45C6-9293-6FAD1D2EF2C9}"/>
            </a:ext>
          </a:extLst>
        </xdr:cNvPr>
        <xdr:cNvSpPr>
          <a:spLocks noChangeAspect="1" noChangeArrowheads="1"/>
        </xdr:cNvSpPr>
      </xdr:nvSpPr>
      <xdr:spPr bwMode="auto">
        <a:xfrm>
          <a:off x="11982450" y="12487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79</xdr:row>
      <xdr:rowOff>0</xdr:rowOff>
    </xdr:from>
    <xdr:to>
      <xdr:col>7</xdr:col>
      <xdr:colOff>304800</xdr:colOff>
      <xdr:row>80</xdr:row>
      <xdr:rowOff>120650</xdr:rowOff>
    </xdr:to>
    <xdr:sp macro="" textlink="">
      <xdr:nvSpPr>
        <xdr:cNvPr id="8464" name="AutoShape 272">
          <a:extLst>
            <a:ext uri="{FF2B5EF4-FFF2-40B4-BE49-F238E27FC236}">
              <a16:creationId xmlns:a16="http://schemas.microsoft.com/office/drawing/2014/main" id="{F30DB2BC-2787-4312-9085-801DB8B5B4BA}"/>
            </a:ext>
          </a:extLst>
        </xdr:cNvPr>
        <xdr:cNvSpPr>
          <a:spLocks noChangeAspect="1" noChangeArrowheads="1"/>
        </xdr:cNvSpPr>
      </xdr:nvSpPr>
      <xdr:spPr bwMode="auto">
        <a:xfrm>
          <a:off x="11982450" y="14297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85</xdr:row>
      <xdr:rowOff>0</xdr:rowOff>
    </xdr:from>
    <xdr:to>
      <xdr:col>7</xdr:col>
      <xdr:colOff>304800</xdr:colOff>
      <xdr:row>86</xdr:row>
      <xdr:rowOff>120650</xdr:rowOff>
    </xdr:to>
    <xdr:sp macro="" textlink="">
      <xdr:nvSpPr>
        <xdr:cNvPr id="8465" name="AutoShape 273">
          <a:extLst>
            <a:ext uri="{FF2B5EF4-FFF2-40B4-BE49-F238E27FC236}">
              <a16:creationId xmlns:a16="http://schemas.microsoft.com/office/drawing/2014/main" id="{471C0C8A-69A5-4E91-9DC3-D55BFBEF61A2}"/>
            </a:ext>
          </a:extLst>
        </xdr:cNvPr>
        <xdr:cNvSpPr>
          <a:spLocks noChangeAspect="1" noChangeArrowheads="1"/>
        </xdr:cNvSpPr>
      </xdr:nvSpPr>
      <xdr:spPr bwMode="auto">
        <a:xfrm>
          <a:off x="11982450" y="15382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86</xdr:row>
      <xdr:rowOff>0</xdr:rowOff>
    </xdr:from>
    <xdr:to>
      <xdr:col>7</xdr:col>
      <xdr:colOff>304800</xdr:colOff>
      <xdr:row>87</xdr:row>
      <xdr:rowOff>120650</xdr:rowOff>
    </xdr:to>
    <xdr:sp macro="" textlink="">
      <xdr:nvSpPr>
        <xdr:cNvPr id="8466" name="AutoShape 274">
          <a:extLst>
            <a:ext uri="{FF2B5EF4-FFF2-40B4-BE49-F238E27FC236}">
              <a16:creationId xmlns:a16="http://schemas.microsoft.com/office/drawing/2014/main" id="{6DC417FC-BE73-48EB-9780-E05F0BE7098F}"/>
            </a:ext>
          </a:extLst>
        </xdr:cNvPr>
        <xdr:cNvSpPr>
          <a:spLocks noChangeAspect="1" noChangeArrowheads="1"/>
        </xdr:cNvSpPr>
      </xdr:nvSpPr>
      <xdr:spPr bwMode="auto">
        <a:xfrm>
          <a:off x="11982450" y="1556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97</xdr:row>
      <xdr:rowOff>0</xdr:rowOff>
    </xdr:from>
    <xdr:to>
      <xdr:col>7</xdr:col>
      <xdr:colOff>304800</xdr:colOff>
      <xdr:row>98</xdr:row>
      <xdr:rowOff>120650</xdr:rowOff>
    </xdr:to>
    <xdr:sp macro="" textlink="">
      <xdr:nvSpPr>
        <xdr:cNvPr id="8467" name="AutoShape 275">
          <a:extLst>
            <a:ext uri="{FF2B5EF4-FFF2-40B4-BE49-F238E27FC236}">
              <a16:creationId xmlns:a16="http://schemas.microsoft.com/office/drawing/2014/main" id="{A4101640-AE25-4E61-AF4D-E27EEC8404C7}"/>
            </a:ext>
          </a:extLst>
        </xdr:cNvPr>
        <xdr:cNvSpPr>
          <a:spLocks noChangeAspect="1" noChangeArrowheads="1"/>
        </xdr:cNvSpPr>
      </xdr:nvSpPr>
      <xdr:spPr bwMode="auto">
        <a:xfrm>
          <a:off x="11982450" y="17554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108</xdr:row>
      <xdr:rowOff>0</xdr:rowOff>
    </xdr:from>
    <xdr:to>
      <xdr:col>7</xdr:col>
      <xdr:colOff>304800</xdr:colOff>
      <xdr:row>109</xdr:row>
      <xdr:rowOff>120650</xdr:rowOff>
    </xdr:to>
    <xdr:sp macro="" textlink="">
      <xdr:nvSpPr>
        <xdr:cNvPr id="8468" name="AutoShape 276">
          <a:extLst>
            <a:ext uri="{FF2B5EF4-FFF2-40B4-BE49-F238E27FC236}">
              <a16:creationId xmlns:a16="http://schemas.microsoft.com/office/drawing/2014/main" id="{73528F53-D73B-4D02-BE3C-0A2A88ADB061}"/>
            </a:ext>
          </a:extLst>
        </xdr:cNvPr>
        <xdr:cNvSpPr>
          <a:spLocks noChangeAspect="1" noChangeArrowheads="1"/>
        </xdr:cNvSpPr>
      </xdr:nvSpPr>
      <xdr:spPr bwMode="auto">
        <a:xfrm>
          <a:off x="11982450" y="19545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124</xdr:row>
      <xdr:rowOff>0</xdr:rowOff>
    </xdr:from>
    <xdr:to>
      <xdr:col>7</xdr:col>
      <xdr:colOff>304800</xdr:colOff>
      <xdr:row>125</xdr:row>
      <xdr:rowOff>120650</xdr:rowOff>
    </xdr:to>
    <xdr:sp macro="" textlink="">
      <xdr:nvSpPr>
        <xdr:cNvPr id="8469" name="AutoShape 277">
          <a:extLst>
            <a:ext uri="{FF2B5EF4-FFF2-40B4-BE49-F238E27FC236}">
              <a16:creationId xmlns:a16="http://schemas.microsoft.com/office/drawing/2014/main" id="{D3019745-D5D9-470F-9E52-135D5B74DAAF}"/>
            </a:ext>
          </a:extLst>
        </xdr:cNvPr>
        <xdr:cNvSpPr>
          <a:spLocks noChangeAspect="1" noChangeArrowheads="1"/>
        </xdr:cNvSpPr>
      </xdr:nvSpPr>
      <xdr:spPr bwMode="auto">
        <a:xfrm>
          <a:off x="11982450" y="22440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X:\CCaSS\Clients\World%20Bank\EITI%20report%202020\07%20Final%20EITI%20report\Summary%20table\&#1057;&#1082;&#1086;&#1088;&#1077;&#1075;&#1086;&#1074;&#1072;&#1085;&#1110;_&#1057;&#1077;&#1082;&#1088;&#1077;&#1090;&#1072;&#1088;&#1110;&#1072;&#1090;&#1086;&#1084;_25.07.2022\new\2020%20Ukraine%20Summary%20Data%20EN%20v2_with%20correctio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duction"/>
      <sheetName val="Part 1 - About"/>
      <sheetName val="Part 2 - Disclosure checklist"/>
      <sheetName val="Part 3 - Reporting entities"/>
      <sheetName val="Part 4 - Government revenues"/>
      <sheetName val="Part 5 - Company data"/>
      <sheetName val="Lists"/>
    </sheetNames>
    <sheetDataSet>
      <sheetData sheetId="0"/>
      <sheetData sheetId="1"/>
      <sheetData sheetId="2"/>
      <sheetData sheetId="3"/>
      <sheetData sheetId="4"/>
      <sheetData sheetId="5"/>
      <sheetData sheetId="6">
        <row r="4">
          <cell r="K4" t="str">
            <v>Yes, systematically disclosed</v>
          </cell>
        </row>
        <row r="5">
          <cell r="K5" t="str">
            <v>Yes, through EITI reporting</v>
          </cell>
        </row>
        <row r="6">
          <cell r="K6" t="str">
            <v>Not applicable</v>
          </cell>
        </row>
      </sheetData>
    </sheetDataSet>
  </externalBook>
</externalLink>
</file>

<file path=xl/persons/person.xml><?xml version="1.0" encoding="utf-8"?>
<personList xmlns="http://schemas.microsoft.com/office/spreadsheetml/2018/threadedcomments" xmlns:x="http://schemas.openxmlformats.org/spreadsheetml/2006/main">
  <person displayName="Natalia A Atamaniuk" id="{EEFEFBA1-468B-40A4-BB0F-98714B1340A5}" userId="S::Natalia.Atamaniuk@ua.ey.com::22cf3b16-e304-4092-85aa-11810118e2cc"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6A89EE5C-8D1E-45E6-82AB-11CD45BA6E40}" name="Companies" displayName="Companies" ref="B24:I81" totalsRowShown="0" headerRowDxfId="100" dataDxfId="99" tableBorderDxfId="98" headerRowCellStyle="Normal 2">
  <autoFilter ref="B24:I81" xr:uid="{29A02D02-B15A-4451-BC82-381511A5580C}"/>
  <tableColumns count="8">
    <tableColumn id="1" xr3:uid="{8CC8A279-3D52-433B-A927-54271A548F95}" name="Full company name" dataDxfId="97"/>
    <tableColumn id="7" xr3:uid="{6199F5EF-D667-4A2E-B4B6-E28C9D86CE7D}" name="Company type" dataDxfId="96" dataCellStyle="Normal 2"/>
    <tableColumn id="2" xr3:uid="{47CFFE63-62E9-4C2F-AF7A-8C998C2115DD}" name="Company ID number" dataDxfId="95"/>
    <tableColumn id="5" xr3:uid="{44126531-1251-489D-817D-0BB675AD4463}" name="Sector" dataDxfId="94" dataCellStyle="Normal 2"/>
    <tableColumn id="3" xr3:uid="{B0C9D6BC-CD8D-487B-AAF5-C67B584CF297}" name="Commodities (comma-seperated)" dataDxfId="93" dataCellStyle="Normal 2"/>
    <tableColumn id="4" xr3:uid="{647342AE-9A02-48F4-8A87-5A810456D069}" name="Stock exchange listing or company website " dataDxfId="92" dataCellStyle="Comma"/>
    <tableColumn id="8" xr3:uid="{A71D3E18-CE7F-4A3A-9C59-406CFD09BD83}" name="Audited financial statement (or balance sheet, cash flows, profit/loss statement if unavailable)" dataDxfId="91" dataCellStyle="Comma"/>
    <tableColumn id="6" xr3:uid="{2A2434D1-ADCC-40FE-8B5D-B8088719FA46}" name="Payments to Governments Report" dataDxfId="90" dataCellStyle="Comma">
      <calculatedColumnFormula>SUMIF(Table10[Company],Companies[[#This Row],[Full company name]],Table10[Revenue value])</calculatedColumnFormula>
    </tableColumn>
  </tableColumns>
  <tableStyleInfo name="EITI Table"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5000000}" name="Table5_Commodities_list" displayName="Table5_Commodities_list" ref="N2:P73" totalsRowShown="0" headerRowDxfId="21">
  <autoFilter ref="N2:P73" xr:uid="{00000000-0009-0000-0100-000005000000}"/>
  <sortState xmlns:xlrd2="http://schemas.microsoft.com/office/spreadsheetml/2017/richdata2" ref="N3:P72">
    <sortCondition ref="N2:N72"/>
  </sortState>
  <tableColumns count="3">
    <tableColumn id="1" xr3:uid="{00000000-0010-0000-0500-000001000000}" name="HS ProductCode" dataDxfId="20"/>
    <tableColumn id="2" xr3:uid="{00000000-0010-0000-0500-000002000000}" name="HS Product Description" dataDxfId="19"/>
    <tableColumn id="3" xr3:uid="{00000000-0010-0000-0500-000003000000}" name="HS Product Description w volume" dataDxfId="18"/>
  </tableColumns>
  <tableStyleInfo name="EITI Table"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Table6_GFS_codes_classification" displayName="Table6_GFS_codes_classification" ref="S2:Y30" totalsRowShown="0" headerRowDxfId="17" dataDxfId="16">
  <autoFilter ref="S2:Y30" xr:uid="{00000000-0009-0000-0100-000007000000}"/>
  <tableColumns count="7">
    <tableColumn id="4" xr3:uid="{00000000-0010-0000-0600-000004000000}" name="Combined" dataDxfId="15"/>
    <tableColumn id="1" xr3:uid="{00000000-0010-0000-0600-000001000000}" name="GFS description" dataDxfId="14"/>
    <tableColumn id="2" xr3:uid="{00000000-0010-0000-0600-000002000000}" name="GFS Code" dataDxfId="13"/>
    <tableColumn id="5" xr3:uid="{00000000-0010-0000-0600-000005000000}" name="GFS Level 1" dataDxfId="12"/>
    <tableColumn id="6" xr3:uid="{00000000-0010-0000-0600-000006000000}" name="GFS Level 2" dataDxfId="11"/>
    <tableColumn id="7" xr3:uid="{00000000-0010-0000-0600-000007000000}" name="GFS Level 3" dataDxfId="10"/>
    <tableColumn id="8" xr3:uid="{00000000-0010-0000-0600-000008000000}" name="GFS Level 4" dataDxfId="9"/>
  </tableColumns>
  <tableStyleInfo name="EITI Table"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Table7_sectors" displayName="Table7_sectors" ref="AA2:AA9" totalsRowShown="0" headerRowDxfId="8" dataDxfId="7">
  <autoFilter ref="AA2:AA9" xr:uid="{00000000-0009-0000-0100-000008000000}"/>
  <tableColumns count="1">
    <tableColumn id="1" xr3:uid="{00000000-0010-0000-0700-000001000000}" name="Sector(s)" dataDxfId="6"/>
  </tableColumns>
  <tableStyleInfo name="EITI Table"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B1484F34-3136-4474-B0D0-6479671F8D8E}" name="Table12" displayName="Table12" ref="AC2:AC8" totalsRowShown="0" headerRowDxfId="5" dataDxfId="4">
  <autoFilter ref="AC2:AC8" xr:uid="{1ADBC98D-8EE2-4E2D-8292-B9B5E1C6604C}"/>
  <tableColumns count="1">
    <tableColumn id="1" xr3:uid="{619D7381-1BA4-49E4-A221-3684B2D0D7D6}" name="Project phases" dataDxfId="3"/>
  </tableColumns>
  <tableStyleInfo name="EITI Table"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B92ACC1B-B4A5-4AF5-84E9-4D64F1CD3C41}" name="Government_entity_type" displayName="Government_entity_type" ref="AE2:AE7" totalsRowShown="0" headerRowDxfId="2" dataDxfId="1">
  <autoFilter ref="AE2:AE7" xr:uid="{0BF01CFB-5BFF-465C-ABA9-A1B7D70AB6D1}"/>
  <tableColumns count="1">
    <tableColumn id="1" xr3:uid="{85A7D8AC-4324-4EDB-9E4C-151DC7BBE4CC}" name="&lt; Agency type &gt;" dataDxfId="0"/>
  </tableColumns>
  <tableStyleInfo name="EITI Table"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5ED97150-2798-4438-86A8-24682F3B061D}" name="Government_agencies" displayName="Government_agencies" ref="B14:E18" totalsRowShown="0" headerRowDxfId="89" dataDxfId="88" tableBorderDxfId="87" headerRowCellStyle="Normal 2">
  <autoFilter ref="B14:E18" xr:uid="{A8B4B39C-0D0F-4818-88C8-91C925EC55AF}"/>
  <tableColumns count="4">
    <tableColumn id="1" xr3:uid="{A514468B-E09B-48E0-A959-4DFDD8AB4C35}" name="Full name of agency" dataDxfId="86" dataCellStyle="Normal 2"/>
    <tableColumn id="4" xr3:uid="{E93FD104-7FE2-4A59-B947-6626A8244D37}" name="Agency type" dataDxfId="85" dataCellStyle="Normal 2"/>
    <tableColumn id="2" xr3:uid="{AB7B7E22-1DB9-44DD-B707-BD73D8566D73}" name="ID number (if applicable)" dataDxfId="84"/>
    <tableColumn id="3" xr3:uid="{D4ED04ED-28EF-4370-8F5D-96FBFBDE5D1D}" name="Total reported" dataDxfId="83" dataCellStyle="Comma">
      <calculatedColumnFormula>SUMIF(Government_revenues_table[Government entity],Government_agencies[[#This Row],[Full name of agency]],Government_revenues_table[Revenue value])</calculatedColumnFormula>
    </tableColumn>
  </tableColumns>
  <tableStyleInfo name="EITI Table"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EEAE08F6-7D52-4E4D-81DD-BB5D597CDAFD}" name="Companies15" displayName="Companies15" ref="B84:J850" totalsRowShown="0" headerRowDxfId="82" dataDxfId="81" tableBorderDxfId="80" headerRowCellStyle="Normal 2">
  <autoFilter ref="B84:J850" xr:uid="{BB4EE31E-36E6-444B-8B65-954004E3DCB7}"/>
  <tableColumns count="9">
    <tableColumn id="1" xr3:uid="{F5AA4BF4-7DA0-4C74-9A5B-14547F26D1B1}" name="Full project name" dataDxfId="79"/>
    <tableColumn id="2" xr3:uid="{685B8D42-EFD0-4DC2-BE10-28D18E979777}" name="Legal agreement reference number(s): contract, licence, lease, concession, …" dataDxfId="78"/>
    <tableColumn id="3" xr3:uid="{603E42CC-ECFB-4B1F-A620-0AA181E1F649}" name="Affiliated companies, start with Operator" dataDxfId="77"/>
    <tableColumn id="5" xr3:uid="{228121AB-6AF3-45CE-A57C-DE91B9AADBA7}" name="Commodities (one commodity/row)" dataDxfId="76" dataCellStyle="Normal 2"/>
    <tableColumn id="6" xr3:uid="{235ED50D-2537-4E98-9096-D0CE3E3A0720}" name="Status" dataDxfId="75"/>
    <tableColumn id="7" xr3:uid="{AD7BD532-EFD5-4B42-9DCF-ACD36F766A33}" name="Production (volume)" dataDxfId="74" dataCellStyle="Comma"/>
    <tableColumn id="8" xr3:uid="{8F48E404-F666-43CF-B215-2413E02429D2}" name="Unit" dataDxfId="73" dataCellStyle="Normal 2"/>
    <tableColumn id="9" xr3:uid="{2E15003C-1852-483F-B320-AD9DABEF1059}" name="Production (value)" dataDxfId="72" dataCellStyle="Normal 2"/>
    <tableColumn id="10" xr3:uid="{AFFC1E31-5241-4FC5-9872-AB13888FD0EC}" name="Currency" dataDxfId="71" dataCellStyle="Normal 2"/>
  </tableColumns>
  <tableStyleInfo name="EITI Table"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0000000}" name="Government_revenues_table" displayName="Government_revenues_table" ref="B21:K45" totalsRowShown="0" headerRowDxfId="70" dataDxfId="69">
  <autoFilter ref="B21:K45" xr:uid="{00000000-0009-0000-0100-000006000000}"/>
  <sortState xmlns:xlrd2="http://schemas.microsoft.com/office/spreadsheetml/2017/richdata2" ref="B22:K45">
    <sortCondition ref="H21:H45"/>
  </sortState>
  <tableColumns count="10">
    <tableColumn id="8" xr3:uid="{00000000-0010-0000-0000-000008000000}" name="GFS Level 1" dataDxfId="68" dataCellStyle="Explanatory Text">
      <calculatedColumnFormula>IFERROR(VLOOKUP(Government_revenues_table[[#This Row],[GFS Classification]],Table6_GFS_codes_classification[],COLUMNS($F:F)+3,FALSE),"Do not enter data")</calculatedColumnFormula>
    </tableColumn>
    <tableColumn id="9" xr3:uid="{00000000-0010-0000-0000-000009000000}" name="GFS Level 2" dataDxfId="67" dataCellStyle="Explanatory Text">
      <calculatedColumnFormula>IFERROR(VLOOKUP(Government_revenues_table[[#This Row],[GFS Classification]],Table6_GFS_codes_classification[],COLUMNS($F:G)+3,FALSE),"Do not enter data")</calculatedColumnFormula>
    </tableColumn>
    <tableColumn id="10" xr3:uid="{00000000-0010-0000-0000-00000A000000}" name="GFS Level 3" dataDxfId="66" dataCellStyle="Explanatory Text">
      <calculatedColumnFormula>IFERROR(VLOOKUP(Government_revenues_table[[#This Row],[GFS Classification]],Table6_GFS_codes_classification[],COLUMNS($F:H)+3,FALSE),"Do not enter data")</calculatedColumnFormula>
    </tableColumn>
    <tableColumn id="7" xr3:uid="{00000000-0010-0000-0000-000007000000}" name="GFS Level 4" dataDxfId="65" dataCellStyle="Explanatory Text">
      <calculatedColumnFormula>IFERROR(VLOOKUP(Government_revenues_table[[#This Row],[GFS Classification]],Table6_GFS_codes_classification[],COLUMNS($F:I)+3,FALSE),"Do not enter data")</calculatedColumnFormula>
    </tableColumn>
    <tableColumn id="1" xr3:uid="{00000000-0010-0000-0000-000001000000}" name="GFS Classification" dataDxfId="64"/>
    <tableColumn id="11" xr3:uid="{00000000-0010-0000-0000-00000B000000}" name="Sector" dataDxfId="63"/>
    <tableColumn id="3" xr3:uid="{00000000-0010-0000-0000-000003000000}" name="Revenue stream name" dataDxfId="62"/>
    <tableColumn id="4" xr3:uid="{00000000-0010-0000-0000-000004000000}" name="Government entity" dataDxfId="61"/>
    <tableColumn id="5" xr3:uid="{00000000-0010-0000-0000-000005000000}" name="Revenue value" dataDxfId="60" dataCellStyle="Comma"/>
    <tableColumn id="2" xr3:uid="{717E21EE-FF78-4681-8A7C-9B91BD3462F9}" name="Currency" dataDxfId="59"/>
  </tableColumns>
  <tableStyleInfo name="EITI Table"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4DE4D668-E03A-46B3-BA3C-CBA53E259CA3}" name="Table10" displayName="Table10" ref="B14:N933" totalsRowShown="0" headerRowDxfId="58" dataDxfId="57">
  <autoFilter ref="B14:N933" xr:uid="{F6A9E8DB-AAD3-4F23-BDF8-F73CD40C929E}"/>
  <sortState xmlns:xlrd2="http://schemas.microsoft.com/office/spreadsheetml/2017/richdata2" ref="B15:N933">
    <sortCondition descending="1" ref="J14:J933"/>
  </sortState>
  <tableColumns count="13">
    <tableColumn id="7" xr3:uid="{B0B955AC-7B0F-4E2F-A90F-081F8DF53075}" name="Sector" dataDxfId="56">
      <calculatedColumnFormula>VLOOKUP(C15,Companies[],3,FALSE)</calculatedColumnFormula>
    </tableColumn>
    <tableColumn id="1" xr3:uid="{F4BA65A6-3315-4982-8AD1-6233F51539B3}" name="Company" dataDxfId="55"/>
    <tableColumn id="3" xr3:uid="{4A565997-97E1-47A8-8ADC-39016648A467}" name="Government entity" dataDxfId="54"/>
    <tableColumn id="4" xr3:uid="{75F55348-A345-4AA0-B61D-0C0295D72872}" name="Revenue stream name" dataDxfId="53"/>
    <tableColumn id="5" xr3:uid="{8F7A06AD-203D-4268-8054-4B0336697888}" name="Levied on project (Y/N)" dataDxfId="52"/>
    <tableColumn id="6" xr3:uid="{9B64602E-90E7-4EA8-BE6A-A27376494140}" name="Reported by project (Y/N)" dataDxfId="51" dataCellStyle="Comma"/>
    <tableColumn id="2" xr3:uid="{43916E52-B1CF-479E-90B0-1D04D88358CC}" name="Project name" dataDxfId="50"/>
    <tableColumn id="13" xr3:uid="{34B04123-A3F5-4642-9FBB-D99F80C5C76E}" name="Reporting currency" dataDxfId="49"/>
    <tableColumn id="14" xr3:uid="{6349802A-D43D-4C34-8E59-A12205BD358D}" name="Revenue value" dataDxfId="48" dataCellStyle="Comma"/>
    <tableColumn id="18" xr3:uid="{9520FDAE-EF49-4183-894D-5E5291D023E4}" name="Payment made in-kind (Y/N)" dataDxfId="47"/>
    <tableColumn id="8" xr3:uid="{A773D8BD-C33D-417F-8B52-0168D9E80008}" name="In-kind volume (if applicable)" dataDxfId="46"/>
    <tableColumn id="9" xr3:uid="{BED2E64F-7F4B-4636-8EC9-DCC71768D73F}" name="Unit (if applicable)" dataDxfId="45"/>
    <tableColumn id="10" xr3:uid="{A6754352-A303-4E88-808C-7F5939247080}" name="Comments" dataDxfId="44"/>
  </tableColumns>
  <tableStyleInfo name="EITI Table"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1000000}" name="Table1_Country_codes_and_currencies" displayName="Table1_Country_codes_and_currencies" ref="A2:G246" totalsRowShown="0" headerRowDxfId="43" dataDxfId="42">
  <autoFilter ref="A2:G246" xr:uid="{00000000-0009-0000-0100-000001000000}"/>
  <sortState xmlns:xlrd2="http://schemas.microsoft.com/office/spreadsheetml/2017/richdata2" ref="A3:G246">
    <sortCondition ref="A2:A246"/>
  </sortState>
  <tableColumns count="7">
    <tableColumn id="1" xr3:uid="{00000000-0010-0000-0100-000001000000}" name="Country or Area name" dataDxfId="41"/>
    <tableColumn id="2" xr3:uid="{00000000-0010-0000-0100-000002000000}" name="ISO Alpha-2 Code" dataDxfId="40"/>
    <tableColumn id="3" xr3:uid="{00000000-0010-0000-0100-000003000000}" name="ISO Alpha-3 Code" dataDxfId="39"/>
    <tableColumn id="4" xr3:uid="{00000000-0010-0000-0100-000004000000}" name="ISO Numeric Code (UN M49)" dataDxfId="38"/>
    <tableColumn id="5" xr3:uid="{00000000-0010-0000-0100-000005000000}" name="Currency code (ISO-4217)" dataDxfId="37"/>
    <tableColumn id="6" xr3:uid="{00000000-0010-0000-0100-000006000000}" name="Currency code num (ISO-4217)" dataDxfId="36"/>
    <tableColumn id="7" xr3:uid="{00000000-0010-0000-0100-000007000000}" name="Currency" dataDxfId="35"/>
  </tableColumns>
  <tableStyleInfo name="EITI Table"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2000000}" name="Table2_Simple_options" displayName="Table2_Simple_options" ref="I2:I7" totalsRowShown="0" headerRowDxfId="34" dataDxfId="33">
  <autoFilter ref="I2:I7" xr:uid="{00000000-0009-0000-0100-000002000000}"/>
  <tableColumns count="1">
    <tableColumn id="1" xr3:uid="{00000000-0010-0000-0200-000001000000}" name="List" dataDxfId="32"/>
  </tableColumns>
  <tableStyleInfo name="EITI Table"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Table4_Currency_code_list" displayName="Table4_Currency_code_list" ref="I10:K168" totalsRowShown="0" headerRowDxfId="31" dataDxfId="29" headerRowBorderDxfId="30" tableBorderDxfId="28">
  <autoFilter ref="I10:K168" xr:uid="{00000000-0009-0000-0100-000004000000}"/>
  <tableColumns count="3">
    <tableColumn id="1" xr3:uid="{00000000-0010-0000-0300-000001000000}" name="Currency code (ISO-4217)" dataDxfId="27"/>
    <tableColumn id="2" xr3:uid="{00000000-0010-0000-0300-000002000000}" name="Currency code num (ISO-4217)" dataDxfId="26"/>
    <tableColumn id="3" xr3:uid="{00000000-0010-0000-0300-000003000000}" name="Currency" dataDxfId="25"/>
  </tableColumns>
  <tableStyleInfo name="EITI Table"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4000000}" name="Table3_Reporting_options" displayName="Table3_Reporting_options" ref="K2:K7" totalsRowShown="0" headerRowDxfId="24" dataDxfId="23">
  <autoFilter ref="K2:K7" xr:uid="{00000000-0009-0000-0100-000003000000}"/>
  <tableColumns count="1">
    <tableColumn id="1" xr3:uid="{00000000-0010-0000-0400-000001000000}" name="List" dataDxfId="22"/>
  </tableColumns>
  <tableStyleInfo name="EITI Table"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D105" dT="2023-10-10T10:39:42.61" personId="{EEFEFBA1-468B-40A4-BB0F-98714B1340A5}" id="{3AA1BD0D-17D0-48F9-A18C-4520424D988C}">
    <text>у мене вийшло 3,376,460,000 - сума по Об'єд.гір-хім. Не знаю, звідки Саша брав суму</text>
  </threadedComment>
</ThreadedComments>
</file>

<file path=xl/worksheets/_rels/sheet1.xml.rels><?xml version="1.0" encoding="UTF-8" standalone="yes"?>
<Relationships xmlns="http://schemas.openxmlformats.org/package/2006/relationships"><Relationship Id="rId8" Type="http://schemas.openxmlformats.org/officeDocument/2006/relationships/hyperlink" Target="https://eiti.org/countries" TargetMode="External"/><Relationship Id="rId13" Type="http://schemas.openxmlformats.org/officeDocument/2006/relationships/printerSettings" Target="../printerSettings/printerSettings1.bin"/><Relationship Id="rId3" Type="http://schemas.openxmlformats.org/officeDocument/2006/relationships/hyperlink" Target="mailto:data@eiti.org" TargetMode="External"/><Relationship Id="rId7" Type="http://schemas.openxmlformats.org/officeDocument/2006/relationships/hyperlink" Target="mailto:data@eiti.org" TargetMode="External"/><Relationship Id="rId12" Type="http://schemas.openxmlformats.org/officeDocument/2006/relationships/hyperlink" Target="mailto:data@eiti.org?subject=Summary%20data%20feedback" TargetMode="External"/><Relationship Id="rId2" Type="http://schemas.openxmlformats.org/officeDocument/2006/relationships/hyperlink" Target="mailto:data@eiti.org" TargetMode="External"/><Relationship Id="rId1" Type="http://schemas.openxmlformats.org/officeDocument/2006/relationships/hyperlink" Target="https://eiti.org/data" TargetMode="External"/><Relationship Id="rId6" Type="http://schemas.openxmlformats.org/officeDocument/2006/relationships/hyperlink" Target="https://eiti.org/summary-data-template" TargetMode="External"/><Relationship Id="rId11" Type="http://schemas.openxmlformats.org/officeDocument/2006/relationships/hyperlink" Target="https://eiti.org/summary-data-template" TargetMode="External"/><Relationship Id="rId5" Type="http://schemas.openxmlformats.org/officeDocument/2006/relationships/hyperlink" Target="mailto:data@eiti.org" TargetMode="External"/><Relationship Id="rId10" Type="http://schemas.openxmlformats.org/officeDocument/2006/relationships/hyperlink" Target="https://eiti.org/countries" TargetMode="External"/><Relationship Id="rId4" Type="http://schemas.openxmlformats.org/officeDocument/2006/relationships/hyperlink" Target="mailto:data@eiti.org" TargetMode="External"/><Relationship Id="rId9" Type="http://schemas.openxmlformats.org/officeDocument/2006/relationships/hyperlink" Target="https://eiti.org/countries" TargetMode="External"/><Relationship Id="rId1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8" Type="http://schemas.openxmlformats.org/officeDocument/2006/relationships/hyperlink" Target="mailto:marian.Herula@ua.ey.com" TargetMode="External"/><Relationship Id="rId3" Type="http://schemas.openxmlformats.org/officeDocument/2006/relationships/hyperlink" Target="mailto:data@eiti.org" TargetMode="External"/><Relationship Id="rId7" Type="http://schemas.openxmlformats.org/officeDocument/2006/relationships/hyperlink" Target="https://eiti.gov.ua/" TargetMode="External"/><Relationship Id="rId2" Type="http://schemas.openxmlformats.org/officeDocument/2006/relationships/hyperlink" Target="https://eiti.org/document/standard" TargetMode="External"/><Relationship Id="rId1" Type="http://schemas.openxmlformats.org/officeDocument/2006/relationships/hyperlink" Target="https://en.wikipedia.org/wiki/ISO_4217" TargetMode="External"/><Relationship Id="rId6" Type="http://schemas.openxmlformats.org/officeDocument/2006/relationships/hyperlink" Target="https://eiti.org.ua/documents/zvit-ipvh-ukrainy-2021/" TargetMode="External"/><Relationship Id="rId5" Type="http://schemas.openxmlformats.org/officeDocument/2006/relationships/hyperlink" Target="https://bank.gov.ua/ua/markets/exchangerate-chart" TargetMode="External"/><Relationship Id="rId4" Type="http://schemas.openxmlformats.org/officeDocument/2006/relationships/hyperlink" Target="https://eiti.org/document/standard" TargetMode="External"/><Relationship Id="rId9"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3" Type="http://schemas.openxmlformats.org/officeDocument/2006/relationships/hyperlink" Target="https://eiti.org/document/standard" TargetMode="External"/><Relationship Id="rId18" Type="http://schemas.openxmlformats.org/officeDocument/2006/relationships/hyperlink" Target="https://eiti.org/document/standard" TargetMode="External"/><Relationship Id="rId26" Type="http://schemas.openxmlformats.org/officeDocument/2006/relationships/hyperlink" Target="https://eiti.org/document/standard" TargetMode="External"/><Relationship Id="rId39" Type="http://schemas.openxmlformats.org/officeDocument/2006/relationships/hyperlink" Target="https://www.geo.gov.ua/nadrokorystuvannya/vydani-speczdozvoly-ta-ugody/" TargetMode="External"/><Relationship Id="rId21" Type="http://schemas.openxmlformats.org/officeDocument/2006/relationships/hyperlink" Target="https://eiti.org/document/standard" TargetMode="External"/><Relationship Id="rId34" Type="http://schemas.openxmlformats.org/officeDocument/2006/relationships/hyperlink" Target="https://zakon.rada.gov.ua/laws/?lang=en" TargetMode="External"/><Relationship Id="rId42" Type="http://schemas.openxmlformats.org/officeDocument/2006/relationships/hyperlink" Target="https://ugv.com.ua/" TargetMode="External"/><Relationship Id="rId47" Type="http://schemas.openxmlformats.org/officeDocument/2006/relationships/hyperlink" Target="http://www.lvug.com.ua/" TargetMode="External"/><Relationship Id="rId50" Type="http://schemas.openxmlformats.org/officeDocument/2006/relationships/hyperlink" Target="http://lisugol.com/" TargetMode="External"/><Relationship Id="rId55" Type="http://schemas.openxmlformats.org/officeDocument/2006/relationships/hyperlink" Target="https://dobropillyavuhillya.com.ua/" TargetMode="External"/><Relationship Id="rId7" Type="http://schemas.openxmlformats.org/officeDocument/2006/relationships/hyperlink" Target="https://unstats.un.org/unsd/tradekb/Knowledgebase/50018/Harmonized-Commodity-Description-and-Coding-Systems-HS" TargetMode="External"/><Relationship Id="rId12" Type="http://schemas.openxmlformats.org/officeDocument/2006/relationships/hyperlink" Target="https://eiti.org/document/standard" TargetMode="External"/><Relationship Id="rId17" Type="http://schemas.openxmlformats.org/officeDocument/2006/relationships/hyperlink" Target="https://eiti.org/document/standard" TargetMode="External"/><Relationship Id="rId25" Type="http://schemas.openxmlformats.org/officeDocument/2006/relationships/hyperlink" Target="https://eiti.org/summary-data-template" TargetMode="External"/><Relationship Id="rId33" Type="http://schemas.openxmlformats.org/officeDocument/2006/relationships/hyperlink" Target="https://zakon.rada.gov.ua/laws/?lang=en" TargetMode="External"/><Relationship Id="rId38" Type="http://schemas.openxmlformats.org/officeDocument/2006/relationships/hyperlink" Target="https://www.geo.gov.ua/nadrokorystuvannya/vydani-speczdozvoly-ta-ugody/" TargetMode="External"/><Relationship Id="rId46" Type="http://schemas.openxmlformats.org/officeDocument/2006/relationships/hyperlink" Target="https://www.umcc-titanium.com/" TargetMode="External"/><Relationship Id="rId59" Type="http://schemas.openxmlformats.org/officeDocument/2006/relationships/comments" Target="../comments1.xml"/><Relationship Id="rId2" Type="http://schemas.openxmlformats.org/officeDocument/2006/relationships/hyperlink" Target="https://eiti.org/document/standard" TargetMode="External"/><Relationship Id="rId16" Type="http://schemas.openxmlformats.org/officeDocument/2006/relationships/hyperlink" Target="https://eiti.org/document/standard" TargetMode="External"/><Relationship Id="rId20" Type="http://schemas.openxmlformats.org/officeDocument/2006/relationships/hyperlink" Target="https://eiti.org/document/standard" TargetMode="External"/><Relationship Id="rId29" Type="http://schemas.openxmlformats.org/officeDocument/2006/relationships/hyperlink" Target="https://usr.minjust.gov.ua/ua/freesearch" TargetMode="External"/><Relationship Id="rId41" Type="http://schemas.openxmlformats.org/officeDocument/2006/relationships/hyperlink" Target="https://www.ukrnafta.com/" TargetMode="External"/><Relationship Id="rId54" Type="http://schemas.openxmlformats.org/officeDocument/2006/relationships/hyperlink" Target="https://utg.ua/img/menu/company/docs/2022/UTG%20FS%202021%20UKR%20signed.pdf" TargetMode="External"/><Relationship Id="rId1" Type="http://schemas.openxmlformats.org/officeDocument/2006/relationships/hyperlink" Target="https://eiti.org/document/standard" TargetMode="External"/><Relationship Id="rId6" Type="http://schemas.openxmlformats.org/officeDocument/2006/relationships/hyperlink" Target="https://eiti.org/document/standard" TargetMode="External"/><Relationship Id="rId11" Type="http://schemas.openxmlformats.org/officeDocument/2006/relationships/hyperlink" Target="https://eiti.org/document/standard" TargetMode="External"/><Relationship Id="rId24" Type="http://schemas.openxmlformats.org/officeDocument/2006/relationships/hyperlink" Target="mailto:data@eiti.org" TargetMode="External"/><Relationship Id="rId32" Type="http://schemas.openxmlformats.org/officeDocument/2006/relationships/hyperlink" Target="http://zakon.rada.gov.ua/laws/show/2456-17/ed20171224" TargetMode="External"/><Relationship Id="rId37" Type="http://schemas.openxmlformats.org/officeDocument/2006/relationships/hyperlink" Target="https://www.geo.gov.ua/nadrokorystuvannya/vydani-speczdozvoly-ta-ugody/" TargetMode="External"/><Relationship Id="rId40" Type="http://schemas.openxmlformats.org/officeDocument/2006/relationships/hyperlink" Target="https://www.naftogaz.com/" TargetMode="External"/><Relationship Id="rId45" Type="http://schemas.openxmlformats.org/officeDocument/2006/relationships/hyperlink" Target="https://www.ukrtransnafta.com/" TargetMode="External"/><Relationship Id="rId53" Type="http://schemas.openxmlformats.org/officeDocument/2006/relationships/hyperlink" Target="https://www.naftogaz.com/ckeditor_assets/%D0%A0%D1%96%D1%87%D0%BD%D0%B0%20%D1%96%D0%BD%D1%84%D0%BE%D1%80%D0%BC%D0%B0%D1%86%D1%96%D1%8F%20%D0%B5%D0%BC%D1%96%D1%82%D0%B5%D0%BD%D1%82%D0%B0/%D1%84%D1%96%D0%BD%D0%B0%D0%BD%D1%81%D0%BE%D0%B2%D0%B0%20%D0%B7%D0%B2%D1%96%D1%82%D0%BD%D1%96%D1%81%D1%82%D1%8C/2021%20Consolidated%20Financial%20Statements%20final%20UKR.pdf" TargetMode="External"/><Relationship Id="rId58" Type="http://schemas.openxmlformats.org/officeDocument/2006/relationships/vmlDrawing" Target="../drawings/vmlDrawing1.vml"/><Relationship Id="rId5" Type="http://schemas.openxmlformats.org/officeDocument/2006/relationships/hyperlink" Target="https://eiti.org/document/standard" TargetMode="External"/><Relationship Id="rId15" Type="http://schemas.openxmlformats.org/officeDocument/2006/relationships/hyperlink" Target="https://eiti.org/document/standard" TargetMode="External"/><Relationship Id="rId23" Type="http://schemas.openxmlformats.org/officeDocument/2006/relationships/hyperlink" Target="https://unstats.un.org/unsd/nationalaccount/sna2008.asp" TargetMode="External"/><Relationship Id="rId28" Type="http://schemas.openxmlformats.org/officeDocument/2006/relationships/hyperlink" Target="https://eiti.org/document/standard" TargetMode="External"/><Relationship Id="rId36" Type="http://schemas.openxmlformats.org/officeDocument/2006/relationships/hyperlink" Target="https://www.geo.gov.ua/nadrokorystuvannya/vydani-speczdozvoly-ta-ugody/" TargetMode="External"/><Relationship Id="rId49" Type="http://schemas.openxmlformats.org/officeDocument/2006/relationships/hyperlink" Target="https://www.mvug.com.ua/" TargetMode="External"/><Relationship Id="rId57" Type="http://schemas.openxmlformats.org/officeDocument/2006/relationships/printerSettings" Target="../printerSettings/printerSettings3.bin"/><Relationship Id="rId10" Type="http://schemas.openxmlformats.org/officeDocument/2006/relationships/hyperlink" Target="https://eiti.org/document/standard" TargetMode="External"/><Relationship Id="rId19" Type="http://schemas.openxmlformats.org/officeDocument/2006/relationships/hyperlink" Target="https://eiti.org/document/standard" TargetMode="External"/><Relationship Id="rId31" Type="http://schemas.openxmlformats.org/officeDocument/2006/relationships/hyperlink" Target="http://www.ukrstat.gov.ua/" TargetMode="External"/><Relationship Id="rId44" Type="http://schemas.openxmlformats.org/officeDocument/2006/relationships/hyperlink" Target="https://utg.ua/" TargetMode="External"/><Relationship Id="rId52" Type="http://schemas.openxmlformats.org/officeDocument/2006/relationships/hyperlink" Target="https://krasnolimanskaya.com.ua/" TargetMode="External"/><Relationship Id="rId60" Type="http://schemas.microsoft.com/office/2017/10/relationships/threadedComment" Target="../threadedComments/threadedComment1.xml"/><Relationship Id="rId4" Type="http://schemas.openxmlformats.org/officeDocument/2006/relationships/hyperlink" Target="https://eiti.org/document/standard" TargetMode="External"/><Relationship Id="rId9" Type="http://schemas.openxmlformats.org/officeDocument/2006/relationships/hyperlink" Target="https://eiti.org/document/standard" TargetMode="External"/><Relationship Id="rId14" Type="http://schemas.openxmlformats.org/officeDocument/2006/relationships/hyperlink" Target="https://eiti.org/document/standard" TargetMode="External"/><Relationship Id="rId22" Type="http://schemas.openxmlformats.org/officeDocument/2006/relationships/hyperlink" Target="https://eiti.org/document/standard" TargetMode="External"/><Relationship Id="rId27" Type="http://schemas.openxmlformats.org/officeDocument/2006/relationships/hyperlink" Target="https://eiti.org/document/standard" TargetMode="External"/><Relationship Id="rId30" Type="http://schemas.openxmlformats.org/officeDocument/2006/relationships/hyperlink" Target="http://www.ukrstat.gov.ua/" TargetMode="External"/><Relationship Id="rId35" Type="http://schemas.openxmlformats.org/officeDocument/2006/relationships/hyperlink" Target="https://zakon.rada.gov.ua/laws/show/2755-17/ed20201223" TargetMode="External"/><Relationship Id="rId43" Type="http://schemas.openxmlformats.org/officeDocument/2006/relationships/hyperlink" Target="https://tsoua.com/" TargetMode="External"/><Relationship Id="rId48" Type="http://schemas.openxmlformats.org/officeDocument/2006/relationships/hyperlink" Target="http://&#1087;&#1077;&#1088;&#1074;&#1086;&#1084;&#1072;&#1081;&#1089;&#1082;&#1091;&#1075;&#1086;&#1083;&#1100;.&#1091;&#1082;&#1088;/" TargetMode="External"/><Relationship Id="rId56" Type="http://schemas.openxmlformats.org/officeDocument/2006/relationships/hyperlink" Target="http://www.uko.kiev.ua/" TargetMode="External"/><Relationship Id="rId8" Type="http://schemas.openxmlformats.org/officeDocument/2006/relationships/hyperlink" Target="https://eiti.org/document/standard" TargetMode="External"/><Relationship Id="rId51" Type="http://schemas.openxmlformats.org/officeDocument/2006/relationships/hyperlink" Target="https://toretskvugillya.com.ua/" TargetMode="External"/><Relationship Id="rId3" Type="http://schemas.openxmlformats.org/officeDocument/2006/relationships/hyperlink" Target="https://eiti.org/document/standard"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https://struinaftogaz.com.ua/wp-content/uploads/2022/06/zvit-audytora.pdf" TargetMode="External"/><Relationship Id="rId13" Type="http://schemas.openxmlformats.org/officeDocument/2006/relationships/table" Target="../tables/table1.xml"/><Relationship Id="rId3" Type="http://schemas.openxmlformats.org/officeDocument/2006/relationships/hyperlink" Target="https://eiti.org/summary-data-template" TargetMode="External"/><Relationship Id="rId7" Type="http://schemas.openxmlformats.org/officeDocument/2006/relationships/hyperlink" Target="http://horyzonty.net.ua/wp-content/uploads/2022/06/2021_.html" TargetMode="External"/><Relationship Id="rId12" Type="http://schemas.openxmlformats.org/officeDocument/2006/relationships/printerSettings" Target="../printerSettings/printerSettings4.bin"/><Relationship Id="rId2" Type="http://schemas.openxmlformats.org/officeDocument/2006/relationships/hyperlink" Target="mailto:data@eiti.org" TargetMode="External"/><Relationship Id="rId1" Type="http://schemas.openxmlformats.org/officeDocument/2006/relationships/hyperlink" Target="mailto:data@eiti.org" TargetMode="External"/><Relationship Id="rId6" Type="http://schemas.openxmlformats.org/officeDocument/2006/relationships/hyperlink" Target="http://www.ppc.net.ua/wp-content/uploads/2022/09/Report-2021-PPC-v.31.08.2022-final.pdf" TargetMode="External"/><Relationship Id="rId11" Type="http://schemas.openxmlformats.org/officeDocument/2006/relationships/hyperlink" Target="https://rudomain.com.ua/wp-content/uploads/2022/08/cons2021.pdf" TargetMode="External"/><Relationship Id="rId5" Type="http://schemas.openxmlformats.org/officeDocument/2006/relationships/hyperlink" Target="https://www.naftogaz.com/ckeditor_assets/%D0%A0%D1%96%D1%87%D0%BD%D0%B0%20%D1%96%D0%BD%D1%84%D0%BE%D1%80%D0%BC%D0%B0%D1%86%D1%96%D1%8F%20%D0%B5%D0%BC%D1%96%D1%82%D0%B5%D0%BD%D1%82%D0%B0/%D1%84%D1%96%D0%BD%D0%B0%D0%BD%D1%81%D0%BE%D0%B2%D0%B0%20%D0%B7%D0%B2%D1%96%D1%82%D0%BD%D1%96%D1%81%D1%82%D1%8C/2021%20Consolidated%20Financial%20Statements%20final%20UKR.pdf" TargetMode="External"/><Relationship Id="rId15" Type="http://schemas.openxmlformats.org/officeDocument/2006/relationships/table" Target="../tables/table3.xml"/><Relationship Id="rId10" Type="http://schemas.openxmlformats.org/officeDocument/2006/relationships/hyperlink" Target="https://utg.ua/img/menu/company/docs/2022/UTG%20FS%202021%20UKR%20signed.pdf" TargetMode="External"/><Relationship Id="rId4" Type="http://schemas.openxmlformats.org/officeDocument/2006/relationships/hyperlink" Target="https://usr.minjust.gov.ua/ua/freesearch" TargetMode="External"/><Relationship Id="rId9" Type="http://schemas.openxmlformats.org/officeDocument/2006/relationships/hyperlink" Target="https://kosul.kiev.ua/docs/fin_zvit_2021.pdf" TargetMode="External"/><Relationship Id="rId14" Type="http://schemas.openxmlformats.org/officeDocument/2006/relationships/table" Target="../tables/table2.xml"/></Relationships>
</file>

<file path=xl/worksheets/_rels/sheet5.xml.rels><?xml version="1.0" encoding="UTF-8" standalone="yes"?>
<Relationships xmlns="http://schemas.openxmlformats.org/package/2006/relationships"><Relationship Id="rId8" Type="http://schemas.openxmlformats.org/officeDocument/2006/relationships/drawing" Target="../drawings/drawing2.xml"/><Relationship Id="rId3" Type="http://schemas.openxmlformats.org/officeDocument/2006/relationships/hyperlink" Target="mailto:data@eiti.org" TargetMode="External"/><Relationship Id="rId7" Type="http://schemas.openxmlformats.org/officeDocument/2006/relationships/printerSettings" Target="../printerSettings/printerSettings5.bin"/><Relationship Id="rId2" Type="http://schemas.openxmlformats.org/officeDocument/2006/relationships/hyperlink" Target="https://eiti.org/document/standard" TargetMode="External"/><Relationship Id="rId1" Type="http://schemas.openxmlformats.org/officeDocument/2006/relationships/hyperlink" Target="https://eiti.org/document/standard" TargetMode="External"/><Relationship Id="rId6" Type="http://schemas.openxmlformats.org/officeDocument/2006/relationships/hyperlink" Target="https://eiti.org/document/eiti-summary-data-template" TargetMode="External"/><Relationship Id="rId5" Type="http://schemas.openxmlformats.org/officeDocument/2006/relationships/hyperlink" Target="https://www.imf.org/external/np/sta/gfsm/" TargetMode="External"/><Relationship Id="rId4" Type="http://schemas.openxmlformats.org/officeDocument/2006/relationships/hyperlink" Target="https://eiti.org/summary-data-template" TargetMode="External"/><Relationship Id="rId9" Type="http://schemas.openxmlformats.org/officeDocument/2006/relationships/table" Target="../tables/table4.xml"/></Relationships>
</file>

<file path=xl/worksheets/_rels/sheet6.xml.rels><?xml version="1.0" encoding="UTF-8" standalone="yes"?>
<Relationships xmlns="http://schemas.openxmlformats.org/package/2006/relationships"><Relationship Id="rId3" Type="http://schemas.openxmlformats.org/officeDocument/2006/relationships/hyperlink" Target="mailto:data@eiti.org" TargetMode="External"/><Relationship Id="rId2" Type="http://schemas.openxmlformats.org/officeDocument/2006/relationships/hyperlink" Target="mailto:data@eiti.org" TargetMode="External"/><Relationship Id="rId1" Type="http://schemas.openxmlformats.org/officeDocument/2006/relationships/hyperlink" Target="https://eiti.org/document/standard" TargetMode="External"/><Relationship Id="rId6" Type="http://schemas.openxmlformats.org/officeDocument/2006/relationships/table" Target="../tables/table5.xml"/><Relationship Id="rId5" Type="http://schemas.openxmlformats.org/officeDocument/2006/relationships/printerSettings" Target="../printerSettings/printerSettings6.bin"/><Relationship Id="rId4" Type="http://schemas.openxmlformats.org/officeDocument/2006/relationships/hyperlink" Target="https://eiti.org/summary-data-template" TargetMode="External"/></Relationships>
</file>

<file path=xl/worksheets/_rels/sheet7.xml.rels><?xml version="1.0" encoding="UTF-8" standalone="yes"?>
<Relationships xmlns="http://schemas.openxmlformats.org/package/2006/relationships"><Relationship Id="rId8" Type="http://schemas.openxmlformats.org/officeDocument/2006/relationships/table" Target="../tables/table11.xml"/><Relationship Id="rId3" Type="http://schemas.openxmlformats.org/officeDocument/2006/relationships/table" Target="../tables/table6.xml"/><Relationship Id="rId7" Type="http://schemas.openxmlformats.org/officeDocument/2006/relationships/table" Target="../tables/table10.xml"/><Relationship Id="rId2" Type="http://schemas.openxmlformats.org/officeDocument/2006/relationships/drawing" Target="../drawings/drawing3.xml"/><Relationship Id="rId1" Type="http://schemas.openxmlformats.org/officeDocument/2006/relationships/printerSettings" Target="../printerSettings/printerSettings7.bin"/><Relationship Id="rId6" Type="http://schemas.openxmlformats.org/officeDocument/2006/relationships/table" Target="../tables/table9.xml"/><Relationship Id="rId11" Type="http://schemas.openxmlformats.org/officeDocument/2006/relationships/table" Target="../tables/table14.xml"/><Relationship Id="rId5" Type="http://schemas.openxmlformats.org/officeDocument/2006/relationships/table" Target="../tables/table8.xml"/><Relationship Id="rId10" Type="http://schemas.openxmlformats.org/officeDocument/2006/relationships/table" Target="../tables/table13.xml"/><Relationship Id="rId4" Type="http://schemas.openxmlformats.org/officeDocument/2006/relationships/table" Target="../tables/table7.xml"/><Relationship Id="rId9" Type="http://schemas.openxmlformats.org/officeDocument/2006/relationships/table" Target="../tables/table1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655688-E42F-4832-8C6E-9919F2571DF6}">
  <sheetPr codeName="Sheet1"/>
  <dimension ref="B1:G57"/>
  <sheetViews>
    <sheetView showGridLines="0" zoomScale="70" zoomScaleNormal="70" workbookViewId="0">
      <selection activeCell="H34" sqref="H34"/>
    </sheetView>
  </sheetViews>
  <sheetFormatPr defaultColWidth="4" defaultRowHeight="24" customHeight="1" x14ac:dyDescent="0.35"/>
  <cols>
    <col min="1" max="1" width="4" style="17"/>
    <col min="2" max="2" width="4" style="17" hidden="1" customWidth="1"/>
    <col min="3" max="3" width="76.54296875" style="17" customWidth="1"/>
    <col min="4" max="4" width="2.7265625" style="17" customWidth="1"/>
    <col min="5" max="5" width="56.26953125" style="17" customWidth="1"/>
    <col min="6" max="6" width="2.7265625" style="17" customWidth="1"/>
    <col min="7" max="7" width="50.54296875" style="17" customWidth="1"/>
    <col min="8" max="16384" width="4" style="17"/>
  </cols>
  <sheetData>
    <row r="1" spans="2:7" ht="15.75" customHeight="1" x14ac:dyDescent="0.35">
      <c r="B1" s="191"/>
      <c r="C1" s="18"/>
      <c r="D1" s="191"/>
      <c r="E1" s="191"/>
      <c r="F1" s="191"/>
      <c r="G1" s="191"/>
    </row>
    <row r="2" spans="2:7" ht="15" x14ac:dyDescent="0.35">
      <c r="B2" s="191"/>
      <c r="C2" s="191"/>
      <c r="D2" s="191"/>
      <c r="E2" s="191"/>
      <c r="F2" s="191"/>
      <c r="G2" s="191"/>
    </row>
    <row r="3" spans="2:7" ht="15" x14ac:dyDescent="0.35">
      <c r="B3" s="191"/>
      <c r="C3" s="191"/>
      <c r="D3" s="191"/>
      <c r="E3" s="252"/>
      <c r="F3" s="191"/>
      <c r="G3" s="252"/>
    </row>
    <row r="4" spans="2:7" ht="15" x14ac:dyDescent="0.35">
      <c r="B4" s="191"/>
      <c r="C4" s="191"/>
      <c r="D4" s="191"/>
      <c r="E4" s="252" t="s">
        <v>0</v>
      </c>
      <c r="F4" s="191"/>
      <c r="G4" s="253" t="s">
        <v>1</v>
      </c>
    </row>
    <row r="5" spans="2:7" ht="15" x14ac:dyDescent="0.35">
      <c r="B5" s="191"/>
      <c r="C5" s="191"/>
      <c r="D5" s="191"/>
      <c r="E5" s="191"/>
      <c r="F5" s="191"/>
      <c r="G5" s="191"/>
    </row>
    <row r="6" spans="2:7" ht="3.75" customHeight="1" x14ac:dyDescent="0.35">
      <c r="B6" s="191"/>
      <c r="C6" s="191"/>
      <c r="D6" s="191"/>
      <c r="E6" s="191"/>
      <c r="F6" s="191"/>
      <c r="G6" s="191"/>
    </row>
    <row r="7" spans="2:7" ht="3.75" customHeight="1" x14ac:dyDescent="0.35">
      <c r="B7" s="191"/>
      <c r="C7" s="191"/>
      <c r="D7" s="191"/>
      <c r="E7" s="191"/>
      <c r="F7" s="191"/>
      <c r="G7" s="191"/>
    </row>
    <row r="8" spans="2:7" ht="15" x14ac:dyDescent="0.35">
      <c r="B8" s="191"/>
      <c r="C8" s="191"/>
      <c r="D8" s="191"/>
      <c r="E8" s="191"/>
      <c r="F8" s="191"/>
      <c r="G8" s="191"/>
    </row>
    <row r="9" spans="2:7" ht="15" x14ac:dyDescent="0.35">
      <c r="B9" s="191"/>
      <c r="C9" s="38"/>
      <c r="D9" s="39"/>
      <c r="E9" s="39"/>
      <c r="F9" s="254"/>
      <c r="G9" s="254"/>
    </row>
    <row r="10" spans="2:7" ht="22.5" x14ac:dyDescent="0.35">
      <c r="B10" s="191"/>
      <c r="C10" s="107" t="s">
        <v>2</v>
      </c>
      <c r="D10" s="255"/>
      <c r="E10" s="255"/>
      <c r="F10" s="254"/>
      <c r="G10" s="254"/>
    </row>
    <row r="11" spans="2:7" ht="15" x14ac:dyDescent="0.35">
      <c r="B11" s="191"/>
      <c r="C11" s="40" t="s">
        <v>3</v>
      </c>
      <c r="D11" s="41"/>
      <c r="E11" s="41"/>
      <c r="F11" s="254"/>
      <c r="G11" s="254"/>
    </row>
    <row r="12" spans="2:7" ht="15" x14ac:dyDescent="0.35">
      <c r="B12" s="191"/>
      <c r="C12" s="38"/>
      <c r="D12" s="39"/>
      <c r="E12" s="39"/>
      <c r="F12" s="254"/>
      <c r="G12" s="254"/>
    </row>
    <row r="13" spans="2:7" ht="15" x14ac:dyDescent="0.35">
      <c r="B13" s="191"/>
      <c r="C13" s="42" t="s">
        <v>4</v>
      </c>
      <c r="D13" s="39"/>
      <c r="E13" s="39"/>
      <c r="F13" s="254"/>
      <c r="G13" s="254"/>
    </row>
    <row r="14" spans="2:7" ht="15" x14ac:dyDescent="0.35">
      <c r="B14" s="191"/>
      <c r="C14" s="291" t="s">
        <v>5</v>
      </c>
      <c r="D14" s="291"/>
      <c r="E14" s="291"/>
      <c r="F14" s="254"/>
      <c r="G14" s="254"/>
    </row>
    <row r="15" spans="2:7" ht="15" x14ac:dyDescent="0.35">
      <c r="B15" s="191"/>
      <c r="C15" s="43"/>
      <c r="D15" s="43"/>
      <c r="E15" s="43"/>
      <c r="F15" s="254"/>
      <c r="G15" s="254"/>
    </row>
    <row r="16" spans="2:7" ht="15" x14ac:dyDescent="0.35">
      <c r="B16" s="191"/>
      <c r="C16" s="44" t="s">
        <v>6</v>
      </c>
      <c r="D16" s="45"/>
      <c r="E16" s="45"/>
      <c r="F16" s="254"/>
      <c r="G16" s="254"/>
    </row>
    <row r="17" spans="2:7" ht="15" x14ac:dyDescent="0.35">
      <c r="B17" s="191"/>
      <c r="C17" s="46" t="s">
        <v>7</v>
      </c>
      <c r="D17" s="45"/>
      <c r="E17" s="45"/>
      <c r="F17" s="254"/>
      <c r="G17" s="254"/>
    </row>
    <row r="18" spans="2:7" ht="15" x14ac:dyDescent="0.35">
      <c r="B18" s="191"/>
      <c r="C18" s="46" t="s">
        <v>8</v>
      </c>
      <c r="D18" s="45"/>
      <c r="E18" s="45"/>
      <c r="F18" s="254"/>
      <c r="G18" s="254"/>
    </row>
    <row r="19" spans="2:7" ht="15" x14ac:dyDescent="0.35">
      <c r="B19" s="191"/>
      <c r="C19" s="295" t="s">
        <v>9</v>
      </c>
      <c r="D19" s="295"/>
      <c r="E19" s="295"/>
      <c r="F19" s="254"/>
      <c r="G19" s="254"/>
    </row>
    <row r="20" spans="2:7" ht="32.15" customHeight="1" x14ac:dyDescent="0.35">
      <c r="B20" s="191"/>
      <c r="C20" s="290" t="s">
        <v>10</v>
      </c>
      <c r="D20" s="290"/>
      <c r="E20" s="290"/>
      <c r="F20" s="254"/>
      <c r="G20" s="254"/>
    </row>
    <row r="21" spans="2:7" ht="15" x14ac:dyDescent="0.35">
      <c r="B21" s="191"/>
      <c r="C21" s="45"/>
      <c r="D21" s="45"/>
      <c r="E21" s="45"/>
      <c r="F21" s="254"/>
      <c r="G21" s="254"/>
    </row>
    <row r="22" spans="2:7" ht="15" x14ac:dyDescent="0.35">
      <c r="B22" s="191"/>
      <c r="C22" s="44" t="s">
        <v>11</v>
      </c>
      <c r="D22" s="46"/>
      <c r="E22" s="46"/>
      <c r="F22" s="254"/>
      <c r="G22" s="254"/>
    </row>
    <row r="23" spans="2:7" ht="15" x14ac:dyDescent="0.35">
      <c r="B23" s="191"/>
      <c r="C23" s="46"/>
      <c r="D23" s="46"/>
      <c r="E23" s="46"/>
      <c r="F23" s="254"/>
      <c r="G23" s="254"/>
    </row>
    <row r="24" spans="2:7" ht="15" x14ac:dyDescent="0.35">
      <c r="B24" s="191"/>
      <c r="C24" s="47"/>
      <c r="D24" s="255"/>
      <c r="E24" s="255"/>
      <c r="F24" s="254"/>
      <c r="G24" s="254"/>
    </row>
    <row r="25" spans="2:7" ht="15" x14ac:dyDescent="0.35">
      <c r="B25" s="191"/>
      <c r="C25" s="48" t="s">
        <v>12</v>
      </c>
      <c r="D25" s="255"/>
      <c r="E25" s="255"/>
      <c r="F25" s="254"/>
      <c r="G25" s="254"/>
    </row>
    <row r="26" spans="2:7" ht="15" x14ac:dyDescent="0.35">
      <c r="B26" s="191"/>
      <c r="C26" s="49"/>
      <c r="D26" s="255"/>
      <c r="E26" s="255"/>
      <c r="F26" s="254"/>
      <c r="G26" s="254"/>
    </row>
    <row r="27" spans="2:7" ht="15" x14ac:dyDescent="0.35">
      <c r="B27" s="191"/>
      <c r="C27" s="50" t="s">
        <v>13</v>
      </c>
      <c r="D27" s="255"/>
      <c r="E27" s="255"/>
      <c r="F27" s="254"/>
      <c r="G27" s="254"/>
    </row>
    <row r="28" spans="2:7" ht="15" x14ac:dyDescent="0.35">
      <c r="B28" s="191"/>
      <c r="C28" s="50" t="s">
        <v>14</v>
      </c>
      <c r="D28" s="255"/>
      <c r="E28" s="255"/>
      <c r="F28" s="254"/>
      <c r="G28" s="254"/>
    </row>
    <row r="29" spans="2:7" ht="15" x14ac:dyDescent="0.35">
      <c r="B29" s="191"/>
      <c r="C29" s="50" t="s">
        <v>15</v>
      </c>
      <c r="D29" s="255"/>
      <c r="E29" s="255"/>
      <c r="F29" s="254"/>
      <c r="G29" s="254"/>
    </row>
    <row r="30" spans="2:7" ht="15" x14ac:dyDescent="0.35">
      <c r="B30" s="191"/>
      <c r="C30" s="50" t="s">
        <v>16</v>
      </c>
      <c r="D30" s="255"/>
      <c r="E30" s="255"/>
      <c r="F30" s="254"/>
      <c r="G30" s="254"/>
    </row>
    <row r="31" spans="2:7" ht="15" x14ac:dyDescent="0.35">
      <c r="B31" s="191"/>
      <c r="C31" s="50" t="s">
        <v>17</v>
      </c>
      <c r="D31" s="255"/>
      <c r="E31" s="255"/>
      <c r="F31" s="254"/>
      <c r="G31" s="254"/>
    </row>
    <row r="32" spans="2:7" ht="15" x14ac:dyDescent="0.35">
      <c r="B32" s="191"/>
      <c r="C32" s="47"/>
      <c r="D32" s="47"/>
      <c r="E32" s="47"/>
      <c r="F32" s="254"/>
      <c r="G32" s="254"/>
    </row>
    <row r="33" spans="2:7" ht="15" x14ac:dyDescent="0.35">
      <c r="B33" s="191"/>
      <c r="C33" s="288" t="s">
        <v>18</v>
      </c>
      <c r="D33" s="288"/>
      <c r="E33" s="288"/>
      <c r="F33" s="288"/>
      <c r="G33" s="288"/>
    </row>
    <row r="34" spans="2:7" s="19" customFormat="1" ht="15" x14ac:dyDescent="0.4">
      <c r="B34" s="256"/>
      <c r="C34" s="20"/>
      <c r="D34" s="20"/>
      <c r="E34" s="21"/>
      <c r="F34" s="256"/>
      <c r="G34" s="256"/>
    </row>
    <row r="35" spans="2:7" ht="30" x14ac:dyDescent="0.35">
      <c r="B35" s="191"/>
      <c r="C35" s="51" t="s">
        <v>19</v>
      </c>
      <c r="D35" s="191"/>
      <c r="E35" s="193" t="s">
        <v>20</v>
      </c>
      <c r="F35" s="191"/>
      <c r="G35" s="23" t="s">
        <v>21</v>
      </c>
    </row>
    <row r="36" spans="2:7" s="19" customFormat="1" ht="15" x14ac:dyDescent="0.35">
      <c r="B36" s="256"/>
      <c r="C36" s="24"/>
      <c r="D36" s="256"/>
      <c r="E36" s="24"/>
      <c r="F36" s="256"/>
      <c r="G36" s="24"/>
    </row>
    <row r="37" spans="2:7" ht="15" x14ac:dyDescent="0.4">
      <c r="B37" s="191"/>
      <c r="C37" s="44" t="s">
        <v>22</v>
      </c>
      <c r="D37" s="47"/>
      <c r="E37" s="52"/>
      <c r="F37" s="254"/>
      <c r="G37" s="254"/>
    </row>
    <row r="38" spans="2:7" ht="15" x14ac:dyDescent="0.4">
      <c r="B38" s="191"/>
      <c r="C38" s="25"/>
      <c r="D38" s="25"/>
      <c r="E38" s="26"/>
      <c r="F38" s="191"/>
      <c r="G38" s="191"/>
    </row>
    <row r="40" spans="2:7" ht="15.65" customHeight="1" x14ac:dyDescent="0.35">
      <c r="B40" s="191"/>
      <c r="C40" s="53" t="s">
        <v>23</v>
      </c>
      <c r="D40" s="27"/>
      <c r="E40" s="56" t="s">
        <v>24</v>
      </c>
      <c r="F40" s="57"/>
      <c r="G40" s="58"/>
    </row>
    <row r="41" spans="2:7" ht="43.5" customHeight="1" x14ac:dyDescent="0.35">
      <c r="B41" s="191"/>
      <c r="C41" s="54" t="s">
        <v>25</v>
      </c>
      <c r="D41" s="27"/>
      <c r="E41" s="59" t="s">
        <v>26</v>
      </c>
      <c r="F41" s="60"/>
      <c r="G41" s="61"/>
    </row>
    <row r="42" spans="2:7" ht="31.5" customHeight="1" x14ac:dyDescent="0.35">
      <c r="B42" s="191"/>
      <c r="C42" s="54" t="s">
        <v>27</v>
      </c>
      <c r="D42" s="27"/>
      <c r="E42" s="62" t="s">
        <v>28</v>
      </c>
      <c r="F42" s="60"/>
      <c r="G42" s="61"/>
    </row>
    <row r="43" spans="2:7" ht="24" customHeight="1" x14ac:dyDescent="0.35">
      <c r="B43" s="191"/>
      <c r="C43" s="54" t="s">
        <v>29</v>
      </c>
      <c r="D43" s="27"/>
      <c r="E43" s="59" t="s">
        <v>30</v>
      </c>
      <c r="F43" s="60"/>
      <c r="G43" s="61"/>
    </row>
    <row r="44" spans="2:7" ht="48" customHeight="1" x14ac:dyDescent="0.35">
      <c r="B44" s="191"/>
      <c r="C44" s="55" t="s">
        <v>31</v>
      </c>
      <c r="D44" s="27"/>
      <c r="E44" s="63" t="s">
        <v>32</v>
      </c>
      <c r="F44" s="64"/>
      <c r="G44" s="65"/>
    </row>
    <row r="45" spans="2:7" ht="12" customHeight="1" thickBot="1" x14ac:dyDescent="0.4">
      <c r="B45" s="191"/>
      <c r="C45" s="191"/>
      <c r="D45" s="191"/>
      <c r="E45" s="191"/>
      <c r="F45" s="191"/>
      <c r="G45" s="191"/>
    </row>
    <row r="46" spans="2:7" ht="15.5" thickBot="1" x14ac:dyDescent="0.4">
      <c r="B46" s="191"/>
      <c r="C46" s="292" t="s">
        <v>33</v>
      </c>
      <c r="D46" s="293"/>
      <c r="E46" s="293"/>
      <c r="F46" s="293"/>
      <c r="G46" s="294"/>
    </row>
    <row r="47" spans="2:7" ht="15.5" thickBot="1" x14ac:dyDescent="0.4">
      <c r="B47" s="191"/>
      <c r="C47" s="289" t="s">
        <v>34</v>
      </c>
      <c r="D47" s="289"/>
      <c r="E47" s="289"/>
      <c r="F47" s="289"/>
      <c r="G47" s="289"/>
    </row>
    <row r="48" spans="2:7" ht="15.5" thickBot="1" x14ac:dyDescent="0.4">
      <c r="B48" s="191"/>
      <c r="C48" s="25"/>
      <c r="D48" s="25"/>
      <c r="E48" s="25"/>
      <c r="F48" s="25"/>
      <c r="G48" s="191"/>
    </row>
    <row r="49" spans="2:7" ht="15" x14ac:dyDescent="0.35">
      <c r="B49" s="191"/>
      <c r="C49" s="28" t="s">
        <v>35</v>
      </c>
      <c r="D49" s="29"/>
      <c r="E49" s="30"/>
      <c r="F49" s="29"/>
      <c r="G49" s="29"/>
    </row>
    <row r="50" spans="2:7" ht="15" x14ac:dyDescent="0.35">
      <c r="B50" s="191"/>
      <c r="C50" s="287" t="s">
        <v>36</v>
      </c>
      <c r="D50" s="287"/>
      <c r="E50" s="287"/>
      <c r="F50" s="287"/>
      <c r="G50" s="287"/>
    </row>
    <row r="51" spans="2:7" ht="15" x14ac:dyDescent="0.35">
      <c r="B51" s="31" t="s">
        <v>37</v>
      </c>
      <c r="C51" s="32" t="s">
        <v>38</v>
      </c>
      <c r="D51" s="31"/>
      <c r="E51" s="33"/>
      <c r="F51" s="31"/>
      <c r="G51" s="34"/>
    </row>
    <row r="52" spans="2:7" ht="15" x14ac:dyDescent="0.35">
      <c r="B52" s="191"/>
      <c r="C52" s="191"/>
      <c r="D52" s="191"/>
      <c r="E52" s="191"/>
      <c r="F52" s="191"/>
      <c r="G52" s="191"/>
    </row>
    <row r="53" spans="2:7" ht="15" x14ac:dyDescent="0.35">
      <c r="B53" s="191"/>
      <c r="C53" s="191"/>
      <c r="D53" s="191"/>
      <c r="E53" s="191"/>
      <c r="F53" s="191"/>
      <c r="G53" s="191"/>
    </row>
    <row r="54" spans="2:7" ht="15" x14ac:dyDescent="0.35">
      <c r="B54" s="191"/>
      <c r="C54" s="191"/>
      <c r="D54" s="191"/>
      <c r="E54" s="191"/>
      <c r="F54" s="191"/>
      <c r="G54" s="191"/>
    </row>
    <row r="55" spans="2:7" ht="15" x14ac:dyDescent="0.35">
      <c r="B55" s="191"/>
      <c r="C55" s="191"/>
      <c r="D55" s="191"/>
      <c r="E55" s="191"/>
      <c r="F55" s="191"/>
      <c r="G55" s="191"/>
    </row>
    <row r="56" spans="2:7" ht="15" x14ac:dyDescent="0.35">
      <c r="B56" s="191"/>
      <c r="C56" s="191"/>
      <c r="D56" s="191"/>
      <c r="E56" s="191"/>
      <c r="F56" s="191"/>
      <c r="G56" s="191"/>
    </row>
    <row r="57" spans="2:7" ht="15" x14ac:dyDescent="0.35">
      <c r="B57" s="191"/>
      <c r="C57" s="191"/>
      <c r="D57" s="191"/>
      <c r="E57" s="191"/>
      <c r="F57" s="191"/>
      <c r="G57" s="191"/>
    </row>
  </sheetData>
  <mergeCells count="7">
    <mergeCell ref="C50:G50"/>
    <mergeCell ref="C33:G33"/>
    <mergeCell ref="C47:G47"/>
    <mergeCell ref="C20:E20"/>
    <mergeCell ref="C14:E14"/>
    <mergeCell ref="C46:G46"/>
    <mergeCell ref="C19:E19"/>
  </mergeCells>
  <dataValidations count="2">
    <dataValidation type="whole" errorStyle="warning" allowBlank="1" showInputMessage="1" showErrorMessage="1" errorTitle="Please don't edit this cell" error="To be input by the International Secretariat" sqref="G4" xr:uid="{9CAED772-5693-4F11-946B-BF3C0AB9D21C}">
      <formula1>444</formula1>
      <formula2>555</formula2>
    </dataValidation>
    <dataValidation type="whole" allowBlank="1" showInputMessage="1" showErrorMessage="1" errorTitle="Do not edit these cells" error="Please do not edit these cells" sqref="G1:G3 C1:F4 C5:G52" xr:uid="{0CFC7B6E-3E5D-41BA-AAED-1E7AB33DBBBD}">
      <formula1>10000</formula1>
      <formula2>50000</formula2>
    </dataValidation>
  </dataValidations>
  <hyperlinks>
    <hyperlink ref="C20:E20" r:id="rId1" display="The data will be used to populate the global EITI data repository, available on the international EITI website: https://eiti.org/data" xr:uid="{91764B2B-390F-4282-BF0A-23BDEE8BB758}"/>
    <hyperlink ref="C47:G47" r:id="rId2" display="Give us your feedback or report a conflict in the data! Write to us at  data@eiti.org" xr:uid="{35B72654-1E12-4C3B-B5E0-4E543581A292}"/>
    <hyperlink ref="G47" r:id="rId3" display="Give us your feedback or report a conflict in the data! Write to us at  data@eiti.org" xr:uid="{819E44F5-39EF-4966-99B8-F4D1C6CD6EE1}"/>
    <hyperlink ref="E47:F47" r:id="rId4" display="Give us your feedback or report a conflict in the data! Write to us at  data@eiti.org" xr:uid="{01036C29-2A34-47DF-A023-B7343C8F033F}"/>
    <hyperlink ref="F47" r:id="rId5" display="Give us your feedback or report a conflict in the data! Write to us at  data@eiti.org" xr:uid="{B81F9E1C-4813-4A77-84E3-ACD89DAE16E9}"/>
    <hyperlink ref="C46:G46" r:id="rId6" display="For the latest version of Summary data templates, see  https://eiti.org/summary-data-template" xr:uid="{9C2E2180-4461-44AD-A05F-7FFB557A97F6}"/>
    <hyperlink ref="C19:E19" r:id="rId7" display="3. This Data sheet should be submitted alongside the EITI Report. Send it to the International Secretariat: data@eiti.org " xr:uid="{2FD53678-CD97-4AD4-AF43-BF157E80D8EC}"/>
    <hyperlink ref="F46" r:id="rId8" display="Curious about your country? Check if you country implements the EITI Standard at  https://eiti.org/countries" xr:uid="{8EA84958-AA98-4BFD-BEB1-A9D863663610}"/>
    <hyperlink ref="E46:F46" r:id="rId9" display="Curious about your country? Check if you country implements the EITI Standard at  https://eiti.org/countries" xr:uid="{C3F91BDC-7793-4335-8ADC-4696DC2DE7B4}"/>
    <hyperlink ref="G46" r:id="rId10" display="Curious about your country? Check if you country implements the EITI Standard at  https://eiti.org/countries" xr:uid="{3D1C7DB1-739B-4AEC-9446-E9FD67FCE175}"/>
    <hyperlink ref="C46:G46" r:id="rId11" display="For the latest version of Summary data templates, see  https://eiti.org/summary-data-template" xr:uid="{C5DF08ED-267B-41AB-AFFD-42DF94B4D193}"/>
    <hyperlink ref="C33:D33" r:id="rId12" display="The International Secretariat can provide advice and support on request. Please contact " xr:uid="{0296C1C5-C2F5-472B-8022-3DC0B070763E}"/>
  </hyperlinks>
  <pageMargins left="0.7" right="0.7" top="0.75" bottom="0.75" header="0.3" footer="0.3"/>
  <pageSetup paperSize="9" orientation="portrait" r:id="rId13"/>
  <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I95"/>
  <sheetViews>
    <sheetView showGridLines="0" tabSelected="1" topLeftCell="A42" zoomScale="85" zoomScaleNormal="85" workbookViewId="0">
      <selection activeCell="G51" sqref="G51"/>
    </sheetView>
  </sheetViews>
  <sheetFormatPr defaultColWidth="4" defaultRowHeight="24" customHeight="1" x14ac:dyDescent="0.35"/>
  <cols>
    <col min="1" max="1" width="4" style="7"/>
    <col min="2" max="2" width="4" style="7" hidden="1" customWidth="1"/>
    <col min="3" max="3" width="57.81640625" style="7" customWidth="1"/>
    <col min="4" max="4" width="2.7265625" style="7" customWidth="1"/>
    <col min="5" max="5" width="45" style="7" customWidth="1"/>
    <col min="6" max="6" width="2.7265625" style="7" customWidth="1"/>
    <col min="7" max="7" width="40.26953125" style="7" bestFit="1" customWidth="1"/>
    <col min="8" max="16384" width="4" style="7"/>
  </cols>
  <sheetData>
    <row r="1" spans="1:7" ht="16" x14ac:dyDescent="0.35"/>
    <row r="2" spans="1:7" ht="16" x14ac:dyDescent="0.35">
      <c r="C2" s="299" t="s">
        <v>39</v>
      </c>
      <c r="D2" s="299"/>
      <c r="E2" s="299"/>
      <c r="F2" s="299"/>
      <c r="G2" s="299"/>
    </row>
    <row r="3" spans="1:7" s="170" customFormat="1" ht="22.5" x14ac:dyDescent="0.35">
      <c r="C3" s="300" t="s">
        <v>40</v>
      </c>
      <c r="D3" s="300"/>
      <c r="E3" s="300"/>
      <c r="F3" s="300"/>
      <c r="G3" s="300"/>
    </row>
    <row r="4" spans="1:7" ht="12.75" customHeight="1" x14ac:dyDescent="0.35">
      <c r="C4" s="301" t="s">
        <v>41</v>
      </c>
      <c r="D4" s="301"/>
      <c r="E4" s="301"/>
      <c r="F4" s="301"/>
      <c r="G4" s="301"/>
    </row>
    <row r="5" spans="1:7" ht="12.75" customHeight="1" x14ac:dyDescent="0.35">
      <c r="C5" s="302" t="s">
        <v>42</v>
      </c>
      <c r="D5" s="302"/>
      <c r="E5" s="302"/>
      <c r="F5" s="302"/>
      <c r="G5" s="302"/>
    </row>
    <row r="6" spans="1:7" ht="12.75" customHeight="1" x14ac:dyDescent="0.35">
      <c r="C6" s="302" t="s">
        <v>43</v>
      </c>
      <c r="D6" s="302"/>
      <c r="E6" s="302"/>
      <c r="F6" s="302"/>
      <c r="G6" s="302"/>
    </row>
    <row r="7" spans="1:7" ht="12.75" customHeight="1" x14ac:dyDescent="0.4">
      <c r="C7" s="306" t="s">
        <v>44</v>
      </c>
      <c r="D7" s="306"/>
      <c r="E7" s="306"/>
      <c r="F7" s="306"/>
      <c r="G7" s="306"/>
    </row>
    <row r="8" spans="1:7" ht="16" x14ac:dyDescent="0.35">
      <c r="C8" s="191"/>
      <c r="D8" s="66"/>
      <c r="E8" s="66"/>
      <c r="F8" s="191"/>
      <c r="G8" s="191"/>
    </row>
    <row r="9" spans="1:7" ht="16" x14ac:dyDescent="0.35">
      <c r="C9" s="51" t="s">
        <v>45</v>
      </c>
      <c r="D9" s="256"/>
      <c r="E9" s="22" t="s">
        <v>46</v>
      </c>
      <c r="F9" s="256"/>
      <c r="G9" s="23" t="s">
        <v>21</v>
      </c>
    </row>
    <row r="10" spans="1:7" ht="16" x14ac:dyDescent="0.35">
      <c r="C10" s="191"/>
      <c r="D10" s="66"/>
      <c r="E10" s="66"/>
      <c r="F10" s="191"/>
      <c r="G10" s="191"/>
    </row>
    <row r="11" spans="1:7" s="170" customFormat="1" ht="22.5" x14ac:dyDescent="0.35">
      <c r="B11" s="172"/>
      <c r="C11" s="182" t="s">
        <v>47</v>
      </c>
      <c r="E11" s="171"/>
    </row>
    <row r="12" spans="1:7" ht="19.5" thickBot="1" x14ac:dyDescent="0.4">
      <c r="A12" s="13"/>
      <c r="B12" s="13"/>
      <c r="C12" s="183" t="s">
        <v>48</v>
      </c>
      <c r="D12" s="184"/>
      <c r="E12" s="185" t="s">
        <v>49</v>
      </c>
      <c r="F12" s="184"/>
      <c r="G12" s="186" t="s">
        <v>50</v>
      </c>
    </row>
    <row r="13" spans="1:7" ht="16.5" thickBot="1" x14ac:dyDescent="0.4">
      <c r="B13" s="14"/>
      <c r="C13" s="67" t="s">
        <v>37</v>
      </c>
      <c r="D13" s="257"/>
      <c r="E13" s="68"/>
      <c r="F13" s="257"/>
      <c r="G13" s="68"/>
    </row>
    <row r="14" spans="1:7" ht="16" x14ac:dyDescent="0.35">
      <c r="A14" s="9"/>
      <c r="B14" s="9" t="s">
        <v>37</v>
      </c>
      <c r="C14" s="69" t="s">
        <v>51</v>
      </c>
      <c r="D14" s="31"/>
      <c r="E14" s="101" t="s">
        <v>52</v>
      </c>
      <c r="F14" s="31"/>
      <c r="G14" s="70"/>
    </row>
    <row r="15" spans="1:7" ht="16" x14ac:dyDescent="0.35">
      <c r="A15" s="9"/>
      <c r="B15" s="9" t="s">
        <v>37</v>
      </c>
      <c r="C15" s="69" t="s">
        <v>53</v>
      </c>
      <c r="D15" s="31"/>
      <c r="E15" s="72" t="str">
        <f>IFERROR(VLOOKUP($E$14,Table1_Country_codes_and_currencies[],3,FALSE),"")</f>
        <v>UKR</v>
      </c>
      <c r="F15" s="31"/>
      <c r="G15" s="70"/>
    </row>
    <row r="16" spans="1:7" ht="16" x14ac:dyDescent="0.35">
      <c r="B16" s="9" t="s">
        <v>37</v>
      </c>
      <c r="C16" s="69" t="s">
        <v>54</v>
      </c>
      <c r="D16" s="31"/>
      <c r="E16" s="72" t="str">
        <f>IFERROR(VLOOKUP($E$14,Table1_Country_codes_and_currencies[],7,FALSE),"")</f>
        <v>Ukrainian Hryvnia</v>
      </c>
      <c r="F16" s="31"/>
      <c r="G16" s="70"/>
    </row>
    <row r="17" spans="1:9" ht="16.5" thickBot="1" x14ac:dyDescent="0.4">
      <c r="B17" s="9" t="s">
        <v>37</v>
      </c>
      <c r="C17" s="76" t="s">
        <v>55</v>
      </c>
      <c r="D17" s="73"/>
      <c r="E17" s="74" t="str">
        <f>IFERROR(VLOOKUP($E$14,Table1_Country_codes_and_currencies[],5,FALSE),"")</f>
        <v>UAH</v>
      </c>
      <c r="F17" s="73"/>
      <c r="G17" s="75"/>
    </row>
    <row r="18" spans="1:9" ht="16.5" thickBot="1" x14ac:dyDescent="0.4">
      <c r="B18" s="14"/>
      <c r="C18" s="67" t="s">
        <v>56</v>
      </c>
      <c r="D18" s="257"/>
      <c r="E18" s="68"/>
      <c r="F18" s="257"/>
      <c r="G18" s="68"/>
    </row>
    <row r="19" spans="1:9" ht="16" x14ac:dyDescent="0.35">
      <c r="A19" s="9"/>
      <c r="B19" s="9" t="s">
        <v>56</v>
      </c>
      <c r="C19" s="69" t="s">
        <v>57</v>
      </c>
      <c r="D19" s="31"/>
      <c r="E19" s="102">
        <v>44197</v>
      </c>
      <c r="F19" s="31"/>
      <c r="G19" s="70"/>
    </row>
    <row r="20" spans="1:9" ht="16.5" thickBot="1" x14ac:dyDescent="0.4">
      <c r="A20" s="9"/>
      <c r="B20" s="9" t="s">
        <v>56</v>
      </c>
      <c r="C20" s="76" t="s">
        <v>58</v>
      </c>
      <c r="D20" s="73"/>
      <c r="E20" s="102">
        <v>44561</v>
      </c>
      <c r="F20" s="73"/>
      <c r="G20" s="75"/>
    </row>
    <row r="21" spans="1:9" ht="16.5" thickBot="1" x14ac:dyDescent="0.4">
      <c r="B21" s="14"/>
      <c r="C21" s="67" t="s">
        <v>59</v>
      </c>
      <c r="D21" s="257"/>
      <c r="E21" s="258"/>
      <c r="F21" s="257"/>
      <c r="G21" s="68"/>
    </row>
    <row r="22" spans="1:9" ht="30" x14ac:dyDescent="0.35">
      <c r="B22" s="9" t="s">
        <v>59</v>
      </c>
      <c r="C22" s="77" t="s">
        <v>60</v>
      </c>
      <c r="D22" s="31"/>
      <c r="E22" s="101" t="s">
        <v>61</v>
      </c>
      <c r="F22" s="31"/>
      <c r="G22" s="70"/>
    </row>
    <row r="23" spans="1:9" ht="16" x14ac:dyDescent="0.35">
      <c r="A23" s="9"/>
      <c r="B23" s="9" t="s">
        <v>59</v>
      </c>
      <c r="C23" s="69" t="s">
        <v>62</v>
      </c>
      <c r="D23" s="31"/>
      <c r="E23" s="103" t="s">
        <v>63</v>
      </c>
      <c r="F23" s="31"/>
      <c r="G23" s="70"/>
    </row>
    <row r="24" spans="1:9" ht="16" x14ac:dyDescent="0.35">
      <c r="B24" s="9" t="s">
        <v>59</v>
      </c>
      <c r="C24" s="69" t="s">
        <v>64</v>
      </c>
      <c r="D24" s="31"/>
      <c r="E24" s="104">
        <v>44951</v>
      </c>
      <c r="F24" s="31"/>
      <c r="G24" s="70"/>
    </row>
    <row r="25" spans="1:9" ht="16" x14ac:dyDescent="0.35">
      <c r="A25" s="9"/>
      <c r="B25" s="9" t="s">
        <v>59</v>
      </c>
      <c r="C25" s="69" t="s">
        <v>65</v>
      </c>
      <c r="D25" s="31"/>
      <c r="E25" s="218" t="s">
        <v>66</v>
      </c>
      <c r="F25" s="31"/>
      <c r="G25" s="208"/>
    </row>
    <row r="26" spans="1:9" ht="30" x14ac:dyDescent="0.35">
      <c r="B26" s="9" t="s">
        <v>59</v>
      </c>
      <c r="C26" s="78" t="s">
        <v>67</v>
      </c>
      <c r="D26" s="79"/>
      <c r="E26" s="103" t="s">
        <v>61</v>
      </c>
      <c r="F26" s="79"/>
      <c r="G26" s="80"/>
    </row>
    <row r="27" spans="1:9" ht="16" x14ac:dyDescent="0.35">
      <c r="B27" s="9" t="s">
        <v>59</v>
      </c>
      <c r="C27" s="69" t="s">
        <v>68</v>
      </c>
      <c r="D27" s="31"/>
      <c r="E27" s="104">
        <v>44951</v>
      </c>
      <c r="F27" s="31"/>
      <c r="G27" s="81"/>
    </row>
    <row r="28" spans="1:9" ht="120" x14ac:dyDescent="0.35">
      <c r="A28" s="9"/>
      <c r="B28" s="9" t="s">
        <v>59</v>
      </c>
      <c r="C28" s="69" t="s">
        <v>69</v>
      </c>
      <c r="D28" s="31"/>
      <c r="E28" s="218" t="s">
        <v>70</v>
      </c>
      <c r="F28" s="31"/>
      <c r="G28" s="208" t="s">
        <v>71</v>
      </c>
      <c r="I28" s="219"/>
    </row>
    <row r="29" spans="1:9" ht="16" x14ac:dyDescent="0.35">
      <c r="B29" s="9" t="s">
        <v>59</v>
      </c>
      <c r="C29" s="78" t="s">
        <v>72</v>
      </c>
      <c r="D29" s="79"/>
      <c r="E29" s="103" t="s">
        <v>73</v>
      </c>
      <c r="F29" s="82"/>
      <c r="G29" s="83"/>
    </row>
    <row r="30" spans="1:9" ht="16" x14ac:dyDescent="0.35">
      <c r="A30" s="9"/>
      <c r="B30" s="9" t="s">
        <v>59</v>
      </c>
      <c r="C30" s="69" t="s">
        <v>74</v>
      </c>
      <c r="D30" s="31"/>
      <c r="E30" s="104"/>
      <c r="F30" s="31"/>
      <c r="G30" s="70"/>
    </row>
    <row r="31" spans="1:9" ht="16.5" thickBot="1" x14ac:dyDescent="0.4">
      <c r="A31" s="9"/>
      <c r="B31" s="9" t="s">
        <v>59</v>
      </c>
      <c r="C31" s="69" t="s">
        <v>75</v>
      </c>
      <c r="D31" s="84"/>
      <c r="E31" s="209"/>
      <c r="F31" s="73"/>
      <c r="G31" s="85"/>
    </row>
    <row r="32" spans="1:9" ht="16.149999999999999" customHeight="1" thickBot="1" x14ac:dyDescent="0.4">
      <c r="C32" s="181" t="s">
        <v>76</v>
      </c>
      <c r="D32" s="259"/>
      <c r="E32" s="250"/>
      <c r="F32" s="260"/>
      <c r="G32" s="34"/>
    </row>
    <row r="33" spans="1:7" ht="16" x14ac:dyDescent="0.35">
      <c r="A33" s="9"/>
      <c r="B33" s="11"/>
      <c r="C33" s="86" t="s">
        <v>77</v>
      </c>
      <c r="D33" s="31"/>
      <c r="E33" s="249" t="s">
        <v>78</v>
      </c>
      <c r="F33" s="191"/>
      <c r="G33" s="210"/>
    </row>
    <row r="34" spans="1:7" ht="30.5" thickBot="1" x14ac:dyDescent="0.4">
      <c r="B34" s="9" t="s">
        <v>79</v>
      </c>
      <c r="C34" s="87" t="s">
        <v>80</v>
      </c>
      <c r="D34" s="73"/>
      <c r="E34" s="251" t="s">
        <v>81</v>
      </c>
      <c r="F34" s="257"/>
      <c r="G34" s="88"/>
    </row>
    <row r="35" spans="1:7" ht="18" customHeight="1" thickBot="1" x14ac:dyDescent="0.4">
      <c r="A35" s="9"/>
      <c r="B35" s="9" t="s">
        <v>79</v>
      </c>
      <c r="C35" s="67" t="s">
        <v>79</v>
      </c>
      <c r="D35" s="257"/>
      <c r="E35" s="260"/>
      <c r="F35" s="257"/>
      <c r="G35" s="260"/>
    </row>
    <row r="36" spans="1:7" ht="15.65" customHeight="1" x14ac:dyDescent="0.35">
      <c r="B36" s="9" t="s">
        <v>79</v>
      </c>
      <c r="C36" s="71" t="s">
        <v>82</v>
      </c>
      <c r="D36" s="31"/>
      <c r="E36" s="72"/>
      <c r="F36" s="31"/>
      <c r="G36" s="31"/>
    </row>
    <row r="37" spans="1:7" ht="16.5" customHeight="1" x14ac:dyDescent="0.35">
      <c r="A37" s="9"/>
      <c r="B37" s="9" t="s">
        <v>79</v>
      </c>
      <c r="C37" s="89" t="s">
        <v>83</v>
      </c>
      <c r="D37" s="31"/>
      <c r="E37" s="103" t="s">
        <v>61</v>
      </c>
      <c r="F37" s="31"/>
      <c r="G37" s="81"/>
    </row>
    <row r="38" spans="1:7" ht="16.5" customHeight="1" x14ac:dyDescent="0.35">
      <c r="A38" s="9"/>
      <c r="B38" s="9" t="s">
        <v>79</v>
      </c>
      <c r="C38" s="89" t="s">
        <v>84</v>
      </c>
      <c r="D38" s="31"/>
      <c r="E38" s="103" t="s">
        <v>61</v>
      </c>
      <c r="F38" s="31"/>
      <c r="G38" s="81"/>
    </row>
    <row r="39" spans="1:7" ht="15.65" customHeight="1" x14ac:dyDescent="0.35">
      <c r="B39" s="9" t="s">
        <v>79</v>
      </c>
      <c r="C39" s="89" t="s">
        <v>85</v>
      </c>
      <c r="D39" s="31"/>
      <c r="E39" s="103" t="s">
        <v>61</v>
      </c>
      <c r="F39" s="31"/>
      <c r="G39" s="81"/>
    </row>
    <row r="40" spans="1:7" ht="18" customHeight="1" x14ac:dyDescent="0.35">
      <c r="B40" s="9" t="s">
        <v>79</v>
      </c>
      <c r="C40" s="89" t="s">
        <v>86</v>
      </c>
      <c r="D40" s="31"/>
      <c r="E40" s="103" t="s">
        <v>73</v>
      </c>
      <c r="F40" s="31"/>
      <c r="G40" s="81"/>
    </row>
    <row r="41" spans="1:7" ht="16" x14ac:dyDescent="0.35">
      <c r="B41" s="9" t="s">
        <v>79</v>
      </c>
      <c r="C41" s="90" t="s">
        <v>87</v>
      </c>
      <c r="D41" s="31"/>
      <c r="E41" s="103"/>
      <c r="F41" s="31"/>
      <c r="G41" s="81"/>
    </row>
    <row r="42" spans="1:7" ht="120" x14ac:dyDescent="0.35">
      <c r="B42" s="9" t="s">
        <v>79</v>
      </c>
      <c r="C42" s="89" t="s">
        <v>88</v>
      </c>
      <c r="D42" s="31"/>
      <c r="E42" s="103">
        <v>10</v>
      </c>
      <c r="F42" s="31"/>
      <c r="G42" s="201" t="s">
        <v>89</v>
      </c>
    </row>
    <row r="43" spans="1:7" ht="16" x14ac:dyDescent="0.35">
      <c r="B43" s="9" t="s">
        <v>79</v>
      </c>
      <c r="C43" s="89" t="s">
        <v>90</v>
      </c>
      <c r="D43" s="91"/>
      <c r="E43" s="103">
        <v>57</v>
      </c>
      <c r="F43" s="31"/>
      <c r="G43" s="92"/>
    </row>
    <row r="44" spans="1:7" ht="16" x14ac:dyDescent="0.35">
      <c r="B44" s="9" t="s">
        <v>79</v>
      </c>
      <c r="C44" s="93" t="s">
        <v>91</v>
      </c>
      <c r="D44" s="31"/>
      <c r="E44" s="105" t="s">
        <v>92</v>
      </c>
      <c r="F44" s="79"/>
      <c r="G44" s="81"/>
    </row>
    <row r="45" spans="1:7" ht="16" x14ac:dyDescent="0.35">
      <c r="B45" s="9" t="s">
        <v>79</v>
      </c>
      <c r="C45" s="94" t="s">
        <v>93</v>
      </c>
      <c r="D45" s="31"/>
      <c r="E45" s="106">
        <v>27.286189441244201</v>
      </c>
      <c r="F45" s="31"/>
      <c r="G45" s="81" t="s">
        <v>94</v>
      </c>
    </row>
    <row r="46" spans="1:7" ht="16.5" thickBot="1" x14ac:dyDescent="0.4">
      <c r="B46" s="9" t="s">
        <v>79</v>
      </c>
      <c r="C46" s="180" t="s">
        <v>95</v>
      </c>
      <c r="D46" s="73"/>
      <c r="E46" s="200" t="s">
        <v>96</v>
      </c>
      <c r="F46" s="73"/>
      <c r="G46" s="113"/>
    </row>
    <row r="47" spans="1:7" s="13" customFormat="1" ht="16.5" thickBot="1" x14ac:dyDescent="0.4">
      <c r="A47" s="7"/>
      <c r="B47" s="9" t="s">
        <v>79</v>
      </c>
      <c r="C47" s="178" t="s">
        <v>97</v>
      </c>
      <c r="D47" s="73"/>
      <c r="E47" s="179"/>
      <c r="F47" s="73"/>
      <c r="G47" s="113"/>
    </row>
    <row r="48" spans="1:7" ht="15.65" customHeight="1" x14ac:dyDescent="0.35">
      <c r="B48" s="9" t="s">
        <v>79</v>
      </c>
      <c r="C48" s="89" t="s">
        <v>98</v>
      </c>
      <c r="D48" s="31"/>
      <c r="E48" s="103" t="s">
        <v>61</v>
      </c>
      <c r="F48" s="31"/>
      <c r="G48" s="81"/>
    </row>
    <row r="49" spans="1:7" s="9" customFormat="1" ht="16" x14ac:dyDescent="0.35">
      <c r="A49" s="7"/>
      <c r="C49" s="89" t="s">
        <v>99</v>
      </c>
      <c r="D49" s="31"/>
      <c r="E49" s="103" t="s">
        <v>61</v>
      </c>
      <c r="F49" s="31"/>
      <c r="G49" s="81"/>
    </row>
    <row r="50" spans="1:7" s="9" customFormat="1" ht="15.65" customHeight="1" x14ac:dyDescent="0.35">
      <c r="A50" s="7"/>
      <c r="C50" s="89" t="s">
        <v>100</v>
      </c>
      <c r="D50" s="31"/>
      <c r="E50" s="103" t="s">
        <v>61</v>
      </c>
      <c r="F50" s="31"/>
      <c r="G50" s="81"/>
    </row>
    <row r="51" spans="1:7" ht="16.5" thickBot="1" x14ac:dyDescent="0.4">
      <c r="B51" s="9"/>
      <c r="C51" s="111" t="s">
        <v>101</v>
      </c>
      <c r="D51" s="73"/>
      <c r="E51" s="112" t="s">
        <v>102</v>
      </c>
      <c r="F51" s="73"/>
      <c r="G51" s="113"/>
    </row>
    <row r="52" spans="1:7" ht="16.5" thickBot="1" x14ac:dyDescent="0.4">
      <c r="B52" s="9"/>
      <c r="C52" s="108" t="s">
        <v>103</v>
      </c>
      <c r="D52" s="109"/>
      <c r="E52" s="110">
        <f>SUM(E53:E56)</f>
        <v>1</v>
      </c>
      <c r="F52" s="109"/>
      <c r="G52" s="109"/>
    </row>
    <row r="53" spans="1:7" ht="16" x14ac:dyDescent="0.35">
      <c r="B53" s="9"/>
      <c r="C53" s="69" t="s">
        <v>104</v>
      </c>
      <c r="D53" s="31"/>
      <c r="E53" s="95">
        <f>COUNTIF('Part 2 - Disclosure checklist'!$D:$D,Lists!$K$4)/SUM(COUNTIF('Part 2 - Disclosure checklist'!$D:$D,"*EITI Reporting or systematically disclosed?*"),COUNTIF('Part 2 - Disclosure checklist'!$D:$D,Lists!$K$4),COUNTIF('Part 2 - Disclosure checklist'!$D:$D,Lists!$K$5),COUNTIF('Part 2 - Disclosure checklist'!$D:$D,Lists!$K$6),COUNTIF('Part 2 - Disclosure checklist'!$D:$D,Lists!$K$7))</f>
        <v>0.29411764705882354</v>
      </c>
      <c r="F53" s="31"/>
      <c r="G53" s="96" t="s">
        <v>105</v>
      </c>
    </row>
    <row r="54" spans="1:7" s="9" customFormat="1" ht="16" x14ac:dyDescent="0.35">
      <c r="B54" s="14"/>
      <c r="C54" s="69" t="s">
        <v>106</v>
      </c>
      <c r="D54" s="31"/>
      <c r="E54" s="95">
        <f>COUNTIF('Part 2 - Disclosure checklist'!$D:$D,Lists!$K$5)/SUM(COUNTIF('Part 2 - Disclosure checklist'!$D:$D,"*EITI Reporting or systematically disclosed?*"),COUNTIF('Part 2 - Disclosure checklist'!$D:$D,Lists!$K$4),COUNTIF('Part 2 - Disclosure checklist'!$D:$D,Lists!$K$5),COUNTIF('Part 2 - Disclosure checklist'!$D:$D,Lists!$K$6),COUNTIF('Part 2 - Disclosure checklist'!$D:$D,Lists!$K$7))</f>
        <v>0.3235294117647059</v>
      </c>
      <c r="F54" s="31"/>
      <c r="G54" s="96" t="s">
        <v>105</v>
      </c>
    </row>
    <row r="55" spans="1:7" s="9" customFormat="1" ht="16" x14ac:dyDescent="0.35">
      <c r="A55" s="7"/>
      <c r="B55" s="9" t="s">
        <v>107</v>
      </c>
      <c r="C55" s="69" t="s">
        <v>108</v>
      </c>
      <c r="D55" s="31"/>
      <c r="E55" s="95">
        <f>COUNTIF('Part 2 - Disclosure checklist'!$D:$D,Lists!$K$6)/SUM(COUNTIF('Part 2 - Disclosure checklist'!$D:$D,"*EITI Reporting or systematically disclosed?*"),COUNTIF('Part 2 - Disclosure checklist'!$D:$D,Lists!$K$4),COUNTIF('Part 2 - Disclosure checklist'!$D:$D,Lists!$K$5),COUNTIF('Part 2 - Disclosure checklist'!$D:$D,Lists!$K$6),COUNTIF('Part 2 - Disclosure checklist'!$D:$D,Lists!$K$7))</f>
        <v>6.8627450980392163E-2</v>
      </c>
      <c r="F55" s="31"/>
      <c r="G55" s="96" t="s">
        <v>105</v>
      </c>
    </row>
    <row r="56" spans="1:7" ht="15" customHeight="1" thickBot="1" x14ac:dyDescent="0.4">
      <c r="B56" s="9" t="s">
        <v>107</v>
      </c>
      <c r="C56" s="69" t="s">
        <v>109</v>
      </c>
      <c r="D56" s="31"/>
      <c r="E56" s="95">
        <f>COUNTIF('Part 2 - Disclosure checklist'!$D:$D,Lists!$K$7)/SUM(COUNTIF('Part 2 - Disclosure checklist'!$D:$D,"*EITI Reporting or systematically disclosed?*"),COUNTIF('Part 2 - Disclosure checklist'!$D:$D,Lists!$K$4),COUNTIF('Part 2 - Disclosure checklist'!$D:$D,Lists!$K$5),COUNTIF('Part 2 - Disclosure checklist'!$D:$D,Lists!$K$6),COUNTIF('Part 2 - Disclosure checklist'!$D:$D,Lists!$K$7))</f>
        <v>0.31372549019607843</v>
      </c>
      <c r="F56" s="31"/>
      <c r="G56" s="96" t="s">
        <v>105</v>
      </c>
    </row>
    <row r="57" spans="1:7" ht="16.5" thickBot="1" x14ac:dyDescent="0.4">
      <c r="B57" s="9" t="s">
        <v>107</v>
      </c>
      <c r="C57" s="97" t="s">
        <v>110</v>
      </c>
      <c r="D57" s="98"/>
      <c r="E57" s="99"/>
      <c r="F57" s="98"/>
      <c r="G57" s="98"/>
    </row>
    <row r="58" spans="1:7" s="9" customFormat="1" ht="16" x14ac:dyDescent="0.35">
      <c r="A58" s="7"/>
      <c r="B58" s="9" t="s">
        <v>107</v>
      </c>
      <c r="C58" s="69" t="s">
        <v>111</v>
      </c>
      <c r="D58" s="31"/>
      <c r="E58" s="101" t="s">
        <v>112</v>
      </c>
      <c r="F58" s="31"/>
      <c r="G58" s="70"/>
    </row>
    <row r="59" spans="1:7" ht="16" x14ac:dyDescent="0.35">
      <c r="C59" s="69" t="s">
        <v>113</v>
      </c>
      <c r="D59" s="31"/>
      <c r="E59" s="101" t="s">
        <v>114</v>
      </c>
      <c r="F59" s="31"/>
      <c r="G59" s="70"/>
    </row>
    <row r="60" spans="1:7" ht="16" x14ac:dyDescent="0.35">
      <c r="C60" s="69" t="s">
        <v>115</v>
      </c>
      <c r="D60" s="31"/>
      <c r="E60" s="248" t="s">
        <v>116</v>
      </c>
      <c r="F60" s="31"/>
      <c r="G60" s="70"/>
    </row>
    <row r="61" spans="1:7" ht="16.5" thickBot="1" x14ac:dyDescent="0.4">
      <c r="C61" s="100"/>
      <c r="D61" s="73"/>
      <c r="E61" s="74"/>
      <c r="F61" s="73"/>
      <c r="G61" s="84"/>
    </row>
    <row r="62" spans="1:7" s="9" customFormat="1" ht="16.5" thickBot="1" x14ac:dyDescent="0.4">
      <c r="A62" s="7"/>
      <c r="B62" s="7"/>
      <c r="C62" s="303"/>
      <c r="D62" s="303"/>
      <c r="E62" s="303"/>
      <c r="F62" s="303"/>
      <c r="G62" s="303"/>
    </row>
    <row r="63" spans="1:7" s="17" customFormat="1" ht="15.5" thickBot="1" x14ac:dyDescent="0.4">
      <c r="A63" s="191"/>
      <c r="B63" s="191"/>
      <c r="C63" s="292" t="s">
        <v>33</v>
      </c>
      <c r="D63" s="293"/>
      <c r="E63" s="293"/>
      <c r="F63" s="293"/>
      <c r="G63" s="294"/>
    </row>
    <row r="64" spans="1:7" s="17" customFormat="1" ht="15.5" thickBot="1" x14ac:dyDescent="0.4">
      <c r="A64" s="191"/>
      <c r="B64" s="191"/>
      <c r="C64" s="292" t="s">
        <v>34</v>
      </c>
      <c r="D64" s="293"/>
      <c r="E64" s="293"/>
      <c r="F64" s="293"/>
      <c r="G64" s="294"/>
    </row>
    <row r="65" spans="2:7" s="17" customFormat="1" ht="15.5" thickBot="1" x14ac:dyDescent="0.4">
      <c r="B65" s="191"/>
      <c r="C65" s="304"/>
      <c r="D65" s="304"/>
      <c r="E65" s="304"/>
      <c r="F65" s="304"/>
      <c r="G65" s="304"/>
    </row>
    <row r="66" spans="2:7" s="17" customFormat="1" ht="18.75" customHeight="1" x14ac:dyDescent="0.35">
      <c r="B66" s="191"/>
      <c r="C66" s="305" t="s">
        <v>35</v>
      </c>
      <c r="D66" s="305"/>
      <c r="E66" s="305"/>
      <c r="F66" s="305"/>
      <c r="G66" s="305"/>
    </row>
    <row r="67" spans="2:7" s="17" customFormat="1" ht="15" x14ac:dyDescent="0.35">
      <c r="B67" s="191"/>
      <c r="C67" s="287" t="s">
        <v>36</v>
      </c>
      <c r="D67" s="287"/>
      <c r="E67" s="287"/>
      <c r="F67" s="287"/>
      <c r="G67" s="287"/>
    </row>
    <row r="68" spans="2:7" s="17" customFormat="1" ht="15" x14ac:dyDescent="0.35">
      <c r="B68" s="31" t="s">
        <v>37</v>
      </c>
      <c r="C68" s="298" t="s">
        <v>38</v>
      </c>
      <c r="D68" s="298"/>
      <c r="E68" s="298"/>
      <c r="F68" s="298"/>
      <c r="G68" s="298"/>
    </row>
    <row r="69" spans="2:7" ht="16" x14ac:dyDescent="0.35">
      <c r="C69" s="10"/>
      <c r="D69" s="9"/>
      <c r="E69" s="10"/>
      <c r="F69" s="9"/>
      <c r="G69" s="9"/>
    </row>
    <row r="70" spans="2:7" ht="15" customHeight="1" x14ac:dyDescent="0.35">
      <c r="C70" s="8"/>
      <c r="D70" s="8"/>
      <c r="E70" s="8"/>
      <c r="F70" s="8"/>
    </row>
    <row r="71" spans="2:7" ht="15" customHeight="1" x14ac:dyDescent="0.35"/>
    <row r="72" spans="2:7" ht="16" x14ac:dyDescent="0.35">
      <c r="C72" s="297"/>
      <c r="D72" s="297"/>
      <c r="E72" s="297"/>
      <c r="F72" s="297"/>
      <c r="G72" s="297"/>
    </row>
    <row r="73" spans="2:7" ht="16" x14ac:dyDescent="0.35">
      <c r="C73" s="297"/>
      <c r="D73" s="297"/>
      <c r="E73" s="297"/>
      <c r="F73" s="297"/>
      <c r="G73" s="297"/>
    </row>
    <row r="74" spans="2:7" ht="18.75" customHeight="1" x14ac:dyDescent="0.35">
      <c r="C74" s="297"/>
      <c r="D74" s="297"/>
      <c r="E74" s="297"/>
      <c r="F74" s="297"/>
      <c r="G74" s="297"/>
    </row>
    <row r="75" spans="2:7" ht="16" x14ac:dyDescent="0.35">
      <c r="C75" s="297"/>
      <c r="D75" s="297"/>
      <c r="E75" s="297"/>
      <c r="F75" s="297"/>
      <c r="G75" s="297"/>
    </row>
    <row r="76" spans="2:7" ht="16" x14ac:dyDescent="0.35">
      <c r="C76" s="8"/>
      <c r="D76" s="8"/>
      <c r="E76" s="8"/>
      <c r="F76" s="8"/>
    </row>
    <row r="77" spans="2:7" ht="16" x14ac:dyDescent="0.35">
      <c r="C77" s="296"/>
      <c r="D77" s="296"/>
      <c r="E77" s="296"/>
    </row>
    <row r="78" spans="2:7" ht="16" x14ac:dyDescent="0.35">
      <c r="C78" s="296"/>
      <c r="D78" s="296"/>
      <c r="E78" s="296"/>
    </row>
    <row r="79" spans="2:7" ht="16" x14ac:dyDescent="0.35"/>
    <row r="80" spans="2:7" ht="16" x14ac:dyDescent="0.35"/>
    <row r="81" ht="16" x14ac:dyDescent="0.35"/>
    <row r="82" ht="16" x14ac:dyDescent="0.35"/>
    <row r="83" ht="16" x14ac:dyDescent="0.35"/>
    <row r="84" ht="16" x14ac:dyDescent="0.35"/>
    <row r="85" ht="16" x14ac:dyDescent="0.35"/>
    <row r="86" ht="16" x14ac:dyDescent="0.35"/>
    <row r="87" ht="16" x14ac:dyDescent="0.35"/>
    <row r="88" ht="16" x14ac:dyDescent="0.35"/>
    <row r="89" ht="16" x14ac:dyDescent="0.35"/>
    <row r="90" ht="16" x14ac:dyDescent="0.35"/>
    <row r="91" ht="16" x14ac:dyDescent="0.35"/>
    <row r="92" ht="16" x14ac:dyDescent="0.35"/>
    <row r="93" ht="16" x14ac:dyDescent="0.35"/>
    <row r="94" ht="16" x14ac:dyDescent="0.35"/>
    <row r="95" ht="16" x14ac:dyDescent="0.35"/>
  </sheetData>
  <sheetProtection selectLockedCells="1"/>
  <dataConsolidate/>
  <mergeCells count="19">
    <mergeCell ref="C68:G68"/>
    <mergeCell ref="C2:G2"/>
    <mergeCell ref="C3:G3"/>
    <mergeCell ref="C4:G4"/>
    <mergeCell ref="C5:G5"/>
    <mergeCell ref="C6:G6"/>
    <mergeCell ref="C64:G64"/>
    <mergeCell ref="C67:G67"/>
    <mergeCell ref="C63:G63"/>
    <mergeCell ref="C62:G62"/>
    <mergeCell ref="C65:G65"/>
    <mergeCell ref="C66:G66"/>
    <mergeCell ref="C7:G7"/>
    <mergeCell ref="C78:E78"/>
    <mergeCell ref="C72:G72"/>
    <mergeCell ref="C73:G73"/>
    <mergeCell ref="C74:G74"/>
    <mergeCell ref="C75:G75"/>
    <mergeCell ref="C77:E77"/>
  </mergeCells>
  <dataValidations xWindow="1195" yWindow="633" count="16">
    <dataValidation type="date" allowBlank="1" showInputMessage="1" showErrorMessage="1" errorTitle="Incorrect format" error="Please revise information according to specified format" promptTitle="Input date in specific format" prompt="YYYY-MM-DD" sqref="E19:E20 E24 E27 E30" xr:uid="{F8800322-AA7E-4331-9E06-6D5947305C1D}">
      <formula1>36161</formula1>
      <formula2>47848</formula2>
    </dataValidation>
    <dataValidation allowBlank="1" showInputMessage="1" showErrorMessage="1" promptTitle="EITI Report URL" prompt="Please insert direct URL to EITI Report (or report folder)." sqref="E25 E28" xr:uid="{C65CA56D-377E-4702-A9BF-B225A66D02F6}"/>
    <dataValidation allowBlank="1" showInputMessage="1" showErrorMessage="1" promptTitle="Entity name" prompt="Insert name of the organisation, company, or government agency here" sqref="E23" xr:uid="{00000000-0002-0000-0100-000004000000}"/>
    <dataValidation type="decimal" allowBlank="1" showInputMessage="1" showErrorMessage="1" errorTitle="Non-number value detected" error="Only input numbers in this cell. If additional information is appropriate, please include in appropriate columns on the right." promptTitle="Exchange/conversion rate" prompt="Please input the relevant exchange rate from 1 USD to the currency reported above._x000a__x000a_If additional information is relevant, include this in comment section." sqref="E45" xr:uid="{00000000-0002-0000-0100-000005000000}">
      <formula1>0</formula1>
      <formula2>9999999999999990000</formula2>
    </dataValidation>
    <dataValidation allowBlank="1" showInputMessage="1" showErrorMessage="1" promptTitle="URL" prompt="Please insert direct URL to the reference document" sqref="E46" xr:uid="{4D2ABA4E-F97B-4744-98AC-EC39576AE8B7}"/>
    <dataValidation type="list" allowBlank="1" showInputMessage="1" showErrorMessage="1" errorTitle="Invalid entry" error="_x000a_Please choose among the following:_x000a__x000a_Yes_x000a_No_x000a_Partially_x000a_Not applicable" promptTitle="Choose among the following" prompt="_x000a_Yes_x000a_No_x000a_Partially_x000a_Not applicable" sqref="E29 E48:E51 E22 E26 E37:E40" xr:uid="{5DD73E25-8898-41B4-B745-2A92CCEC7068}">
      <formula1>Simple_options_list</formula1>
    </dataValidation>
    <dataValidation type="date" allowBlank="1" showInputMessage="1" showErrorMessage="1" errorTitle="Incorrect format" error="Please revise information according to specified format" promptTitle="EITI Report URL" prompt="Please insert direct URL to EITI Report (or report folder) on National EITI website." sqref="E25 E28" xr:uid="{93883956-635E-425A-8EDF-4B4BB66068B0}">
      <formula1>36161</formula1>
      <formula2>47848</formula2>
    </dataValidation>
    <dataValidation allowBlank="1" showInputMessage="1" showErrorMessage="1" promptTitle="Additional relevant files" prompt="If several files relevant to the report exist, please indicate as such here. If several, please copy this into several rows." sqref="E31" xr:uid="{48F7CDB2-1CCA-4F17-A500-C0810AED8199}"/>
    <dataValidation type="whole" operator="greaterThanOrEqual" allowBlank="1" showInputMessage="1" showErrorMessage="1" errorTitle="Number" error="Please input a number in this cell" sqref="E42:E43" xr:uid="{BE4C30A4-913A-424A-83E0-F3633D1BE779}">
      <formula1>1</formula1>
    </dataValidation>
    <dataValidation type="list" allowBlank="1" showInputMessage="1" showErrorMessage="1" promptTitle="Reporting type" prompt="Please indicate which type of reporting, between:_x000a__x000a_Systematic disclosure_x000a_EITI Report_x000a_Not available_x000a_Not applicable" sqref="E33" xr:uid="{E192EF1E-9B5F-4EB1-BF02-36F681E971D7}">
      <formula1>Reporting_options_list</formula1>
    </dataValidation>
    <dataValidation allowBlank="1" showInputMessage="1" showErrorMessage="1" promptTitle="URL" prompt="Please input URL" sqref="E31" xr:uid="{97B8CAB1-C726-4263-96E6-64E40EFEF989}"/>
    <dataValidation type="list" allowBlank="1" showInputMessage="1" showErrorMessage="1" errorTitle="Invalid entry" error="_x000a_Please choose among the following:_x000a__x000a_Yes_x000a_No_x000a_Partially_x000a_Not applicable" promptTitle="Choose among the following" prompt="_x000a_Yes_x000a_No_x000a_Partially_x000a_Not applicable" sqref="E25 E28" xr:uid="{869B1086-07A8-49CE-958C-F3E4AEAB592F}">
      <formula1>#REF!</formula1>
    </dataValidation>
    <dataValidation type="whole" showInputMessage="1" showErrorMessage="1" sqref="F1 D14:D61 G18 E21:G21 E15:E18 E32:G32 E35:G36 E47 C33:C68 F8:F61 G1:G2 D61:G61 C1:C31 D8:G13 D1:E2 F69:F1048576 E52:G57" xr:uid="{D09E7034-0A68-488C-8B6C-257C98242EEB}">
      <formula1>999999</formula1>
      <formula2>99999999</formula2>
    </dataValidation>
    <dataValidation allowBlank="1" showInputMessage="1" showErrorMessage="1" errorTitle="Invalid entry" error="_x000a_Please choose among the following:_x000a__x000a_Yes_x000a_No_x000a_Partially_x000a_Not applicable" promptTitle="Other Sector" prompt="Please specify the name of the other sector(s) covered by the Report" sqref="E41" xr:uid="{F764E781-2310-491A-86D6-C1AC29AAD5FA}"/>
    <dataValidation showInputMessage="1" showErrorMessage="1" sqref="C32" xr:uid="{3B195440-C157-4A9A-897D-85E53B314DB4}"/>
    <dataValidation type="list" allowBlank="1" showInputMessage="1" showErrorMessage="1" promptTitle="Choose from drop-down menu" prompt="Please select the relevant country from the drop-down menu" sqref="E14" xr:uid="{1CB46A44-D96A-4A66-B2C8-C22A48734DCD}">
      <formula1>Countries_list</formula1>
    </dataValidation>
  </dataValidations>
  <hyperlinks>
    <hyperlink ref="C44" r:id="rId1" display="Reporting currency (ISO-4217)" xr:uid="{3F918DE8-E6E1-4830-805E-96AFBEFB916F}"/>
    <hyperlink ref="C47" r:id="rId2" location="r4-7" xr:uid="{51DB007D-E0B5-4FA0-A7A5-53C533F157EC}"/>
    <hyperlink ref="C7" r:id="rId3" xr:uid="{629C1DD5-0578-447B-BEDB-44D5374C75B4}"/>
    <hyperlink ref="C32" r:id="rId4" location="r7-2" display="Public debate (Requirement 7.1)" xr:uid="{00000000-0004-0000-0200-000026000000}"/>
    <hyperlink ref="E46" r:id="rId5" xr:uid="{21D0DF79-7267-4341-9F35-3C2D36B236E9}"/>
    <hyperlink ref="E25" r:id="rId6" xr:uid="{77F123FA-AC99-41A5-96A9-084B6CFC8C9E}"/>
    <hyperlink ref="E28" r:id="rId7" xr:uid="{78A70B5D-6216-4E7E-A992-C5A02504FA99}"/>
    <hyperlink ref="E60" r:id="rId8" xr:uid="{3F49A9D2-433A-409A-A3AA-48D984E5A2BE}"/>
  </hyperlinks>
  <pageMargins left="0.25" right="0.25" top="0.75" bottom="0.75" header="0.3" footer="0.3"/>
  <pageSetup paperSize="8" fitToHeight="0" orientation="landscape" horizontalDpi="2400" verticalDpi="2400" r:id="rId9"/>
  <extLst>
    <ext xmlns:x14="http://schemas.microsoft.com/office/spreadsheetml/2009/9/main" uri="{CCE6A557-97BC-4b89-ADB6-D9C93CAAB3DF}">
      <x14:dataValidations xmlns:xm="http://schemas.microsoft.com/office/excel/2006/main" xWindow="1195" yWindow="633" count="1">
        <x14:dataValidation type="list" allowBlank="1" showInputMessage="1" showErrorMessage="1" errorTitle="Non ISO currency code detected" error="Please revise according to description" promptTitle="Input 3-letter ISO currency code" prompt="Input 3-letter ISO 4217 currency code:_x000a_If unsure, visit https://en.wikipedia.org/wiki/ISO_4217" xr:uid="{00000000-0002-0000-0100-000009000000}">
          <x14:formula1>
            <xm:f>Lists!$E$2:$E$246</xm:f>
          </x14:formula1>
          <xm:sqref>E44</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2:R251"/>
  <sheetViews>
    <sheetView showGridLines="0" topLeftCell="A216" zoomScale="55" zoomScaleNormal="55" workbookViewId="0">
      <selection activeCell="D225" sqref="D225"/>
    </sheetView>
  </sheetViews>
  <sheetFormatPr defaultColWidth="4" defaultRowHeight="16" x14ac:dyDescent="0.35"/>
  <cols>
    <col min="1" max="1" width="4" style="7"/>
    <col min="2" max="2" width="56.54296875" style="7" customWidth="1"/>
    <col min="3" max="3" width="4" style="7"/>
    <col min="4" max="4" width="50.54296875" style="229" customWidth="1"/>
    <col min="5" max="5" width="5.453125" style="7" customWidth="1"/>
    <col min="6" max="6" width="58.7265625" style="7" customWidth="1"/>
    <col min="7" max="7" width="4" style="7"/>
    <col min="8" max="8" width="66.26953125" style="7" customWidth="1"/>
    <col min="9" max="9" width="4" style="7"/>
    <col min="10" max="10" width="104.54296875" style="7" customWidth="1"/>
    <col min="11" max="15" width="4" style="7"/>
    <col min="16" max="16" width="42" style="7" bestFit="1" customWidth="1"/>
    <col min="17" max="16384" width="4" style="7"/>
  </cols>
  <sheetData>
    <row r="2" spans="1:16" s="17" customFormat="1" ht="15" x14ac:dyDescent="0.35">
      <c r="A2" s="191"/>
      <c r="B2" s="47" t="s">
        <v>117</v>
      </c>
      <c r="C2" s="47"/>
      <c r="D2" s="230"/>
      <c r="E2" s="47"/>
      <c r="F2" s="47"/>
      <c r="G2" s="47"/>
      <c r="H2" s="47"/>
      <c r="I2" s="191"/>
      <c r="J2" s="191"/>
      <c r="K2" s="191"/>
      <c r="L2" s="191"/>
      <c r="M2" s="191"/>
      <c r="N2" s="191"/>
      <c r="O2" s="191"/>
      <c r="P2" s="191"/>
    </row>
    <row r="3" spans="1:16" s="170" customFormat="1" ht="22.5" x14ac:dyDescent="0.35">
      <c r="B3" s="300" t="s">
        <v>40</v>
      </c>
      <c r="C3" s="300"/>
      <c r="D3" s="300"/>
      <c r="E3" s="300"/>
      <c r="F3" s="300"/>
      <c r="G3" s="300"/>
      <c r="H3" s="300"/>
    </row>
    <row r="4" spans="1:16" s="17" customFormat="1" ht="15" x14ac:dyDescent="0.35">
      <c r="A4" s="191"/>
      <c r="B4" s="307" t="s">
        <v>118</v>
      </c>
      <c r="C4" s="307"/>
      <c r="D4" s="307"/>
      <c r="E4" s="307"/>
      <c r="F4" s="307"/>
      <c r="G4" s="307"/>
      <c r="H4" s="307"/>
      <c r="I4" s="191"/>
      <c r="J4" s="191"/>
      <c r="K4" s="191"/>
      <c r="L4" s="191"/>
      <c r="M4" s="191"/>
      <c r="N4" s="191"/>
      <c r="O4" s="191"/>
      <c r="P4" s="191"/>
    </row>
    <row r="5" spans="1:16" s="17" customFormat="1" ht="15" x14ac:dyDescent="0.35">
      <c r="A5" s="191"/>
      <c r="B5" s="302" t="s">
        <v>119</v>
      </c>
      <c r="C5" s="302"/>
      <c r="D5" s="302"/>
      <c r="E5" s="302"/>
      <c r="F5" s="302"/>
      <c r="G5" s="302"/>
      <c r="H5" s="302"/>
      <c r="I5" s="191"/>
      <c r="J5" s="191"/>
      <c r="K5" s="191"/>
      <c r="L5" s="191"/>
      <c r="M5" s="191"/>
      <c r="N5" s="191"/>
      <c r="O5" s="191"/>
      <c r="P5" s="191"/>
    </row>
    <row r="6" spans="1:16" s="17" customFormat="1" ht="15" x14ac:dyDescent="0.4">
      <c r="A6" s="191"/>
      <c r="B6" s="302" t="s">
        <v>120</v>
      </c>
      <c r="C6" s="302"/>
      <c r="D6" s="302"/>
      <c r="E6" s="302"/>
      <c r="F6" s="302"/>
      <c r="G6" s="302"/>
      <c r="H6" s="302"/>
      <c r="I6" s="191"/>
      <c r="J6" s="191"/>
      <c r="K6" s="191"/>
      <c r="L6" s="191"/>
      <c r="M6" s="191"/>
      <c r="N6" s="191"/>
      <c r="O6" s="191"/>
      <c r="P6" s="15"/>
    </row>
    <row r="7" spans="1:16" s="17" customFormat="1" ht="15" x14ac:dyDescent="0.35">
      <c r="A7" s="191"/>
      <c r="B7" s="302" t="s">
        <v>121</v>
      </c>
      <c r="C7" s="302"/>
      <c r="D7" s="302"/>
      <c r="E7" s="302"/>
      <c r="F7" s="302"/>
      <c r="G7" s="302"/>
      <c r="H7" s="302"/>
      <c r="I7" s="191"/>
      <c r="J7" s="191"/>
      <c r="K7" s="191"/>
      <c r="L7" s="191"/>
      <c r="M7" s="191"/>
      <c r="N7" s="191"/>
      <c r="O7" s="191"/>
      <c r="P7" s="191"/>
    </row>
    <row r="8" spans="1:16" s="17" customFormat="1" ht="15" x14ac:dyDescent="0.35">
      <c r="A8" s="191"/>
      <c r="B8" s="302" t="s">
        <v>122</v>
      </c>
      <c r="C8" s="302"/>
      <c r="D8" s="302"/>
      <c r="E8" s="302"/>
      <c r="F8" s="302"/>
      <c r="G8" s="302"/>
      <c r="H8" s="302"/>
      <c r="I8" s="191"/>
      <c r="J8" s="191"/>
      <c r="K8" s="191"/>
      <c r="L8" s="191"/>
      <c r="M8" s="191"/>
      <c r="N8" s="191"/>
      <c r="O8" s="191"/>
      <c r="P8" s="191"/>
    </row>
    <row r="9" spans="1:16" s="17" customFormat="1" ht="15" x14ac:dyDescent="0.4">
      <c r="A9" s="191"/>
      <c r="B9" s="312" t="s">
        <v>123</v>
      </c>
      <c r="C9" s="312"/>
      <c r="D9" s="312"/>
      <c r="E9" s="312"/>
      <c r="F9" s="312"/>
      <c r="G9" s="312"/>
      <c r="H9" s="312"/>
      <c r="I9" s="191"/>
      <c r="J9" s="191"/>
      <c r="K9" s="191"/>
      <c r="L9" s="191"/>
      <c r="M9" s="191"/>
      <c r="N9" s="191"/>
      <c r="O9" s="191"/>
      <c r="P9" s="191"/>
    </row>
    <row r="10" spans="1:16" s="17" customFormat="1" ht="15" x14ac:dyDescent="0.4">
      <c r="A10" s="191"/>
      <c r="B10" s="191"/>
      <c r="C10" s="191"/>
      <c r="D10" s="261"/>
      <c r="E10" s="114"/>
      <c r="F10" s="114"/>
      <c r="G10" s="114"/>
      <c r="H10" s="114"/>
      <c r="I10" s="191"/>
      <c r="J10" s="191"/>
      <c r="K10" s="191"/>
      <c r="L10" s="191"/>
      <c r="M10" s="191"/>
      <c r="N10" s="191"/>
      <c r="O10" s="191"/>
      <c r="P10" s="191"/>
    </row>
    <row r="11" spans="1:16" s="17" customFormat="1" x14ac:dyDescent="0.35">
      <c r="A11" s="191"/>
      <c r="B11" s="51" t="s">
        <v>45</v>
      </c>
      <c r="C11" s="256"/>
      <c r="D11" s="231" t="s">
        <v>46</v>
      </c>
      <c r="E11" s="256"/>
      <c r="F11" s="23" t="s">
        <v>21</v>
      </c>
      <c r="G11" s="7"/>
      <c r="H11" s="191"/>
      <c r="I11" s="191"/>
      <c r="J11" s="191"/>
      <c r="K11" s="191"/>
      <c r="L11" s="191"/>
      <c r="M11" s="191"/>
      <c r="N11" s="191"/>
      <c r="O11" s="191"/>
      <c r="P11" s="191"/>
    </row>
    <row r="12" spans="1:16" s="17" customFormat="1" ht="15" x14ac:dyDescent="0.35">
      <c r="A12" s="191"/>
      <c r="B12" s="191"/>
      <c r="C12" s="191"/>
      <c r="D12" s="261"/>
      <c r="E12" s="191"/>
      <c r="F12" s="191"/>
      <c r="G12" s="191"/>
      <c r="H12" s="191"/>
      <c r="I12" s="191"/>
      <c r="J12" s="191"/>
      <c r="K12" s="191"/>
      <c r="L12" s="191"/>
      <c r="M12" s="191"/>
      <c r="N12" s="191"/>
      <c r="O12" s="191"/>
      <c r="P12" s="191"/>
    </row>
    <row r="13" spans="1:16" s="170" customFormat="1" ht="22.5" x14ac:dyDescent="0.35">
      <c r="B13" s="16" t="s">
        <v>124</v>
      </c>
      <c r="D13" s="232"/>
      <c r="F13" s="171"/>
    </row>
    <row r="14" spans="1:16" s="17" customFormat="1" ht="15" x14ac:dyDescent="0.35">
      <c r="A14" s="191"/>
      <c r="B14" s="33" t="s">
        <v>125</v>
      </c>
      <c r="C14" s="191"/>
      <c r="D14" s="233"/>
      <c r="E14" s="191"/>
      <c r="F14" s="33"/>
      <c r="G14" s="191"/>
      <c r="H14" s="191"/>
      <c r="I14" s="191"/>
      <c r="J14" s="191"/>
      <c r="K14" s="191"/>
      <c r="L14" s="191"/>
      <c r="M14" s="191"/>
      <c r="N14" s="191"/>
      <c r="O14" s="191"/>
      <c r="P14" s="191"/>
    </row>
    <row r="15" spans="1:16" s="17" customFormat="1" ht="15" x14ac:dyDescent="0.35">
      <c r="A15" s="191"/>
      <c r="B15" s="36"/>
      <c r="C15" s="191"/>
      <c r="D15" s="234"/>
      <c r="E15" s="191"/>
      <c r="F15" s="115"/>
      <c r="G15" s="191"/>
      <c r="H15" s="191"/>
      <c r="I15" s="191"/>
      <c r="J15" s="191"/>
      <c r="K15" s="191"/>
      <c r="L15" s="191"/>
      <c r="M15" s="191"/>
      <c r="N15" s="191"/>
      <c r="O15" s="191"/>
      <c r="P15" s="191"/>
    </row>
    <row r="16" spans="1:16" s="187" customFormat="1" ht="19" x14ac:dyDescent="0.35">
      <c r="B16" s="188" t="s">
        <v>126</v>
      </c>
      <c r="D16" s="235" t="s">
        <v>127</v>
      </c>
      <c r="F16" s="188" t="s">
        <v>128</v>
      </c>
      <c r="H16" s="189" t="s">
        <v>129</v>
      </c>
    </row>
    <row r="17" spans="1:16" s="17" customFormat="1" ht="15" x14ac:dyDescent="0.35">
      <c r="A17" s="191"/>
      <c r="B17" s="116" t="s">
        <v>130</v>
      </c>
      <c r="C17" s="191"/>
      <c r="D17" s="236"/>
      <c r="E17" s="191"/>
      <c r="F17" s="117"/>
      <c r="G17" s="191"/>
      <c r="H17" s="262"/>
      <c r="I17" s="191"/>
      <c r="J17" s="191"/>
      <c r="K17" s="191"/>
      <c r="L17" s="191"/>
      <c r="M17" s="191"/>
      <c r="N17" s="191"/>
      <c r="O17" s="191"/>
      <c r="P17" s="191"/>
    </row>
    <row r="18" spans="1:16" s="17" customFormat="1" ht="15" x14ac:dyDescent="0.35">
      <c r="A18" s="191"/>
      <c r="B18" s="118" t="s">
        <v>131</v>
      </c>
      <c r="C18" s="191"/>
      <c r="D18" s="237"/>
      <c r="E18" s="191"/>
      <c r="F18" s="119"/>
      <c r="G18" s="191"/>
      <c r="H18" s="204"/>
      <c r="I18" s="191"/>
      <c r="J18" s="191"/>
      <c r="K18" s="191"/>
      <c r="L18" s="191"/>
      <c r="M18" s="191"/>
      <c r="N18" s="191"/>
      <c r="O18" s="191"/>
      <c r="P18" s="191"/>
    </row>
    <row r="19" spans="1:16" s="17" customFormat="1" ht="30" x14ac:dyDescent="0.35">
      <c r="A19" s="191"/>
      <c r="B19" s="120" t="s">
        <v>132</v>
      </c>
      <c r="C19" s="191"/>
      <c r="D19" s="228" t="s">
        <v>133</v>
      </c>
      <c r="E19" s="191"/>
      <c r="F19" s="205" t="s">
        <v>134</v>
      </c>
      <c r="G19" s="191"/>
      <c r="H19" s="202" t="s">
        <v>135</v>
      </c>
      <c r="I19" s="191"/>
      <c r="J19" s="191"/>
      <c r="K19" s="191"/>
      <c r="L19" s="191"/>
      <c r="M19" s="191"/>
      <c r="N19" s="191"/>
      <c r="O19" s="191"/>
      <c r="P19" s="191"/>
    </row>
    <row r="20" spans="1:16" s="17" customFormat="1" ht="15" x14ac:dyDescent="0.35">
      <c r="A20" s="191"/>
      <c r="B20" s="120" t="s">
        <v>136</v>
      </c>
      <c r="C20" s="191"/>
      <c r="D20" s="228" t="s">
        <v>78</v>
      </c>
      <c r="E20" s="191"/>
      <c r="F20" s="141" t="str">
        <f>IF(D20=Lists!$K$4,"&lt; Input URL to data source &gt;",IF(D20=Lists!$K$5,"EITI Report, Section 6.2",IF(D20=Lists!$K$6,"&lt; Reference evidence of non-applicability &gt;","")))</f>
        <v>EITI Report, Section 6.2</v>
      </c>
      <c r="G20" s="191"/>
      <c r="H20" s="202"/>
      <c r="I20" s="191"/>
      <c r="J20" s="191"/>
      <c r="K20" s="191"/>
      <c r="L20" s="191"/>
      <c r="M20" s="191"/>
      <c r="N20" s="191"/>
      <c r="O20" s="191"/>
      <c r="P20" s="191"/>
    </row>
    <row r="21" spans="1:16" s="17" customFormat="1" ht="90" x14ac:dyDescent="0.35">
      <c r="A21" s="191"/>
      <c r="B21" s="120" t="s">
        <v>137</v>
      </c>
      <c r="C21" s="191"/>
      <c r="D21" s="228" t="s">
        <v>78</v>
      </c>
      <c r="E21" s="191"/>
      <c r="F21" s="141" t="str">
        <f>IF(D21=Lists!$K$4,"&lt; Input URL to data source &gt;",IF(D21=Lists!$K$5,"EITI Report, Section 6.6",IF(D21=Lists!$K$6,"&lt; Reference evidence of non-applicability &gt;","")))</f>
        <v>EITI Report, Section 6.6</v>
      </c>
      <c r="G21" s="191"/>
      <c r="H21" s="202" t="s">
        <v>138</v>
      </c>
      <c r="I21" s="191"/>
      <c r="J21" s="191"/>
      <c r="K21" s="191"/>
      <c r="L21" s="191"/>
      <c r="M21" s="191"/>
      <c r="N21" s="191"/>
      <c r="O21" s="191"/>
      <c r="P21" s="191"/>
    </row>
    <row r="22" spans="1:16" s="17" customFormat="1" ht="30" x14ac:dyDescent="0.35">
      <c r="A22" s="191"/>
      <c r="B22" s="121" t="s">
        <v>139</v>
      </c>
      <c r="C22" s="191"/>
      <c r="D22" s="226" t="s">
        <v>133</v>
      </c>
      <c r="E22" s="191"/>
      <c r="F22" s="205" t="s">
        <v>140</v>
      </c>
      <c r="G22" s="191"/>
      <c r="H22" s="203" t="s">
        <v>141</v>
      </c>
      <c r="I22" s="191"/>
      <c r="J22" s="191"/>
      <c r="K22" s="191"/>
      <c r="L22" s="191"/>
      <c r="M22" s="191"/>
      <c r="N22" s="191"/>
      <c r="O22" s="191"/>
      <c r="P22" s="191"/>
    </row>
    <row r="23" spans="1:16" s="17" customFormat="1" ht="15" x14ac:dyDescent="0.35">
      <c r="A23" s="191"/>
      <c r="B23" s="36"/>
      <c r="C23" s="191"/>
      <c r="D23" s="234"/>
      <c r="E23" s="191"/>
      <c r="F23" s="115"/>
      <c r="G23" s="191"/>
      <c r="H23" s="191"/>
      <c r="I23" s="191"/>
      <c r="J23" s="191"/>
      <c r="K23" s="191"/>
      <c r="L23" s="191"/>
      <c r="M23" s="191"/>
      <c r="N23" s="191"/>
      <c r="O23" s="191"/>
      <c r="P23" s="191"/>
    </row>
    <row r="24" spans="1:16" s="17" customFormat="1" ht="15" x14ac:dyDescent="0.35">
      <c r="A24" s="191"/>
      <c r="B24" s="116" t="s">
        <v>142</v>
      </c>
      <c r="C24" s="191"/>
      <c r="D24" s="236"/>
      <c r="E24" s="191"/>
      <c r="F24" s="117"/>
      <c r="G24" s="191"/>
      <c r="H24" s="262"/>
      <c r="I24" s="191"/>
      <c r="J24" s="191"/>
      <c r="K24" s="191"/>
      <c r="L24" s="191"/>
      <c r="M24" s="191"/>
      <c r="N24" s="191"/>
      <c r="O24" s="191"/>
      <c r="P24" s="191"/>
    </row>
    <row r="25" spans="1:16" s="17" customFormat="1" ht="15" x14ac:dyDescent="0.35">
      <c r="A25" s="191"/>
      <c r="B25" s="118" t="s">
        <v>131</v>
      </c>
      <c r="C25" s="191"/>
      <c r="D25" s="237"/>
      <c r="E25" s="191"/>
      <c r="F25" s="119"/>
      <c r="G25" s="191"/>
      <c r="H25" s="204"/>
      <c r="I25" s="191"/>
      <c r="J25" s="191"/>
      <c r="K25" s="191"/>
      <c r="L25" s="191"/>
      <c r="M25" s="191"/>
      <c r="N25" s="191"/>
      <c r="O25" s="191"/>
      <c r="P25" s="191"/>
    </row>
    <row r="26" spans="1:16" s="17" customFormat="1" ht="75" x14ac:dyDescent="0.35">
      <c r="A26" s="191"/>
      <c r="B26" s="120" t="s">
        <v>143</v>
      </c>
      <c r="C26" s="191"/>
      <c r="D26" s="228" t="s">
        <v>133</v>
      </c>
      <c r="E26" s="191"/>
      <c r="F26" s="141" t="s">
        <v>144</v>
      </c>
      <c r="G26" s="191"/>
      <c r="H26" s="202" t="s">
        <v>145</v>
      </c>
      <c r="I26" s="191"/>
      <c r="J26" s="191"/>
      <c r="K26" s="191"/>
      <c r="L26" s="191"/>
      <c r="M26" s="191"/>
      <c r="N26" s="191"/>
      <c r="O26" s="191"/>
      <c r="P26" s="191"/>
    </row>
    <row r="27" spans="1:16" s="17" customFormat="1" ht="75" x14ac:dyDescent="0.35">
      <c r="A27" s="263"/>
      <c r="B27" s="122" t="s">
        <v>146</v>
      </c>
      <c r="C27" s="264"/>
      <c r="D27" s="228" t="s">
        <v>133</v>
      </c>
      <c r="E27" s="191"/>
      <c r="F27" s="141" t="s">
        <v>144</v>
      </c>
      <c r="G27" s="191"/>
      <c r="H27" s="202" t="s">
        <v>145</v>
      </c>
      <c r="I27" s="191"/>
      <c r="J27" s="191"/>
      <c r="K27" s="191"/>
      <c r="L27" s="191"/>
      <c r="M27" s="191"/>
      <c r="N27" s="191"/>
      <c r="O27" s="191"/>
      <c r="P27" s="191"/>
    </row>
    <row r="28" spans="1:16" s="17" customFormat="1" ht="75" x14ac:dyDescent="0.35">
      <c r="A28" s="191"/>
      <c r="B28" s="120" t="s">
        <v>147</v>
      </c>
      <c r="C28" s="191"/>
      <c r="D28" s="228" t="s">
        <v>133</v>
      </c>
      <c r="E28" s="191"/>
      <c r="F28" s="141" t="s">
        <v>144</v>
      </c>
      <c r="G28" s="191"/>
      <c r="H28" s="202" t="s">
        <v>145</v>
      </c>
      <c r="I28" s="191"/>
      <c r="J28" s="191"/>
      <c r="K28" s="191"/>
      <c r="L28" s="191"/>
      <c r="M28" s="191"/>
      <c r="N28" s="191"/>
      <c r="O28" s="191"/>
      <c r="P28" s="191"/>
    </row>
    <row r="29" spans="1:16" s="17" customFormat="1" ht="75" x14ac:dyDescent="0.35">
      <c r="A29" s="191"/>
      <c r="B29" s="123" t="s">
        <v>146</v>
      </c>
      <c r="C29" s="264"/>
      <c r="D29" s="228" t="s">
        <v>133</v>
      </c>
      <c r="E29" s="191"/>
      <c r="F29" s="141" t="s">
        <v>144</v>
      </c>
      <c r="G29" s="191"/>
      <c r="H29" s="202" t="s">
        <v>145</v>
      </c>
      <c r="I29" s="191"/>
      <c r="J29" s="191"/>
      <c r="K29" s="191"/>
      <c r="L29" s="191"/>
      <c r="M29" s="191"/>
      <c r="N29" s="191"/>
      <c r="O29" s="191"/>
      <c r="P29" s="191"/>
    </row>
    <row r="30" spans="1:16" s="17" customFormat="1" ht="75" x14ac:dyDescent="0.35">
      <c r="A30" s="191"/>
      <c r="B30" s="120" t="s">
        <v>148</v>
      </c>
      <c r="C30" s="191"/>
      <c r="D30" s="228" t="s">
        <v>133</v>
      </c>
      <c r="E30" s="191"/>
      <c r="F30" s="141" t="s">
        <v>144</v>
      </c>
      <c r="G30" s="191"/>
      <c r="H30" s="202" t="s">
        <v>145</v>
      </c>
      <c r="I30" s="191"/>
      <c r="J30" s="191"/>
      <c r="K30" s="191"/>
      <c r="L30" s="191"/>
      <c r="M30" s="191"/>
      <c r="N30" s="191"/>
      <c r="O30" s="191"/>
      <c r="P30" s="191"/>
    </row>
    <row r="31" spans="1:16" s="17" customFormat="1" ht="105" x14ac:dyDescent="0.35">
      <c r="A31" s="191"/>
      <c r="B31" s="124" t="s">
        <v>149</v>
      </c>
      <c r="C31" s="264"/>
      <c r="D31" s="226">
        <v>378</v>
      </c>
      <c r="E31" s="191"/>
      <c r="F31" s="141" t="str">
        <f>IF(D26=[1]Lists!$K$4,"http://geoinf.kiev.ua/specdozvoli/",IF(D26=[1]Lists!$K$5,"&lt; Reference section in EITI Report or URL &gt;",IF(D26=[1]Lists!$K$6,"&lt; Reference evidence of non-applicability &gt;","")))</f>
        <v>http://geoinf.kiev.ua/specdozvoli/</v>
      </c>
      <c r="G31" s="191"/>
      <c r="H31" s="246" t="s">
        <v>150</v>
      </c>
      <c r="I31" s="191"/>
      <c r="J31" s="191"/>
      <c r="K31" s="191"/>
      <c r="L31" s="191"/>
      <c r="M31" s="191"/>
      <c r="N31" s="191"/>
      <c r="O31" s="191"/>
      <c r="P31" s="191"/>
    </row>
    <row r="32" spans="1:16" s="17" customFormat="1" ht="15" x14ac:dyDescent="0.35">
      <c r="A32" s="191"/>
      <c r="B32" s="125"/>
      <c r="C32" s="191"/>
      <c r="D32" s="234"/>
      <c r="E32" s="191"/>
      <c r="F32" s="115"/>
      <c r="G32" s="191"/>
      <c r="H32" s="265"/>
      <c r="I32" s="191"/>
      <c r="J32" s="191"/>
      <c r="K32" s="191"/>
      <c r="L32" s="191"/>
      <c r="M32" s="191"/>
      <c r="N32" s="191"/>
      <c r="O32" s="191"/>
      <c r="P32" s="191"/>
    </row>
    <row r="33" spans="1:18" s="17" customFormat="1" ht="15" x14ac:dyDescent="0.35">
      <c r="A33" s="191"/>
      <c r="B33" s="116" t="s">
        <v>151</v>
      </c>
      <c r="C33" s="191"/>
      <c r="D33" s="238"/>
      <c r="E33" s="191"/>
      <c r="F33" s="126"/>
      <c r="G33" s="191"/>
      <c r="H33" s="262"/>
      <c r="I33" s="191"/>
      <c r="J33" s="191"/>
      <c r="K33" s="191"/>
      <c r="L33" s="191"/>
      <c r="M33" s="191"/>
      <c r="N33" s="191"/>
      <c r="O33" s="191"/>
      <c r="P33" s="191"/>
      <c r="Q33" s="191"/>
      <c r="R33" s="191"/>
    </row>
    <row r="34" spans="1:18" s="17" customFormat="1" ht="75" x14ac:dyDescent="0.35">
      <c r="A34" s="191"/>
      <c r="B34" s="118" t="s">
        <v>152</v>
      </c>
      <c r="C34" s="191"/>
      <c r="D34" s="228" t="s">
        <v>133</v>
      </c>
      <c r="E34" s="191"/>
      <c r="F34" s="141" t="str">
        <f>IF(D34=Lists!$K$4,"http://geoinf.kiev.ua/specdozvoli/",IF(D34=Lists!$K$5,"&lt; Reference section in EITI Report or URL &gt;",IF(D34=Lists!$K$6,"&lt; Reference evidence of non-applicability &gt;","")))</f>
        <v>http://geoinf.kiev.ua/specdozvoli/</v>
      </c>
      <c r="G34" s="191"/>
      <c r="H34" s="202" t="s">
        <v>153</v>
      </c>
      <c r="I34" s="191"/>
      <c r="J34" s="191"/>
      <c r="K34" s="191"/>
      <c r="L34" s="191"/>
      <c r="M34" s="191"/>
      <c r="N34" s="191"/>
      <c r="O34" s="191"/>
      <c r="P34" s="191"/>
      <c r="Q34" s="191"/>
      <c r="R34" s="191"/>
    </row>
    <row r="35" spans="1:18" s="17" customFormat="1" ht="75" x14ac:dyDescent="0.35">
      <c r="A35" s="191"/>
      <c r="B35" s="118" t="s">
        <v>154</v>
      </c>
      <c r="C35" s="191"/>
      <c r="D35" s="228" t="s">
        <v>133</v>
      </c>
      <c r="E35" s="191"/>
      <c r="F35" s="141" t="str">
        <f>IF(D35=Lists!$K$4,"http://geoinf.kiev.ua/specdozvoli/",IF(D35=Lists!$K$5,"&lt; Reference section in EITI Report or URL &gt;",IF(D35=Lists!$K$6,"&lt; Reference evidence of non-applicability &gt;","")))</f>
        <v>http://geoinf.kiev.ua/specdozvoli/</v>
      </c>
      <c r="G35" s="191"/>
      <c r="H35" s="202" t="s">
        <v>153</v>
      </c>
      <c r="I35" s="191"/>
      <c r="J35" s="191"/>
      <c r="K35" s="191"/>
      <c r="L35" s="191"/>
      <c r="M35" s="191"/>
      <c r="N35" s="191"/>
      <c r="O35" s="191"/>
      <c r="P35" s="191"/>
      <c r="Q35" s="191"/>
      <c r="R35" s="191"/>
    </row>
    <row r="36" spans="1:18" s="17" customFormat="1" ht="135" x14ac:dyDescent="0.35">
      <c r="A36" s="191"/>
      <c r="B36" s="127" t="s">
        <v>155</v>
      </c>
      <c r="C36" s="191"/>
      <c r="D36" s="228" t="s">
        <v>133</v>
      </c>
      <c r="E36" s="191"/>
      <c r="F36" s="141" t="s">
        <v>156</v>
      </c>
      <c r="G36" s="191"/>
      <c r="H36" s="203" t="s">
        <v>157</v>
      </c>
      <c r="I36" s="215"/>
      <c r="J36" s="215"/>
      <c r="K36" s="191"/>
      <c r="L36" s="191"/>
      <c r="M36" s="191"/>
      <c r="N36" s="191"/>
      <c r="O36" s="221"/>
      <c r="P36" s="191"/>
      <c r="Q36" s="191"/>
      <c r="R36" s="191"/>
    </row>
    <row r="37" spans="1:18" s="17" customFormat="1" ht="15" x14ac:dyDescent="0.35">
      <c r="A37" s="191"/>
      <c r="B37" s="36"/>
      <c r="C37" s="191"/>
      <c r="D37" s="234"/>
      <c r="E37" s="191"/>
      <c r="F37" s="115"/>
      <c r="G37" s="191"/>
      <c r="H37" s="191"/>
      <c r="I37" s="191"/>
      <c r="J37" s="191"/>
      <c r="K37" s="191"/>
      <c r="L37" s="191"/>
      <c r="M37" s="191"/>
      <c r="N37" s="191"/>
      <c r="O37" s="191"/>
      <c r="P37" s="191"/>
      <c r="Q37" s="191"/>
      <c r="R37" s="191"/>
    </row>
    <row r="38" spans="1:18" s="17" customFormat="1" ht="15" x14ac:dyDescent="0.35">
      <c r="A38" s="191"/>
      <c r="B38" s="116" t="s">
        <v>158</v>
      </c>
      <c r="C38" s="191"/>
      <c r="D38" s="238"/>
      <c r="E38" s="191"/>
      <c r="F38" s="126"/>
      <c r="G38" s="191"/>
      <c r="H38" s="262"/>
      <c r="I38" s="191"/>
      <c r="J38" s="191"/>
      <c r="K38" s="191"/>
      <c r="L38" s="191"/>
      <c r="M38" s="191"/>
      <c r="N38" s="191"/>
      <c r="O38" s="191"/>
      <c r="P38" s="191"/>
      <c r="Q38" s="191"/>
      <c r="R38" s="191"/>
    </row>
    <row r="39" spans="1:18" s="17" customFormat="1" ht="75" x14ac:dyDescent="0.35">
      <c r="A39" s="191"/>
      <c r="B39" s="118" t="s">
        <v>159</v>
      </c>
      <c r="C39" s="191"/>
      <c r="D39" s="228" t="s">
        <v>133</v>
      </c>
      <c r="E39" s="191"/>
      <c r="F39" s="141" t="s">
        <v>160</v>
      </c>
      <c r="G39" s="191"/>
      <c r="H39" s="202" t="s">
        <v>161</v>
      </c>
      <c r="I39" s="191"/>
      <c r="J39" s="191"/>
      <c r="K39" s="191"/>
      <c r="L39" s="191"/>
      <c r="M39" s="191"/>
      <c r="N39" s="191"/>
      <c r="O39" s="191"/>
      <c r="P39" s="215"/>
      <c r="Q39" s="191"/>
      <c r="R39" s="215"/>
    </row>
    <row r="40" spans="1:18" s="17" customFormat="1" ht="105" x14ac:dyDescent="0.35">
      <c r="A40" s="191"/>
      <c r="B40" s="120" t="s">
        <v>162</v>
      </c>
      <c r="C40" s="191"/>
      <c r="D40" s="228" t="s">
        <v>133</v>
      </c>
      <c r="E40" s="191"/>
      <c r="F40" s="205" t="s">
        <v>163</v>
      </c>
      <c r="G40" s="191"/>
      <c r="H40" s="202" t="s">
        <v>164</v>
      </c>
      <c r="I40" s="191"/>
      <c r="J40" s="191"/>
      <c r="K40" s="191"/>
      <c r="L40" s="191"/>
      <c r="M40" s="191"/>
      <c r="N40" s="191"/>
      <c r="O40" s="191"/>
      <c r="P40" s="191"/>
      <c r="Q40" s="191"/>
      <c r="R40" s="191"/>
    </row>
    <row r="41" spans="1:18" s="17" customFormat="1" ht="105" x14ac:dyDescent="0.35">
      <c r="A41" s="191"/>
      <c r="B41" s="118" t="s">
        <v>165</v>
      </c>
      <c r="C41" s="191"/>
      <c r="D41" s="228" t="s">
        <v>133</v>
      </c>
      <c r="E41" s="191"/>
      <c r="F41" s="205" t="s">
        <v>163</v>
      </c>
      <c r="G41" s="191"/>
      <c r="H41" s="202" t="s">
        <v>164</v>
      </c>
      <c r="I41" s="191"/>
      <c r="J41" s="191"/>
      <c r="K41" s="191"/>
      <c r="L41" s="191"/>
      <c r="M41" s="191"/>
      <c r="N41" s="191"/>
      <c r="O41" s="191"/>
      <c r="P41" s="191"/>
      <c r="Q41" s="191"/>
      <c r="R41" s="191"/>
    </row>
    <row r="42" spans="1:18" s="17" customFormat="1" ht="105" x14ac:dyDescent="0.35">
      <c r="A42" s="191"/>
      <c r="B42" s="118" t="s">
        <v>166</v>
      </c>
      <c r="C42" s="191"/>
      <c r="D42" s="228" t="s">
        <v>133</v>
      </c>
      <c r="E42" s="191"/>
      <c r="F42" s="205" t="s">
        <v>163</v>
      </c>
      <c r="G42" s="191"/>
      <c r="H42" s="202" t="s">
        <v>164</v>
      </c>
      <c r="I42" s="191"/>
      <c r="J42" s="191"/>
      <c r="K42" s="191"/>
      <c r="L42" s="191"/>
      <c r="M42" s="191"/>
      <c r="N42" s="191"/>
      <c r="O42" s="191"/>
      <c r="P42" s="191"/>
      <c r="Q42" s="191"/>
      <c r="R42" s="191"/>
    </row>
    <row r="43" spans="1:18" s="17" customFormat="1" ht="105" x14ac:dyDescent="0.35">
      <c r="A43" s="191"/>
      <c r="B43" s="127" t="s">
        <v>167</v>
      </c>
      <c r="C43" s="191"/>
      <c r="D43" s="226" t="s">
        <v>133</v>
      </c>
      <c r="E43" s="191"/>
      <c r="F43" s="223" t="s">
        <v>163</v>
      </c>
      <c r="G43" s="191"/>
      <c r="H43" s="203" t="s">
        <v>164</v>
      </c>
      <c r="I43" s="191"/>
      <c r="J43" s="191"/>
      <c r="K43" s="191"/>
      <c r="L43" s="191"/>
      <c r="M43" s="191"/>
      <c r="N43" s="191"/>
      <c r="O43" s="191"/>
      <c r="P43" s="191"/>
      <c r="Q43" s="191"/>
      <c r="R43" s="191"/>
    </row>
    <row r="44" spans="1:18" s="17" customFormat="1" ht="15" x14ac:dyDescent="0.35">
      <c r="A44" s="191"/>
      <c r="B44" s="36"/>
      <c r="C44" s="191"/>
      <c r="D44" s="234"/>
      <c r="E44" s="191"/>
      <c r="F44" s="115"/>
      <c r="G44" s="191"/>
      <c r="H44" s="191"/>
      <c r="I44" s="191"/>
      <c r="J44" s="191"/>
      <c r="K44" s="191"/>
      <c r="L44" s="191"/>
      <c r="M44" s="191"/>
      <c r="N44" s="191"/>
      <c r="O44" s="191"/>
      <c r="P44" s="191"/>
      <c r="Q44" s="191"/>
      <c r="R44" s="191"/>
    </row>
    <row r="45" spans="1:18" s="17" customFormat="1" ht="15" x14ac:dyDescent="0.35">
      <c r="A45" s="191"/>
      <c r="B45" s="116" t="s">
        <v>168</v>
      </c>
      <c r="C45" s="191"/>
      <c r="D45" s="266"/>
      <c r="E45" s="191"/>
      <c r="F45" s="267"/>
      <c r="G45" s="191"/>
      <c r="H45" s="262"/>
      <c r="I45" s="191"/>
      <c r="J45" s="191"/>
      <c r="K45" s="191"/>
      <c r="L45" s="191"/>
      <c r="M45" s="191"/>
      <c r="N45" s="191"/>
      <c r="O45" s="191"/>
      <c r="P45" s="191"/>
      <c r="Q45" s="191"/>
      <c r="R45" s="191"/>
    </row>
    <row r="46" spans="1:18" s="17" customFormat="1" ht="75" x14ac:dyDescent="0.35">
      <c r="A46" s="191"/>
      <c r="B46" s="118" t="s">
        <v>169</v>
      </c>
      <c r="C46" s="191"/>
      <c r="D46" s="228" t="s">
        <v>133</v>
      </c>
      <c r="E46" s="191"/>
      <c r="F46" s="141" t="s">
        <v>170</v>
      </c>
      <c r="G46" s="191"/>
      <c r="H46" s="202" t="s">
        <v>171</v>
      </c>
      <c r="I46" s="191"/>
      <c r="J46" s="215"/>
      <c r="K46" s="191"/>
      <c r="L46" s="191"/>
      <c r="M46" s="191"/>
      <c r="N46" s="191"/>
      <c r="O46" s="191"/>
      <c r="P46" s="191"/>
      <c r="Q46" s="191"/>
      <c r="R46" s="191"/>
    </row>
    <row r="47" spans="1:18" s="17" customFormat="1" ht="60" customHeight="1" x14ac:dyDescent="0.35">
      <c r="A47" s="191"/>
      <c r="B47" s="120" t="s">
        <v>172</v>
      </c>
      <c r="C47" s="191"/>
      <c r="D47" s="228" t="s">
        <v>133</v>
      </c>
      <c r="E47" s="191"/>
      <c r="F47" s="141" t="s">
        <v>173</v>
      </c>
      <c r="G47" s="191"/>
      <c r="H47" s="202" t="s">
        <v>174</v>
      </c>
      <c r="I47" s="191"/>
      <c r="J47" s="191"/>
      <c r="K47" s="191"/>
      <c r="L47" s="191"/>
      <c r="M47" s="191"/>
      <c r="N47" s="191"/>
      <c r="O47" s="191"/>
      <c r="P47" s="191"/>
      <c r="Q47" s="191"/>
      <c r="R47" s="191"/>
    </row>
    <row r="48" spans="1:18" s="17" customFormat="1" ht="30" x14ac:dyDescent="0.35">
      <c r="A48" s="191"/>
      <c r="B48" s="127" t="s">
        <v>175</v>
      </c>
      <c r="C48" s="191"/>
      <c r="D48" s="239" t="s">
        <v>176</v>
      </c>
      <c r="E48" s="191"/>
      <c r="F48" s="205" t="s">
        <v>177</v>
      </c>
      <c r="G48" s="191"/>
      <c r="H48" s="203"/>
      <c r="I48" s="191"/>
      <c r="J48" s="191"/>
      <c r="K48" s="191"/>
      <c r="L48" s="191"/>
      <c r="M48" s="191"/>
      <c r="N48" s="191"/>
      <c r="O48" s="191"/>
      <c r="P48" s="191"/>
      <c r="Q48" s="191"/>
      <c r="R48" s="191"/>
    </row>
    <row r="49" spans="1:10" s="17" customFormat="1" ht="15" x14ac:dyDescent="0.35">
      <c r="A49" s="191"/>
      <c r="B49" s="36"/>
      <c r="C49" s="191"/>
      <c r="D49" s="234"/>
      <c r="E49" s="191"/>
      <c r="F49" s="115"/>
      <c r="G49" s="191"/>
      <c r="H49" s="191"/>
      <c r="I49" s="191"/>
      <c r="J49" s="191"/>
    </row>
    <row r="50" spans="1:10" s="17" customFormat="1" ht="15" x14ac:dyDescent="0.35">
      <c r="A50" s="191"/>
      <c r="B50" s="116" t="s">
        <v>178</v>
      </c>
      <c r="C50" s="191"/>
      <c r="D50" s="266"/>
      <c r="E50" s="191"/>
      <c r="F50" s="267"/>
      <c r="G50" s="191"/>
      <c r="H50" s="262"/>
      <c r="I50" s="191"/>
      <c r="J50" s="191"/>
    </row>
    <row r="51" spans="1:10" s="17" customFormat="1" ht="60" x14ac:dyDescent="0.35">
      <c r="A51" s="191"/>
      <c r="B51" s="128" t="s">
        <v>179</v>
      </c>
      <c r="C51" s="191"/>
      <c r="D51" s="228" t="s">
        <v>133</v>
      </c>
      <c r="E51" s="191"/>
      <c r="F51" s="141" t="s">
        <v>180</v>
      </c>
      <c r="G51" s="191"/>
      <c r="H51" s="202" t="s">
        <v>181</v>
      </c>
      <c r="I51" s="191"/>
      <c r="J51" s="215"/>
    </row>
    <row r="52" spans="1:10" s="17" customFormat="1" ht="45" x14ac:dyDescent="0.35">
      <c r="A52" s="191"/>
      <c r="B52" s="129" t="s">
        <v>182</v>
      </c>
      <c r="C52" s="191"/>
      <c r="D52" s="228" t="s">
        <v>78</v>
      </c>
      <c r="E52" s="191"/>
      <c r="F52" s="141" t="s">
        <v>183</v>
      </c>
      <c r="G52" s="191"/>
      <c r="H52" s="202" t="s">
        <v>184</v>
      </c>
      <c r="I52" s="191"/>
      <c r="J52" s="191"/>
    </row>
    <row r="53" spans="1:10" s="17" customFormat="1" ht="15" x14ac:dyDescent="0.35">
      <c r="A53" s="191"/>
      <c r="B53" s="129"/>
      <c r="C53" s="191"/>
      <c r="D53" s="228" t="s">
        <v>78</v>
      </c>
      <c r="E53" s="191"/>
      <c r="F53" s="205" t="s">
        <v>185</v>
      </c>
      <c r="G53" s="191"/>
      <c r="H53" s="204" t="s">
        <v>186</v>
      </c>
      <c r="I53" s="191"/>
      <c r="J53" s="191"/>
    </row>
    <row r="54" spans="1:10" s="17" customFormat="1" ht="15" x14ac:dyDescent="0.35">
      <c r="A54" s="191"/>
      <c r="B54" s="129"/>
      <c r="C54" s="191"/>
      <c r="D54" s="228" t="s">
        <v>78</v>
      </c>
      <c r="E54" s="191"/>
      <c r="F54" s="205" t="s">
        <v>187</v>
      </c>
      <c r="G54" s="191"/>
      <c r="H54" s="204" t="s">
        <v>188</v>
      </c>
      <c r="I54" s="191"/>
      <c r="J54" s="191"/>
    </row>
    <row r="55" spans="1:10" s="17" customFormat="1" ht="15" x14ac:dyDescent="0.35">
      <c r="A55" s="191"/>
      <c r="B55" s="129"/>
      <c r="C55" s="191"/>
      <c r="D55" s="228" t="s">
        <v>109</v>
      </c>
      <c r="E55" s="191"/>
      <c r="F55" s="205" t="s">
        <v>189</v>
      </c>
      <c r="G55" s="191"/>
      <c r="H55" s="204" t="s">
        <v>190</v>
      </c>
      <c r="I55" s="191"/>
      <c r="J55" s="191"/>
    </row>
    <row r="56" spans="1:10" s="17" customFormat="1" ht="15" x14ac:dyDescent="0.35">
      <c r="A56" s="191"/>
      <c r="B56" s="129"/>
      <c r="C56" s="191"/>
      <c r="D56" s="228" t="s">
        <v>109</v>
      </c>
      <c r="E56" s="191"/>
      <c r="F56" s="205" t="s">
        <v>191</v>
      </c>
      <c r="G56" s="191"/>
      <c r="H56" s="204" t="s">
        <v>192</v>
      </c>
      <c r="I56" s="191"/>
      <c r="J56" s="191"/>
    </row>
    <row r="57" spans="1:10" s="17" customFormat="1" ht="15" x14ac:dyDescent="0.35">
      <c r="A57" s="191"/>
      <c r="B57" s="129"/>
      <c r="C57" s="191"/>
      <c r="D57" s="228" t="s">
        <v>78</v>
      </c>
      <c r="E57" s="191"/>
      <c r="F57" s="205" t="s">
        <v>193</v>
      </c>
      <c r="G57" s="191"/>
      <c r="H57" s="204" t="s">
        <v>194</v>
      </c>
      <c r="I57" s="191"/>
      <c r="J57" s="191"/>
    </row>
    <row r="58" spans="1:10" s="17" customFormat="1" ht="15" x14ac:dyDescent="0.35">
      <c r="A58" s="191"/>
      <c r="B58" s="129"/>
      <c r="C58" s="191"/>
      <c r="D58" s="228" t="s">
        <v>78</v>
      </c>
      <c r="E58" s="191"/>
      <c r="F58" s="205" t="s">
        <v>195</v>
      </c>
      <c r="G58" s="191"/>
      <c r="H58" s="204" t="s">
        <v>196</v>
      </c>
      <c r="I58" s="191"/>
      <c r="J58" s="191"/>
    </row>
    <row r="59" spans="1:10" s="17" customFormat="1" ht="15" x14ac:dyDescent="0.35">
      <c r="A59" s="191"/>
      <c r="B59" s="129"/>
      <c r="C59" s="191"/>
      <c r="D59" s="228" t="s">
        <v>109</v>
      </c>
      <c r="E59" s="191"/>
      <c r="F59" s="205" t="s">
        <v>197</v>
      </c>
      <c r="G59" s="191"/>
      <c r="H59" s="204" t="s">
        <v>198</v>
      </c>
      <c r="I59" s="191"/>
      <c r="J59" s="191"/>
    </row>
    <row r="60" spans="1:10" s="17" customFormat="1" ht="15" x14ac:dyDescent="0.35">
      <c r="A60" s="191"/>
      <c r="B60" s="129"/>
      <c r="C60" s="191"/>
      <c r="D60" s="228" t="s">
        <v>78</v>
      </c>
      <c r="E60" s="191"/>
      <c r="F60" s="205" t="s">
        <v>199</v>
      </c>
      <c r="G60" s="191"/>
      <c r="H60" s="204" t="s">
        <v>200</v>
      </c>
      <c r="I60" s="191"/>
      <c r="J60" s="191"/>
    </row>
    <row r="61" spans="1:10" s="17" customFormat="1" ht="15" x14ac:dyDescent="0.35">
      <c r="A61" s="191"/>
      <c r="B61" s="129"/>
      <c r="C61" s="191"/>
      <c r="D61" s="228" t="s">
        <v>78</v>
      </c>
      <c r="E61" s="191"/>
      <c r="F61" s="205" t="s">
        <v>201</v>
      </c>
      <c r="G61" s="191"/>
      <c r="H61" s="204" t="s">
        <v>202</v>
      </c>
      <c r="I61" s="191"/>
      <c r="J61" s="191"/>
    </row>
    <row r="62" spans="1:10" s="17" customFormat="1" ht="15" x14ac:dyDescent="0.35">
      <c r="A62" s="191"/>
      <c r="B62" s="129"/>
      <c r="C62" s="191"/>
      <c r="D62" s="228" t="s">
        <v>78</v>
      </c>
      <c r="E62" s="191"/>
      <c r="F62" s="141"/>
      <c r="G62" s="191"/>
      <c r="H62" s="204" t="s">
        <v>203</v>
      </c>
      <c r="I62" s="191"/>
      <c r="J62" s="191"/>
    </row>
    <row r="63" spans="1:10" s="17" customFormat="1" ht="15" x14ac:dyDescent="0.35">
      <c r="A63" s="191"/>
      <c r="B63" s="129"/>
      <c r="C63" s="191"/>
      <c r="D63" s="228" t="s">
        <v>109</v>
      </c>
      <c r="E63" s="191"/>
      <c r="F63" s="205" t="s">
        <v>204</v>
      </c>
      <c r="G63" s="191"/>
      <c r="H63" s="204" t="s">
        <v>205</v>
      </c>
      <c r="I63" s="191"/>
      <c r="J63" s="191"/>
    </row>
    <row r="64" spans="1:10" s="17" customFormat="1" ht="15" x14ac:dyDescent="0.35">
      <c r="A64" s="191"/>
      <c r="B64" s="129"/>
      <c r="C64" s="191"/>
      <c r="D64" s="228" t="s">
        <v>78</v>
      </c>
      <c r="E64" s="191"/>
      <c r="F64" s="205" t="s">
        <v>206</v>
      </c>
      <c r="G64" s="191"/>
      <c r="H64" s="204" t="s">
        <v>207</v>
      </c>
      <c r="I64" s="191"/>
      <c r="J64" s="191"/>
    </row>
    <row r="65" spans="1:10" s="17" customFormat="1" ht="15" x14ac:dyDescent="0.35">
      <c r="A65" s="191"/>
      <c r="B65" s="129"/>
      <c r="C65" s="191"/>
      <c r="D65" s="228" t="s">
        <v>78</v>
      </c>
      <c r="E65" s="191"/>
      <c r="F65" s="205" t="s">
        <v>208</v>
      </c>
      <c r="G65" s="191"/>
      <c r="H65" s="204" t="s">
        <v>209</v>
      </c>
      <c r="I65" s="191"/>
      <c r="J65" s="191"/>
    </row>
    <row r="66" spans="1:10" s="17" customFormat="1" ht="15" x14ac:dyDescent="0.35">
      <c r="A66" s="191"/>
      <c r="B66" s="129"/>
      <c r="C66" s="191"/>
      <c r="D66" s="228" t="s">
        <v>78</v>
      </c>
      <c r="E66" s="191"/>
      <c r="F66" s="205" t="s">
        <v>210</v>
      </c>
      <c r="G66" s="191"/>
      <c r="H66" s="204" t="s">
        <v>211</v>
      </c>
      <c r="I66" s="191"/>
      <c r="J66" s="191"/>
    </row>
    <row r="67" spans="1:10" s="17" customFormat="1" ht="15" x14ac:dyDescent="0.35">
      <c r="A67" s="191"/>
      <c r="B67" s="129"/>
      <c r="C67" s="191"/>
      <c r="D67" s="228" t="s">
        <v>109</v>
      </c>
      <c r="E67" s="191"/>
      <c r="F67" s="205"/>
      <c r="G67" s="191"/>
      <c r="H67" s="204" t="s">
        <v>212</v>
      </c>
      <c r="I67" s="191"/>
      <c r="J67" s="191"/>
    </row>
    <row r="68" spans="1:10" s="17" customFormat="1" ht="15" x14ac:dyDescent="0.35">
      <c r="A68" s="191"/>
      <c r="B68" s="129"/>
      <c r="C68" s="191"/>
      <c r="D68" s="228" t="s">
        <v>109</v>
      </c>
      <c r="E68" s="191"/>
      <c r="F68" s="205"/>
      <c r="G68" s="191"/>
      <c r="H68" s="204" t="s">
        <v>213</v>
      </c>
      <c r="I68" s="191"/>
      <c r="J68" s="191"/>
    </row>
    <row r="69" spans="1:10" s="17" customFormat="1" ht="15" x14ac:dyDescent="0.35">
      <c r="A69" s="191"/>
      <c r="B69" s="129"/>
      <c r="C69" s="191"/>
      <c r="D69" s="228" t="s">
        <v>78</v>
      </c>
      <c r="E69" s="191"/>
      <c r="F69" s="205" t="s">
        <v>214</v>
      </c>
      <c r="G69" s="191"/>
      <c r="H69" s="204" t="s">
        <v>215</v>
      </c>
      <c r="I69" s="191"/>
      <c r="J69" s="191"/>
    </row>
    <row r="70" spans="1:10" s="17" customFormat="1" ht="15" x14ac:dyDescent="0.35">
      <c r="A70" s="191"/>
      <c r="B70" s="129"/>
      <c r="C70" s="191"/>
      <c r="D70" s="228" t="s">
        <v>109</v>
      </c>
      <c r="E70" s="191"/>
      <c r="F70" s="205" t="s">
        <v>216</v>
      </c>
      <c r="G70" s="191"/>
      <c r="H70" s="204" t="s">
        <v>217</v>
      </c>
      <c r="I70" s="191"/>
      <c r="J70" s="191"/>
    </row>
    <row r="71" spans="1:10" s="17" customFormat="1" ht="30" x14ac:dyDescent="0.35">
      <c r="A71" s="191"/>
      <c r="B71" s="129" t="s">
        <v>218</v>
      </c>
      <c r="C71" s="191"/>
      <c r="D71" s="228" t="s">
        <v>78</v>
      </c>
      <c r="E71" s="191"/>
      <c r="F71" s="141" t="s">
        <v>183</v>
      </c>
      <c r="G71" s="191"/>
      <c r="H71" s="204"/>
      <c r="I71" s="191"/>
      <c r="J71" s="191"/>
    </row>
    <row r="72" spans="1:10" s="17" customFormat="1" ht="168" x14ac:dyDescent="0.35">
      <c r="A72" s="191"/>
      <c r="B72" s="129"/>
      <c r="C72" s="191"/>
      <c r="D72" s="228" t="s">
        <v>78</v>
      </c>
      <c r="E72" s="191"/>
      <c r="F72" s="205" t="s">
        <v>219</v>
      </c>
      <c r="G72" s="191"/>
      <c r="H72" s="204" t="s">
        <v>186</v>
      </c>
      <c r="I72" s="191"/>
      <c r="J72" s="191"/>
    </row>
    <row r="73" spans="1:10" s="17" customFormat="1" ht="60" x14ac:dyDescent="0.35">
      <c r="A73" s="191"/>
      <c r="B73" s="129"/>
      <c r="C73" s="191"/>
      <c r="D73" s="228" t="s">
        <v>109</v>
      </c>
      <c r="E73" s="191"/>
      <c r="F73" s="141"/>
      <c r="G73" s="191"/>
      <c r="H73" s="202" t="s">
        <v>220</v>
      </c>
      <c r="I73" s="191"/>
      <c r="J73" s="191"/>
    </row>
    <row r="74" spans="1:10" s="17" customFormat="1" ht="15" x14ac:dyDescent="0.35">
      <c r="A74" s="191"/>
      <c r="B74" s="129"/>
      <c r="C74" s="191"/>
      <c r="D74" s="228" t="s">
        <v>78</v>
      </c>
      <c r="E74" s="191"/>
      <c r="F74" s="141"/>
      <c r="G74" s="191"/>
      <c r="H74" s="202" t="s">
        <v>190</v>
      </c>
      <c r="I74" s="191"/>
      <c r="J74" s="191"/>
    </row>
    <row r="75" spans="1:10" s="17" customFormat="1" ht="60" x14ac:dyDescent="0.35">
      <c r="A75" s="191"/>
      <c r="B75" s="129"/>
      <c r="C75" s="191"/>
      <c r="D75" s="228" t="s">
        <v>109</v>
      </c>
      <c r="E75" s="191"/>
      <c r="F75" s="141"/>
      <c r="G75" s="191"/>
      <c r="H75" s="202" t="s">
        <v>221</v>
      </c>
      <c r="I75" s="191"/>
      <c r="J75" s="191"/>
    </row>
    <row r="76" spans="1:10" s="17" customFormat="1" ht="75" x14ac:dyDescent="0.35">
      <c r="A76" s="191"/>
      <c r="B76" s="129"/>
      <c r="C76" s="191"/>
      <c r="D76" s="228" t="s">
        <v>109</v>
      </c>
      <c r="E76" s="191"/>
      <c r="F76" s="141"/>
      <c r="G76" s="191"/>
      <c r="H76" s="202" t="s">
        <v>222</v>
      </c>
      <c r="I76" s="191"/>
      <c r="J76" s="191"/>
    </row>
    <row r="77" spans="1:10" s="17" customFormat="1" ht="42" x14ac:dyDescent="0.35">
      <c r="A77" s="191"/>
      <c r="B77" s="129"/>
      <c r="C77" s="191"/>
      <c r="D77" s="228" t="s">
        <v>133</v>
      </c>
      <c r="E77" s="191"/>
      <c r="F77" s="205" t="s">
        <v>223</v>
      </c>
      <c r="G77" s="191"/>
      <c r="H77" s="202" t="s">
        <v>196</v>
      </c>
      <c r="I77" s="191"/>
      <c r="J77" s="191"/>
    </row>
    <row r="78" spans="1:10" s="17" customFormat="1" ht="60" x14ac:dyDescent="0.35">
      <c r="A78" s="191"/>
      <c r="B78" s="129"/>
      <c r="C78" s="191"/>
      <c r="D78" s="228" t="s">
        <v>109</v>
      </c>
      <c r="E78" s="191"/>
      <c r="F78" s="141"/>
      <c r="G78" s="191"/>
      <c r="H78" s="202" t="s">
        <v>224</v>
      </c>
      <c r="I78" s="191"/>
      <c r="J78" s="191"/>
    </row>
    <row r="79" spans="1:10" s="17" customFormat="1" ht="15" x14ac:dyDescent="0.35">
      <c r="A79" s="191"/>
      <c r="B79" s="129"/>
      <c r="C79" s="191"/>
      <c r="D79" s="228" t="s">
        <v>78</v>
      </c>
      <c r="E79" s="191"/>
      <c r="F79" s="141"/>
      <c r="G79" s="191"/>
      <c r="H79" s="202" t="s">
        <v>200</v>
      </c>
      <c r="I79" s="191"/>
      <c r="J79" s="191"/>
    </row>
    <row r="80" spans="1:10" s="17" customFormat="1" ht="60" x14ac:dyDescent="0.35">
      <c r="A80" s="191"/>
      <c r="B80" s="129"/>
      <c r="C80" s="191"/>
      <c r="D80" s="228" t="s">
        <v>109</v>
      </c>
      <c r="E80" s="191"/>
      <c r="F80" s="141"/>
      <c r="G80" s="191"/>
      <c r="H80" s="202" t="s">
        <v>225</v>
      </c>
      <c r="I80" s="191"/>
      <c r="J80" s="191"/>
    </row>
    <row r="81" spans="1:10" s="17" customFormat="1" ht="60" x14ac:dyDescent="0.35">
      <c r="A81" s="191"/>
      <c r="B81" s="129"/>
      <c r="C81" s="191"/>
      <c r="D81" s="228" t="s">
        <v>109</v>
      </c>
      <c r="E81" s="191"/>
      <c r="F81" s="141"/>
      <c r="G81" s="191"/>
      <c r="H81" s="202" t="s">
        <v>226</v>
      </c>
      <c r="I81" s="191"/>
      <c r="J81" s="191"/>
    </row>
    <row r="82" spans="1:10" s="17" customFormat="1" ht="60" x14ac:dyDescent="0.35">
      <c r="A82" s="191"/>
      <c r="B82" s="129"/>
      <c r="C82" s="191"/>
      <c r="D82" s="228" t="s">
        <v>109</v>
      </c>
      <c r="E82" s="191"/>
      <c r="F82" s="141"/>
      <c r="G82" s="191"/>
      <c r="H82" s="202" t="s">
        <v>227</v>
      </c>
      <c r="I82" s="191"/>
      <c r="J82" s="191"/>
    </row>
    <row r="83" spans="1:10" s="17" customFormat="1" ht="60" x14ac:dyDescent="0.35">
      <c r="A83" s="191"/>
      <c r="B83" s="129"/>
      <c r="C83" s="191"/>
      <c r="D83" s="228" t="s">
        <v>109</v>
      </c>
      <c r="E83" s="191"/>
      <c r="F83" s="141"/>
      <c r="G83" s="191"/>
      <c r="H83" s="202" t="s">
        <v>228</v>
      </c>
      <c r="I83" s="191"/>
      <c r="J83" s="191"/>
    </row>
    <row r="84" spans="1:10" s="17" customFormat="1" ht="60" x14ac:dyDescent="0.35">
      <c r="A84" s="191"/>
      <c r="B84" s="129"/>
      <c r="C84" s="191"/>
      <c r="D84" s="228" t="s">
        <v>109</v>
      </c>
      <c r="E84" s="191"/>
      <c r="F84" s="205"/>
      <c r="G84" s="191"/>
      <c r="H84" s="202" t="s">
        <v>229</v>
      </c>
      <c r="I84" s="191"/>
      <c r="J84" s="191"/>
    </row>
    <row r="85" spans="1:10" s="17" customFormat="1" ht="60" x14ac:dyDescent="0.35">
      <c r="A85" s="191"/>
      <c r="B85" s="129"/>
      <c r="C85" s="191"/>
      <c r="D85" s="228" t="s">
        <v>109</v>
      </c>
      <c r="E85" s="191"/>
      <c r="F85" s="205"/>
      <c r="G85" s="191"/>
      <c r="H85" s="202" t="s">
        <v>230</v>
      </c>
      <c r="I85" s="191"/>
      <c r="J85" s="191"/>
    </row>
    <row r="86" spans="1:10" s="17" customFormat="1" ht="75" x14ac:dyDescent="0.35">
      <c r="A86" s="191"/>
      <c r="B86" s="129"/>
      <c r="C86" s="191"/>
      <c r="D86" s="228" t="s">
        <v>109</v>
      </c>
      <c r="E86" s="191"/>
      <c r="F86" s="141"/>
      <c r="G86" s="191"/>
      <c r="H86" s="202" t="s">
        <v>231</v>
      </c>
      <c r="I86" s="191"/>
      <c r="J86" s="191"/>
    </row>
    <row r="87" spans="1:10" s="17" customFormat="1" ht="75" x14ac:dyDescent="0.35">
      <c r="A87" s="191"/>
      <c r="B87" s="129"/>
      <c r="C87" s="191"/>
      <c r="D87" s="228" t="s">
        <v>109</v>
      </c>
      <c r="E87" s="191"/>
      <c r="F87" s="141"/>
      <c r="G87" s="191"/>
      <c r="H87" s="202" t="s">
        <v>232</v>
      </c>
      <c r="I87" s="191"/>
      <c r="J87" s="191"/>
    </row>
    <row r="88" spans="1:10" s="17" customFormat="1" ht="75" x14ac:dyDescent="0.35">
      <c r="A88" s="191"/>
      <c r="B88" s="129"/>
      <c r="C88" s="191"/>
      <c r="D88" s="228" t="s">
        <v>109</v>
      </c>
      <c r="E88" s="191"/>
      <c r="F88" s="141"/>
      <c r="G88" s="191"/>
      <c r="H88" s="202" t="s">
        <v>233</v>
      </c>
      <c r="I88" s="191"/>
      <c r="J88" s="191"/>
    </row>
    <row r="89" spans="1:10" s="17" customFormat="1" ht="75" x14ac:dyDescent="0.35">
      <c r="A89" s="191"/>
      <c r="B89" s="130"/>
      <c r="C89" s="191"/>
      <c r="D89" s="226" t="s">
        <v>109</v>
      </c>
      <c r="E89" s="191"/>
      <c r="F89" s="142"/>
      <c r="G89" s="191"/>
      <c r="H89" s="203" t="s">
        <v>234</v>
      </c>
      <c r="I89" s="191"/>
      <c r="J89" s="191"/>
    </row>
    <row r="90" spans="1:10" s="17" customFormat="1" ht="15" x14ac:dyDescent="0.35">
      <c r="A90" s="191"/>
      <c r="B90" s="36"/>
      <c r="C90" s="191"/>
      <c r="D90" s="234"/>
      <c r="E90" s="191"/>
      <c r="F90" s="115"/>
      <c r="G90" s="191"/>
      <c r="H90" s="191"/>
      <c r="I90" s="191"/>
      <c r="J90" s="191"/>
    </row>
    <row r="91" spans="1:10" s="17" customFormat="1" ht="15" x14ac:dyDescent="0.35">
      <c r="A91" s="191"/>
      <c r="B91" s="116" t="s">
        <v>235</v>
      </c>
      <c r="C91" s="191"/>
      <c r="D91" s="266"/>
      <c r="E91" s="191"/>
      <c r="F91" s="267"/>
      <c r="G91" s="191"/>
      <c r="H91" s="262"/>
      <c r="I91" s="191"/>
      <c r="J91" s="191"/>
    </row>
    <row r="92" spans="1:10" s="17" customFormat="1" ht="30" x14ac:dyDescent="0.35">
      <c r="A92" s="191"/>
      <c r="B92" s="131" t="s">
        <v>236</v>
      </c>
      <c r="C92" s="191"/>
      <c r="D92" s="228" t="s">
        <v>78</v>
      </c>
      <c r="E92" s="191"/>
      <c r="F92" s="142" t="s">
        <v>237</v>
      </c>
      <c r="G92" s="191"/>
      <c r="H92" s="206"/>
      <c r="I92" s="191"/>
      <c r="J92" s="191"/>
    </row>
    <row r="93" spans="1:10" s="17" customFormat="1" ht="15" x14ac:dyDescent="0.35">
      <c r="A93" s="191"/>
      <c r="B93" s="36"/>
      <c r="C93" s="191"/>
      <c r="D93" s="234"/>
      <c r="E93" s="191"/>
      <c r="F93" s="115"/>
      <c r="G93" s="191"/>
      <c r="H93" s="191"/>
      <c r="I93" s="191"/>
      <c r="J93" s="191"/>
    </row>
    <row r="94" spans="1:10" s="17" customFormat="1" ht="15" x14ac:dyDescent="0.35">
      <c r="A94" s="191"/>
      <c r="B94" s="116" t="s">
        <v>238</v>
      </c>
      <c r="C94" s="191"/>
      <c r="D94" s="266"/>
      <c r="E94" s="191"/>
      <c r="F94" s="267"/>
      <c r="G94" s="191"/>
      <c r="H94" s="262"/>
      <c r="I94" s="191"/>
      <c r="J94" s="191"/>
    </row>
    <row r="95" spans="1:10" s="17" customFormat="1" ht="15" x14ac:dyDescent="0.35">
      <c r="A95" s="191"/>
      <c r="B95" s="192" t="s">
        <v>239</v>
      </c>
      <c r="C95" s="191"/>
      <c r="D95" s="268"/>
      <c r="E95" s="191"/>
      <c r="F95" s="269"/>
      <c r="G95" s="191"/>
      <c r="H95" s="204"/>
      <c r="I95" s="191"/>
      <c r="J95" s="191"/>
    </row>
    <row r="96" spans="1:10" s="17" customFormat="1" ht="30" x14ac:dyDescent="0.35">
      <c r="A96" s="191"/>
      <c r="B96" s="128" t="s">
        <v>240</v>
      </c>
      <c r="C96" s="191"/>
      <c r="D96" s="228" t="s">
        <v>78</v>
      </c>
      <c r="E96" s="191"/>
      <c r="F96" s="141" t="s">
        <v>241</v>
      </c>
      <c r="G96" s="191"/>
      <c r="H96" s="202" t="s">
        <v>242</v>
      </c>
      <c r="I96" s="191"/>
      <c r="J96" s="191"/>
    </row>
    <row r="97" spans="1:11" s="17" customFormat="1" ht="60" x14ac:dyDescent="0.35">
      <c r="A97" s="191"/>
      <c r="B97" s="128" t="s">
        <v>243</v>
      </c>
      <c r="C97" s="191"/>
      <c r="D97" s="228" t="s">
        <v>78</v>
      </c>
      <c r="E97" s="191"/>
      <c r="F97" s="141" t="s">
        <v>244</v>
      </c>
      <c r="G97" s="191"/>
      <c r="H97" s="202" t="s">
        <v>245</v>
      </c>
      <c r="I97" s="191"/>
      <c r="J97" s="191"/>
      <c r="K97" s="191"/>
    </row>
    <row r="98" spans="1:11" s="17" customFormat="1" ht="45" x14ac:dyDescent="0.35">
      <c r="A98" s="191"/>
      <c r="B98" s="143" t="s">
        <v>246</v>
      </c>
      <c r="C98" s="191"/>
      <c r="D98" s="228">
        <v>1945221.4450000001</v>
      </c>
      <c r="E98" s="191"/>
      <c r="F98" s="141" t="s">
        <v>247</v>
      </c>
      <c r="G98" s="191"/>
      <c r="H98" s="202" t="s">
        <v>248</v>
      </c>
      <c r="I98" s="191"/>
      <c r="J98" s="191"/>
      <c r="K98" s="191"/>
    </row>
    <row r="99" spans="1:11" s="17" customFormat="1" ht="30" x14ac:dyDescent="0.35">
      <c r="A99" s="191"/>
      <c r="B99" s="129" t="str">
        <f>LEFT(B98,SEARCH(",",B98))&amp;" value"</f>
        <v>Crude oil (2709), value</v>
      </c>
      <c r="C99" s="191"/>
      <c r="D99" s="228">
        <v>21862778281.88699</v>
      </c>
      <c r="E99" s="191"/>
      <c r="F99" s="141" t="s">
        <v>92</v>
      </c>
      <c r="G99" s="191"/>
      <c r="H99" s="202" t="s">
        <v>249</v>
      </c>
      <c r="I99" s="191"/>
      <c r="J99" s="191"/>
      <c r="K99" s="191"/>
    </row>
    <row r="100" spans="1:11" s="17" customFormat="1" ht="15" x14ac:dyDescent="0.35">
      <c r="A100" s="191"/>
      <c r="B100" s="143" t="s">
        <v>250</v>
      </c>
      <c r="C100" s="191"/>
      <c r="D100" s="228">
        <v>19861000</v>
      </c>
      <c r="E100" s="191"/>
      <c r="F100" s="141" t="s">
        <v>251</v>
      </c>
      <c r="G100" s="191"/>
      <c r="H100" s="202" t="s">
        <v>252</v>
      </c>
      <c r="I100" s="191"/>
      <c r="J100" s="191"/>
      <c r="K100" s="191"/>
    </row>
    <row r="101" spans="1:11" s="17" customFormat="1" ht="30" x14ac:dyDescent="0.35">
      <c r="A101" s="191"/>
      <c r="B101" s="129" t="str">
        <f>LEFT(B100,SEARCH(",",B100))&amp;" value"</f>
        <v>Natural gas (2711), value</v>
      </c>
      <c r="C101" s="191"/>
      <c r="D101" s="228">
        <v>152969422000</v>
      </c>
      <c r="E101" s="191"/>
      <c r="F101" s="141" t="s">
        <v>92</v>
      </c>
      <c r="G101" s="191"/>
      <c r="H101" s="202" t="s">
        <v>249</v>
      </c>
      <c r="I101" s="191"/>
      <c r="J101" s="191"/>
      <c r="K101" s="191"/>
    </row>
    <row r="102" spans="1:11" s="17" customFormat="1" ht="15" x14ac:dyDescent="0.35">
      <c r="A102" s="191"/>
      <c r="B102" s="143" t="s">
        <v>253</v>
      </c>
      <c r="C102" s="191"/>
      <c r="D102" s="228">
        <v>171610430</v>
      </c>
      <c r="E102" s="191"/>
      <c r="F102" s="141" t="s">
        <v>254</v>
      </c>
      <c r="G102" s="191"/>
      <c r="H102" s="202" t="s">
        <v>252</v>
      </c>
      <c r="I102" s="191"/>
      <c r="J102" s="191"/>
      <c r="K102" s="191"/>
    </row>
    <row r="103" spans="1:11" s="17" customFormat="1" ht="45" x14ac:dyDescent="0.35">
      <c r="A103" s="191"/>
      <c r="B103" s="129" t="str">
        <f>LEFT(B102,SEARCH(",",B102))&amp;" value"</f>
        <v>Iron (2601), value</v>
      </c>
      <c r="C103" s="191"/>
      <c r="D103" s="228" t="s">
        <v>109</v>
      </c>
      <c r="E103" s="191"/>
      <c r="F103" s="141" t="s">
        <v>92</v>
      </c>
      <c r="G103" s="191"/>
      <c r="H103" s="202" t="s">
        <v>255</v>
      </c>
      <c r="I103" s="191"/>
      <c r="J103" s="191"/>
      <c r="K103" s="191"/>
    </row>
    <row r="104" spans="1:11" s="17" customFormat="1" ht="15" x14ac:dyDescent="0.35">
      <c r="A104" s="191"/>
      <c r="B104" s="143" t="s">
        <v>256</v>
      </c>
      <c r="C104" s="191"/>
      <c r="D104" s="228">
        <v>525000</v>
      </c>
      <c r="E104" s="191"/>
      <c r="F104" s="141" t="s">
        <v>254</v>
      </c>
      <c r="G104" s="191"/>
      <c r="H104" s="202" t="s">
        <v>257</v>
      </c>
      <c r="I104" s="191"/>
      <c r="J104" s="191"/>
      <c r="K104" s="191"/>
    </row>
    <row r="105" spans="1:11" s="17" customFormat="1" ht="75" x14ac:dyDescent="0.35">
      <c r="A105" s="191"/>
      <c r="B105" s="129" t="s">
        <v>258</v>
      </c>
      <c r="C105" s="191"/>
      <c r="D105" s="228">
        <v>3376460000</v>
      </c>
      <c r="E105" s="191"/>
      <c r="F105" s="141" t="s">
        <v>92</v>
      </c>
      <c r="G105" s="191"/>
      <c r="H105" s="202" t="s">
        <v>259</v>
      </c>
      <c r="I105" s="191"/>
      <c r="J105" s="191"/>
      <c r="K105" s="191"/>
    </row>
    <row r="106" spans="1:11" s="17" customFormat="1" ht="15" x14ac:dyDescent="0.35">
      <c r="A106" s="191"/>
      <c r="B106" s="143" t="s">
        <v>260</v>
      </c>
      <c r="C106" s="191"/>
      <c r="D106" s="228">
        <v>29387589.000000004</v>
      </c>
      <c r="E106" s="191"/>
      <c r="F106" s="141" t="s">
        <v>254</v>
      </c>
      <c r="G106" s="191"/>
      <c r="H106" s="204" t="s">
        <v>261</v>
      </c>
      <c r="I106" s="191"/>
      <c r="J106" s="191"/>
      <c r="K106" s="191"/>
    </row>
    <row r="107" spans="1:11" s="17" customFormat="1" ht="45" x14ac:dyDescent="0.35">
      <c r="A107" s="191"/>
      <c r="B107" s="129" t="str">
        <f>LEFT(B106,SEARCH(",",B106))&amp;" value"</f>
        <v>Coal (2701), value</v>
      </c>
      <c r="C107" s="191"/>
      <c r="D107" s="228">
        <v>63135800000</v>
      </c>
      <c r="E107" s="191"/>
      <c r="F107" s="141" t="s">
        <v>92</v>
      </c>
      <c r="G107" s="191"/>
      <c r="H107" s="202" t="s">
        <v>262</v>
      </c>
      <c r="I107" s="191"/>
      <c r="J107" s="191"/>
      <c r="K107" s="191"/>
    </row>
    <row r="108" spans="1:11" s="17" customFormat="1" ht="15" x14ac:dyDescent="0.35">
      <c r="A108" s="191"/>
      <c r="B108" s="143" t="s">
        <v>263</v>
      </c>
      <c r="C108" s="191"/>
      <c r="D108" s="228">
        <v>3763299.9999999995</v>
      </c>
      <c r="E108" s="191"/>
      <c r="F108" s="141" t="s">
        <v>254</v>
      </c>
      <c r="G108" s="191"/>
      <c r="H108" s="202" t="s">
        <v>252</v>
      </c>
      <c r="I108" s="191"/>
      <c r="J108" s="191"/>
      <c r="K108" s="191"/>
    </row>
    <row r="109" spans="1:11" s="17" customFormat="1" ht="90" x14ac:dyDescent="0.35">
      <c r="A109" s="191"/>
      <c r="B109" s="129" t="str">
        <f>LEFT(B108,SEARCH(",",B108))&amp;" value"</f>
        <v>Manganese (2602), value</v>
      </c>
      <c r="C109" s="191"/>
      <c r="D109" s="228">
        <v>3494299999.9999995</v>
      </c>
      <c r="E109" s="191"/>
      <c r="F109" s="141" t="s">
        <v>92</v>
      </c>
      <c r="G109" s="191"/>
      <c r="H109" s="202" t="s">
        <v>264</v>
      </c>
      <c r="I109" s="191"/>
      <c r="J109" s="191"/>
      <c r="K109" s="191"/>
    </row>
    <row r="110" spans="1:11" s="17" customFormat="1" ht="30" x14ac:dyDescent="0.35">
      <c r="A110" s="191"/>
      <c r="B110" s="143" t="s">
        <v>265</v>
      </c>
      <c r="C110" s="191"/>
      <c r="D110" s="228">
        <v>6450190</v>
      </c>
      <c r="E110" s="191"/>
      <c r="F110" s="141" t="s">
        <v>254</v>
      </c>
      <c r="G110" s="191"/>
      <c r="H110" s="202" t="s">
        <v>266</v>
      </c>
      <c r="I110" s="191"/>
      <c r="J110" s="191"/>
      <c r="K110" s="191"/>
    </row>
    <row r="111" spans="1:11" s="17" customFormat="1" ht="60" x14ac:dyDescent="0.35">
      <c r="A111" s="191"/>
      <c r="B111" s="129" t="str">
        <f>LEFT(B110,SEARCH(",",B110))&amp;" value"</f>
        <v>Other clays (2508), value</v>
      </c>
      <c r="C111" s="191"/>
      <c r="D111" s="228" t="s">
        <v>109</v>
      </c>
      <c r="E111" s="191"/>
      <c r="F111" s="141" t="s">
        <v>92</v>
      </c>
      <c r="G111" s="191"/>
      <c r="H111" s="202" t="s">
        <v>267</v>
      </c>
      <c r="I111" s="191"/>
      <c r="J111" s="191"/>
      <c r="K111" s="191"/>
    </row>
    <row r="112" spans="1:11" s="17" customFormat="1" ht="30" x14ac:dyDescent="0.35">
      <c r="A112" s="191"/>
      <c r="B112" s="143" t="s">
        <v>265</v>
      </c>
      <c r="C112" s="191"/>
      <c r="D112" s="228">
        <v>433996</v>
      </c>
      <c r="E112" s="191"/>
      <c r="F112" s="141" t="s">
        <v>254</v>
      </c>
      <c r="G112" s="191"/>
      <c r="H112" s="202" t="s">
        <v>268</v>
      </c>
      <c r="I112" s="191"/>
      <c r="J112" s="191"/>
      <c r="K112" s="191"/>
    </row>
    <row r="113" spans="1:10" s="17" customFormat="1" ht="60" x14ac:dyDescent="0.35">
      <c r="A113" s="191"/>
      <c r="B113" s="129" t="str">
        <f>LEFT(B112,SEARCH(",",B112))&amp;" value"</f>
        <v>Other clays (2508), value</v>
      </c>
      <c r="C113" s="191"/>
      <c r="D113" s="228" t="s">
        <v>109</v>
      </c>
      <c r="E113" s="191"/>
      <c r="F113" s="141" t="s">
        <v>92</v>
      </c>
      <c r="G113" s="191"/>
      <c r="H113" s="202" t="s">
        <v>269</v>
      </c>
      <c r="I113" s="191"/>
      <c r="J113" s="191"/>
    </row>
    <row r="114" spans="1:10" s="17" customFormat="1" ht="30" x14ac:dyDescent="0.35">
      <c r="A114" s="191"/>
      <c r="B114" s="143" t="s">
        <v>270</v>
      </c>
      <c r="C114" s="191"/>
      <c r="D114" s="228">
        <v>1809250</v>
      </c>
      <c r="E114" s="191"/>
      <c r="F114" s="141" t="s">
        <v>254</v>
      </c>
      <c r="G114" s="191"/>
      <c r="H114" s="202" t="s">
        <v>271</v>
      </c>
      <c r="I114" s="191"/>
      <c r="J114" s="191"/>
    </row>
    <row r="115" spans="1:10" s="17" customFormat="1" ht="60" x14ac:dyDescent="0.35">
      <c r="A115" s="191"/>
      <c r="B115" s="129" t="str">
        <f>LEFT(B114,SEARCH(",",B114))&amp;" value"</f>
        <v>Quartz (2506), value</v>
      </c>
      <c r="C115" s="191"/>
      <c r="D115" s="228" t="s">
        <v>109</v>
      </c>
      <c r="E115" s="191"/>
      <c r="F115" s="141" t="s">
        <v>92</v>
      </c>
      <c r="G115" s="191"/>
      <c r="H115" s="202" t="s">
        <v>272</v>
      </c>
      <c r="I115" s="191"/>
      <c r="J115" s="191"/>
    </row>
    <row r="116" spans="1:10" s="17" customFormat="1" ht="30" x14ac:dyDescent="0.35">
      <c r="A116" s="191"/>
      <c r="B116" s="143" t="s">
        <v>273</v>
      </c>
      <c r="C116" s="191"/>
      <c r="D116" s="228">
        <v>40112526.999999993</v>
      </c>
      <c r="E116" s="191"/>
      <c r="F116" s="141" t="s">
        <v>247</v>
      </c>
      <c r="G116" s="191"/>
      <c r="H116" s="202" t="s">
        <v>274</v>
      </c>
      <c r="I116" s="191"/>
      <c r="J116" s="191"/>
    </row>
    <row r="117" spans="1:10" s="17" customFormat="1" ht="60" x14ac:dyDescent="0.35">
      <c r="A117" s="191"/>
      <c r="B117" s="130" t="str">
        <f>LEFT(B116,SEARCH(",",B116))&amp;" value"</f>
        <v>Building stone (6802), value</v>
      </c>
      <c r="C117" s="191"/>
      <c r="D117" s="226" t="s">
        <v>109</v>
      </c>
      <c r="E117" s="191"/>
      <c r="F117" s="142" t="s">
        <v>92</v>
      </c>
      <c r="G117" s="191"/>
      <c r="H117" s="203" t="s">
        <v>275</v>
      </c>
      <c r="I117" s="191"/>
      <c r="J117" s="191"/>
    </row>
    <row r="118" spans="1:10" s="17" customFormat="1" ht="15" x14ac:dyDescent="0.35">
      <c r="A118" s="191"/>
      <c r="B118" s="36"/>
      <c r="C118" s="191"/>
      <c r="D118" s="234"/>
      <c r="E118" s="191"/>
      <c r="F118" s="115"/>
      <c r="G118" s="191"/>
      <c r="H118" s="191"/>
      <c r="I118" s="191"/>
      <c r="J118" s="191"/>
    </row>
    <row r="119" spans="1:10" s="17" customFormat="1" ht="15" x14ac:dyDescent="0.35">
      <c r="A119" s="191"/>
      <c r="B119" s="116" t="s">
        <v>276</v>
      </c>
      <c r="C119" s="191"/>
      <c r="D119" s="266"/>
      <c r="E119" s="191"/>
      <c r="F119" s="267"/>
      <c r="G119" s="191"/>
      <c r="H119" s="262"/>
      <c r="I119" s="191"/>
      <c r="J119" s="191"/>
    </row>
    <row r="120" spans="1:10" s="17" customFormat="1" ht="30" x14ac:dyDescent="0.35">
      <c r="A120" s="191"/>
      <c r="B120" s="128" t="s">
        <v>277</v>
      </c>
      <c r="C120" s="191"/>
      <c r="D120" s="228" t="s">
        <v>133</v>
      </c>
      <c r="E120" s="191"/>
      <c r="F120" s="205" t="s">
        <v>278</v>
      </c>
      <c r="G120" s="191"/>
      <c r="H120" s="202" t="s">
        <v>279</v>
      </c>
      <c r="I120" s="191"/>
      <c r="J120" s="191"/>
    </row>
    <row r="121" spans="1:10" s="17" customFormat="1" ht="30" x14ac:dyDescent="0.35">
      <c r="A121" s="191"/>
      <c r="B121" s="128" t="s">
        <v>280</v>
      </c>
      <c r="C121" s="191"/>
      <c r="D121" s="228" t="s">
        <v>133</v>
      </c>
      <c r="E121" s="191"/>
      <c r="F121" s="205" t="s">
        <v>278</v>
      </c>
      <c r="G121" s="191"/>
      <c r="H121" s="202" t="s">
        <v>279</v>
      </c>
      <c r="I121" s="191"/>
      <c r="J121" s="191"/>
    </row>
    <row r="122" spans="1:10" s="17" customFormat="1" ht="15" x14ac:dyDescent="0.35">
      <c r="A122" s="191"/>
      <c r="B122" s="143" t="s">
        <v>246</v>
      </c>
      <c r="C122" s="191"/>
      <c r="D122" s="228">
        <v>104851.981</v>
      </c>
      <c r="E122" s="191"/>
      <c r="F122" s="141" t="s">
        <v>247</v>
      </c>
      <c r="G122" s="191"/>
      <c r="H122" s="204" t="s">
        <v>281</v>
      </c>
      <c r="I122" s="191"/>
      <c r="J122" s="191"/>
    </row>
    <row r="123" spans="1:10" s="17" customFormat="1" ht="15" x14ac:dyDescent="0.35">
      <c r="A123" s="191"/>
      <c r="B123" s="129" t="str">
        <f>LEFT(B122,SEARCH(",",B122))&amp;" value"</f>
        <v>Crude oil (2709), value</v>
      </c>
      <c r="C123" s="191"/>
      <c r="D123" s="228">
        <v>27133479.690000001</v>
      </c>
      <c r="E123" s="191"/>
      <c r="F123" s="141" t="s">
        <v>282</v>
      </c>
      <c r="G123" s="191"/>
      <c r="H123" s="204"/>
      <c r="I123" s="191"/>
      <c r="J123" s="191"/>
    </row>
    <row r="124" spans="1:10" s="17" customFormat="1" ht="15" x14ac:dyDescent="0.35">
      <c r="A124" s="191"/>
      <c r="B124" s="143" t="s">
        <v>250</v>
      </c>
      <c r="C124" s="191"/>
      <c r="D124" s="228">
        <v>104488.56635800001</v>
      </c>
      <c r="E124" s="191"/>
      <c r="F124" s="141" t="s">
        <v>254</v>
      </c>
      <c r="G124" s="191"/>
      <c r="H124" s="204"/>
      <c r="I124" s="191"/>
      <c r="J124" s="191"/>
    </row>
    <row r="125" spans="1:10" s="17" customFormat="1" ht="15" x14ac:dyDescent="0.35">
      <c r="A125" s="191"/>
      <c r="B125" s="129" t="str">
        <f>LEFT(B124,SEARCH(",",B124))&amp;" value"</f>
        <v>Natural gas (2711), value</v>
      </c>
      <c r="C125" s="191"/>
      <c r="D125" s="228">
        <v>47043385.369999997</v>
      </c>
      <c r="E125" s="191"/>
      <c r="F125" s="141" t="s">
        <v>282</v>
      </c>
      <c r="G125" s="191"/>
      <c r="H125" s="204"/>
      <c r="I125" s="191"/>
      <c r="J125" s="191"/>
    </row>
    <row r="126" spans="1:10" s="17" customFormat="1" ht="30" x14ac:dyDescent="0.35">
      <c r="A126" s="191"/>
      <c r="B126" s="143" t="s">
        <v>253</v>
      </c>
      <c r="C126" s="191"/>
      <c r="D126" s="228">
        <v>44357656.785790995</v>
      </c>
      <c r="E126" s="191"/>
      <c r="F126" s="141" t="s">
        <v>254</v>
      </c>
      <c r="G126" s="191"/>
      <c r="H126" s="202" t="s">
        <v>283</v>
      </c>
      <c r="I126" s="191"/>
      <c r="J126" s="191"/>
    </row>
    <row r="127" spans="1:10" s="17" customFormat="1" ht="30" x14ac:dyDescent="0.35">
      <c r="A127" s="191"/>
      <c r="B127" s="129" t="str">
        <f>LEFT(B126,SEARCH(",",B126))&amp;" value"</f>
        <v>Iron (2601), value</v>
      </c>
      <c r="C127" s="191"/>
      <c r="D127" s="228">
        <v>6899810073.1599998</v>
      </c>
      <c r="E127" s="191"/>
      <c r="F127" s="141" t="s">
        <v>282</v>
      </c>
      <c r="G127" s="191"/>
      <c r="H127" s="227" t="s">
        <v>283</v>
      </c>
      <c r="I127" s="191"/>
      <c r="J127" s="191"/>
    </row>
    <row r="128" spans="1:10" s="17" customFormat="1" ht="15" x14ac:dyDescent="0.35">
      <c r="A128" s="191"/>
      <c r="B128" s="143" t="s">
        <v>256</v>
      </c>
      <c r="C128" s="191"/>
      <c r="D128" s="228">
        <v>553050.62800000026</v>
      </c>
      <c r="E128" s="191"/>
      <c r="F128" s="141" t="s">
        <v>254</v>
      </c>
      <c r="G128" s="191"/>
      <c r="H128" s="204"/>
      <c r="I128" s="191"/>
      <c r="J128" s="191"/>
    </row>
    <row r="129" spans="1:9" s="17" customFormat="1" ht="15" x14ac:dyDescent="0.35">
      <c r="A129" s="191"/>
      <c r="B129" s="129" t="s">
        <v>258</v>
      </c>
      <c r="C129" s="191"/>
      <c r="D129" s="228">
        <v>161916695.18000007</v>
      </c>
      <c r="E129" s="191"/>
      <c r="F129" s="141" t="s">
        <v>282</v>
      </c>
      <c r="G129" s="191"/>
      <c r="H129" s="204"/>
      <c r="I129" s="191"/>
    </row>
    <row r="130" spans="1:9" s="17" customFormat="1" ht="15" x14ac:dyDescent="0.35">
      <c r="A130" s="191"/>
      <c r="B130" s="143" t="s">
        <v>260</v>
      </c>
      <c r="C130" s="191"/>
      <c r="D130" s="228">
        <v>4982.74</v>
      </c>
      <c r="E130" s="191"/>
      <c r="F130" s="141" t="s">
        <v>254</v>
      </c>
      <c r="G130" s="191"/>
      <c r="H130" s="204"/>
      <c r="I130" s="191"/>
    </row>
    <row r="131" spans="1:9" s="17" customFormat="1" ht="15" x14ac:dyDescent="0.35">
      <c r="A131" s="191"/>
      <c r="B131" s="129" t="str">
        <f>LEFT(B130,SEARCH(",",B130))&amp;" value"</f>
        <v>Coal (2701), value</v>
      </c>
      <c r="C131" s="191"/>
      <c r="D131" s="228">
        <v>801392.64000000001</v>
      </c>
      <c r="E131" s="191"/>
      <c r="F131" s="141" t="s">
        <v>282</v>
      </c>
      <c r="G131" s="191"/>
      <c r="H131" s="204"/>
      <c r="I131" s="191"/>
    </row>
    <row r="132" spans="1:9" s="17" customFormat="1" ht="15" x14ac:dyDescent="0.35">
      <c r="A132" s="191"/>
      <c r="B132" s="143" t="s">
        <v>263</v>
      </c>
      <c r="C132" s="191"/>
      <c r="D132" s="228">
        <v>770.3</v>
      </c>
      <c r="E132" s="191"/>
      <c r="F132" s="141" t="s">
        <v>254</v>
      </c>
      <c r="G132" s="191"/>
      <c r="H132" s="204"/>
      <c r="I132" s="191"/>
    </row>
    <row r="133" spans="1:9" s="17" customFormat="1" ht="15" x14ac:dyDescent="0.35">
      <c r="A133" s="191"/>
      <c r="B133" s="129" t="str">
        <f>LEFT(B132,SEARCH(",",B132))&amp;" value"</f>
        <v>Manganese (2602), value</v>
      </c>
      <c r="C133" s="191"/>
      <c r="D133" s="228">
        <v>88673.499999999985</v>
      </c>
      <c r="E133" s="191"/>
      <c r="F133" s="141" t="s">
        <v>282</v>
      </c>
      <c r="G133" s="191"/>
      <c r="H133" s="204"/>
      <c r="I133" s="191"/>
    </row>
    <row r="134" spans="1:9" s="17" customFormat="1" ht="15" x14ac:dyDescent="0.35">
      <c r="A134" s="191"/>
      <c r="B134" s="143" t="s">
        <v>265</v>
      </c>
      <c r="C134" s="191"/>
      <c r="D134" s="228">
        <v>5914433.1120000007</v>
      </c>
      <c r="E134" s="191"/>
      <c r="F134" s="141" t="s">
        <v>254</v>
      </c>
      <c r="G134" s="191"/>
      <c r="H134" s="204" t="s">
        <v>284</v>
      </c>
      <c r="I134" s="191"/>
    </row>
    <row r="135" spans="1:9" s="17" customFormat="1" ht="15" x14ac:dyDescent="0.35">
      <c r="A135" s="191"/>
      <c r="B135" s="129" t="str">
        <f>LEFT(B134,SEARCH(",",B134))&amp;" value"</f>
        <v>Other clays (2508), value</v>
      </c>
      <c r="C135" s="191"/>
      <c r="D135" s="228">
        <v>285453525.04999983</v>
      </c>
      <c r="E135" s="191"/>
      <c r="F135" s="141" t="s">
        <v>282</v>
      </c>
      <c r="G135" s="191"/>
      <c r="H135" s="204" t="s">
        <v>284</v>
      </c>
      <c r="I135" s="191"/>
    </row>
    <row r="136" spans="1:9" s="17" customFormat="1" ht="75" x14ac:dyDescent="0.35">
      <c r="A136" s="191"/>
      <c r="B136" s="143" t="s">
        <v>265</v>
      </c>
      <c r="C136" s="191"/>
      <c r="D136" s="228" t="s">
        <v>109</v>
      </c>
      <c r="E136" s="191"/>
      <c r="F136" s="141" t="s">
        <v>254</v>
      </c>
      <c r="G136" s="191"/>
      <c r="H136" s="202" t="s">
        <v>285</v>
      </c>
      <c r="I136" s="191"/>
    </row>
    <row r="137" spans="1:9" s="17" customFormat="1" ht="15" x14ac:dyDescent="0.35">
      <c r="A137" s="191"/>
      <c r="B137" s="129" t="str">
        <f>LEFT(B136,SEARCH(",",B136))&amp;" value"</f>
        <v>Other clays (2508), value</v>
      </c>
      <c r="C137" s="191"/>
      <c r="D137" s="228" t="s">
        <v>109</v>
      </c>
      <c r="E137" s="191"/>
      <c r="F137" s="141" t="s">
        <v>282</v>
      </c>
      <c r="G137" s="191"/>
      <c r="H137" s="204" t="s">
        <v>286</v>
      </c>
      <c r="I137" s="191"/>
    </row>
    <row r="138" spans="1:9" s="17" customFormat="1" ht="75" x14ac:dyDescent="0.35">
      <c r="A138" s="191"/>
      <c r="B138" s="143" t="s">
        <v>270</v>
      </c>
      <c r="C138" s="191"/>
      <c r="D138" s="228" t="s">
        <v>109</v>
      </c>
      <c r="E138" s="191"/>
      <c r="F138" s="141" t="s">
        <v>254</v>
      </c>
      <c r="G138" s="191"/>
      <c r="H138" s="202" t="s">
        <v>287</v>
      </c>
      <c r="I138" s="191"/>
    </row>
    <row r="139" spans="1:9" s="17" customFormat="1" ht="15" x14ac:dyDescent="0.35">
      <c r="A139" s="191"/>
      <c r="B139" s="129" t="str">
        <f>LEFT(B138,SEARCH(",",B138))&amp;" value"</f>
        <v>Quartz (2506), value</v>
      </c>
      <c r="C139" s="191"/>
      <c r="D139" s="228" t="s">
        <v>109</v>
      </c>
      <c r="E139" s="191"/>
      <c r="F139" s="141" t="s">
        <v>282</v>
      </c>
      <c r="G139" s="191"/>
      <c r="H139" s="204" t="s">
        <v>288</v>
      </c>
      <c r="I139" s="191"/>
    </row>
    <row r="140" spans="1:9" s="17" customFormat="1" ht="15" x14ac:dyDescent="0.35">
      <c r="A140" s="191"/>
      <c r="B140" s="143" t="s">
        <v>273</v>
      </c>
      <c r="C140" s="191"/>
      <c r="D140" s="228">
        <v>2829697.6463099997</v>
      </c>
      <c r="E140" s="191"/>
      <c r="F140" s="141" t="s">
        <v>254</v>
      </c>
      <c r="G140" s="191"/>
      <c r="H140" s="204" t="s">
        <v>289</v>
      </c>
      <c r="I140" s="191"/>
    </row>
    <row r="141" spans="1:9" s="17" customFormat="1" ht="15" x14ac:dyDescent="0.35">
      <c r="A141" s="191"/>
      <c r="B141" s="130" t="str">
        <f>LEFT(B140,SEARCH(",",B140))&amp;" value"</f>
        <v>Building stone (6802), value</v>
      </c>
      <c r="C141" s="191"/>
      <c r="D141" s="226">
        <v>28581556.080000002</v>
      </c>
      <c r="E141" s="191"/>
      <c r="F141" s="142" t="s">
        <v>282</v>
      </c>
      <c r="G141" s="191"/>
      <c r="H141" s="206" t="s">
        <v>289</v>
      </c>
      <c r="I141" s="191"/>
    </row>
    <row r="142" spans="1:9" s="17" customFormat="1" ht="15" x14ac:dyDescent="0.35">
      <c r="A142" s="191"/>
      <c r="B142" s="36"/>
      <c r="C142" s="191"/>
      <c r="D142" s="234"/>
      <c r="E142" s="191"/>
      <c r="F142" s="115"/>
      <c r="G142" s="191"/>
      <c r="H142" s="191"/>
      <c r="I142" s="191"/>
    </row>
    <row r="143" spans="1:9" s="17" customFormat="1" ht="35.65" customHeight="1" x14ac:dyDescent="0.35">
      <c r="A143" s="191"/>
      <c r="B143" s="116" t="s">
        <v>290</v>
      </c>
      <c r="C143" s="191"/>
      <c r="D143" s="266"/>
      <c r="E143" s="191"/>
      <c r="F143" s="132"/>
      <c r="G143" s="191"/>
      <c r="H143" s="262"/>
      <c r="I143" s="191"/>
    </row>
    <row r="144" spans="1:9" s="17" customFormat="1" ht="30" x14ac:dyDescent="0.35">
      <c r="A144" s="191"/>
      <c r="B144" s="128" t="s">
        <v>291</v>
      </c>
      <c r="C144" s="191"/>
      <c r="D144" s="228" t="s">
        <v>78</v>
      </c>
      <c r="E144" s="191"/>
      <c r="F144" s="141" t="s">
        <v>292</v>
      </c>
      <c r="G144" s="191"/>
      <c r="H144" s="204"/>
      <c r="I144" s="191"/>
    </row>
    <row r="145" spans="1:16" s="17" customFormat="1" ht="30" x14ac:dyDescent="0.35">
      <c r="A145" s="191"/>
      <c r="B145" s="133" t="s">
        <v>293</v>
      </c>
      <c r="C145" s="191"/>
      <c r="D145" s="228" t="s">
        <v>78</v>
      </c>
      <c r="E145" s="191"/>
      <c r="F145" s="141" t="s">
        <v>294</v>
      </c>
      <c r="G145" s="191"/>
      <c r="H145" s="204"/>
      <c r="I145" s="191"/>
      <c r="J145" s="191"/>
      <c r="K145" s="191"/>
      <c r="L145" s="191"/>
      <c r="M145" s="191"/>
      <c r="N145" s="191"/>
      <c r="O145" s="191"/>
      <c r="P145" s="191"/>
    </row>
    <row r="146" spans="1:16" s="17" customFormat="1" ht="30" x14ac:dyDescent="0.35">
      <c r="A146" s="191"/>
      <c r="B146" s="134" t="s">
        <v>295</v>
      </c>
      <c r="C146" s="191"/>
      <c r="D146" s="286">
        <f>SUM('Part 5 - Company data'!J935/'Part 4 - Government revenues'!J47)</f>
        <v>0.98008726253968403</v>
      </c>
      <c r="E146" s="191"/>
      <c r="F146" s="135" t="s">
        <v>296</v>
      </c>
      <c r="G146" s="191"/>
      <c r="H146" s="206"/>
      <c r="I146" s="191"/>
      <c r="J146" s="191"/>
      <c r="K146" s="191"/>
      <c r="L146" s="191"/>
      <c r="M146" s="191"/>
      <c r="N146" s="191"/>
      <c r="O146" s="191"/>
      <c r="P146" s="191"/>
    </row>
    <row r="147" spans="1:16" s="17" customFormat="1" ht="15" x14ac:dyDescent="0.35">
      <c r="A147" s="191"/>
      <c r="B147" s="36"/>
      <c r="C147" s="191"/>
      <c r="D147" s="234"/>
      <c r="E147" s="191"/>
      <c r="F147" s="115"/>
      <c r="G147" s="191"/>
      <c r="H147" s="191"/>
      <c r="I147" s="191"/>
      <c r="J147" s="191"/>
      <c r="K147" s="191"/>
      <c r="L147" s="191"/>
      <c r="M147" s="191"/>
      <c r="N147" s="191"/>
      <c r="O147" s="191"/>
      <c r="P147" s="191"/>
    </row>
    <row r="148" spans="1:16" s="17" customFormat="1" ht="15" x14ac:dyDescent="0.35">
      <c r="A148" s="191"/>
      <c r="B148" s="116" t="s">
        <v>297</v>
      </c>
      <c r="C148" s="191"/>
      <c r="D148" s="240"/>
      <c r="E148" s="191"/>
      <c r="F148" s="132"/>
      <c r="G148" s="191"/>
      <c r="H148" s="262"/>
      <c r="I148" s="191"/>
      <c r="J148" s="191"/>
      <c r="K148" s="191"/>
      <c r="L148" s="191"/>
      <c r="M148" s="191"/>
      <c r="N148" s="191"/>
      <c r="O148" s="191"/>
      <c r="P148" s="191"/>
    </row>
    <row r="149" spans="1:16" s="17" customFormat="1" ht="90" x14ac:dyDescent="0.35">
      <c r="A149" s="191"/>
      <c r="B149" s="133" t="s">
        <v>298</v>
      </c>
      <c r="C149" s="191"/>
      <c r="D149" s="228" t="s">
        <v>108</v>
      </c>
      <c r="E149" s="191"/>
      <c r="F149" s="141"/>
      <c r="G149" s="191"/>
      <c r="H149" s="202" t="s">
        <v>299</v>
      </c>
      <c r="I149" s="191"/>
      <c r="J149" s="191"/>
      <c r="K149" s="191"/>
      <c r="L149" s="191"/>
      <c r="M149" s="191"/>
      <c r="N149" s="191"/>
      <c r="O149" s="191"/>
      <c r="P149" s="191"/>
    </row>
    <row r="150" spans="1:16" s="17" customFormat="1" ht="15" x14ac:dyDescent="0.35">
      <c r="A150" s="191"/>
      <c r="B150" s="176" t="s">
        <v>300</v>
      </c>
      <c r="C150" s="270"/>
      <c r="D150" s="236"/>
      <c r="E150" s="270"/>
      <c r="F150" s="117"/>
      <c r="G150" s="191"/>
      <c r="H150" s="204"/>
      <c r="I150" s="191"/>
      <c r="J150" s="191"/>
      <c r="K150" s="191"/>
      <c r="L150" s="191"/>
      <c r="M150" s="191"/>
      <c r="N150" s="191"/>
      <c r="O150" s="191"/>
      <c r="P150" s="191"/>
    </row>
    <row r="151" spans="1:16" s="17" customFormat="1" ht="15" x14ac:dyDescent="0.35">
      <c r="A151" s="191"/>
      <c r="B151" s="143" t="s">
        <v>246</v>
      </c>
      <c r="C151" s="191"/>
      <c r="D151" s="228"/>
      <c r="E151" s="191"/>
      <c r="F151" s="141"/>
      <c r="G151" s="191"/>
      <c r="H151" s="204"/>
      <c r="I151" s="191"/>
      <c r="J151" s="191"/>
      <c r="K151" s="191"/>
      <c r="L151" s="191"/>
      <c r="M151" s="191"/>
      <c r="N151" s="191"/>
      <c r="O151" s="191"/>
      <c r="P151" s="191"/>
    </row>
    <row r="152" spans="1:16" s="17" customFormat="1" ht="15" x14ac:dyDescent="0.35">
      <c r="A152" s="191"/>
      <c r="B152" s="143" t="s">
        <v>250</v>
      </c>
      <c r="C152" s="191"/>
      <c r="D152" s="228"/>
      <c r="E152" s="191"/>
      <c r="F152" s="141"/>
      <c r="G152" s="191"/>
      <c r="H152" s="204"/>
      <c r="I152" s="191"/>
      <c r="J152" s="191"/>
      <c r="K152" s="191"/>
      <c r="L152" s="191"/>
      <c r="M152" s="191"/>
      <c r="N152" s="191"/>
      <c r="O152" s="191"/>
      <c r="P152" s="191"/>
    </row>
    <row r="153" spans="1:16" s="17" customFormat="1" ht="15" x14ac:dyDescent="0.35">
      <c r="A153" s="191"/>
      <c r="B153" s="177" t="s">
        <v>301</v>
      </c>
      <c r="C153" s="271"/>
      <c r="D153" s="226"/>
      <c r="E153" s="271"/>
      <c r="F153" s="142"/>
      <c r="G153" s="191"/>
      <c r="H153" s="204"/>
      <c r="I153" s="191"/>
      <c r="J153" s="191"/>
      <c r="K153" s="191"/>
      <c r="L153" s="191"/>
      <c r="M153" s="191"/>
      <c r="N153" s="191"/>
      <c r="O153" s="191"/>
      <c r="P153" s="191"/>
    </row>
    <row r="154" spans="1:16" s="17" customFormat="1" ht="15" x14ac:dyDescent="0.35">
      <c r="A154" s="191"/>
      <c r="B154" s="176" t="s">
        <v>302</v>
      </c>
      <c r="C154" s="270"/>
      <c r="D154" s="236"/>
      <c r="E154" s="270"/>
      <c r="F154" s="117"/>
      <c r="G154" s="191"/>
      <c r="H154" s="204"/>
      <c r="I154" s="191"/>
      <c r="J154" s="191"/>
      <c r="K154" s="191"/>
      <c r="L154" s="191"/>
      <c r="M154" s="191"/>
      <c r="N154" s="191"/>
      <c r="O154" s="191"/>
      <c r="P154" s="191"/>
    </row>
    <row r="155" spans="1:16" s="17" customFormat="1" ht="15" x14ac:dyDescent="0.35">
      <c r="A155" s="191"/>
      <c r="B155" s="143" t="s">
        <v>246</v>
      </c>
      <c r="C155" s="191"/>
      <c r="D155" s="228"/>
      <c r="E155" s="191"/>
      <c r="F155" s="141"/>
      <c r="G155" s="191"/>
      <c r="H155" s="204"/>
      <c r="I155" s="191"/>
      <c r="J155" s="191"/>
      <c r="K155" s="191"/>
      <c r="L155" s="191"/>
      <c r="M155" s="191"/>
      <c r="N155" s="191"/>
      <c r="O155" s="191"/>
      <c r="P155" s="191"/>
    </row>
    <row r="156" spans="1:16" s="17" customFormat="1" ht="15" x14ac:dyDescent="0.35">
      <c r="A156" s="191"/>
      <c r="B156" s="129" t="str">
        <f>LEFT(B155,SEARCH(",",B155))&amp;" value"</f>
        <v>Crude oil (2709), value</v>
      </c>
      <c r="C156" s="191"/>
      <c r="D156" s="228"/>
      <c r="E156" s="191"/>
      <c r="F156" s="141"/>
      <c r="G156" s="191"/>
      <c r="H156" s="204"/>
      <c r="I156" s="191"/>
      <c r="J156" s="191"/>
      <c r="K156" s="191"/>
      <c r="L156" s="191"/>
      <c r="M156" s="191"/>
      <c r="N156" s="191"/>
      <c r="O156" s="191"/>
      <c r="P156" s="191"/>
    </row>
    <row r="157" spans="1:16" s="17" customFormat="1" ht="15" x14ac:dyDescent="0.35">
      <c r="A157" s="191"/>
      <c r="B157" s="143" t="s">
        <v>250</v>
      </c>
      <c r="C157" s="191"/>
      <c r="D157" s="228"/>
      <c r="E157" s="191"/>
      <c r="F157" s="141"/>
      <c r="G157" s="191"/>
      <c r="H157" s="204"/>
      <c r="I157" s="191"/>
      <c r="J157" s="191"/>
      <c r="K157" s="191"/>
      <c r="L157" s="191"/>
      <c r="M157" s="191"/>
      <c r="N157" s="191"/>
      <c r="O157" s="191"/>
      <c r="P157" s="191"/>
    </row>
    <row r="158" spans="1:16" s="17" customFormat="1" ht="15" x14ac:dyDescent="0.35">
      <c r="A158" s="191"/>
      <c r="B158" s="129" t="str">
        <f>LEFT(B157,SEARCH(",",B157))&amp;" value"</f>
        <v>Natural gas (2711), value</v>
      </c>
      <c r="C158" s="191"/>
      <c r="D158" s="228"/>
      <c r="E158" s="191"/>
      <c r="F158" s="141"/>
      <c r="G158" s="191"/>
      <c r="H158" s="204"/>
      <c r="I158" s="191"/>
      <c r="J158" s="191"/>
      <c r="K158" s="191"/>
      <c r="L158" s="191"/>
      <c r="M158" s="191"/>
      <c r="N158" s="191"/>
      <c r="O158" s="191"/>
      <c r="P158" s="191"/>
    </row>
    <row r="159" spans="1:16" s="17" customFormat="1" ht="15" x14ac:dyDescent="0.35">
      <c r="A159" s="191"/>
      <c r="B159" s="143" t="s">
        <v>301</v>
      </c>
      <c r="C159" s="191"/>
      <c r="D159" s="228"/>
      <c r="E159" s="191"/>
      <c r="F159" s="141"/>
      <c r="G159" s="191"/>
      <c r="H159" s="204"/>
      <c r="I159" s="191"/>
      <c r="J159" s="191"/>
      <c r="K159" s="191"/>
      <c r="L159" s="191"/>
      <c r="M159" s="191"/>
      <c r="N159" s="191"/>
      <c r="O159" s="191"/>
      <c r="P159" s="191"/>
    </row>
    <row r="160" spans="1:16" s="17" customFormat="1" ht="15" x14ac:dyDescent="0.35">
      <c r="A160" s="191"/>
      <c r="B160" s="129" t="str">
        <f>LEFT(B159,SEARCH(",",B159))&amp;" value"</f>
        <v>Add commodities here, value</v>
      </c>
      <c r="C160" s="191"/>
      <c r="D160" s="228"/>
      <c r="E160" s="191"/>
      <c r="F160" s="141"/>
      <c r="G160" s="191"/>
      <c r="H160" s="204"/>
      <c r="I160" s="191"/>
      <c r="J160" s="191"/>
      <c r="K160" s="191"/>
      <c r="L160" s="191"/>
      <c r="M160" s="191"/>
      <c r="N160" s="191"/>
      <c r="O160" s="191"/>
      <c r="P160" s="191"/>
    </row>
    <row r="161" spans="1:10" s="17" customFormat="1" ht="30" x14ac:dyDescent="0.35">
      <c r="A161" s="191"/>
      <c r="B161" s="175" t="s">
        <v>303</v>
      </c>
      <c r="C161" s="271"/>
      <c r="D161" s="226"/>
      <c r="E161" s="271"/>
      <c r="F161" s="142"/>
      <c r="G161" s="271"/>
      <c r="H161" s="206"/>
      <c r="I161" s="191"/>
      <c r="J161" s="191"/>
    </row>
    <row r="162" spans="1:10" s="17" customFormat="1" ht="15" x14ac:dyDescent="0.35">
      <c r="A162" s="191"/>
      <c r="B162" s="36"/>
      <c r="C162" s="191"/>
      <c r="D162" s="272"/>
      <c r="E162" s="191"/>
      <c r="F162" s="25"/>
      <c r="G162" s="191"/>
      <c r="H162" s="191"/>
      <c r="I162" s="191"/>
      <c r="J162" s="191"/>
    </row>
    <row r="163" spans="1:10" s="17" customFormat="1" ht="15" x14ac:dyDescent="0.35">
      <c r="A163" s="191"/>
      <c r="B163" s="116" t="s">
        <v>304</v>
      </c>
      <c r="C163" s="191"/>
      <c r="D163" s="240"/>
      <c r="E163" s="191"/>
      <c r="F163" s="132"/>
      <c r="G163" s="191"/>
      <c r="H163" s="262"/>
      <c r="I163" s="191"/>
      <c r="J163" s="191"/>
    </row>
    <row r="164" spans="1:10" s="17" customFormat="1" ht="90" x14ac:dyDescent="0.35">
      <c r="A164" s="191"/>
      <c r="B164" s="133" t="s">
        <v>305</v>
      </c>
      <c r="C164" s="191"/>
      <c r="D164" s="228" t="s">
        <v>108</v>
      </c>
      <c r="E164" s="191"/>
      <c r="F164" s="141"/>
      <c r="G164" s="191"/>
      <c r="H164" s="202" t="s">
        <v>306</v>
      </c>
      <c r="I164" s="191"/>
      <c r="J164" s="191"/>
    </row>
    <row r="165" spans="1:10" s="17" customFormat="1" ht="30" x14ac:dyDescent="0.35">
      <c r="A165" s="191"/>
      <c r="B165" s="137" t="s">
        <v>307</v>
      </c>
      <c r="C165" s="191"/>
      <c r="D165" s="226"/>
      <c r="E165" s="191"/>
      <c r="F165" s="142"/>
      <c r="G165" s="191"/>
      <c r="H165" s="206"/>
      <c r="I165" s="191"/>
      <c r="J165" s="191"/>
    </row>
    <row r="166" spans="1:10" s="17" customFormat="1" ht="15" x14ac:dyDescent="0.35">
      <c r="A166" s="191"/>
      <c r="B166" s="36"/>
      <c r="C166" s="191"/>
      <c r="D166" s="234"/>
      <c r="E166" s="191"/>
      <c r="F166" s="25"/>
      <c r="G166" s="191"/>
      <c r="H166" s="191"/>
      <c r="I166" s="191"/>
      <c r="J166" s="191"/>
    </row>
    <row r="167" spans="1:10" s="17" customFormat="1" ht="15" x14ac:dyDescent="0.35">
      <c r="A167" s="191"/>
      <c r="B167" s="116" t="s">
        <v>308</v>
      </c>
      <c r="C167" s="191"/>
      <c r="D167" s="240"/>
      <c r="E167" s="191"/>
      <c r="F167" s="132"/>
      <c r="G167" s="191"/>
      <c r="H167" s="262"/>
      <c r="I167" s="191"/>
      <c r="J167" s="191"/>
    </row>
    <row r="168" spans="1:10" s="17" customFormat="1" ht="60" x14ac:dyDescent="0.35">
      <c r="A168" s="191"/>
      <c r="B168" s="133" t="s">
        <v>309</v>
      </c>
      <c r="C168" s="191"/>
      <c r="D168" s="228" t="s">
        <v>133</v>
      </c>
      <c r="E168" s="191"/>
      <c r="F168" s="141" t="s">
        <v>310</v>
      </c>
      <c r="G168" s="191"/>
      <c r="H168" s="202" t="s">
        <v>311</v>
      </c>
      <c r="I168" s="191"/>
      <c r="J168" s="191"/>
    </row>
    <row r="169" spans="1:10" s="17" customFormat="1" ht="60" x14ac:dyDescent="0.35">
      <c r="A169" s="191"/>
      <c r="B169" s="137" t="s">
        <v>312</v>
      </c>
      <c r="C169" s="191"/>
      <c r="D169" s="226">
        <f>40055450000</f>
        <v>40055450000</v>
      </c>
      <c r="E169" s="191"/>
      <c r="F169" s="142" t="s">
        <v>92</v>
      </c>
      <c r="G169" s="191"/>
      <c r="H169" s="203" t="s">
        <v>313</v>
      </c>
      <c r="I169" s="191"/>
      <c r="J169" s="191"/>
    </row>
    <row r="170" spans="1:10" s="17" customFormat="1" ht="15" x14ac:dyDescent="0.35">
      <c r="A170" s="191"/>
      <c r="B170" s="36"/>
      <c r="C170" s="191"/>
      <c r="D170" s="234"/>
      <c r="E170" s="191"/>
      <c r="F170" s="25"/>
      <c r="G170" s="191"/>
      <c r="H170" s="191"/>
      <c r="I170" s="191"/>
      <c r="J170" s="191"/>
    </row>
    <row r="171" spans="1:10" s="17" customFormat="1" ht="15" x14ac:dyDescent="0.35">
      <c r="A171" s="191"/>
      <c r="B171" s="116" t="s">
        <v>314</v>
      </c>
      <c r="C171" s="191"/>
      <c r="D171" s="240"/>
      <c r="E171" s="191"/>
      <c r="F171" s="132"/>
      <c r="G171" s="191"/>
      <c r="H171" s="262"/>
      <c r="I171" s="191"/>
      <c r="J171" s="191"/>
    </row>
    <row r="172" spans="1:10" s="17" customFormat="1" ht="120" x14ac:dyDescent="0.35">
      <c r="A172" s="191"/>
      <c r="B172" s="133" t="s">
        <v>315</v>
      </c>
      <c r="C172" s="191"/>
      <c r="D172" s="228" t="s">
        <v>78</v>
      </c>
      <c r="E172" s="191"/>
      <c r="F172" s="141" t="s">
        <v>316</v>
      </c>
      <c r="G172" s="191"/>
      <c r="H172" s="202" t="s">
        <v>317</v>
      </c>
      <c r="I172" s="191"/>
      <c r="J172" s="191"/>
    </row>
    <row r="173" spans="1:10" s="17" customFormat="1" ht="60" x14ac:dyDescent="0.35">
      <c r="A173" s="191"/>
      <c r="B173" s="137" t="s">
        <v>318</v>
      </c>
      <c r="C173" s="191"/>
      <c r="D173" s="226">
        <v>20839985000</v>
      </c>
      <c r="E173" s="191"/>
      <c r="F173" s="142" t="s">
        <v>92</v>
      </c>
      <c r="G173" s="191"/>
      <c r="H173" s="203" t="s">
        <v>319</v>
      </c>
      <c r="I173" s="191"/>
      <c r="J173" s="191"/>
    </row>
    <row r="174" spans="1:10" s="17" customFormat="1" ht="15" x14ac:dyDescent="0.35">
      <c r="A174" s="191"/>
      <c r="B174" s="36"/>
      <c r="C174" s="191"/>
      <c r="D174" s="234"/>
      <c r="E174" s="191"/>
      <c r="F174" s="25"/>
      <c r="G174" s="191"/>
      <c r="H174" s="191"/>
      <c r="I174" s="191"/>
      <c r="J174" s="191"/>
    </row>
    <row r="175" spans="1:10" s="17" customFormat="1" ht="15" x14ac:dyDescent="0.35">
      <c r="A175" s="191"/>
      <c r="B175" s="116" t="s">
        <v>320</v>
      </c>
      <c r="C175" s="191"/>
      <c r="D175" s="240"/>
      <c r="E175" s="191"/>
      <c r="F175" s="132"/>
      <c r="G175" s="191"/>
      <c r="H175" s="262"/>
      <c r="I175" s="191"/>
      <c r="J175" s="191"/>
    </row>
    <row r="176" spans="1:10" s="17" customFormat="1" ht="105" x14ac:dyDescent="0.35">
      <c r="A176" s="191"/>
      <c r="B176" s="133" t="str">
        <f>"Does the government disclose information on"&amp;RIGHT(B175,LEN(B175)-SEARCH(":",B175,1))&amp;"?"</f>
        <v>Does the government disclose information on Direct subnational payments?</v>
      </c>
      <c r="C176" s="191"/>
      <c r="D176" s="228" t="s">
        <v>78</v>
      </c>
      <c r="E176" s="191"/>
      <c r="F176" s="141" t="s">
        <v>321</v>
      </c>
      <c r="G176" s="191"/>
      <c r="H176" s="202"/>
      <c r="I176" s="191"/>
      <c r="J176" s="191"/>
    </row>
    <row r="177" spans="1:9" s="17" customFormat="1" ht="45" x14ac:dyDescent="0.35">
      <c r="A177" s="191"/>
      <c r="B177" s="137" t="s">
        <v>322</v>
      </c>
      <c r="C177" s="191"/>
      <c r="D177" s="226">
        <v>15793838003.43</v>
      </c>
      <c r="E177" s="191"/>
      <c r="F177" s="142" t="s">
        <v>92</v>
      </c>
      <c r="G177" s="191"/>
      <c r="H177" s="203" t="s">
        <v>323</v>
      </c>
      <c r="I177" s="191"/>
    </row>
    <row r="178" spans="1:9" s="17" customFormat="1" ht="15" x14ac:dyDescent="0.35">
      <c r="A178" s="191"/>
      <c r="B178" s="36"/>
      <c r="C178" s="191"/>
      <c r="D178" s="234"/>
      <c r="E178" s="191"/>
      <c r="F178" s="25"/>
      <c r="G178" s="191"/>
      <c r="H178" s="191"/>
      <c r="I178" s="191"/>
    </row>
    <row r="179" spans="1:9" s="17" customFormat="1" ht="15" x14ac:dyDescent="0.35">
      <c r="A179" s="191"/>
      <c r="B179" s="116" t="s">
        <v>324</v>
      </c>
      <c r="C179" s="191"/>
      <c r="D179" s="240"/>
      <c r="E179" s="191"/>
      <c r="F179" s="25"/>
      <c r="G179" s="191"/>
      <c r="H179" s="262"/>
      <c r="I179" s="191"/>
    </row>
    <row r="180" spans="1:9" s="17" customFormat="1" ht="30" x14ac:dyDescent="0.35">
      <c r="A180" s="191"/>
      <c r="B180" s="134" t="s">
        <v>325</v>
      </c>
      <c r="C180" s="191"/>
      <c r="D180" s="241">
        <f>IFERROR(IF(_xlfn.DAYS('Part 1 - About'!$E$24,'Part 1 - About'!$E$20)/365&gt;0,_xlfn.DAYS('Part 1 - About'!$E$24,'Part 1 - About'!$E$20)/365,_xlfn.DAYS('Part 1 - About'!$E$27,'Part 1 - About'!$E$20)/365),"Automatically completed using the 1. About sheet")</f>
        <v>1.0684931506849316</v>
      </c>
      <c r="E180" s="191"/>
      <c r="F180" s="25"/>
      <c r="G180" s="191"/>
      <c r="H180" s="206"/>
      <c r="I180" s="191"/>
    </row>
    <row r="181" spans="1:9" s="17" customFormat="1" ht="15" x14ac:dyDescent="0.35">
      <c r="A181" s="191"/>
      <c r="B181" s="36"/>
      <c r="C181" s="191"/>
      <c r="D181" s="234"/>
      <c r="E181" s="191"/>
      <c r="F181" s="25"/>
      <c r="G181" s="191"/>
      <c r="H181" s="191"/>
      <c r="I181" s="191"/>
    </row>
    <row r="182" spans="1:9" s="17" customFormat="1" ht="15" x14ac:dyDescent="0.35">
      <c r="A182" s="191"/>
      <c r="B182" s="116" t="s">
        <v>326</v>
      </c>
      <c r="C182" s="191"/>
      <c r="D182" s="240"/>
      <c r="E182" s="191"/>
      <c r="F182" s="132"/>
      <c r="G182" s="191"/>
      <c r="H182" s="262"/>
      <c r="I182" s="191"/>
    </row>
    <row r="183" spans="1:9" s="17" customFormat="1" ht="45" x14ac:dyDescent="0.35">
      <c r="A183" s="191"/>
      <c r="B183" s="128" t="s">
        <v>327</v>
      </c>
      <c r="C183" s="191"/>
      <c r="D183" s="228" t="s">
        <v>78</v>
      </c>
      <c r="E183" s="191"/>
      <c r="F183" s="141" t="str">
        <f>IF(D183=Lists!$K$4,"&lt; Input URL to data source &gt;",IF(D183=Lists!$K$5,"EITI report, Section 9, Annex 9",IF(D183=Lists!$K$6,"&lt; Reference evidence of non-applicability &gt;","")))</f>
        <v>EITI report, Section 9, Annex 9</v>
      </c>
      <c r="G183" s="191"/>
      <c r="H183" s="204"/>
      <c r="I183" s="191"/>
    </row>
    <row r="184" spans="1:9" s="17" customFormat="1" ht="60" x14ac:dyDescent="0.35">
      <c r="A184" s="191"/>
      <c r="B184" s="129" t="s">
        <v>328</v>
      </c>
      <c r="C184" s="191"/>
      <c r="D184" s="228" t="s">
        <v>78</v>
      </c>
      <c r="E184" s="191"/>
      <c r="F184" s="141" t="str">
        <f>IF(D184=Lists!$K$4,"&lt; Input URL to data source &gt;",IF(D184=Lists!$K$5,"EITI report, Annex 8",IF(D184=Lists!$K$6,"&lt; Reference evidence of non-applicability &gt;","")))</f>
        <v>EITI report, Annex 8</v>
      </c>
      <c r="G184" s="191"/>
      <c r="H184" s="202" t="s">
        <v>329</v>
      </c>
      <c r="I184" s="191"/>
    </row>
    <row r="185" spans="1:9" s="17" customFormat="1" ht="105" x14ac:dyDescent="0.35">
      <c r="A185" s="191"/>
      <c r="B185" s="128" t="s">
        <v>330</v>
      </c>
      <c r="C185" s="191"/>
      <c r="D185" s="228" t="s">
        <v>133</v>
      </c>
      <c r="E185" s="191"/>
      <c r="F185" s="141" t="s">
        <v>331</v>
      </c>
      <c r="G185" s="191"/>
      <c r="H185" s="202" t="s">
        <v>332</v>
      </c>
      <c r="I185" s="191"/>
    </row>
    <row r="186" spans="1:9" s="17" customFormat="1" ht="15" x14ac:dyDescent="0.35">
      <c r="A186" s="191"/>
      <c r="B186" s="120" t="s">
        <v>333</v>
      </c>
      <c r="C186" s="191"/>
      <c r="D186" s="228" t="s">
        <v>109</v>
      </c>
      <c r="E186" s="191"/>
      <c r="F186" s="141" t="str">
        <f>IF(D186=Lists!$K$4,"&lt; Input URL to data source &gt;",IF(D186=Lists!$K$5,"&lt; Reference section in EITI Report or URL &gt;",IF(D186=Lists!$K$6,"&lt; Reference evidence of non-applicability &gt;","")))</f>
        <v/>
      </c>
      <c r="G186" s="191"/>
      <c r="H186" s="204"/>
      <c r="I186" s="191"/>
    </row>
    <row r="187" spans="1:9" s="17" customFormat="1" ht="135" x14ac:dyDescent="0.35">
      <c r="A187" s="191"/>
      <c r="B187" s="118" t="s">
        <v>334</v>
      </c>
      <c r="C187" s="191"/>
      <c r="D187" s="228" t="s">
        <v>133</v>
      </c>
      <c r="E187" s="191"/>
      <c r="F187" s="141" t="s">
        <v>335</v>
      </c>
      <c r="G187" s="191"/>
      <c r="H187" s="202" t="s">
        <v>336</v>
      </c>
      <c r="I187" s="191"/>
    </row>
    <row r="188" spans="1:9" s="17" customFormat="1" ht="15" x14ac:dyDescent="0.35">
      <c r="A188" s="191"/>
      <c r="B188" s="121" t="s">
        <v>337</v>
      </c>
      <c r="C188" s="191"/>
      <c r="D188" s="226" t="s">
        <v>78</v>
      </c>
      <c r="E188" s="191"/>
      <c r="F188" s="141" t="str">
        <f>IF(D188=Lists!$K$4,"&lt; Input URL to data source &gt;",IF(D188=Lists!$K$5,"EITI report, Annex 8",IF(D188=Lists!$K$6,"&lt; Reference evidence of non-applicability &gt;","")))</f>
        <v>EITI report, Annex 8</v>
      </c>
      <c r="G188" s="191"/>
      <c r="H188" s="203" t="s">
        <v>338</v>
      </c>
      <c r="I188" s="191"/>
    </row>
    <row r="189" spans="1:9" s="17" customFormat="1" ht="15" x14ac:dyDescent="0.35">
      <c r="A189" s="191"/>
      <c r="B189" s="36"/>
      <c r="C189" s="191"/>
      <c r="D189" s="234"/>
      <c r="E189" s="191"/>
      <c r="F189" s="25"/>
      <c r="G189" s="191"/>
      <c r="H189" s="191"/>
      <c r="I189" s="191"/>
    </row>
    <row r="190" spans="1:9" s="17" customFormat="1" ht="30" x14ac:dyDescent="0.35">
      <c r="A190" s="191"/>
      <c r="B190" s="116" t="s">
        <v>339</v>
      </c>
      <c r="C190" s="191"/>
      <c r="D190" s="240"/>
      <c r="E190" s="191"/>
      <c r="F190" s="132"/>
      <c r="G190" s="191"/>
      <c r="H190" s="262"/>
      <c r="I190" s="191"/>
    </row>
    <row r="191" spans="1:9" s="17" customFormat="1" ht="90" x14ac:dyDescent="0.35">
      <c r="A191" s="191"/>
      <c r="B191" s="133" t="s">
        <v>340</v>
      </c>
      <c r="C191" s="191"/>
      <c r="D191" s="228" t="s">
        <v>133</v>
      </c>
      <c r="E191" s="191"/>
      <c r="F191" s="141" t="s">
        <v>341</v>
      </c>
      <c r="G191" s="191"/>
      <c r="H191" s="202" t="s">
        <v>342</v>
      </c>
      <c r="I191" s="191"/>
    </row>
    <row r="192" spans="1:9" s="17" customFormat="1" ht="60" x14ac:dyDescent="0.35">
      <c r="A192" s="191"/>
      <c r="B192" s="137" t="s">
        <v>343</v>
      </c>
      <c r="C192" s="191"/>
      <c r="D192" s="226">
        <v>0</v>
      </c>
      <c r="E192" s="191"/>
      <c r="F192" s="144" t="str">
        <f>IF(D192=Lists!$K$4,"&lt; Input URL to data source &gt;",IF(D192=Lists!$K$5,"&lt; Reference section in EITI Report &gt;",IF(D192=Lists!$K$6,"&lt; Reference evidence of non-applicability &gt;","")))</f>
        <v/>
      </c>
      <c r="G192" s="191"/>
      <c r="H192" s="203" t="s">
        <v>344</v>
      </c>
      <c r="I192" s="191"/>
    </row>
    <row r="193" spans="1:16" s="17" customFormat="1" ht="15" x14ac:dyDescent="0.35">
      <c r="A193" s="191"/>
      <c r="B193" s="36"/>
      <c r="C193" s="191"/>
      <c r="D193" s="234"/>
      <c r="E193" s="191"/>
      <c r="F193" s="25"/>
      <c r="G193" s="191"/>
      <c r="H193" s="191"/>
      <c r="I193" s="191"/>
      <c r="J193" s="191"/>
      <c r="K193" s="191"/>
      <c r="L193" s="191"/>
      <c r="M193" s="191"/>
      <c r="N193" s="191"/>
      <c r="O193" s="191"/>
      <c r="P193" s="191"/>
    </row>
    <row r="194" spans="1:16" s="17" customFormat="1" ht="15" x14ac:dyDescent="0.35">
      <c r="A194" s="191"/>
      <c r="B194" s="116" t="s">
        <v>345</v>
      </c>
      <c r="C194" s="191"/>
      <c r="D194" s="240"/>
      <c r="E194" s="191"/>
      <c r="F194" s="132"/>
      <c r="G194" s="191"/>
      <c r="H194" s="262"/>
      <c r="I194" s="191"/>
      <c r="J194" s="191"/>
      <c r="K194" s="191"/>
      <c r="L194" s="191"/>
      <c r="M194" s="191"/>
      <c r="N194" s="191"/>
      <c r="O194" s="191"/>
      <c r="P194" s="191"/>
    </row>
    <row r="195" spans="1:16" s="17" customFormat="1" ht="90" x14ac:dyDescent="0.35">
      <c r="A195" s="191"/>
      <c r="B195" s="133" t="s">
        <v>346</v>
      </c>
      <c r="C195" s="191"/>
      <c r="D195" s="228" t="s">
        <v>133</v>
      </c>
      <c r="E195" s="191"/>
      <c r="F195" s="141" t="s">
        <v>347</v>
      </c>
      <c r="G195" s="191"/>
      <c r="H195" s="202" t="s">
        <v>348</v>
      </c>
      <c r="I195" s="191"/>
      <c r="J195" s="191"/>
      <c r="K195" s="191"/>
      <c r="L195" s="191"/>
      <c r="M195" s="191"/>
      <c r="N195" s="191"/>
      <c r="O195" s="191"/>
      <c r="P195" s="191"/>
    </row>
    <row r="196" spans="1:16" s="17" customFormat="1" ht="105" x14ac:dyDescent="0.35">
      <c r="A196" s="191"/>
      <c r="B196" s="136" t="s">
        <v>349</v>
      </c>
      <c r="C196" s="191"/>
      <c r="D196" s="228" t="s">
        <v>109</v>
      </c>
      <c r="E196" s="191"/>
      <c r="F196" s="141"/>
      <c r="G196" s="191"/>
      <c r="H196" s="202" t="s">
        <v>350</v>
      </c>
      <c r="I196" s="191"/>
      <c r="J196" s="191"/>
      <c r="K196" s="191"/>
      <c r="L196" s="191"/>
      <c r="M196" s="191"/>
      <c r="N196" s="191"/>
      <c r="O196" s="191"/>
      <c r="P196" s="191"/>
    </row>
    <row r="197" spans="1:16" s="17" customFormat="1" ht="105" x14ac:dyDescent="0.35">
      <c r="A197" s="191"/>
      <c r="B197" s="137" t="s">
        <v>351</v>
      </c>
      <c r="C197" s="191"/>
      <c r="D197" s="226">
        <v>0</v>
      </c>
      <c r="E197" s="191"/>
      <c r="F197" s="142" t="s">
        <v>92</v>
      </c>
      <c r="G197" s="191"/>
      <c r="H197" s="203" t="s">
        <v>352</v>
      </c>
      <c r="I197" s="191"/>
      <c r="J197" s="191"/>
      <c r="K197" s="191"/>
      <c r="L197" s="191"/>
      <c r="M197" s="191"/>
      <c r="N197" s="191"/>
      <c r="O197" s="191"/>
      <c r="P197" s="191"/>
    </row>
    <row r="198" spans="1:16" s="17" customFormat="1" ht="15" x14ac:dyDescent="0.35">
      <c r="A198" s="191"/>
      <c r="B198" s="36"/>
      <c r="C198" s="191"/>
      <c r="D198" s="234"/>
      <c r="E198" s="191"/>
      <c r="F198" s="25"/>
      <c r="G198" s="191"/>
      <c r="H198" s="191"/>
      <c r="I198" s="191"/>
      <c r="J198" s="191"/>
      <c r="K198" s="191"/>
      <c r="L198" s="191"/>
      <c r="M198" s="191"/>
      <c r="N198" s="191"/>
      <c r="O198" s="191"/>
      <c r="P198" s="191"/>
    </row>
    <row r="199" spans="1:16" s="17" customFormat="1" ht="30" x14ac:dyDescent="0.35">
      <c r="A199" s="191"/>
      <c r="B199" s="116" t="s">
        <v>353</v>
      </c>
      <c r="C199" s="191"/>
      <c r="D199" s="240"/>
      <c r="E199" s="191"/>
      <c r="F199" s="132"/>
      <c r="G199" s="191"/>
      <c r="H199" s="262"/>
      <c r="I199" s="191"/>
      <c r="J199" s="191"/>
      <c r="K199" s="191"/>
      <c r="L199" s="191"/>
      <c r="M199" s="191"/>
      <c r="N199" s="191"/>
      <c r="O199" s="191"/>
      <c r="P199" s="191"/>
    </row>
    <row r="200" spans="1:16" s="17" customFormat="1" ht="45" x14ac:dyDescent="0.35">
      <c r="A200" s="191"/>
      <c r="B200" s="133" t="s">
        <v>354</v>
      </c>
      <c r="C200" s="191"/>
      <c r="D200" s="228" t="s">
        <v>108</v>
      </c>
      <c r="E200" s="191"/>
      <c r="F200" s="141" t="s">
        <v>355</v>
      </c>
      <c r="G200" s="191"/>
      <c r="H200" s="202" t="s">
        <v>356</v>
      </c>
      <c r="I200" s="191"/>
      <c r="J200" s="191"/>
      <c r="K200" s="191"/>
      <c r="L200" s="191"/>
      <c r="M200" s="191"/>
      <c r="N200" s="191"/>
      <c r="O200" s="191"/>
      <c r="P200" s="191"/>
    </row>
    <row r="201" spans="1:16" s="17" customFormat="1" ht="30" x14ac:dyDescent="0.35">
      <c r="A201" s="191"/>
      <c r="B201" s="133" t="s">
        <v>357</v>
      </c>
      <c r="C201" s="191"/>
      <c r="D201" s="228" t="s">
        <v>133</v>
      </c>
      <c r="E201" s="191"/>
      <c r="F201" s="205" t="s">
        <v>358</v>
      </c>
      <c r="G201" s="191"/>
      <c r="H201" s="202" t="s">
        <v>359</v>
      </c>
      <c r="I201" s="191"/>
      <c r="J201" s="191"/>
      <c r="K201" s="191"/>
      <c r="L201" s="191"/>
      <c r="M201" s="191"/>
      <c r="N201" s="191"/>
      <c r="O201" s="191"/>
      <c r="P201" s="191"/>
    </row>
    <row r="202" spans="1:16" s="17" customFormat="1" ht="90" x14ac:dyDescent="0.35">
      <c r="A202" s="191"/>
      <c r="B202" s="134" t="s">
        <v>360</v>
      </c>
      <c r="C202" s="191"/>
      <c r="D202" s="226" t="s">
        <v>133</v>
      </c>
      <c r="E202" s="191"/>
      <c r="F202" s="142" t="s">
        <v>361</v>
      </c>
      <c r="G202" s="191"/>
      <c r="H202" s="203" t="s">
        <v>362</v>
      </c>
      <c r="I202" s="191"/>
      <c r="J202" s="191"/>
      <c r="K202" s="191"/>
      <c r="L202" s="191"/>
      <c r="M202" s="191"/>
      <c r="N202" s="191"/>
      <c r="O202" s="191"/>
      <c r="P202" s="191"/>
    </row>
    <row r="203" spans="1:16" s="17" customFormat="1" ht="15" x14ac:dyDescent="0.35">
      <c r="A203" s="191"/>
      <c r="B203" s="36"/>
      <c r="C203" s="191"/>
      <c r="D203" s="234"/>
      <c r="E203" s="191"/>
      <c r="F203" s="25"/>
      <c r="G203" s="191"/>
      <c r="H203" s="191"/>
      <c r="I203" s="191"/>
      <c r="J203" s="191"/>
      <c r="K203" s="191"/>
      <c r="L203" s="191"/>
      <c r="M203" s="191"/>
      <c r="N203" s="191"/>
      <c r="O203" s="191"/>
      <c r="P203" s="191"/>
    </row>
    <row r="204" spans="1:16" s="17" customFormat="1" ht="15" x14ac:dyDescent="0.35">
      <c r="A204" s="191"/>
      <c r="B204" s="116" t="s">
        <v>363</v>
      </c>
      <c r="C204" s="191"/>
      <c r="D204" s="240"/>
      <c r="E204" s="191"/>
      <c r="F204" s="132"/>
      <c r="G204" s="191"/>
      <c r="H204" s="262"/>
      <c r="I204" s="191"/>
      <c r="J204" s="191"/>
      <c r="K204" s="191"/>
      <c r="L204" s="191"/>
      <c r="M204" s="191"/>
      <c r="N204" s="191"/>
      <c r="O204" s="191"/>
      <c r="P204" s="191"/>
    </row>
    <row r="205" spans="1:16" s="17" customFormat="1" ht="30" x14ac:dyDescent="0.35">
      <c r="A205" s="191"/>
      <c r="B205" s="133" t="s">
        <v>364</v>
      </c>
      <c r="C205" s="191"/>
      <c r="D205" s="228" t="s">
        <v>108</v>
      </c>
      <c r="E205" s="191"/>
      <c r="F205" s="141" t="s">
        <v>365</v>
      </c>
      <c r="G205" s="191"/>
      <c r="H205" s="202"/>
      <c r="I205" s="191"/>
      <c r="J205" s="191"/>
      <c r="K205" s="191"/>
      <c r="L205" s="191"/>
      <c r="M205" s="191"/>
      <c r="N205" s="191"/>
      <c r="O205" s="191"/>
      <c r="P205" s="191"/>
    </row>
    <row r="206" spans="1:16" s="17" customFormat="1" ht="90" x14ac:dyDescent="0.35">
      <c r="A206" s="191"/>
      <c r="B206" s="136" t="s">
        <v>366</v>
      </c>
      <c r="C206" s="191"/>
      <c r="D206" s="228" t="s">
        <v>108</v>
      </c>
      <c r="E206" s="191"/>
      <c r="F206" s="141"/>
      <c r="G206" s="191"/>
      <c r="H206" s="202" t="s">
        <v>367</v>
      </c>
      <c r="I206" s="191"/>
      <c r="J206" s="191"/>
      <c r="K206" s="191"/>
      <c r="L206" s="191"/>
      <c r="M206" s="191"/>
      <c r="N206" s="191"/>
      <c r="O206" s="191"/>
      <c r="P206" s="191"/>
    </row>
    <row r="207" spans="1:16" s="17" customFormat="1" ht="30" x14ac:dyDescent="0.35">
      <c r="A207" s="191"/>
      <c r="B207" s="136" t="s">
        <v>368</v>
      </c>
      <c r="C207" s="191"/>
      <c r="D207" s="228" t="s">
        <v>108</v>
      </c>
      <c r="E207" s="263"/>
      <c r="F207" s="141"/>
      <c r="G207" s="191"/>
      <c r="H207" s="204"/>
      <c r="I207" s="191"/>
      <c r="J207" s="191"/>
      <c r="K207" s="191"/>
      <c r="L207" s="191"/>
      <c r="M207" s="191"/>
      <c r="N207" s="191"/>
      <c r="O207" s="191"/>
      <c r="P207" s="191"/>
    </row>
    <row r="208" spans="1:16" s="17" customFormat="1" ht="15" x14ac:dyDescent="0.35">
      <c r="A208" s="191"/>
      <c r="B208" s="133" t="s">
        <v>369</v>
      </c>
      <c r="C208" s="191"/>
      <c r="D208" s="228" t="s">
        <v>78</v>
      </c>
      <c r="E208" s="191"/>
      <c r="F208" s="141" t="s">
        <v>370</v>
      </c>
      <c r="G208" s="191"/>
      <c r="H208" s="204"/>
      <c r="I208" s="191"/>
      <c r="J208" s="191"/>
      <c r="K208" s="191"/>
      <c r="L208" s="191"/>
      <c r="M208" s="191"/>
      <c r="N208" s="191"/>
      <c r="O208" s="191"/>
      <c r="P208" s="191"/>
    </row>
    <row r="209" spans="1:10" s="17" customFormat="1" ht="90" x14ac:dyDescent="0.35">
      <c r="A209" s="191"/>
      <c r="B209" s="136" t="s">
        <v>371</v>
      </c>
      <c r="C209" s="191"/>
      <c r="D209" s="228">
        <v>0</v>
      </c>
      <c r="E209" s="191"/>
      <c r="F209" s="141" t="s">
        <v>92</v>
      </c>
      <c r="G209" s="191"/>
      <c r="H209" s="202" t="s">
        <v>367</v>
      </c>
      <c r="I209" s="191"/>
      <c r="J209" s="191"/>
    </row>
    <row r="210" spans="1:10" s="17" customFormat="1" ht="30" x14ac:dyDescent="0.35">
      <c r="A210" s="191"/>
      <c r="B210" s="136" t="s">
        <v>372</v>
      </c>
      <c r="C210" s="191"/>
      <c r="D210" s="228">
        <v>43576392710</v>
      </c>
      <c r="E210" s="191"/>
      <c r="F210" s="141" t="s">
        <v>92</v>
      </c>
      <c r="G210" s="191"/>
      <c r="H210" s="204"/>
      <c r="I210" s="191"/>
      <c r="J210" s="191"/>
    </row>
    <row r="211" spans="1:10" s="17" customFormat="1" ht="75" x14ac:dyDescent="0.35">
      <c r="A211" s="191"/>
      <c r="B211" s="133" t="s">
        <v>373</v>
      </c>
      <c r="C211" s="191"/>
      <c r="D211" s="228" t="s">
        <v>78</v>
      </c>
      <c r="E211" s="191"/>
      <c r="F211" s="141" t="s">
        <v>365</v>
      </c>
      <c r="G211" s="191"/>
      <c r="H211" s="202" t="s">
        <v>374</v>
      </c>
      <c r="I211" s="191"/>
      <c r="J211" s="191"/>
    </row>
    <row r="212" spans="1:10" s="17" customFormat="1" ht="30" x14ac:dyDescent="0.35">
      <c r="A212" s="191"/>
      <c r="B212" s="136" t="s">
        <v>375</v>
      </c>
      <c r="C212" s="191"/>
      <c r="D212" s="228" t="s">
        <v>108</v>
      </c>
      <c r="E212" s="191"/>
      <c r="F212" s="141"/>
      <c r="G212" s="191"/>
      <c r="H212" s="204"/>
      <c r="I212" s="191"/>
      <c r="J212" s="191"/>
    </row>
    <row r="213" spans="1:10" s="17" customFormat="1" ht="30" x14ac:dyDescent="0.35">
      <c r="A213" s="191"/>
      <c r="B213" s="137" t="s">
        <v>376</v>
      </c>
      <c r="C213" s="191"/>
      <c r="D213" s="228">
        <v>947624830</v>
      </c>
      <c r="E213" s="191"/>
      <c r="F213" s="141" t="s">
        <v>92</v>
      </c>
      <c r="G213" s="191"/>
      <c r="H213" s="203" t="s">
        <v>377</v>
      </c>
      <c r="I213" s="191"/>
      <c r="J213" s="191"/>
    </row>
    <row r="214" spans="1:10" s="17" customFormat="1" ht="15" x14ac:dyDescent="0.35">
      <c r="A214" s="191"/>
      <c r="B214" s="36"/>
      <c r="C214" s="191"/>
      <c r="D214" s="234"/>
      <c r="E214" s="191"/>
      <c r="F214" s="25"/>
      <c r="G214" s="191"/>
      <c r="H214" s="191"/>
      <c r="I214" s="191"/>
      <c r="J214" s="191"/>
    </row>
    <row r="215" spans="1:10" s="17" customFormat="1" ht="15" x14ac:dyDescent="0.35">
      <c r="A215" s="191"/>
      <c r="B215" s="116" t="s">
        <v>378</v>
      </c>
      <c r="C215" s="191"/>
      <c r="D215" s="240"/>
      <c r="E215" s="191"/>
      <c r="F215" s="132"/>
      <c r="G215" s="191"/>
      <c r="H215" s="262"/>
      <c r="I215" s="191"/>
      <c r="J215" s="191"/>
    </row>
    <row r="216" spans="1:10" s="17" customFormat="1" ht="30" x14ac:dyDescent="0.35">
      <c r="A216" s="191"/>
      <c r="B216" s="133" t="s">
        <v>379</v>
      </c>
      <c r="C216" s="191"/>
      <c r="D216" s="228" t="s">
        <v>78</v>
      </c>
      <c r="E216" s="191"/>
      <c r="F216" s="141" t="s">
        <v>380</v>
      </c>
      <c r="G216" s="191"/>
      <c r="H216" s="204"/>
      <c r="I216" s="191"/>
      <c r="J216" s="191"/>
    </row>
    <row r="217" spans="1:10" s="17" customFormat="1" ht="30" x14ac:dyDescent="0.35">
      <c r="A217" s="191"/>
      <c r="B217" s="137" t="s">
        <v>381</v>
      </c>
      <c r="C217" s="191"/>
      <c r="D217" s="226">
        <v>27694306000</v>
      </c>
      <c r="E217" s="191"/>
      <c r="F217" s="142" t="s">
        <v>92</v>
      </c>
      <c r="G217" s="191"/>
      <c r="H217" s="203" t="s">
        <v>382</v>
      </c>
      <c r="I217" s="191"/>
      <c r="J217" s="191"/>
    </row>
    <row r="218" spans="1:10" s="17" customFormat="1" ht="15" x14ac:dyDescent="0.35">
      <c r="A218" s="191"/>
      <c r="B218" s="36"/>
      <c r="C218" s="191"/>
      <c r="D218" s="234"/>
      <c r="E218" s="191"/>
      <c r="F218" s="25"/>
      <c r="G218" s="191"/>
      <c r="H218" s="191"/>
      <c r="I218" s="191"/>
      <c r="J218" s="191"/>
    </row>
    <row r="219" spans="1:10" s="17" customFormat="1" ht="15" x14ac:dyDescent="0.35">
      <c r="A219" s="191"/>
      <c r="B219" s="116" t="s">
        <v>383</v>
      </c>
      <c r="C219" s="191"/>
      <c r="D219" s="242"/>
      <c r="E219" s="191"/>
      <c r="F219" s="138"/>
      <c r="G219" s="191"/>
      <c r="H219" s="262"/>
      <c r="I219" s="191"/>
      <c r="J219" s="191"/>
    </row>
    <row r="220" spans="1:10" s="17" customFormat="1" ht="30" x14ac:dyDescent="0.35">
      <c r="A220" s="191"/>
      <c r="B220" s="139" t="s">
        <v>384</v>
      </c>
      <c r="C220" s="191"/>
      <c r="D220" s="228" t="s">
        <v>78</v>
      </c>
      <c r="E220" s="191"/>
      <c r="F220" s="141" t="s">
        <v>385</v>
      </c>
      <c r="G220" s="191"/>
      <c r="H220" s="204"/>
      <c r="I220" s="191"/>
      <c r="J220" s="191"/>
    </row>
    <row r="221" spans="1:10" s="17" customFormat="1" ht="30" x14ac:dyDescent="0.35">
      <c r="A221" s="191"/>
      <c r="B221" s="133" t="s">
        <v>386</v>
      </c>
      <c r="C221" s="191"/>
      <c r="D221" s="228">
        <v>364199000000</v>
      </c>
      <c r="E221" s="191"/>
      <c r="F221" s="141" t="s">
        <v>92</v>
      </c>
      <c r="G221" s="191"/>
      <c r="H221" s="204" t="s">
        <v>387</v>
      </c>
      <c r="I221" s="191"/>
      <c r="J221" s="273"/>
    </row>
    <row r="222" spans="1:10" s="17" customFormat="1" ht="45" x14ac:dyDescent="0.35">
      <c r="A222" s="191"/>
      <c r="B222" s="128" t="s">
        <v>388</v>
      </c>
      <c r="C222" s="191"/>
      <c r="D222" s="228">
        <f>D221*0.32</f>
        <v>116543680000</v>
      </c>
      <c r="E222" s="191"/>
      <c r="F222" s="141" t="s">
        <v>92</v>
      </c>
      <c r="G222" s="191"/>
      <c r="H222" s="202" t="s">
        <v>389</v>
      </c>
      <c r="I222" s="191"/>
      <c r="J222" s="191"/>
    </row>
    <row r="223" spans="1:10" s="17" customFormat="1" ht="15" x14ac:dyDescent="0.35">
      <c r="A223" s="191"/>
      <c r="B223" s="118" t="s">
        <v>390</v>
      </c>
      <c r="C223" s="191"/>
      <c r="D223" s="228">
        <v>5459570000000</v>
      </c>
      <c r="E223" s="191"/>
      <c r="F223" s="141" t="s">
        <v>92</v>
      </c>
      <c r="G223" s="191"/>
      <c r="H223" s="204"/>
      <c r="I223" s="191"/>
      <c r="J223" s="191"/>
    </row>
    <row r="224" spans="1:10" s="17" customFormat="1" ht="15" x14ac:dyDescent="0.35">
      <c r="A224" s="191"/>
      <c r="B224" s="118" t="s">
        <v>391</v>
      </c>
      <c r="C224" s="191"/>
      <c r="D224" s="228">
        <v>216642527551.95001</v>
      </c>
      <c r="E224" s="191"/>
      <c r="F224" s="141" t="s">
        <v>92</v>
      </c>
      <c r="G224" s="191"/>
      <c r="H224" s="204"/>
      <c r="I224" s="191"/>
      <c r="J224" s="191"/>
    </row>
    <row r="225" spans="1:10" s="17" customFormat="1" ht="30" x14ac:dyDescent="0.35">
      <c r="A225" s="191"/>
      <c r="B225" s="118" t="s">
        <v>392</v>
      </c>
      <c r="C225" s="191"/>
      <c r="D225" s="228">
        <v>2005434979665.5601</v>
      </c>
      <c r="E225" s="191"/>
      <c r="F225" s="141" t="s">
        <v>92</v>
      </c>
      <c r="G225" s="191"/>
      <c r="H225" s="202" t="s">
        <v>393</v>
      </c>
      <c r="I225" s="191"/>
      <c r="J225" s="191"/>
    </row>
    <row r="226" spans="1:10" s="17" customFormat="1" ht="15" x14ac:dyDescent="0.35">
      <c r="A226" s="191"/>
      <c r="B226" s="118" t="s">
        <v>394</v>
      </c>
      <c r="C226" s="191"/>
      <c r="D226" s="228">
        <v>4468748444.750001</v>
      </c>
      <c r="E226" s="191"/>
      <c r="F226" s="141" t="s">
        <v>282</v>
      </c>
      <c r="G226" s="191"/>
      <c r="H226" s="204" t="s">
        <v>395</v>
      </c>
      <c r="I226" s="191"/>
      <c r="J226" s="191"/>
    </row>
    <row r="227" spans="1:10" s="17" customFormat="1" ht="15" x14ac:dyDescent="0.35">
      <c r="A227" s="191"/>
      <c r="B227" s="118" t="s">
        <v>396</v>
      </c>
      <c r="C227" s="191"/>
      <c r="D227" s="228">
        <v>79326100000</v>
      </c>
      <c r="E227" s="191"/>
      <c r="F227" s="141" t="s">
        <v>282</v>
      </c>
      <c r="G227" s="191"/>
      <c r="H227" s="204"/>
      <c r="I227" s="191"/>
      <c r="J227" s="191"/>
    </row>
    <row r="228" spans="1:10" s="17" customFormat="1" ht="60" x14ac:dyDescent="0.35">
      <c r="A228" s="191"/>
      <c r="B228" s="118" t="s">
        <v>397</v>
      </c>
      <c r="C228" s="191"/>
      <c r="D228" s="228">
        <v>137000</v>
      </c>
      <c r="E228" s="191"/>
      <c r="F228" s="141" t="s">
        <v>398</v>
      </c>
      <c r="G228" s="191"/>
      <c r="H228" s="202" t="s">
        <v>399</v>
      </c>
      <c r="I228" s="191"/>
      <c r="J228" s="191"/>
    </row>
    <row r="229" spans="1:10" s="17" customFormat="1" ht="60" x14ac:dyDescent="0.35">
      <c r="A229" s="191"/>
      <c r="B229" s="118" t="s">
        <v>400</v>
      </c>
      <c r="C229" s="191"/>
      <c r="D229" s="228">
        <v>47000</v>
      </c>
      <c r="E229" s="191"/>
      <c r="F229" s="141" t="s">
        <v>398</v>
      </c>
      <c r="G229" s="191"/>
      <c r="H229" s="202" t="s">
        <v>399</v>
      </c>
      <c r="I229" s="191"/>
      <c r="J229" s="191"/>
    </row>
    <row r="230" spans="1:10" s="17" customFormat="1" ht="45" x14ac:dyDescent="0.35">
      <c r="A230" s="191"/>
      <c r="B230" s="118" t="s">
        <v>401</v>
      </c>
      <c r="C230" s="191"/>
      <c r="D230" s="228">
        <f>D228+D229</f>
        <v>184000</v>
      </c>
      <c r="E230" s="191"/>
      <c r="F230" s="141" t="s">
        <v>398</v>
      </c>
      <c r="G230" s="191"/>
      <c r="H230" s="202" t="s">
        <v>402</v>
      </c>
      <c r="I230" s="191"/>
      <c r="J230" s="191"/>
    </row>
    <row r="231" spans="1:10" s="17" customFormat="1" ht="15" x14ac:dyDescent="0.35">
      <c r="A231" s="191"/>
      <c r="B231" s="118" t="s">
        <v>403</v>
      </c>
      <c r="C231" s="191"/>
      <c r="D231" s="228">
        <v>7096000</v>
      </c>
      <c r="E231" s="191"/>
      <c r="F231" s="141" t="s">
        <v>398</v>
      </c>
      <c r="G231" s="191"/>
      <c r="H231" s="204" t="s">
        <v>404</v>
      </c>
      <c r="I231" s="191"/>
      <c r="J231" s="191"/>
    </row>
    <row r="232" spans="1:10" s="17" customFormat="1" ht="15" x14ac:dyDescent="0.35">
      <c r="A232" s="191"/>
      <c r="B232" s="118" t="s">
        <v>405</v>
      </c>
      <c r="C232" s="191"/>
      <c r="D232" s="228">
        <v>55616796000</v>
      </c>
      <c r="E232" s="191"/>
      <c r="F232" s="141" t="s">
        <v>92</v>
      </c>
      <c r="G232" s="191"/>
      <c r="H232" s="204" t="s">
        <v>406</v>
      </c>
      <c r="I232" s="191"/>
      <c r="J232" s="273"/>
    </row>
    <row r="233" spans="1:10" s="17" customFormat="1" ht="15" x14ac:dyDescent="0.35">
      <c r="A233" s="191"/>
      <c r="B233" s="127" t="s">
        <v>407</v>
      </c>
      <c r="C233" s="191"/>
      <c r="D233" s="226">
        <v>528802000000</v>
      </c>
      <c r="E233" s="191"/>
      <c r="F233" s="142" t="s">
        <v>92</v>
      </c>
      <c r="G233" s="191"/>
      <c r="H233" s="206"/>
      <c r="I233" s="191"/>
      <c r="J233" s="191"/>
    </row>
    <row r="234" spans="1:10" s="17" customFormat="1" ht="15" x14ac:dyDescent="0.35">
      <c r="A234" s="191"/>
      <c r="B234" s="25"/>
      <c r="C234" s="191"/>
      <c r="D234" s="243"/>
      <c r="E234" s="191"/>
      <c r="F234" s="25"/>
      <c r="G234" s="191"/>
      <c r="H234" s="191"/>
      <c r="I234" s="191"/>
      <c r="J234" s="191"/>
    </row>
    <row r="235" spans="1:10" s="17" customFormat="1" ht="15" x14ac:dyDescent="0.35">
      <c r="A235" s="191"/>
      <c r="B235" s="116" t="s">
        <v>408</v>
      </c>
      <c r="C235" s="191"/>
      <c r="D235" s="236"/>
      <c r="E235" s="191"/>
      <c r="F235" s="117"/>
      <c r="G235" s="191"/>
      <c r="H235" s="262"/>
      <c r="I235" s="191"/>
      <c r="J235" s="191"/>
    </row>
    <row r="236" spans="1:10" s="17" customFormat="1" ht="15" x14ac:dyDescent="0.35">
      <c r="A236" s="191"/>
      <c r="B236" s="118" t="s">
        <v>131</v>
      </c>
      <c r="C236" s="191"/>
      <c r="D236" s="237"/>
      <c r="E236" s="191"/>
      <c r="F236" s="119"/>
      <c r="G236" s="191"/>
      <c r="H236" s="204"/>
      <c r="I236" s="191"/>
      <c r="J236" s="191"/>
    </row>
    <row r="237" spans="1:10" s="17" customFormat="1" ht="45" x14ac:dyDescent="0.35">
      <c r="A237" s="191"/>
      <c r="B237" s="129" t="s">
        <v>409</v>
      </c>
      <c r="C237" s="191"/>
      <c r="D237" s="228" t="s">
        <v>133</v>
      </c>
      <c r="E237" s="191"/>
      <c r="F237" s="205" t="s">
        <v>134</v>
      </c>
      <c r="G237" s="191"/>
      <c r="H237" s="202" t="s">
        <v>410</v>
      </c>
      <c r="I237" s="191"/>
      <c r="J237" s="191"/>
    </row>
    <row r="238" spans="1:10" s="17" customFormat="1" ht="75" x14ac:dyDescent="0.35">
      <c r="A238" s="263"/>
      <c r="B238" s="190" t="s">
        <v>411</v>
      </c>
      <c r="C238" s="264"/>
      <c r="D238" s="228" t="s">
        <v>133</v>
      </c>
      <c r="E238" s="191"/>
      <c r="F238" s="141" t="s">
        <v>412</v>
      </c>
      <c r="G238" s="191"/>
      <c r="H238" s="202" t="s">
        <v>413</v>
      </c>
      <c r="I238" s="191"/>
      <c r="J238" s="191"/>
    </row>
    <row r="239" spans="1:10" s="17" customFormat="1" ht="60" x14ac:dyDescent="0.35">
      <c r="A239" s="191"/>
      <c r="B239" s="130" t="s">
        <v>414</v>
      </c>
      <c r="C239" s="264"/>
      <c r="D239" s="226" t="s">
        <v>78</v>
      </c>
      <c r="E239" s="191"/>
      <c r="F239" s="142" t="s">
        <v>415</v>
      </c>
      <c r="G239" s="191"/>
      <c r="H239" s="203" t="s">
        <v>416</v>
      </c>
      <c r="I239" s="191"/>
      <c r="J239" s="191"/>
    </row>
    <row r="240" spans="1:10" s="17" customFormat="1" ht="15.5" thickBot="1" x14ac:dyDescent="0.4">
      <c r="A240" s="191"/>
      <c r="B240" s="140"/>
      <c r="C240" s="257"/>
      <c r="D240" s="244"/>
      <c r="E240" s="257"/>
      <c r="F240" s="140"/>
      <c r="G240" s="257"/>
      <c r="H240" s="257"/>
      <c r="I240" s="191"/>
      <c r="J240" s="191"/>
    </row>
    <row r="241" spans="1:9" s="17" customFormat="1" ht="15" x14ac:dyDescent="0.35">
      <c r="A241" s="191"/>
      <c r="B241" s="25"/>
      <c r="C241" s="191"/>
      <c r="D241" s="243"/>
      <c r="E241" s="191"/>
      <c r="F241" s="25"/>
      <c r="G241" s="191"/>
      <c r="H241" s="191"/>
      <c r="I241" s="191"/>
    </row>
    <row r="242" spans="1:9" s="17" customFormat="1" ht="15.5" thickBot="1" x14ac:dyDescent="0.4">
      <c r="A242" s="191"/>
      <c r="B242" s="308" t="s">
        <v>33</v>
      </c>
      <c r="C242" s="309"/>
      <c r="D242" s="309"/>
      <c r="E242" s="309"/>
      <c r="F242" s="309"/>
      <c r="G242" s="309"/>
      <c r="H242" s="309"/>
      <c r="I242" s="191"/>
    </row>
    <row r="243" spans="1:9" s="17" customFormat="1" ht="15" x14ac:dyDescent="0.35">
      <c r="A243" s="191"/>
      <c r="B243" s="310" t="s">
        <v>34</v>
      </c>
      <c r="C243" s="311"/>
      <c r="D243" s="311"/>
      <c r="E243" s="311"/>
      <c r="F243" s="311"/>
      <c r="G243" s="311"/>
      <c r="H243" s="311"/>
      <c r="I243" s="191"/>
    </row>
    <row r="244" spans="1:9" s="17" customFormat="1" ht="15.5" thickBot="1" x14ac:dyDescent="0.4">
      <c r="A244" s="191"/>
      <c r="B244" s="194"/>
      <c r="C244" s="194"/>
      <c r="D244" s="245"/>
      <c r="E244" s="194"/>
      <c r="F244" s="194"/>
      <c r="G244" s="194"/>
      <c r="H244" s="194"/>
      <c r="I244" s="191"/>
    </row>
    <row r="245" spans="1:9" s="17" customFormat="1" ht="15" x14ac:dyDescent="0.35">
      <c r="A245" s="191"/>
      <c r="B245" s="298" t="s">
        <v>35</v>
      </c>
      <c r="C245" s="298"/>
      <c r="D245" s="298"/>
      <c r="E245" s="298"/>
      <c r="F245" s="298"/>
      <c r="G245" s="298"/>
      <c r="H245" s="298"/>
      <c r="I245" s="191"/>
    </row>
    <row r="246" spans="1:9" s="17" customFormat="1" ht="15" x14ac:dyDescent="0.35">
      <c r="A246" s="191"/>
      <c r="B246" s="287" t="s">
        <v>36</v>
      </c>
      <c r="C246" s="287"/>
      <c r="D246" s="287"/>
      <c r="E246" s="287"/>
      <c r="F246" s="287"/>
      <c r="G246" s="287"/>
      <c r="H246" s="287"/>
      <c r="I246" s="191"/>
    </row>
    <row r="247" spans="1:9" s="17" customFormat="1" ht="15" x14ac:dyDescent="0.35">
      <c r="A247" s="191"/>
      <c r="B247" s="298" t="s">
        <v>38</v>
      </c>
      <c r="C247" s="298"/>
      <c r="D247" s="298"/>
      <c r="E247" s="298"/>
      <c r="F247" s="298"/>
      <c r="G247" s="298"/>
      <c r="H247" s="298"/>
      <c r="I247" s="191"/>
    </row>
    <row r="248" spans="1:9" s="17" customFormat="1" ht="15" x14ac:dyDescent="0.35">
      <c r="A248" s="191"/>
      <c r="B248" s="25"/>
      <c r="C248" s="191"/>
      <c r="D248" s="243"/>
      <c r="E248" s="191"/>
      <c r="F248" s="25"/>
      <c r="G248" s="191"/>
      <c r="H248" s="191"/>
      <c r="I248" s="191"/>
    </row>
    <row r="249" spans="1:9" s="17" customFormat="1" ht="15" x14ac:dyDescent="0.35">
      <c r="A249" s="191"/>
      <c r="B249" s="25"/>
      <c r="C249" s="191"/>
      <c r="D249" s="243"/>
      <c r="E249" s="191"/>
      <c r="F249" s="25"/>
      <c r="G249" s="191"/>
      <c r="H249" s="191"/>
      <c r="I249" s="191"/>
    </row>
    <row r="250" spans="1:9" s="17" customFormat="1" ht="15" x14ac:dyDescent="0.35">
      <c r="A250" s="191"/>
      <c r="B250" s="25"/>
      <c r="C250" s="191"/>
      <c r="D250" s="243"/>
      <c r="E250" s="191"/>
      <c r="F250" s="25"/>
      <c r="G250" s="191"/>
      <c r="H250" s="191"/>
      <c r="I250" s="191"/>
    </row>
    <row r="251" spans="1:9" s="17" customFormat="1" ht="15" x14ac:dyDescent="0.35">
      <c r="A251" s="191"/>
      <c r="B251" s="191"/>
      <c r="C251" s="191"/>
      <c r="D251" s="261"/>
      <c r="E251" s="191"/>
      <c r="F251" s="191"/>
      <c r="G251" s="191"/>
      <c r="H251" s="191"/>
      <c r="I251" s="191"/>
    </row>
  </sheetData>
  <mergeCells count="12">
    <mergeCell ref="B247:H247"/>
    <mergeCell ref="B3:H3"/>
    <mergeCell ref="B4:H4"/>
    <mergeCell ref="B5:H5"/>
    <mergeCell ref="B6:H6"/>
    <mergeCell ref="B7:H7"/>
    <mergeCell ref="B8:H8"/>
    <mergeCell ref="B242:H242"/>
    <mergeCell ref="B243:H243"/>
    <mergeCell ref="B245:H245"/>
    <mergeCell ref="B246:H246"/>
    <mergeCell ref="B9:H9"/>
  </mergeCells>
  <dataValidations xWindow="792" yWindow="695" count="34">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Commodity volumes/values" prompt="Please input the name of commodity on the left, including whether volume or value._x000a__x000a_Please input only numbers in this cell. If other information is required, include this in comment section" sqref="D122:D141 D155:D160 D151:D153 D98:D104 D106:D117" xr:uid="{00000000-0002-0000-0200-000002000000}">
      <formula1>0</formula1>
    </dataValidation>
    <dataValidation type="list" allowBlank="1" showInputMessage="1" showErrorMessage="1" errorTitle="Invalid unit used" error="Select between Barrels, Sm3, Tonnes, ounces (oz), or carats._x000a__x000a_If original information is in other units, please convert the number into standard units, and include original info in comment section." promptTitle="Please specify measuring unit" prompt="Select between Barrels, Sm3, Tonnes, ounces (oz), or carats from the drop-down menu" sqref="F100 F102 F110 F104 F106 F108 F116 F122 F124 F126 F134 F128 F130 F132 F140 F159 F138 F157 F155 F151:F153 F112 F114 F136 F98" xr:uid="{00000000-0002-0000-0200-000003000000}">
      <formula1>"&lt;Select unit&gt;,Sm3,Sm3 o.e.,Barrels,Tonnes,oz,carats,Scf"</formula1>
    </dataValidation>
    <dataValidation type="list" showInputMessage="1" showErrorMessage="1" promptTitle="Reporting type" prompt="Please indicate which type of reporting, between:_x000a__x000a_Systematic disclosure_x000a_EITI reporting_x000a_Not available_x000a_Not applicable" sqref="D51:D89 D19:D22 D34:D36 D39:D43 D46:D47 D149 D92 D96:D97 D120:D121 D144:D145 D220 D164 D236:D239 D172 D176 D183:D188 D191 D195 D200:D202 D205:D208 D216 D168 D26:D30 D211:D212" xr:uid="{E192EF1E-9B5F-4EB1-BF02-36F681E971D7}">
      <formula1>Reporting_options_list</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Total value" prompt="Please input the total value of in-kind revenues._x000a__x000a_Please input only numbers in this cell. If other information is required, include this in comment section" sqref="D161" xr:uid="{7082261E-C7B1-4F74-81CF-A7794A2F9992}">
      <formula1>0</formula1>
    </dataValidation>
    <dataValidation type="textLength" allowBlank="1" showInputMessage="1" showErrorMessage="1" errorTitle="Please do not edit these cells" error="Please do not edit these cells" sqref="B179:B180 B182 B167:B169 B248:B250 B148 B163:B165 B171:B173 B175:B177 B143:B146 D146 D180" xr:uid="{D4F2C1B7-E8B6-42EE-B86F-A0243D6AFDD9}">
      <formula1>10000</formula1>
      <formula2>50000</formula2>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Total exports" prompt="This refers to the total exports from the relevant year, including revenues from non-extractive sectors._x000a__x000a_Please input only numbers in this cell. If other information is required, include this in comment section" sqref="D227" xr:uid="{7C642FB5-B843-4487-B063-21FFC47CF6AC}">
      <formula1>2</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Total government revenues" prompt="This refers to the governments total revenues from the relevant year, including revenues from non-extractive sectors._x000a__x000a_Please input only numbers in this cell. If other information is required, include this in comment section" sqref="D225" xr:uid="{CE675DBA-0644-4A5C-BBDA-6E6C8E2AD241}">
      <formula1>2</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Government Revenues - Extractive" prompt="This refers to government revenues from extractives, including non-reconciled revenues._x000a__x000a_Please input only numbers in this cell. If other information is required, include this in comment section" sqref="D224" xr:uid="{924C8C9F-7671-436F-8D7A-DDAF8452F6F8}">
      <formula1>2</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Gross Domestic Product" prompt="This refers to Gross Domestic Product, in current USD or local currency._x000a__x000a_Please input only numbers in this cell. If other information is required, include this in comment section" sqref="D223" xr:uid="{002CC625-2364-4D55-AFF0-819D0C50C826}">
      <formula1>2</formula1>
    </dataValidation>
    <dataValidation type="decimal" errorStyle="warning" operator="greaterThan" allowBlank="1" showInputMessage="1" showErrorMessage="1" errorTitle="Non-number value detected" error="Only input numbers in this cell. _x000a__x000a_If additional information is appropriate, please include in appropriate columns on the right." promptTitle="Extractives Gross Value Added" prompt="Gross value added refers to the absolute number representing extractives' share of GDP._x000a__x000a_Please input only numbers in this cell. If other information is required, include this in comment section." sqref="D221:D222" xr:uid="{7E85E72D-BA05-418F-9613-B3350052F8DF}">
      <formula1>2</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Exports - extractives" prompt="This refers to extractives share in total exports of a country, in absolute numbers._x000a__x000a_Please input only numbers in this cell. If other information is required, include this in comment section" sqref="D226" xr:uid="{ED4DF579-1686-4281-AC50-CFFF2A86B791}">
      <formula1>2</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Total value" prompt="Please input total revenues._x000a__x000a_Please input only numbers in this cell. If other information is required, include this in comment section" sqref="D165 D169 D173 D177 D192 D209:D210 D196 D217" xr:uid="{F804F85A-1323-4293-B007-2F02CD36D823}">
      <formula1>0</formula1>
    </dataValidation>
    <dataValidation type="decimal" errorStyle="warning" operator="greaterThan" allowBlank="1" showInputMessage="1" showErrorMessage="1" errorTitle="Non-number value detected" error="Only input numbers in this cell. _x000a__x000a_If additional information is appropriate, please include in appropriate columns on the right." promptTitle="Extractives employment" prompt="Employment refers to the absolute number representing extractives' share of formal employment._x000a__x000a_Please input only numbers in this cell. If other information is required, include this in comment section." sqref="D230" xr:uid="{8629A22E-18D7-4AAD-9E2C-54ABE8863915}">
      <formula1>2</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Total employment" prompt="Employment refers to the absolute number representing total formal employment._x000a__x000a_Please input only numbers in this cell. If other information is required, include this in comment section" sqref="D231" xr:uid="{D32E1E08-44FE-43BA-868C-56404BB378B3}">
      <formula1>2</formula1>
    </dataValidation>
    <dataValidation type="list" operator="equal" showInputMessage="1" showErrorMessage="1" errorTitle="Invalid entry" error="Invalid entry" promptTitle="Please input unit" prompt="Please input currency according to 3-letter ISO currency code." sqref="F165 F169 F173 F177 F232:F233 F196:F197 F217 F206:F207 F221:F227 F209:F210 F212:F213" xr:uid="{AC31C3E7-FBB3-4643-8A12-05F034B46A91}">
      <formula1>Currency_code_list</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Investment - extractive sector" prompt="Please input the total investment in the extractive sector for the relevant Fiscal Year, in current USD or local currency._x000a__x000a_This could e.g. correspond to the total capital formation in the extractive sector." sqref="D232" xr:uid="{B6EA3FF2-B89F-4B2B-B945-54384AFBC68E}">
      <formula1>2</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Investment" prompt="Please input the total investment in the economy for the relevant Fiscal Year, in current USD or local currency._x000a__x000a_This could e.g. correspond to the total capital formation in the economy." sqref="D233" xr:uid="{7832BB4F-2203-437C-94DA-63A7D7BCD388}">
      <formula1>2</formula1>
    </dataValidation>
    <dataValidation type="list" showInputMessage="1" showErrorMessage="1" errorTitle="Invalid commodity input" error="Please select a commodity as defined in the commodity list of the drop down menu" promptTitle="Select commodity" prompt="Please select commodity from the drop down menu" sqref="B159 B155 B151:B153 B106 B108 B110 B104 B134 B98 B100 B102 B112 B114 B116 B122 B124 B157 B128 B130 B126 B132 B136 B138 B140" xr:uid="{8E4A7729-626F-4674-B975-3B334A3975DE}">
      <formula1>Commodities_list</formula1>
    </dataValidation>
    <dataValidation type="whole" allowBlank="1" showInputMessage="1" showErrorMessage="1" errorTitle="Please do not edit these cells" error="Please do not edit these cells" sqref="B204:B210 B183:B188 B190:B192 B194:B197 B199:B202 B215:B217 B235:B239" xr:uid="{286182BE-B58B-4B5D-8529-F453ED5F7915}">
      <formula1>10000</formula1>
      <formula2>50000</formula2>
    </dataValidation>
    <dataValidation type="whole" allowBlank="1" showInputMessage="1" showErrorMessage="1" errorTitle="Please do not edit these cells" error="Please do not edit these cells" sqref="B240:H241 B219:B233" xr:uid="{41BDBFD2-EE60-47A7-B7DF-916D7BB2FB21}">
      <formula1>4</formula1>
      <formula2>5</formula2>
    </dataValidation>
    <dataValidation allowBlank="1" showInputMessage="1" showErrorMessage="1" promptTitle="Name of the registry" prompt="Please input the name of the Beneficial Ownership Registry" sqref="D48" xr:uid="{287ACE92-A725-4D81-A2C3-59D3ABAC6D9D}"/>
    <dataValidation allowBlank="1" showInputMessage="1" showErrorMessage="1" promptTitle="Additional relevant files" prompt="If several files relevant to the report exist, please indicate as such here. If several, please copy this into several rows." sqref="D48" xr:uid="{77DF68CE-E627-477E-9D28-A4E02F7A9BBF}"/>
    <dataValidation type="decimal" errorStyle="warning" operator="greaterThan" allowBlank="1" showInputMessage="1" showErrorMessage="1" errorTitle="Non-number value detected" error="Only input numbers in this cell. _x000a__x000a_If additional information is appropriate, please include in appropriate columns on the right." promptTitle="Extractives employment" prompt="Employment refers to the percentage representing extractives' share of formal employment._x000a__x000a_Please input only numbers in this cell. If other information is required, include this in comment section." sqref="F228:F231" xr:uid="{541820E9-9F26-4712-A681-25A67BF16B28}">
      <formula1>0</formula1>
    </dataValidation>
    <dataValidation allowBlank="1" showInputMessage="1" showErrorMessage="1" errorTitle="Please do not edit these cells" error="Please do not edit these cells" sqref="B211:B213" xr:uid="{07FE9B1E-D8D5-4CDF-B4C7-CACFEBEDBF5D}"/>
    <dataValidation type="whole" allowBlank="1" showInputMessage="1" showErrorMessage="1" errorTitle="Do not edit these cells" error="Please do not edit these cells" sqref="B244" xr:uid="{E4F00D57-2632-4898-9727-4E3D1C975A91}">
      <formula1>10000</formula1>
      <formula2>50000</formula2>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Female employment" prompt="Employment refers to the absolute number representing total female employment in the sector._x000a__x000a_Please input only numbers in this cell. If other information is required, include this in comment section" sqref="D229" xr:uid="{F0C2DEB4-D0E5-46BE-9B4C-57C232E2EF47}">
      <formula1>2</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Male employment" prompt="Employment refers to the absolute number representing total male employment in the sector._x000a__x000a_Please input only numbers in this cell. If other information is required, include this in comment section" sqref="D228" xr:uid="{D06DCB01-0C0E-444C-9C6D-1307A8C5A77D}">
      <formula1>2</formula1>
    </dataValidation>
    <dataValidation type="whole" showInputMessage="1" showErrorMessage="1" sqref="B105:C105 A107:C107 B111 A103:C103 B96:B97 A101:C101 A102 A108 F203:F204 B214:C214 D214:D215 F214:F215 B218:C218 D218:D219 F23:F25 D23:D25 F32:F33 D32:D33 F37:F38 D37:D38 F44:F45 D44:D45 F49:F50 D49:D50 F90:F91 D90:D91 B99 D118:D119 F118:F119 B142:C142 D142:D143 F142:F143 B147:C147 F146:F148 B150:G150 B154:G154 F218:F219 B156 B133 B162:C162 D162:D163 F162:F163 B166:C166 D166:D167 F166:F167 B170:C170 D170:D171 F170:F171 B174:C174 D174:D175 F174:F175 B178:C178 B181:C181 B189:C189 D189:D190 F189:F190 B193:C193 D193:D194 F193:F194 B198:C198 D198:D199 F198:F199 B203:C203 D203:D204 C102 C104 C106 C108 C143:C146 C148:C149 H166 C163:C165 C167:C169 C171:C173 C175:C177 C179:C180 C182:C188 C190:C192 C194:C197 C199:C202 C204:C213 C215:C217 D17:D18 F17:F18 B160:B161 D147:D148 F178:F182 C155:C161 H193 H189 H181 H178 H174 H170 H142 H147 E151:E153 G151:G153 H162 C151:C153 I1:I16 H23 H118 F93:F95 D93:D95 C12:H16 A1:A100 B123 B125 C110:C141 A110:A121 B137 G155:G239 H218 H214 H203 H198 H93 H90 H49 H44 H37 H32 A235:A239 C235:C239 F234:F235 D234:D235 C219:C233 B139 B234:C234 H234 B149 D178:D179 D181:D182 B10:H10 B11:F11 G17:G149 B1:H1 B158 A104:A106 B113 B115 B117:B121 A109:C109 B129 B131 B127 B135 B141 E155:E239 B12:B93 E17:E149 C17:C100" xr:uid="{6A93E331-6DF3-4956-AEDE-9E6DEEE23BF9}">
      <formula1>999999</formula1>
      <formula2>99999999</formula2>
    </dataValidation>
    <dataValidation showInputMessage="1" showErrorMessage="1" sqref="B94:B95" xr:uid="{E96A8412-175F-4338-B466-F567B8680AE6}"/>
    <dataValidation type="textLength" allowBlank="1" showInputMessage="1" showErrorMessage="1" sqref="H17:H22 H38:H39 H204:H213 H24:H31 H119:H130 H45:H48 H91:H92 H230:H233 H50:H89 H143:H146 H33:H35 H133:H141 H148:H161 H171:H173 H175:H177 H179:H180 H167:H169 H182:H188 H194:H196 H235:H239 H199:H202 H215:H217 H163:H165 H190:H192 H219:H227 H94:H117" xr:uid="{ECF840E1-BECD-4B6A-B1FB-476E3B5C3F3A}">
      <formula1>0</formula1>
      <formula2>350</formula2>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Awards and transfers" prompt="Please input the number of license awarded and transferred for the covered year._x000a_Please input only numbers in this cell. If other information is required, include this in comment section" sqref="D31" xr:uid="{B194A574-5B45-4E41-BDD2-3357019AB56D}">
      <formula1>0</formula1>
    </dataValidation>
    <dataValidation type="whole" showInputMessage="1" showErrorMessage="1" errorTitle="Do not edit these cells" error="Please do not edit these cells" sqref="B2:H9" xr:uid="{F30C273A-6525-4313-BF64-AEB86719648F}">
      <formula1>999999</formula1>
      <formula2>99999999</formula2>
    </dataValidation>
    <dataValidation allowBlank="1" showInputMessage="1" showErrorMessage="1" promptTitle="Registry URL" prompt="Please insert direct URL to the registry._x000a_Any additional information, please include in comment section" sqref="F48" xr:uid="{BA1B16F0-318F-497A-8992-ABE282E588FA}"/>
    <dataValidation type="textLength" allowBlank="1" showInputMessage="1" showErrorMessage="1" sqref="H36 H40:H43" xr:uid="{2520C789-90C1-45F5-9AB8-F6DAF463CEA0}">
      <formula1>0</formula1>
      <formula2>700</formula2>
    </dataValidation>
  </dataValidations>
  <hyperlinks>
    <hyperlink ref="B17" r:id="rId1" location="r2-1" display="EITI Requirement 2.1" xr:uid="{00000000-0004-0000-0200-000006000000}"/>
    <hyperlink ref="B24" r:id="rId2" location="r2-2" display="EITI Requirement 2.2" xr:uid="{00000000-0004-0000-0200-000007000000}"/>
    <hyperlink ref="B38" r:id="rId3" location="r2-4" display="EITI Requirement 2.4" xr:uid="{00000000-0004-0000-0200-000009000000}"/>
    <hyperlink ref="B45" r:id="rId4" location="r2-5" display="EITI Requirement 2.5" xr:uid="{00000000-0004-0000-0200-00000A000000}"/>
    <hyperlink ref="B50" r:id="rId5" location="r2-6" display="EITI Requirement 2.6" xr:uid="{00000000-0004-0000-0200-00000B000000}"/>
    <hyperlink ref="B91" r:id="rId6" location="r3-1" display="EITI Requirement 3.1" xr:uid="{00000000-0004-0000-0200-00000C000000}"/>
    <hyperlink ref="B95" r:id="rId7" xr:uid="{00000000-0004-0000-0200-00000D000000}"/>
    <hyperlink ref="B143" r:id="rId8" location="r4-1" display="EITI Requirement 4.1" xr:uid="{00000000-0004-0000-0200-00000F000000}"/>
    <hyperlink ref="B148" r:id="rId9" location="r4-2" display="EITI Requirement 4.2" xr:uid="{00000000-0004-0000-0200-000010000000}"/>
    <hyperlink ref="B163" r:id="rId10" location="r4-3" display="EITI Requirement 4.3" xr:uid="{00000000-0004-0000-0200-000011000000}"/>
    <hyperlink ref="B167" r:id="rId11" location="r4-4" display="EITI Requirement 4.4" xr:uid="{00000000-0004-0000-0200-000012000000}"/>
    <hyperlink ref="B171" r:id="rId12" location="r4-5" display="EITI Requirement 4.5" xr:uid="{00000000-0004-0000-0200-000013000000}"/>
    <hyperlink ref="B175" r:id="rId13" location="r4-6" display="EITI Requirement 4.6" xr:uid="{00000000-0004-0000-0200-000014000000}"/>
    <hyperlink ref="B179" r:id="rId14" location="r4-8" display="EITI Requirement 4.8" xr:uid="{00000000-0004-0000-0200-000016000000}"/>
    <hyperlink ref="B182" r:id="rId15" location="r4-9" display="EITI Requirement 4.9" xr:uid="{00000000-0004-0000-0200-000017000000}"/>
    <hyperlink ref="B190" r:id="rId16" location="r5-1" display="EITI Requirement 5.1" xr:uid="{00000000-0004-0000-0200-000018000000}"/>
    <hyperlink ref="B194" r:id="rId17" location="r5-2" display="EITI Requirement 5.2" xr:uid="{00000000-0004-0000-0200-000019000000}"/>
    <hyperlink ref="B199" r:id="rId18" location="r5-3" display="EITI Requirement 5.3" xr:uid="{00000000-0004-0000-0200-00001A000000}"/>
    <hyperlink ref="B215" r:id="rId19" location="r6-2" display="EITI Requirement 6.2" xr:uid="{00000000-0004-0000-0200-00001B000000}"/>
    <hyperlink ref="B219" r:id="rId20" location="r6-3" display="EITI Requirement 6.3" xr:uid="{00000000-0004-0000-0200-00001C000000}"/>
    <hyperlink ref="B204" r:id="rId21" location="r6-1" display="EITI Requirement 6.1" xr:uid="{00000000-0004-0000-0200-000027000000}"/>
    <hyperlink ref="B33" r:id="rId22" location="r2-3" xr:uid="{37B4EDC1-B71E-4913-8AFB-F12611AEFFD5}"/>
    <hyperlink ref="B221" r:id="rId23" xr:uid="{C617A177-3D20-4FE6-A273-853EDEC861A7}"/>
    <hyperlink ref="B243:F243" r:id="rId24" display="Give us your feedback or report a conflict in the data! Write to us at  data@eiti.org" xr:uid="{3FA22EFF-FF94-4799-88A3-B6E47F7EA5DF}"/>
    <hyperlink ref="B242:F242" r:id="rId25" display="For the latest version of Summary data templates, see  https://eiti.org/summary-data-template" xr:uid="{81D1286E-131F-487C-851A-0A200B3AD468}"/>
    <hyperlink ref="B94" r:id="rId26" location="r3-2" display="EITI Requirement 3.2" xr:uid="{CE111D86-D62A-4947-9C13-FF9656A3A753}"/>
    <hyperlink ref="B235" r:id="rId27" location="r6-4" xr:uid="{96BFE352-3017-4C6C-A4DE-1CEBE3EDBC7A}"/>
    <hyperlink ref="B119" r:id="rId28" location="r3-3" display="EITI Requirement 3.3" xr:uid="{00000000-0004-0000-0200-00000E000000}"/>
    <hyperlink ref="F48" r:id="rId29" xr:uid="{2563008A-497B-4B0E-A68F-1FD72FD72CB2}"/>
    <hyperlink ref="F120" r:id="rId30" xr:uid="{463A1140-C095-4AF8-8430-B4F8AFAD02D5}"/>
    <hyperlink ref="F121" r:id="rId31" xr:uid="{FC3A2BCC-1A00-4FE9-9A1C-4F2063141405}"/>
    <hyperlink ref="F201" r:id="rId32" xr:uid="{B71CD516-E0D9-4AD3-8FCB-5CDBBE760088}"/>
    <hyperlink ref="F237" r:id="rId33" xr:uid="{1CF7D722-8981-48F0-A2A6-F9BF82DAD4CC}"/>
    <hyperlink ref="F19" r:id="rId34" xr:uid="{4E2020BF-359D-4086-B213-2063F0B9219E}"/>
    <hyperlink ref="F22" r:id="rId35" location="Text" xr:uid="{7C79BE35-238F-4826-8241-98C8B35D9057}"/>
    <hyperlink ref="F40" r:id="rId36" xr:uid="{341B7835-A4E7-4993-8D5F-C03DF6C24DC6}"/>
    <hyperlink ref="F41" r:id="rId37" xr:uid="{0674D545-7E17-4888-8509-35E1A2CEEAE6}"/>
    <hyperlink ref="F42" r:id="rId38" xr:uid="{9955C6E8-8821-4FAB-AD0D-F8D353385AC8}"/>
    <hyperlink ref="F43" r:id="rId39" xr:uid="{FC671303-49FF-4C23-B722-54326507B884}"/>
    <hyperlink ref="F53" r:id="rId40" xr:uid="{7446E127-7525-4AA3-B0A3-1FB7CBBD72AB}"/>
    <hyperlink ref="F54" r:id="rId41" xr:uid="{9D58979F-748F-4BD1-A036-C2A71AD1C711}"/>
    <hyperlink ref="F55" r:id="rId42" xr:uid="{8B2C13B0-4271-4783-ABE1-BEEA4A6C2932}"/>
    <hyperlink ref="F57" r:id="rId43" xr:uid="{21FF1298-5137-49AB-8768-74128ABA9C99}"/>
    <hyperlink ref="F58" r:id="rId44" xr:uid="{809A60E7-45C3-45C1-AAC7-B6323994FF17}"/>
    <hyperlink ref="F59" r:id="rId45" xr:uid="{3CD7EE3B-B8C7-43D2-A28E-8DD99462307A}"/>
    <hyperlink ref="F60" r:id="rId46" xr:uid="{D6AA11C5-21B3-47F8-8C06-BFFAA9DFC451}"/>
    <hyperlink ref="F61" r:id="rId47" xr:uid="{6F854DB3-5A3E-40B7-A2E9-CCC7A9864C8B}"/>
    <hyperlink ref="F63" r:id="rId48" xr:uid="{E39C71BA-6043-49C2-B360-EFB0ADE7CDD9}"/>
    <hyperlink ref="F64" r:id="rId49" xr:uid="{C3B90B55-C794-4290-BFC3-D18647FC506F}"/>
    <hyperlink ref="F65" r:id="rId50" xr:uid="{E3314CC0-D88E-4C29-A350-8E7980AEC152}"/>
    <hyperlink ref="F66" r:id="rId51" xr:uid="{718E62AF-5B9E-4DF8-9F72-7760110F7D29}"/>
    <hyperlink ref="F69" r:id="rId52" xr:uid="{8E10DB35-D885-49B1-9AEA-9FC55149182D}"/>
    <hyperlink ref="F72" r:id="rId53" display="https://www.naftogaz.com/ckeditor_asse_x000a_ts/%D0%A0%D1%96%D1%87%D0%BD%D0_x000a_%B0%20%D1%96%D0%BD%D1%84%D0%BE_x000a_%D1%80%D0%BC%D0%B0%D1%86%D1%96_x000a_%D1%8F%20%D0%B5%D0%BC%D1%96%D1_x000a_%82%D0%B5%D0%BD%D1%82%D0%B0/%D_x000a_1%84%D1%96%D0%BD%D0%B0%D0%BD%_x000a_D1%81%D0%BE%D0%B2%D0%B0%20%D0%_x000a_B7%D0%B2%D1%96%D1%82%D0%BD%D1%_x000a_96%D1%81%D1%82%D1%8C/2021%20Co_x000a_nsolidated%20Financial%20Statements%2_x000a_0final%20UKR.pdf  " xr:uid="{BEDAFEFC-10F9-4472-907F-0BA31A7F24DF}"/>
    <hyperlink ref="F77" r:id="rId54" xr:uid="{DC490811-C1D5-4424-9BDE-F3E8DB5AD85E}"/>
    <hyperlink ref="F70" r:id="rId55" xr:uid="{8637AF33-ED45-4099-BDCB-75490657CE44}"/>
    <hyperlink ref="F56" r:id="rId56" xr:uid="{32E113FD-EAD8-408B-AED6-6211935FB216}"/>
  </hyperlinks>
  <pageMargins left="0.25" right="0.25" top="0.75" bottom="0.75" header="0.3" footer="0.3"/>
  <pageSetup paperSize="8" fitToHeight="0" orientation="landscape" horizontalDpi="2400" verticalDpi="2400" r:id="rId57"/>
  <legacyDrawing r:id="rId58"/>
  <extLst>
    <ext xmlns:x14="http://schemas.microsoft.com/office/spreadsheetml/2009/9/main" uri="{CCE6A557-97BC-4b89-ADB6-D9C93CAAB3DF}">
      <x14:dataValidations xmlns:xm="http://schemas.microsoft.com/office/excel/2006/main" xWindow="792" yWindow="695" count="2">
        <x14:dataValidation type="list" allowBlank="1" showInputMessage="1" showErrorMessage="1" xr:uid="{00000000-0002-0000-0200-000005000000}">
          <x14:formula1>
            <xm:f>Lists!$K$3:$K$7</xm:f>
          </x14:formula1>
          <xm:sqref>D248:D250</xm:sqref>
        </x14:dataValidation>
        <x14:dataValidation type="list" operator="equal" showInputMessage="1" showErrorMessage="1" errorTitle="Invalid entry" error="Invalid entry" promptTitle="Please input unit" prompt="Please input currency according to 3-letter ISO currency code." xr:uid="{46507AB1-60E8-4E9B-919E-721DEE57AC8F}">
          <x14:formula1>
            <xm:f>Lists!$I$11:$I$168</xm:f>
          </x14:formula1>
          <xm:sqref>F101 F103 F105 F107 F109 F160:F161 F117 F123 F125 F127 F129 F131 F133 F115 F141 F158 F99 F156 F111 F113 F135 F137 F139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E7C14C-B11A-42F8-AAFF-1AF3AAB0F4EE}">
  <sheetPr codeName="Sheet4"/>
  <dimension ref="B1:M864"/>
  <sheetViews>
    <sheetView showGridLines="0" topLeftCell="A368" zoomScale="70" zoomScaleNormal="70" workbookViewId="0">
      <selection activeCell="A394" sqref="A394"/>
    </sheetView>
  </sheetViews>
  <sheetFormatPr defaultColWidth="4" defaultRowHeight="24" customHeight="1" x14ac:dyDescent="0.35"/>
  <cols>
    <col min="1" max="1" width="4" style="17" customWidth="1"/>
    <col min="2" max="2" width="58.26953125" style="17" customWidth="1"/>
    <col min="3" max="3" width="37.26953125" style="17" customWidth="1"/>
    <col min="4" max="4" width="46.453125" style="17" customWidth="1"/>
    <col min="5" max="5" width="23" style="17" customWidth="1"/>
    <col min="6" max="6" width="26.453125" style="17" customWidth="1"/>
    <col min="7" max="7" width="23.7265625" style="17" customWidth="1"/>
    <col min="8" max="10" width="26.453125" style="17" customWidth="1"/>
    <col min="11" max="11" width="4" style="17" customWidth="1"/>
    <col min="12" max="33" width="4" style="17"/>
    <col min="34" max="34" width="12.26953125" style="17" bestFit="1" customWidth="1"/>
    <col min="35" max="16384" width="4" style="17"/>
  </cols>
  <sheetData>
    <row r="1" spans="2:12" ht="15" x14ac:dyDescent="0.35">
      <c r="B1" s="191"/>
      <c r="C1" s="191"/>
      <c r="D1" s="191"/>
      <c r="E1" s="191"/>
      <c r="F1" s="191"/>
      <c r="G1" s="191"/>
      <c r="H1" s="191"/>
      <c r="I1" s="191"/>
      <c r="J1" s="191"/>
      <c r="K1" s="191"/>
      <c r="L1" s="191"/>
    </row>
    <row r="2" spans="2:12" ht="15" x14ac:dyDescent="0.35">
      <c r="B2" s="299" t="s">
        <v>417</v>
      </c>
      <c r="C2" s="299"/>
      <c r="D2" s="299"/>
      <c r="E2" s="299"/>
      <c r="F2" s="299"/>
      <c r="G2" s="299"/>
      <c r="H2" s="299"/>
      <c r="I2" s="299"/>
      <c r="J2" s="299"/>
      <c r="K2" s="191"/>
      <c r="L2" s="191"/>
    </row>
    <row r="3" spans="2:12" ht="22.5" x14ac:dyDescent="0.35">
      <c r="B3" s="300" t="s">
        <v>40</v>
      </c>
      <c r="C3" s="300"/>
      <c r="D3" s="300"/>
      <c r="E3" s="300"/>
      <c r="F3" s="300"/>
      <c r="G3" s="300"/>
      <c r="H3" s="300"/>
      <c r="I3" s="300"/>
      <c r="J3" s="300"/>
      <c r="K3" s="191"/>
      <c r="L3" s="191"/>
    </row>
    <row r="4" spans="2:12" ht="15" x14ac:dyDescent="0.35">
      <c r="B4" s="302" t="s">
        <v>418</v>
      </c>
      <c r="C4" s="302"/>
      <c r="D4" s="302"/>
      <c r="E4" s="302"/>
      <c r="F4" s="302"/>
      <c r="G4" s="302"/>
      <c r="H4" s="302"/>
      <c r="I4" s="302"/>
      <c r="J4" s="302"/>
      <c r="K4" s="191"/>
      <c r="L4" s="191"/>
    </row>
    <row r="5" spans="2:12" ht="15" x14ac:dyDescent="0.35">
      <c r="B5" s="302" t="s">
        <v>419</v>
      </c>
      <c r="C5" s="302"/>
      <c r="D5" s="302"/>
      <c r="E5" s="302"/>
      <c r="F5" s="302"/>
      <c r="G5" s="302"/>
      <c r="H5" s="302"/>
      <c r="I5" s="302"/>
      <c r="J5" s="302"/>
      <c r="K5" s="191"/>
      <c r="L5" s="191"/>
    </row>
    <row r="6" spans="2:12" ht="15" x14ac:dyDescent="0.35">
      <c r="B6" s="302" t="s">
        <v>420</v>
      </c>
      <c r="C6" s="302"/>
      <c r="D6" s="302"/>
      <c r="E6" s="302"/>
      <c r="F6" s="302"/>
      <c r="G6" s="302"/>
      <c r="H6" s="302"/>
      <c r="I6" s="302"/>
      <c r="J6" s="302"/>
      <c r="K6" s="191"/>
      <c r="L6" s="191"/>
    </row>
    <row r="7" spans="2:12" ht="15.65" customHeight="1" x14ac:dyDescent="0.35">
      <c r="B7" s="302" t="s">
        <v>421</v>
      </c>
      <c r="C7" s="302"/>
      <c r="D7" s="302"/>
      <c r="E7" s="302"/>
      <c r="F7" s="302"/>
      <c r="G7" s="302"/>
      <c r="H7" s="302"/>
      <c r="I7" s="302"/>
      <c r="J7" s="302"/>
      <c r="K7" s="191"/>
      <c r="L7" s="191"/>
    </row>
    <row r="8" spans="2:12" ht="15" x14ac:dyDescent="0.4">
      <c r="B8" s="306" t="s">
        <v>422</v>
      </c>
      <c r="C8" s="306"/>
      <c r="D8" s="306"/>
      <c r="E8" s="306"/>
      <c r="F8" s="306"/>
      <c r="G8" s="306"/>
      <c r="H8" s="306"/>
      <c r="I8" s="306"/>
      <c r="J8" s="306"/>
      <c r="K8" s="191"/>
      <c r="L8" s="191"/>
    </row>
    <row r="9" spans="2:12" ht="15" x14ac:dyDescent="0.35">
      <c r="B9" s="191"/>
      <c r="C9" s="191"/>
      <c r="D9" s="191"/>
      <c r="E9" s="191"/>
      <c r="F9" s="191"/>
      <c r="G9" s="191"/>
      <c r="H9" s="191"/>
      <c r="I9" s="191"/>
      <c r="J9" s="191"/>
      <c r="K9" s="191"/>
      <c r="L9" s="191"/>
    </row>
    <row r="10" spans="2:12" ht="22.5" x14ac:dyDescent="0.35">
      <c r="B10" s="314" t="s">
        <v>423</v>
      </c>
      <c r="C10" s="314"/>
      <c r="D10" s="314"/>
      <c r="E10" s="314"/>
      <c r="F10" s="314"/>
      <c r="G10" s="314"/>
      <c r="H10" s="314"/>
      <c r="I10" s="314"/>
      <c r="J10" s="314"/>
      <c r="K10" s="191"/>
      <c r="L10" s="191"/>
    </row>
    <row r="11" spans="2:12" s="168" customFormat="1" ht="25.5" customHeight="1" x14ac:dyDescent="0.35">
      <c r="B11" s="315" t="s">
        <v>424</v>
      </c>
      <c r="C11" s="315"/>
      <c r="D11" s="315"/>
      <c r="E11" s="315"/>
      <c r="F11" s="315"/>
      <c r="G11" s="315"/>
      <c r="H11" s="315"/>
      <c r="I11" s="315"/>
      <c r="J11" s="315"/>
    </row>
    <row r="12" spans="2:12" s="31" customFormat="1" ht="15" x14ac:dyDescent="0.35">
      <c r="B12" s="316"/>
      <c r="C12" s="316"/>
      <c r="D12" s="316"/>
      <c r="E12" s="316"/>
      <c r="F12" s="316"/>
      <c r="G12" s="316"/>
      <c r="H12" s="316"/>
      <c r="I12" s="316"/>
      <c r="J12" s="316"/>
    </row>
    <row r="13" spans="2:12" s="31" customFormat="1" ht="19" x14ac:dyDescent="0.35">
      <c r="B13" s="317" t="s">
        <v>425</v>
      </c>
      <c r="C13" s="317"/>
      <c r="D13" s="317"/>
      <c r="E13" s="317"/>
      <c r="F13" s="317"/>
      <c r="G13" s="317"/>
      <c r="H13" s="317"/>
      <c r="I13" s="317"/>
      <c r="J13" s="317"/>
    </row>
    <row r="14" spans="2:12" s="31" customFormat="1" ht="15" x14ac:dyDescent="0.35">
      <c r="B14" s="145" t="s">
        <v>426</v>
      </c>
      <c r="C14" s="145" t="s">
        <v>427</v>
      </c>
      <c r="D14" s="191" t="s">
        <v>428</v>
      </c>
      <c r="E14" s="191" t="s">
        <v>429</v>
      </c>
      <c r="F14" s="146"/>
      <c r="G14" s="147"/>
    </row>
    <row r="15" spans="2:12" s="31" customFormat="1" ht="15" x14ac:dyDescent="0.35">
      <c r="B15" s="191" t="s">
        <v>430</v>
      </c>
      <c r="C15" s="191" t="s">
        <v>431</v>
      </c>
      <c r="D15" s="191">
        <v>43005393</v>
      </c>
      <c r="E15" s="225">
        <f>SUMIF(Government_revenues_table[Government entity],Government_agencies[[#This Row],[Full name of agency]],Government_revenues_table[Revenue value])</f>
        <v>188230774492.97</v>
      </c>
      <c r="F15" s="147"/>
      <c r="G15" s="147"/>
    </row>
    <row r="16" spans="2:12" s="31" customFormat="1" ht="15" x14ac:dyDescent="0.35">
      <c r="B16" s="191" t="s">
        <v>432</v>
      </c>
      <c r="C16" s="191" t="s">
        <v>431</v>
      </c>
      <c r="D16" s="191">
        <v>37536031</v>
      </c>
      <c r="E16" s="225">
        <f>SUMIF(Government_revenues_table[Government entity],Government_agencies[[#This Row],[Full name of agency]],Government_revenues_table[Revenue value])</f>
        <v>1104395169.1299996</v>
      </c>
      <c r="F16" s="147"/>
      <c r="G16" s="191"/>
      <c r="J16" s="146"/>
      <c r="K16" s="146"/>
      <c r="L16" s="146"/>
    </row>
    <row r="17" spans="2:12" s="31" customFormat="1" ht="15" x14ac:dyDescent="0.35">
      <c r="B17" s="191" t="s">
        <v>433</v>
      </c>
      <c r="C17" s="191" t="s">
        <v>431</v>
      </c>
      <c r="D17" s="191">
        <v>43115923</v>
      </c>
      <c r="E17" s="225">
        <f>SUMIF(Government_revenues_table[Government entity],Government_agencies[[#This Row],[Full name of agency]],Government_revenues_table[Revenue value])</f>
        <v>15960254304.940014</v>
      </c>
      <c r="F17" s="147"/>
      <c r="G17" s="191"/>
      <c r="J17" s="147"/>
      <c r="K17" s="147"/>
      <c r="L17" s="147"/>
    </row>
    <row r="18" spans="2:12" s="31" customFormat="1" ht="15" x14ac:dyDescent="0.35">
      <c r="B18" s="191" t="s">
        <v>434</v>
      </c>
      <c r="C18" s="191" t="s">
        <v>431</v>
      </c>
      <c r="D18" s="191">
        <v>37508596</v>
      </c>
      <c r="E18" s="225">
        <f>SUMIF(Government_revenues_table[Government entity],Government_agencies[[#This Row],[Full name of agency]],Government_revenues_table[Revenue value])</f>
        <v>0</v>
      </c>
      <c r="J18" s="147"/>
      <c r="K18" s="147"/>
      <c r="L18" s="147"/>
    </row>
    <row r="19" spans="2:12" s="31" customFormat="1" ht="15" x14ac:dyDescent="0.35">
      <c r="C19" s="191"/>
      <c r="D19" s="148"/>
    </row>
    <row r="20" spans="2:12" s="31" customFormat="1" ht="19" x14ac:dyDescent="0.35">
      <c r="B20" s="317" t="s">
        <v>435</v>
      </c>
      <c r="C20" s="317"/>
      <c r="D20" s="317"/>
      <c r="E20" s="317"/>
      <c r="F20" s="317"/>
      <c r="G20" s="317"/>
      <c r="H20" s="317"/>
      <c r="I20" s="317"/>
      <c r="J20" s="317"/>
    </row>
    <row r="21" spans="2:12" s="31" customFormat="1" ht="15" x14ac:dyDescent="0.35">
      <c r="B21" s="318" t="s">
        <v>436</v>
      </c>
      <c r="C21" s="319"/>
      <c r="D21" s="320"/>
      <c r="E21" s="146"/>
    </row>
    <row r="22" spans="2:12" s="31" customFormat="1" ht="15" x14ac:dyDescent="0.35">
      <c r="B22" s="211" t="s">
        <v>437</v>
      </c>
      <c r="C22" s="212" t="s">
        <v>438</v>
      </c>
      <c r="D22" s="213" t="s">
        <v>177</v>
      </c>
    </row>
    <row r="23" spans="2:12" s="31" customFormat="1" ht="15" x14ac:dyDescent="0.35"/>
    <row r="24" spans="2:12" s="31" customFormat="1" ht="15" x14ac:dyDescent="0.35">
      <c r="B24" s="145" t="s">
        <v>439</v>
      </c>
      <c r="C24" s="145" t="s">
        <v>440</v>
      </c>
      <c r="D24" s="191" t="s">
        <v>441</v>
      </c>
      <c r="E24" s="191" t="s">
        <v>442</v>
      </c>
      <c r="F24" s="191" t="s">
        <v>443</v>
      </c>
      <c r="G24" s="191" t="s">
        <v>444</v>
      </c>
      <c r="H24" s="191" t="s">
        <v>445</v>
      </c>
      <c r="I24" s="191" t="s">
        <v>446</v>
      </c>
    </row>
    <row r="25" spans="2:12" s="31" customFormat="1" ht="15" x14ac:dyDescent="0.35">
      <c r="B25" s="191" t="s">
        <v>190</v>
      </c>
      <c r="C25" s="191" t="s">
        <v>447</v>
      </c>
      <c r="D25" s="191">
        <v>30019775</v>
      </c>
      <c r="E25" s="191" t="s">
        <v>448</v>
      </c>
      <c r="F25" s="191" t="s">
        <v>449</v>
      </c>
      <c r="G25" s="149"/>
      <c r="H25" s="149" t="s">
        <v>450</v>
      </c>
      <c r="I25" s="148">
        <f>SUMIF(Table10[Company],Companies[[#This Row],[Full company name]],Table10[Revenue value])</f>
        <v>77236207519.850006</v>
      </c>
    </row>
    <row r="26" spans="2:12" s="31" customFormat="1" ht="15" x14ac:dyDescent="0.35">
      <c r="B26" s="191" t="s">
        <v>188</v>
      </c>
      <c r="C26" s="191" t="s">
        <v>447</v>
      </c>
      <c r="D26" s="191">
        <v>135390</v>
      </c>
      <c r="E26" s="191" t="s">
        <v>448</v>
      </c>
      <c r="F26" s="191" t="s">
        <v>449</v>
      </c>
      <c r="G26" s="149"/>
      <c r="H26" s="149" t="s">
        <v>451</v>
      </c>
      <c r="I26" s="148">
        <f>SUMIF(Table10[Company],Companies[[#This Row],[Full company name]],Table10[Revenue value])</f>
        <v>9767649400</v>
      </c>
    </row>
    <row r="27" spans="2:12" s="31" customFormat="1" ht="15" x14ac:dyDescent="0.35">
      <c r="B27" s="191" t="s">
        <v>186</v>
      </c>
      <c r="C27" s="31" t="s">
        <v>447</v>
      </c>
      <c r="D27" s="191">
        <v>20077720</v>
      </c>
      <c r="E27" s="191" t="s">
        <v>448</v>
      </c>
      <c r="F27" s="191" t="s">
        <v>449</v>
      </c>
      <c r="G27" s="149"/>
      <c r="H27" s="247" t="s">
        <v>452</v>
      </c>
      <c r="I27" s="148">
        <f>SUMIF(Table10[Company],Companies[[#This Row],[Full company name]],Table10[Revenue value])</f>
        <v>13631344370.570002</v>
      </c>
    </row>
    <row r="28" spans="2:12" s="31" customFormat="1" ht="15" x14ac:dyDescent="0.35">
      <c r="B28" s="191" t="s">
        <v>453</v>
      </c>
      <c r="C28" s="31" t="s">
        <v>454</v>
      </c>
      <c r="D28" s="191">
        <v>32377038</v>
      </c>
      <c r="E28" s="191" t="s">
        <v>448</v>
      </c>
      <c r="F28" s="191" t="s">
        <v>449</v>
      </c>
      <c r="G28" s="149"/>
      <c r="H28" s="149" t="s">
        <v>450</v>
      </c>
      <c r="I28" s="148">
        <f>SUMIF(Table10[Company],Companies[[#This Row],[Full company name]],Table10[Revenue value])</f>
        <v>8340137799.8399992</v>
      </c>
    </row>
    <row r="29" spans="2:12" s="31" customFormat="1" ht="15" x14ac:dyDescent="0.35">
      <c r="B29" s="191" t="s">
        <v>455</v>
      </c>
      <c r="C29" s="31" t="s">
        <v>454</v>
      </c>
      <c r="D29" s="191">
        <v>33152471</v>
      </c>
      <c r="E29" s="191" t="s">
        <v>448</v>
      </c>
      <c r="F29" s="191" t="s">
        <v>449</v>
      </c>
      <c r="G29" s="149"/>
      <c r="H29" s="149" t="s">
        <v>451</v>
      </c>
      <c r="I29" s="148">
        <f>SUMIF(Table10[Company],Companies[[#This Row],[Full company name]],Table10[Revenue value])</f>
        <v>4391035982.2299995</v>
      </c>
    </row>
    <row r="30" spans="2:12" s="31" customFormat="1" ht="15" x14ac:dyDescent="0.35">
      <c r="B30" s="191" t="s">
        <v>456</v>
      </c>
      <c r="C30" s="31" t="s">
        <v>454</v>
      </c>
      <c r="D30" s="191">
        <v>30732144</v>
      </c>
      <c r="E30" s="191" t="s">
        <v>448</v>
      </c>
      <c r="F30" s="191" t="s">
        <v>449</v>
      </c>
      <c r="G30" s="149"/>
      <c r="H30" s="149" t="s">
        <v>451</v>
      </c>
      <c r="I30" s="148">
        <f>SUMIF(Table10[Company],Companies[[#This Row],[Full company name]],Table10[Revenue value])</f>
        <v>1841374478.7499998</v>
      </c>
    </row>
    <row r="31" spans="2:12" s="31" customFormat="1" ht="15" x14ac:dyDescent="0.35">
      <c r="B31" s="191" t="s">
        <v>457</v>
      </c>
      <c r="C31" s="31" t="s">
        <v>454</v>
      </c>
      <c r="D31" s="191">
        <v>20041662</v>
      </c>
      <c r="E31" s="191" t="s">
        <v>448</v>
      </c>
      <c r="F31" s="191" t="s">
        <v>449</v>
      </c>
      <c r="G31" s="214"/>
      <c r="H31" s="214" t="s">
        <v>458</v>
      </c>
      <c r="I31" s="148">
        <f>SUMIF(Table10[Company],Companies[[#This Row],[Full company name]],Table10[Revenue value])</f>
        <v>1313192228.1699998</v>
      </c>
    </row>
    <row r="32" spans="2:12" s="31" customFormat="1" ht="15" x14ac:dyDescent="0.35">
      <c r="B32" s="191" t="s">
        <v>459</v>
      </c>
      <c r="C32" s="31" t="s">
        <v>454</v>
      </c>
      <c r="D32" s="191">
        <v>35602704</v>
      </c>
      <c r="E32" s="191" t="s">
        <v>448</v>
      </c>
      <c r="F32" s="191" t="s">
        <v>449</v>
      </c>
      <c r="G32" s="149"/>
      <c r="H32" s="149" t="s">
        <v>451</v>
      </c>
      <c r="I32" s="148">
        <f>SUMIF(Table10[Company],Companies[[#This Row],[Full company name]],Table10[Revenue value])</f>
        <v>1062342679.6100001</v>
      </c>
    </row>
    <row r="33" spans="2:9" s="31" customFormat="1" ht="15" x14ac:dyDescent="0.35">
      <c r="B33" s="191" t="s">
        <v>460</v>
      </c>
      <c r="C33" s="31" t="s">
        <v>454</v>
      </c>
      <c r="D33" s="191">
        <v>33100376</v>
      </c>
      <c r="E33" s="191" t="s">
        <v>448</v>
      </c>
      <c r="F33" s="191" t="s">
        <v>449</v>
      </c>
      <c r="G33" s="149"/>
      <c r="H33" s="149" t="s">
        <v>451</v>
      </c>
      <c r="I33" s="148">
        <f>SUMIF(Table10[Company],Companies[[#This Row],[Full company name]],Table10[Revenue value])</f>
        <v>1061971271.8000001</v>
      </c>
    </row>
    <row r="34" spans="2:9" s="31" customFormat="1" ht="15" x14ac:dyDescent="0.35">
      <c r="B34" s="191" t="s">
        <v>461</v>
      </c>
      <c r="C34" s="31" t="s">
        <v>454</v>
      </c>
      <c r="D34" s="191">
        <v>25635581</v>
      </c>
      <c r="E34" s="191" t="s">
        <v>448</v>
      </c>
      <c r="F34" s="191" t="s">
        <v>449</v>
      </c>
      <c r="G34" s="149"/>
      <c r="H34" s="149" t="s">
        <v>450</v>
      </c>
      <c r="I34" s="148">
        <f>SUMIF(Table10[Company],Companies[[#This Row],[Full company name]],Table10[Revenue value])</f>
        <v>1447724307.5900002</v>
      </c>
    </row>
    <row r="35" spans="2:9" s="31" customFormat="1" ht="15" x14ac:dyDescent="0.35">
      <c r="B35" s="191" t="s">
        <v>462</v>
      </c>
      <c r="C35" s="31" t="s">
        <v>454</v>
      </c>
      <c r="D35" s="191">
        <v>26333503</v>
      </c>
      <c r="E35" s="191" t="s">
        <v>448</v>
      </c>
      <c r="F35" s="191" t="s">
        <v>449</v>
      </c>
      <c r="G35" s="149"/>
      <c r="H35" s="149" t="s">
        <v>450</v>
      </c>
      <c r="I35" s="148">
        <f>SUMIF(Table10[Company],Companies[[#This Row],[Full company name]],Table10[Revenue value])</f>
        <v>1226072655.27</v>
      </c>
    </row>
    <row r="36" spans="2:9" s="31" customFormat="1" ht="15" x14ac:dyDescent="0.35">
      <c r="B36" s="191" t="s">
        <v>463</v>
      </c>
      <c r="C36" s="31" t="s">
        <v>454</v>
      </c>
      <c r="D36" s="191">
        <v>36828617</v>
      </c>
      <c r="E36" s="191" t="s">
        <v>448</v>
      </c>
      <c r="F36" s="191" t="s">
        <v>449</v>
      </c>
      <c r="G36" s="214"/>
      <c r="H36" s="214" t="s">
        <v>464</v>
      </c>
      <c r="I36" s="148">
        <f>SUMIF(Table10[Company],Companies[[#This Row],[Full company name]],Table10[Revenue value])</f>
        <v>508141256.46999997</v>
      </c>
    </row>
    <row r="37" spans="2:9" s="31" customFormat="1" ht="15" x14ac:dyDescent="0.35">
      <c r="B37" s="191" t="s">
        <v>192</v>
      </c>
      <c r="C37" s="31" t="s">
        <v>454</v>
      </c>
      <c r="D37" s="191">
        <v>23152126</v>
      </c>
      <c r="E37" s="191" t="s">
        <v>448</v>
      </c>
      <c r="F37" s="191" t="s">
        <v>449</v>
      </c>
      <c r="G37" s="149"/>
      <c r="H37" s="149" t="s">
        <v>451</v>
      </c>
      <c r="I37" s="148">
        <f>SUMIF(Table10[Company],Companies[[#This Row],[Full company name]],Table10[Revenue value])</f>
        <v>445165042.59000003</v>
      </c>
    </row>
    <row r="38" spans="2:9" s="31" customFormat="1" ht="15" x14ac:dyDescent="0.35">
      <c r="B38" s="191" t="s">
        <v>465</v>
      </c>
      <c r="C38" s="31" t="s">
        <v>454</v>
      </c>
      <c r="D38" s="191">
        <v>33862865</v>
      </c>
      <c r="E38" s="191" t="s">
        <v>448</v>
      </c>
      <c r="F38" s="191" t="s">
        <v>449</v>
      </c>
      <c r="G38" s="149"/>
      <c r="H38" s="149" t="s">
        <v>450</v>
      </c>
      <c r="I38" s="148">
        <f>SUMIF(Table10[Company],Companies[[#This Row],[Full company name]],Table10[Revenue value])</f>
        <v>520158225.79999995</v>
      </c>
    </row>
    <row r="39" spans="2:9" s="31" customFormat="1" ht="15" x14ac:dyDescent="0.35">
      <c r="B39" s="191" t="s">
        <v>466</v>
      </c>
      <c r="C39" s="31" t="s">
        <v>454</v>
      </c>
      <c r="D39" s="191">
        <v>30694895</v>
      </c>
      <c r="E39" s="191" t="s">
        <v>448</v>
      </c>
      <c r="F39" s="191" t="s">
        <v>449</v>
      </c>
      <c r="G39" s="149"/>
      <c r="H39" s="149" t="s">
        <v>451</v>
      </c>
      <c r="I39" s="148">
        <f>SUMIF(Table10[Company],Companies[[#This Row],[Full company name]],Table10[Revenue value])</f>
        <v>355093604.09999996</v>
      </c>
    </row>
    <row r="40" spans="2:9" s="31" customFormat="1" ht="15" x14ac:dyDescent="0.35">
      <c r="B40" s="191" t="s">
        <v>467</v>
      </c>
      <c r="C40" s="31" t="s">
        <v>454</v>
      </c>
      <c r="D40" s="191">
        <v>36050166</v>
      </c>
      <c r="E40" s="191" t="s">
        <v>448</v>
      </c>
      <c r="F40" s="191" t="s">
        <v>449</v>
      </c>
      <c r="G40" s="149"/>
      <c r="H40" s="149" t="s">
        <v>451</v>
      </c>
      <c r="I40" s="148">
        <f>SUMIF(Table10[Company],Companies[[#This Row],[Full company name]],Table10[Revenue value])</f>
        <v>291567655.04000002</v>
      </c>
    </row>
    <row r="41" spans="2:9" s="31" customFormat="1" ht="15" x14ac:dyDescent="0.35">
      <c r="B41" s="191" t="s">
        <v>468</v>
      </c>
      <c r="C41" s="31" t="s">
        <v>454</v>
      </c>
      <c r="D41" s="191">
        <v>36282935</v>
      </c>
      <c r="E41" s="191" t="s">
        <v>448</v>
      </c>
      <c r="F41" s="191" t="s">
        <v>449</v>
      </c>
      <c r="G41" s="149"/>
      <c r="H41" s="149" t="s">
        <v>450</v>
      </c>
      <c r="I41" s="148">
        <f>SUMIF(Table10[Company],Companies[[#This Row],[Full company name]],Table10[Revenue value])</f>
        <v>357444459.92000002</v>
      </c>
    </row>
    <row r="42" spans="2:9" s="31" customFormat="1" ht="15" x14ac:dyDescent="0.35">
      <c r="B42" s="191" t="s">
        <v>469</v>
      </c>
      <c r="C42" s="31" t="s">
        <v>454</v>
      </c>
      <c r="D42" s="191">
        <v>39454684</v>
      </c>
      <c r="E42" s="191" t="s">
        <v>448</v>
      </c>
      <c r="F42" s="191" t="s">
        <v>449</v>
      </c>
      <c r="G42" s="214"/>
      <c r="H42" s="214" t="s">
        <v>470</v>
      </c>
      <c r="I42" s="148">
        <f>SUMIF(Table10[Company],Companies[[#This Row],[Full company name]],Table10[Revenue value])</f>
        <v>317111876.72999996</v>
      </c>
    </row>
    <row r="43" spans="2:9" s="31" customFormat="1" ht="15" x14ac:dyDescent="0.35">
      <c r="B43" s="191" t="s">
        <v>471</v>
      </c>
      <c r="C43" s="31" t="s">
        <v>454</v>
      </c>
      <c r="D43" s="191">
        <v>24186185</v>
      </c>
      <c r="E43" s="191" t="s">
        <v>448</v>
      </c>
      <c r="F43" s="191" t="s">
        <v>449</v>
      </c>
      <c r="G43" s="149"/>
      <c r="H43" s="149" t="s">
        <v>451</v>
      </c>
      <c r="I43" s="148">
        <f>SUMIF(Table10[Company],Companies[[#This Row],[Full company name]],Table10[Revenue value])</f>
        <v>286118991.84999996</v>
      </c>
    </row>
    <row r="44" spans="2:9" s="31" customFormat="1" ht="15" x14ac:dyDescent="0.35">
      <c r="B44" s="191" t="s">
        <v>472</v>
      </c>
      <c r="C44" s="31" t="s">
        <v>454</v>
      </c>
      <c r="D44" s="191">
        <v>32426289</v>
      </c>
      <c r="E44" s="191" t="s">
        <v>448</v>
      </c>
      <c r="F44" s="191" t="s">
        <v>449</v>
      </c>
      <c r="G44" s="149"/>
      <c r="H44" s="149" t="s">
        <v>451</v>
      </c>
      <c r="I44" s="148">
        <f>SUMIF(Table10[Company],Companies[[#This Row],[Full company name]],Table10[Revenue value])</f>
        <v>182907572.95000002</v>
      </c>
    </row>
    <row r="45" spans="2:9" s="31" customFormat="1" ht="15" x14ac:dyDescent="0.35">
      <c r="B45" s="191" t="s">
        <v>473</v>
      </c>
      <c r="C45" s="31" t="s">
        <v>454</v>
      </c>
      <c r="D45" s="191">
        <v>38203132</v>
      </c>
      <c r="E45" s="191" t="s">
        <v>448</v>
      </c>
      <c r="F45" s="191" t="s">
        <v>449</v>
      </c>
      <c r="G45" s="149"/>
      <c r="H45" s="149" t="s">
        <v>451</v>
      </c>
      <c r="I45" s="148">
        <f>SUMIF(Table10[Company],Companies[[#This Row],[Full company name]],Table10[Revenue value])</f>
        <v>174629356.31999999</v>
      </c>
    </row>
    <row r="46" spans="2:9" s="31" customFormat="1" ht="15" x14ac:dyDescent="0.35">
      <c r="B46" s="191" t="s">
        <v>474</v>
      </c>
      <c r="C46" s="31" t="s">
        <v>454</v>
      </c>
      <c r="D46" s="191">
        <v>38453810</v>
      </c>
      <c r="E46" s="191" t="s">
        <v>448</v>
      </c>
      <c r="F46" s="191" t="s">
        <v>449</v>
      </c>
      <c r="G46" s="214"/>
      <c r="H46" s="214" t="s">
        <v>475</v>
      </c>
      <c r="I46" s="148">
        <f>SUMIF(Table10[Company],Companies[[#This Row],[Full company name]],Table10[Revenue value])</f>
        <v>469421662.67000002</v>
      </c>
    </row>
    <row r="47" spans="2:9" s="31" customFormat="1" ht="15" x14ac:dyDescent="0.35">
      <c r="B47" s="191" t="s">
        <v>476</v>
      </c>
      <c r="C47" s="31" t="s">
        <v>454</v>
      </c>
      <c r="D47" s="191">
        <v>35612749</v>
      </c>
      <c r="E47" s="191" t="s">
        <v>448</v>
      </c>
      <c r="F47" s="191" t="s">
        <v>449</v>
      </c>
      <c r="G47" s="149"/>
      <c r="H47" s="149" t="s">
        <v>450</v>
      </c>
      <c r="I47" s="148">
        <f>SUMIF(Table10[Company],Companies[[#This Row],[Full company name]],Table10[Revenue value])</f>
        <v>156840917.91999999</v>
      </c>
    </row>
    <row r="48" spans="2:9" s="31" customFormat="1" ht="15" x14ac:dyDescent="0.35">
      <c r="B48" s="191" t="s">
        <v>477</v>
      </c>
      <c r="C48" s="31" t="s">
        <v>454</v>
      </c>
      <c r="D48" s="191">
        <v>31747429</v>
      </c>
      <c r="E48" s="191" t="s">
        <v>448</v>
      </c>
      <c r="F48" s="191" t="s">
        <v>449</v>
      </c>
      <c r="G48" s="149"/>
      <c r="H48" s="149" t="s">
        <v>450</v>
      </c>
      <c r="I48" s="148">
        <f>SUMIF(Table10[Company],Companies[[#This Row],[Full company name]],Table10[Revenue value])</f>
        <v>228775029.97999999</v>
      </c>
    </row>
    <row r="49" spans="2:9" s="31" customFormat="1" ht="15" x14ac:dyDescent="0.35">
      <c r="B49" s="191" t="s">
        <v>478</v>
      </c>
      <c r="C49" s="31" t="s">
        <v>454</v>
      </c>
      <c r="D49" s="191">
        <v>22402928</v>
      </c>
      <c r="E49" s="191" t="s">
        <v>448</v>
      </c>
      <c r="F49" s="191" t="s">
        <v>449</v>
      </c>
      <c r="G49" s="149"/>
      <c r="H49" s="149" t="s">
        <v>450</v>
      </c>
      <c r="I49" s="148">
        <f>SUMIF(Table10[Company],Companies[[#This Row],[Full company name]],Table10[Revenue value])</f>
        <v>223652086.89999998</v>
      </c>
    </row>
    <row r="50" spans="2:9" s="31" customFormat="1" ht="15" x14ac:dyDescent="0.35">
      <c r="B50" s="191" t="s">
        <v>479</v>
      </c>
      <c r="C50" s="31" t="s">
        <v>454</v>
      </c>
      <c r="D50" s="191">
        <v>23703371</v>
      </c>
      <c r="E50" s="191" t="s">
        <v>448</v>
      </c>
      <c r="F50" s="191" t="s">
        <v>449</v>
      </c>
      <c r="G50" s="149"/>
      <c r="H50" s="149" t="s">
        <v>451</v>
      </c>
      <c r="I50" s="148">
        <f>SUMIF(Table10[Company],Companies[[#This Row],[Full company name]],Table10[Revenue value])</f>
        <v>175652878.21999997</v>
      </c>
    </row>
    <row r="51" spans="2:9" s="31" customFormat="1" ht="15" x14ac:dyDescent="0.35">
      <c r="B51" s="191" t="s">
        <v>194</v>
      </c>
      <c r="C51" s="31" t="s">
        <v>454</v>
      </c>
      <c r="D51" s="191">
        <v>42795490</v>
      </c>
      <c r="E51" s="191" t="s">
        <v>448</v>
      </c>
      <c r="F51" s="191" t="s">
        <v>449</v>
      </c>
      <c r="G51" s="149"/>
      <c r="H51" s="149" t="s">
        <v>451</v>
      </c>
      <c r="I51" s="148">
        <f>SUMIF(Table10[Company],Companies[[#This Row],[Full company name]],Table10[Revenue value])</f>
        <v>14978450104.68</v>
      </c>
    </row>
    <row r="52" spans="2:9" s="31" customFormat="1" ht="15" x14ac:dyDescent="0.35">
      <c r="B52" s="191" t="s">
        <v>196</v>
      </c>
      <c r="C52" s="31" t="s">
        <v>454</v>
      </c>
      <c r="D52" s="191">
        <v>30019801</v>
      </c>
      <c r="E52" s="191" t="s">
        <v>448</v>
      </c>
      <c r="F52" s="191" t="s">
        <v>449</v>
      </c>
      <c r="G52" s="214"/>
      <c r="H52" s="214" t="s">
        <v>480</v>
      </c>
      <c r="I52" s="148">
        <f>SUMIF(Table10[Company],Companies[[#This Row],[Full company name]],Table10[Revenue value])</f>
        <v>4046539084.7800007</v>
      </c>
    </row>
    <row r="53" spans="2:9" s="31" customFormat="1" ht="15" x14ac:dyDescent="0.35">
      <c r="B53" s="191" t="s">
        <v>198</v>
      </c>
      <c r="C53" s="31" t="s">
        <v>454</v>
      </c>
      <c r="D53" s="191">
        <v>31570412</v>
      </c>
      <c r="E53" s="191" t="s">
        <v>448</v>
      </c>
      <c r="F53" s="191" t="s">
        <v>449</v>
      </c>
      <c r="G53" s="149"/>
      <c r="H53" s="149" t="s">
        <v>451</v>
      </c>
      <c r="I53" s="148">
        <f>SUMIF(Table10[Company],Companies[[#This Row],[Full company name]],Table10[Revenue value])</f>
        <v>672613798.03999996</v>
      </c>
    </row>
    <row r="54" spans="2:9" s="31" customFormat="1" ht="15" x14ac:dyDescent="0.35">
      <c r="B54" s="191" t="s">
        <v>481</v>
      </c>
      <c r="C54" s="31" t="s">
        <v>454</v>
      </c>
      <c r="D54" s="191">
        <v>24432974</v>
      </c>
      <c r="E54" s="31" t="s">
        <v>482</v>
      </c>
      <c r="F54" s="31" t="s">
        <v>483</v>
      </c>
      <c r="G54" s="149"/>
      <c r="H54" s="149" t="s">
        <v>451</v>
      </c>
      <c r="I54" s="148">
        <f>SUMIF(Table10[Company],Companies[[#This Row],[Full company name]],Table10[Revenue value])</f>
        <v>7214451601.6000118</v>
      </c>
    </row>
    <row r="55" spans="2:9" s="31" customFormat="1" ht="15" x14ac:dyDescent="0.35">
      <c r="B55" s="191" t="s">
        <v>484</v>
      </c>
      <c r="C55" s="31" t="s">
        <v>454</v>
      </c>
      <c r="D55" s="191">
        <v>191000</v>
      </c>
      <c r="E55" s="31" t="s">
        <v>482</v>
      </c>
      <c r="F55" s="31" t="s">
        <v>483</v>
      </c>
      <c r="G55" s="149"/>
      <c r="H55" s="149" t="s">
        <v>451</v>
      </c>
      <c r="I55" s="148">
        <f>SUMIF(Table10[Company],Companies[[#This Row],[Full company name]],Table10[Revenue value])</f>
        <v>8404236574.8999977</v>
      </c>
    </row>
    <row r="56" spans="2:9" s="31" customFormat="1" ht="15" x14ac:dyDescent="0.35">
      <c r="B56" s="191" t="s">
        <v>485</v>
      </c>
      <c r="C56" s="31" t="s">
        <v>454</v>
      </c>
      <c r="D56" s="191">
        <v>191023</v>
      </c>
      <c r="E56" s="31" t="s">
        <v>482</v>
      </c>
      <c r="F56" s="31" t="s">
        <v>483</v>
      </c>
      <c r="G56" s="149"/>
      <c r="H56" s="149" t="s">
        <v>451</v>
      </c>
      <c r="I56" s="148">
        <f>SUMIF(Table10[Company],Companies[[#This Row],[Full company name]],Table10[Revenue value])</f>
        <v>7374728840.710001</v>
      </c>
    </row>
    <row r="57" spans="2:9" s="31" customFormat="1" ht="15" x14ac:dyDescent="0.35">
      <c r="B57" s="191" t="s">
        <v>486</v>
      </c>
      <c r="C57" s="31" t="s">
        <v>454</v>
      </c>
      <c r="D57" s="191">
        <v>190905</v>
      </c>
      <c r="E57" s="31" t="s">
        <v>482</v>
      </c>
      <c r="F57" s="31" t="s">
        <v>483</v>
      </c>
      <c r="G57" s="149"/>
      <c r="H57" s="149" t="s">
        <v>451</v>
      </c>
      <c r="I57" s="148">
        <f>SUMIF(Table10[Company],Companies[[#This Row],[Full company name]],Table10[Revenue value])</f>
        <v>6032585767.3299999</v>
      </c>
    </row>
    <row r="58" spans="2:9" s="31" customFormat="1" ht="15" x14ac:dyDescent="0.35">
      <c r="B58" s="191" t="s">
        <v>487</v>
      </c>
      <c r="C58" s="31" t="s">
        <v>454</v>
      </c>
      <c r="D58" s="191">
        <v>191282</v>
      </c>
      <c r="E58" s="31" t="s">
        <v>482</v>
      </c>
      <c r="F58" s="31" t="s">
        <v>483</v>
      </c>
      <c r="G58" s="149"/>
      <c r="H58" s="149" t="s">
        <v>451</v>
      </c>
      <c r="I58" s="148">
        <f>SUMIF(Table10[Company],Companies[[#This Row],[Full company name]],Table10[Revenue value])</f>
        <v>2354971919.4600019</v>
      </c>
    </row>
    <row r="59" spans="2:9" s="31" customFormat="1" ht="15" x14ac:dyDescent="0.35">
      <c r="B59" s="191" t="s">
        <v>488</v>
      </c>
      <c r="C59" s="31" t="s">
        <v>454</v>
      </c>
      <c r="D59" s="191">
        <v>191218</v>
      </c>
      <c r="E59" s="31" t="s">
        <v>482</v>
      </c>
      <c r="F59" s="31" t="s">
        <v>483</v>
      </c>
      <c r="G59" s="149"/>
      <c r="H59" s="149" t="s">
        <v>451</v>
      </c>
      <c r="I59" s="148">
        <f>SUMIF(Table10[Company],Companies[[#This Row],[Full company name]],Table10[Revenue value])</f>
        <v>4308449701.8700008</v>
      </c>
    </row>
    <row r="60" spans="2:9" s="31" customFormat="1" ht="15" x14ac:dyDescent="0.35">
      <c r="B60" s="191" t="s">
        <v>489</v>
      </c>
      <c r="C60" s="31" t="s">
        <v>454</v>
      </c>
      <c r="D60" s="191">
        <v>191307</v>
      </c>
      <c r="E60" s="31" t="s">
        <v>482</v>
      </c>
      <c r="F60" s="31" t="s">
        <v>483</v>
      </c>
      <c r="G60" s="149"/>
      <c r="H60" s="149" t="s">
        <v>450</v>
      </c>
      <c r="I60" s="148">
        <f>SUMIF(Table10[Company],Companies[[#This Row],[Full company name]],Table10[Revenue value])</f>
        <v>4924266077.6400003</v>
      </c>
    </row>
    <row r="61" spans="2:9" s="31" customFormat="1" ht="15" x14ac:dyDescent="0.35">
      <c r="B61" s="191" t="s">
        <v>490</v>
      </c>
      <c r="C61" s="31" t="s">
        <v>454</v>
      </c>
      <c r="D61" s="191">
        <v>190977</v>
      </c>
      <c r="E61" s="31" t="s">
        <v>482</v>
      </c>
      <c r="F61" s="31" t="s">
        <v>483</v>
      </c>
      <c r="G61" s="149"/>
      <c r="H61" s="149" t="s">
        <v>451</v>
      </c>
      <c r="I61" s="148">
        <f>SUMIF(Table10[Company],Companies[[#This Row],[Full company name]],Table10[Revenue value])</f>
        <v>2628687645.4900002</v>
      </c>
    </row>
    <row r="62" spans="2:9" s="31" customFormat="1" ht="15" x14ac:dyDescent="0.35">
      <c r="B62" s="215" t="s">
        <v>491</v>
      </c>
      <c r="C62" s="31" t="s">
        <v>454</v>
      </c>
      <c r="D62" s="191">
        <v>35713283</v>
      </c>
      <c r="E62" s="31" t="s">
        <v>482</v>
      </c>
      <c r="F62" s="31" t="s">
        <v>483</v>
      </c>
      <c r="G62" s="149"/>
      <c r="H62" s="149" t="s">
        <v>451</v>
      </c>
      <c r="I62" s="148">
        <f>SUMIF(Table10[Company],Companies[[#This Row],[Full company name]],Table10[Revenue value])</f>
        <v>1000382294.3199997</v>
      </c>
    </row>
    <row r="63" spans="2:9" s="31" customFormat="1" ht="15" x14ac:dyDescent="0.35">
      <c r="B63" s="191" t="s">
        <v>492</v>
      </c>
      <c r="C63" s="31" t="s">
        <v>454</v>
      </c>
      <c r="D63" s="191">
        <v>191329</v>
      </c>
      <c r="E63" s="31" t="s">
        <v>482</v>
      </c>
      <c r="F63" s="31" t="s">
        <v>483</v>
      </c>
      <c r="G63" s="149"/>
      <c r="H63" s="149" t="s">
        <v>451</v>
      </c>
      <c r="I63" s="148">
        <f>SUMIF(Table10[Company],Companies[[#This Row],[Full company name]],Table10[Revenue value])</f>
        <v>2558221262.7300005</v>
      </c>
    </row>
    <row r="64" spans="2:9" s="31" customFormat="1" ht="15" x14ac:dyDescent="0.35">
      <c r="B64" s="191" t="s">
        <v>493</v>
      </c>
      <c r="C64" s="31" t="s">
        <v>454</v>
      </c>
      <c r="D64" s="191">
        <v>37064892</v>
      </c>
      <c r="E64" s="31" t="s">
        <v>482</v>
      </c>
      <c r="F64" s="31" t="s">
        <v>483</v>
      </c>
      <c r="G64" s="214"/>
      <c r="H64" s="214" t="s">
        <v>494</v>
      </c>
      <c r="I64" s="148">
        <f>SUMIF(Table10[Company],Companies[[#This Row],[Full company name]],Table10[Revenue value])</f>
        <v>473129860.16000009</v>
      </c>
    </row>
    <row r="65" spans="2:13" s="31" customFormat="1" ht="15" x14ac:dyDescent="0.35">
      <c r="B65" s="191" t="s">
        <v>200</v>
      </c>
      <c r="C65" s="31" t="s">
        <v>447</v>
      </c>
      <c r="D65" s="191">
        <v>36716128</v>
      </c>
      <c r="E65" s="31" t="s">
        <v>482</v>
      </c>
      <c r="F65" s="31" t="s">
        <v>495</v>
      </c>
      <c r="G65" s="149"/>
      <c r="H65" s="149" t="s">
        <v>450</v>
      </c>
      <c r="I65" s="148">
        <f>SUMIF(Table10[Company],Companies[[#This Row],[Full company name]],Table10[Revenue value])</f>
        <v>667646221.50999999</v>
      </c>
    </row>
    <row r="66" spans="2:13" s="31" customFormat="1" ht="15" x14ac:dyDescent="0.35">
      <c r="B66" s="191" t="s">
        <v>496</v>
      </c>
      <c r="C66" s="31" t="s">
        <v>454</v>
      </c>
      <c r="D66" s="191">
        <v>190928</v>
      </c>
      <c r="E66" s="31" t="s">
        <v>482</v>
      </c>
      <c r="F66" s="31" t="s">
        <v>497</v>
      </c>
      <c r="G66" s="149"/>
      <c r="H66" s="149" t="s">
        <v>450</v>
      </c>
      <c r="I66" s="148">
        <f>SUMIF(Table10[Company],Companies[[#This Row],[Full company name]],Table10[Revenue value])</f>
        <v>446717811.31</v>
      </c>
    </row>
    <row r="67" spans="2:13" s="31" customFormat="1" ht="15" x14ac:dyDescent="0.35">
      <c r="B67" s="191" t="s">
        <v>498</v>
      </c>
      <c r="C67" s="31" t="s">
        <v>454</v>
      </c>
      <c r="D67" s="191">
        <v>190911</v>
      </c>
      <c r="E67" s="31" t="s">
        <v>482</v>
      </c>
      <c r="F67" s="31" t="s">
        <v>497</v>
      </c>
      <c r="G67" s="149"/>
      <c r="H67" s="149" t="s">
        <v>450</v>
      </c>
      <c r="I67" s="148">
        <f>SUMIF(Table10[Company],Companies[[#This Row],[Full company name]],Table10[Revenue value])</f>
        <v>244572714.28999999</v>
      </c>
    </row>
    <row r="68" spans="2:13" s="31" customFormat="1" ht="15" x14ac:dyDescent="0.35">
      <c r="B68" s="191" t="s">
        <v>499</v>
      </c>
      <c r="C68" s="31" t="s">
        <v>454</v>
      </c>
      <c r="D68" s="191">
        <v>178353</v>
      </c>
      <c r="E68" s="31" t="s">
        <v>482</v>
      </c>
      <c r="F68" s="31" t="s">
        <v>500</v>
      </c>
      <c r="G68" s="149"/>
      <c r="H68" s="149" t="s">
        <v>451</v>
      </c>
      <c r="I68" s="148">
        <f>SUMIF(Table10[Company],Companies[[#This Row],[Full company name]],Table10[Revenue value])</f>
        <v>3057031739.2999997</v>
      </c>
    </row>
    <row r="69" spans="2:13" s="31" customFormat="1" ht="15" x14ac:dyDescent="0.35">
      <c r="B69" s="191" t="s">
        <v>501</v>
      </c>
      <c r="C69" s="31" t="s">
        <v>454</v>
      </c>
      <c r="D69" s="191">
        <v>13498562</v>
      </c>
      <c r="E69" s="31" t="s">
        <v>482</v>
      </c>
      <c r="F69" s="31" t="s">
        <v>500</v>
      </c>
      <c r="G69" s="149"/>
      <c r="H69" s="149" t="s">
        <v>451</v>
      </c>
      <c r="I69" s="148">
        <f>SUMIF(Table10[Company],Companies[[#This Row],[Full company name]],Table10[Revenue value])</f>
        <v>1955379054.6700001</v>
      </c>
    </row>
    <row r="70" spans="2:13" s="31" customFormat="1" ht="15" x14ac:dyDescent="0.35">
      <c r="B70" s="191" t="s">
        <v>202</v>
      </c>
      <c r="C70" s="31" t="s">
        <v>447</v>
      </c>
      <c r="D70" s="191">
        <v>32323256</v>
      </c>
      <c r="E70" s="31" t="s">
        <v>482</v>
      </c>
      <c r="F70" s="31" t="s">
        <v>500</v>
      </c>
      <c r="G70" s="149"/>
      <c r="H70" s="149" t="s">
        <v>451</v>
      </c>
      <c r="I70" s="148">
        <f>SUMIF(Table10[Company],Companies[[#This Row],[Full company name]],Table10[Revenue value])</f>
        <v>322806170.94</v>
      </c>
    </row>
    <row r="71" spans="2:13" s="31" customFormat="1" ht="15" x14ac:dyDescent="0.35">
      <c r="B71" s="191" t="s">
        <v>502</v>
      </c>
      <c r="C71" s="31" t="s">
        <v>447</v>
      </c>
      <c r="D71" s="191">
        <v>43895975</v>
      </c>
      <c r="E71" s="31" t="s">
        <v>482</v>
      </c>
      <c r="F71" s="31" t="s">
        <v>500</v>
      </c>
      <c r="G71" s="149"/>
      <c r="H71" s="149" t="s">
        <v>451</v>
      </c>
      <c r="I71" s="148">
        <f>SUMIF(Table10[Company],Companies[[#This Row],[Full company name]],Table10[Revenue value])</f>
        <v>379452245.21999997</v>
      </c>
    </row>
    <row r="72" spans="2:13" s="31" customFormat="1" ht="15" x14ac:dyDescent="0.35">
      <c r="B72" s="191" t="s">
        <v>203</v>
      </c>
      <c r="C72" s="31" t="s">
        <v>447</v>
      </c>
      <c r="D72" s="191">
        <v>33426253</v>
      </c>
      <c r="E72" s="31" t="s">
        <v>482</v>
      </c>
      <c r="F72" s="31" t="s">
        <v>500</v>
      </c>
      <c r="G72" s="149"/>
      <c r="H72" s="149" t="s">
        <v>451</v>
      </c>
      <c r="I72" s="148">
        <f>SUMIF(Table10[Company],Companies[[#This Row],[Full company name]],Table10[Revenue value])</f>
        <v>180848479.14000002</v>
      </c>
    </row>
    <row r="73" spans="2:13" s="31" customFormat="1" ht="15" x14ac:dyDescent="0.35">
      <c r="B73" s="191" t="s">
        <v>205</v>
      </c>
      <c r="C73" s="31" t="s">
        <v>447</v>
      </c>
      <c r="D73" s="191">
        <v>32320594</v>
      </c>
      <c r="E73" s="31" t="s">
        <v>482</v>
      </c>
      <c r="F73" s="31" t="s">
        <v>500</v>
      </c>
      <c r="G73" s="149"/>
      <c r="H73" s="149" t="s">
        <v>451</v>
      </c>
      <c r="I73" s="148">
        <f>SUMIF(Table10[Company],Companies[[#This Row],[Full company name]],Table10[Revenue value])</f>
        <v>146380110.11000001</v>
      </c>
    </row>
    <row r="74" spans="2:13" s="31" customFormat="1" ht="15" x14ac:dyDescent="0.35">
      <c r="B74" s="191" t="s">
        <v>503</v>
      </c>
      <c r="C74" s="31" t="s">
        <v>454</v>
      </c>
      <c r="D74" s="191">
        <v>36028628</v>
      </c>
      <c r="E74" s="31" t="s">
        <v>482</v>
      </c>
      <c r="F74" s="31" t="s">
        <v>500</v>
      </c>
      <c r="G74" s="149"/>
      <c r="H74" s="149" t="s">
        <v>450</v>
      </c>
      <c r="I74" s="148">
        <f>SUMIF(Table10[Company],Companies[[#This Row],[Full company name]],Table10[Revenue value])</f>
        <v>182604358.02000004</v>
      </c>
      <c r="M74" s="216"/>
    </row>
    <row r="75" spans="2:13" s="31" customFormat="1" ht="15" x14ac:dyDescent="0.35">
      <c r="B75" s="215" t="s">
        <v>207</v>
      </c>
      <c r="C75" s="31" t="s">
        <v>447</v>
      </c>
      <c r="D75" s="191">
        <v>32087941</v>
      </c>
      <c r="E75" s="31" t="s">
        <v>482</v>
      </c>
      <c r="F75" s="31" t="s">
        <v>500</v>
      </c>
      <c r="G75" s="149"/>
      <c r="H75" s="149" t="s">
        <v>451</v>
      </c>
      <c r="I75" s="148">
        <f>SUMIF(Table10[Company],Companies[[#This Row],[Full company name]],Table10[Revenue value])</f>
        <v>117615159.02</v>
      </c>
    </row>
    <row r="76" spans="2:13" s="31" customFormat="1" ht="15" x14ac:dyDescent="0.35">
      <c r="B76" s="215" t="s">
        <v>212</v>
      </c>
      <c r="C76" s="31" t="s">
        <v>447</v>
      </c>
      <c r="D76" s="191">
        <v>40695853</v>
      </c>
      <c r="E76" s="31" t="s">
        <v>482</v>
      </c>
      <c r="F76" s="31" t="s">
        <v>500</v>
      </c>
      <c r="G76" s="149"/>
      <c r="H76" s="149" t="s">
        <v>451</v>
      </c>
      <c r="I76" s="148">
        <f>SUMIF(Table10[Company],Companies[[#This Row],[Full company name]],Table10[Revenue value])</f>
        <v>106230503.53999999</v>
      </c>
    </row>
    <row r="77" spans="2:13" s="31" customFormat="1" ht="15" x14ac:dyDescent="0.35">
      <c r="B77" s="215" t="s">
        <v>209</v>
      </c>
      <c r="C77" s="31" t="s">
        <v>447</v>
      </c>
      <c r="D77" s="191">
        <v>32359108</v>
      </c>
      <c r="E77" s="31" t="s">
        <v>482</v>
      </c>
      <c r="F77" s="31" t="s">
        <v>500</v>
      </c>
      <c r="G77" s="149"/>
      <c r="H77" s="149" t="s">
        <v>451</v>
      </c>
      <c r="I77" s="148">
        <f>SUMIF(Table10[Company],Companies[[#This Row],[Full company name]],Table10[Revenue value])</f>
        <v>105400345.55000001</v>
      </c>
    </row>
    <row r="78" spans="2:13" s="31" customFormat="1" ht="15" x14ac:dyDescent="0.35">
      <c r="B78" s="215" t="s">
        <v>211</v>
      </c>
      <c r="C78" s="31" t="s">
        <v>447</v>
      </c>
      <c r="D78" s="191">
        <v>33839013</v>
      </c>
      <c r="E78" s="31" t="s">
        <v>482</v>
      </c>
      <c r="F78" s="31" t="s">
        <v>500</v>
      </c>
      <c r="G78" s="149"/>
      <c r="H78" s="149" t="s">
        <v>451</v>
      </c>
      <c r="I78" s="148">
        <f>SUMIF(Table10[Company],Companies[[#This Row],[Full company name]],Table10[Revenue value])</f>
        <v>91023635.530000001</v>
      </c>
    </row>
    <row r="79" spans="2:13" s="31" customFormat="1" ht="15" x14ac:dyDescent="0.35">
      <c r="B79" s="191" t="s">
        <v>504</v>
      </c>
      <c r="C79" s="31" t="s">
        <v>454</v>
      </c>
      <c r="D79" s="191">
        <v>37014600</v>
      </c>
      <c r="E79" s="31" t="s">
        <v>482</v>
      </c>
      <c r="F79" s="31" t="s">
        <v>500</v>
      </c>
      <c r="G79" s="149"/>
      <c r="H79" s="149" t="s">
        <v>450</v>
      </c>
      <c r="I79" s="148">
        <f>SUMIF(Table10[Company],Companies[[#This Row],[Full company name]],Table10[Revenue value])</f>
        <v>85631378.299999967</v>
      </c>
    </row>
    <row r="80" spans="2:13" s="31" customFormat="1" ht="15" x14ac:dyDescent="0.35">
      <c r="B80" s="191" t="s">
        <v>215</v>
      </c>
      <c r="C80" s="31" t="s">
        <v>447</v>
      </c>
      <c r="D80" s="191">
        <v>31599557</v>
      </c>
      <c r="E80" s="31" t="s">
        <v>482</v>
      </c>
      <c r="F80" s="31" t="s">
        <v>500</v>
      </c>
      <c r="G80" s="149"/>
      <c r="H80" s="149" t="s">
        <v>451</v>
      </c>
      <c r="I80" s="148">
        <f>SUMIF(Table10[Company],Companies[[#This Row],[Full company name]],Table10[Revenue value])</f>
        <v>66234231.660000004</v>
      </c>
    </row>
    <row r="81" spans="2:10" s="31" customFormat="1" ht="15" x14ac:dyDescent="0.35">
      <c r="B81" s="191" t="s">
        <v>213</v>
      </c>
      <c r="C81" s="31" t="s">
        <v>447</v>
      </c>
      <c r="D81" s="191">
        <v>34032208</v>
      </c>
      <c r="E81" s="31" t="s">
        <v>482</v>
      </c>
      <c r="F81" s="31" t="s">
        <v>500</v>
      </c>
      <c r="G81" s="149"/>
      <c r="H81" s="149" t="s">
        <v>451</v>
      </c>
      <c r="I81" s="148">
        <f>SUMIF(Table10[Company],Companies[[#This Row],[Full company name]],Table10[Revenue value])</f>
        <v>68408084.820000008</v>
      </c>
    </row>
    <row r="82" spans="2:10" s="31" customFormat="1" ht="15" x14ac:dyDescent="0.35">
      <c r="C82" s="191"/>
      <c r="F82" s="149"/>
      <c r="G82" s="149"/>
    </row>
    <row r="83" spans="2:10" s="31" customFormat="1" ht="19" x14ac:dyDescent="0.35">
      <c r="B83" s="317" t="s">
        <v>505</v>
      </c>
      <c r="C83" s="317"/>
      <c r="D83" s="317"/>
      <c r="E83" s="317"/>
      <c r="F83" s="317"/>
      <c r="G83" s="317"/>
      <c r="H83" s="317"/>
      <c r="I83" s="317"/>
      <c r="J83" s="317"/>
    </row>
    <row r="84" spans="2:10" s="31" customFormat="1" ht="15" x14ac:dyDescent="0.4">
      <c r="B84" s="145" t="s">
        <v>506</v>
      </c>
      <c r="C84" s="207" t="s">
        <v>507</v>
      </c>
      <c r="D84" s="207" t="s">
        <v>508</v>
      </c>
      <c r="E84" s="207" t="s">
        <v>509</v>
      </c>
      <c r="F84" s="191" t="s">
        <v>510</v>
      </c>
      <c r="G84" s="191" t="s">
        <v>511</v>
      </c>
      <c r="H84" s="191" t="s">
        <v>512</v>
      </c>
      <c r="I84" s="191" t="s">
        <v>513</v>
      </c>
      <c r="J84" s="191" t="s">
        <v>514</v>
      </c>
    </row>
    <row r="85" spans="2:10" s="31" customFormat="1" ht="15" x14ac:dyDescent="0.4">
      <c r="B85" s="145" t="s">
        <v>515</v>
      </c>
      <c r="C85" s="207" t="s">
        <v>516</v>
      </c>
      <c r="D85" s="207" t="s">
        <v>188</v>
      </c>
      <c r="E85" s="31" t="s">
        <v>517</v>
      </c>
      <c r="F85" s="207" t="s">
        <v>518</v>
      </c>
      <c r="G85" s="225">
        <v>4000</v>
      </c>
      <c r="H85" s="31" t="s">
        <v>254</v>
      </c>
    </row>
    <row r="86" spans="2:10" s="31" customFormat="1" ht="15" x14ac:dyDescent="0.4">
      <c r="B86" s="145" t="s">
        <v>515</v>
      </c>
      <c r="C86" s="207" t="s">
        <v>516</v>
      </c>
      <c r="D86" s="207" t="s">
        <v>188</v>
      </c>
      <c r="E86" s="31" t="s">
        <v>519</v>
      </c>
      <c r="F86" s="207" t="s">
        <v>518</v>
      </c>
      <c r="G86" s="225">
        <v>1257000</v>
      </c>
      <c r="H86" s="31" t="s">
        <v>247</v>
      </c>
    </row>
    <row r="87" spans="2:10" s="31" customFormat="1" ht="15" x14ac:dyDescent="0.4">
      <c r="B87" s="145" t="s">
        <v>520</v>
      </c>
      <c r="C87" s="207" t="s">
        <v>521</v>
      </c>
      <c r="D87" s="207" t="s">
        <v>188</v>
      </c>
      <c r="E87" s="31" t="s">
        <v>517</v>
      </c>
      <c r="F87" s="207" t="s">
        <v>518</v>
      </c>
      <c r="G87" s="225">
        <v>22635</v>
      </c>
      <c r="H87" s="31" t="s">
        <v>254</v>
      </c>
    </row>
    <row r="88" spans="2:10" s="31" customFormat="1" ht="15" x14ac:dyDescent="0.4">
      <c r="B88" s="145" t="s">
        <v>520</v>
      </c>
      <c r="C88" s="207" t="s">
        <v>521</v>
      </c>
      <c r="D88" s="207" t="s">
        <v>188</v>
      </c>
      <c r="E88" s="31" t="s">
        <v>519</v>
      </c>
      <c r="F88" s="207" t="s">
        <v>518</v>
      </c>
      <c r="G88" s="225">
        <v>12507000</v>
      </c>
      <c r="H88" s="31" t="s">
        <v>247</v>
      </c>
    </row>
    <row r="89" spans="2:10" s="31" customFormat="1" ht="15" x14ac:dyDescent="0.4">
      <c r="B89" s="145" t="s">
        <v>520</v>
      </c>
      <c r="C89" s="207" t="s">
        <v>521</v>
      </c>
      <c r="D89" s="207" t="s">
        <v>188</v>
      </c>
      <c r="E89" s="31" t="s">
        <v>519</v>
      </c>
      <c r="F89" s="207" t="s">
        <v>518</v>
      </c>
      <c r="G89" s="225">
        <v>17868000</v>
      </c>
      <c r="H89" s="31" t="s">
        <v>247</v>
      </c>
    </row>
    <row r="90" spans="2:10" s="31" customFormat="1" ht="15" x14ac:dyDescent="0.4">
      <c r="B90" s="145" t="s">
        <v>520</v>
      </c>
      <c r="C90" s="207" t="s">
        <v>521</v>
      </c>
      <c r="D90" s="207" t="s">
        <v>188</v>
      </c>
      <c r="E90" s="31" t="s">
        <v>522</v>
      </c>
      <c r="F90" s="207" t="s">
        <v>518</v>
      </c>
      <c r="G90" s="225">
        <v>1391</v>
      </c>
      <c r="H90" s="31" t="s">
        <v>254</v>
      </c>
    </row>
    <row r="91" spans="2:10" s="31" customFormat="1" ht="15" x14ac:dyDescent="0.4">
      <c r="B91" s="145" t="s">
        <v>523</v>
      </c>
      <c r="C91" s="207" t="s">
        <v>524</v>
      </c>
      <c r="D91" s="207" t="s">
        <v>188</v>
      </c>
      <c r="E91" s="31" t="s">
        <v>517</v>
      </c>
      <c r="F91" s="207" t="s">
        <v>518</v>
      </c>
      <c r="G91" s="225">
        <v>102095</v>
      </c>
      <c r="H91" s="31" t="s">
        <v>254</v>
      </c>
    </row>
    <row r="92" spans="2:10" s="31" customFormat="1" ht="15" x14ac:dyDescent="0.4">
      <c r="B92" s="145" t="s">
        <v>523</v>
      </c>
      <c r="C92" s="207" t="s">
        <v>524</v>
      </c>
      <c r="D92" s="207" t="s">
        <v>188</v>
      </c>
      <c r="E92" s="31" t="s">
        <v>519</v>
      </c>
      <c r="F92" s="207" t="s">
        <v>518</v>
      </c>
      <c r="G92" s="225">
        <v>43105000</v>
      </c>
      <c r="H92" s="31" t="s">
        <v>247</v>
      </c>
    </row>
    <row r="93" spans="2:10" ht="15" x14ac:dyDescent="0.4">
      <c r="B93" s="145" t="s">
        <v>525</v>
      </c>
      <c r="C93" s="207" t="s">
        <v>526</v>
      </c>
      <c r="D93" s="207" t="s">
        <v>188</v>
      </c>
      <c r="E93" s="31" t="s">
        <v>517</v>
      </c>
      <c r="F93" s="207" t="s">
        <v>518</v>
      </c>
      <c r="G93" s="225">
        <v>17437</v>
      </c>
      <c r="H93" s="31" t="s">
        <v>254</v>
      </c>
      <c r="I93" s="31"/>
      <c r="J93" s="31"/>
    </row>
    <row r="94" spans="2:10" ht="15" x14ac:dyDescent="0.4">
      <c r="B94" s="145" t="s">
        <v>525</v>
      </c>
      <c r="C94" s="207" t="s">
        <v>526</v>
      </c>
      <c r="D94" s="207" t="s">
        <v>188</v>
      </c>
      <c r="E94" s="31" t="s">
        <v>519</v>
      </c>
      <c r="F94" s="207" t="s">
        <v>518</v>
      </c>
      <c r="G94" s="225">
        <v>2619000</v>
      </c>
      <c r="H94" s="31" t="s">
        <v>247</v>
      </c>
      <c r="I94" s="31"/>
      <c r="J94" s="31"/>
    </row>
    <row r="95" spans="2:10" ht="15" x14ac:dyDescent="0.4">
      <c r="B95" s="145" t="s">
        <v>525</v>
      </c>
      <c r="C95" s="207" t="s">
        <v>526</v>
      </c>
      <c r="D95" s="207" t="s">
        <v>188</v>
      </c>
      <c r="E95" s="31" t="s">
        <v>519</v>
      </c>
      <c r="F95" s="207" t="s">
        <v>518</v>
      </c>
      <c r="G95" s="225">
        <v>6254000</v>
      </c>
      <c r="H95" s="31" t="s">
        <v>247</v>
      </c>
      <c r="I95" s="31"/>
      <c r="J95" s="31"/>
    </row>
    <row r="96" spans="2:10" s="31" customFormat="1" ht="15" x14ac:dyDescent="0.4">
      <c r="B96" s="145" t="s">
        <v>525</v>
      </c>
      <c r="C96" s="207" t="s">
        <v>526</v>
      </c>
      <c r="D96" s="207" t="s">
        <v>188</v>
      </c>
      <c r="E96" s="31" t="s">
        <v>522</v>
      </c>
      <c r="F96" s="207" t="s">
        <v>518</v>
      </c>
      <c r="G96" s="225">
        <v>6027</v>
      </c>
      <c r="H96" s="31" t="s">
        <v>254</v>
      </c>
    </row>
    <row r="97" spans="2:10" s="31" customFormat="1" ht="15" x14ac:dyDescent="0.4">
      <c r="B97" s="145" t="s">
        <v>527</v>
      </c>
      <c r="C97" s="207" t="s">
        <v>528</v>
      </c>
      <c r="D97" s="207" t="s">
        <v>188</v>
      </c>
      <c r="E97" s="31" t="s">
        <v>517</v>
      </c>
      <c r="F97" s="207" t="s">
        <v>518</v>
      </c>
      <c r="G97" s="225">
        <v>5229</v>
      </c>
      <c r="H97" s="31" t="s">
        <v>254</v>
      </c>
    </row>
    <row r="98" spans="2:10" s="31" customFormat="1" ht="15" x14ac:dyDescent="0.4">
      <c r="B98" s="145" t="s">
        <v>527</v>
      </c>
      <c r="C98" s="207" t="s">
        <v>528</v>
      </c>
      <c r="D98" s="207" t="s">
        <v>188</v>
      </c>
      <c r="E98" s="31" t="s">
        <v>519</v>
      </c>
      <c r="F98" s="207" t="s">
        <v>518</v>
      </c>
      <c r="G98" s="225">
        <v>1185000</v>
      </c>
      <c r="H98" s="31" t="s">
        <v>247</v>
      </c>
    </row>
    <row r="99" spans="2:10" ht="15" x14ac:dyDescent="0.4">
      <c r="B99" s="145" t="s">
        <v>529</v>
      </c>
      <c r="C99" s="207" t="s">
        <v>530</v>
      </c>
      <c r="D99" s="207" t="s">
        <v>188</v>
      </c>
      <c r="E99" s="31" t="s">
        <v>517</v>
      </c>
      <c r="F99" s="207" t="s">
        <v>518</v>
      </c>
      <c r="G99" s="225">
        <v>39671</v>
      </c>
      <c r="H99" s="31" t="s">
        <v>254</v>
      </c>
      <c r="I99" s="31"/>
      <c r="J99" s="31"/>
    </row>
    <row r="100" spans="2:10" s="31" customFormat="1" ht="15" x14ac:dyDescent="0.4">
      <c r="B100" s="145" t="s">
        <v>529</v>
      </c>
      <c r="C100" s="207" t="s">
        <v>530</v>
      </c>
      <c r="D100" s="207" t="s">
        <v>188</v>
      </c>
      <c r="E100" s="31" t="s">
        <v>519</v>
      </c>
      <c r="F100" s="207" t="s">
        <v>518</v>
      </c>
      <c r="G100" s="225">
        <v>7305000</v>
      </c>
      <c r="H100" s="31" t="s">
        <v>247</v>
      </c>
    </row>
    <row r="101" spans="2:10" ht="15" x14ac:dyDescent="0.4">
      <c r="B101" s="145" t="s">
        <v>529</v>
      </c>
      <c r="C101" s="207" t="s">
        <v>530</v>
      </c>
      <c r="D101" s="207" t="s">
        <v>188</v>
      </c>
      <c r="E101" s="31" t="s">
        <v>519</v>
      </c>
      <c r="F101" s="207" t="s">
        <v>518</v>
      </c>
      <c r="G101" s="225">
        <v>34814000</v>
      </c>
      <c r="H101" s="31" t="s">
        <v>247</v>
      </c>
      <c r="I101" s="31"/>
      <c r="J101" s="31"/>
    </row>
    <row r="102" spans="2:10" s="31" customFormat="1" ht="15" x14ac:dyDescent="0.4">
      <c r="B102" s="145" t="s">
        <v>529</v>
      </c>
      <c r="C102" s="207" t="s">
        <v>530</v>
      </c>
      <c r="D102" s="207" t="s">
        <v>188</v>
      </c>
      <c r="E102" s="31" t="s">
        <v>522</v>
      </c>
      <c r="F102" s="207" t="s">
        <v>518</v>
      </c>
      <c r="G102" s="225">
        <v>1708</v>
      </c>
      <c r="H102" s="31" t="s">
        <v>254</v>
      </c>
    </row>
    <row r="103" spans="2:10" ht="15" x14ac:dyDescent="0.4">
      <c r="B103" s="145" t="s">
        <v>531</v>
      </c>
      <c r="C103" s="207" t="s">
        <v>532</v>
      </c>
      <c r="D103" s="207" t="s">
        <v>188</v>
      </c>
      <c r="E103" s="31" t="s">
        <v>517</v>
      </c>
      <c r="F103" s="207" t="s">
        <v>518</v>
      </c>
      <c r="G103" s="225">
        <v>20700</v>
      </c>
      <c r="H103" s="31" t="s">
        <v>254</v>
      </c>
      <c r="I103" s="31"/>
      <c r="J103" s="31"/>
    </row>
    <row r="104" spans="2:10" s="31" customFormat="1" ht="15" x14ac:dyDescent="0.4">
      <c r="B104" s="145" t="s">
        <v>531</v>
      </c>
      <c r="C104" s="207" t="s">
        <v>532</v>
      </c>
      <c r="D104" s="207" t="s">
        <v>188</v>
      </c>
      <c r="E104" s="31" t="s">
        <v>519</v>
      </c>
      <c r="F104" s="207" t="s">
        <v>518</v>
      </c>
      <c r="G104" s="225">
        <v>5112000</v>
      </c>
      <c r="H104" s="31" t="s">
        <v>247</v>
      </c>
    </row>
    <row r="105" spans="2:10" s="31" customFormat="1" ht="15" x14ac:dyDescent="0.4">
      <c r="B105" s="145" t="s">
        <v>533</v>
      </c>
      <c r="C105" s="207" t="s">
        <v>534</v>
      </c>
      <c r="D105" s="207" t="s">
        <v>188</v>
      </c>
      <c r="E105" s="31" t="s">
        <v>517</v>
      </c>
      <c r="F105" s="207" t="s">
        <v>518</v>
      </c>
      <c r="G105" s="225">
        <v>835</v>
      </c>
      <c r="H105" s="31" t="s">
        <v>254</v>
      </c>
    </row>
    <row r="106" spans="2:10" ht="15" x14ac:dyDescent="0.4">
      <c r="B106" s="145" t="s">
        <v>533</v>
      </c>
      <c r="C106" s="207" t="s">
        <v>534</v>
      </c>
      <c r="D106" s="207" t="s">
        <v>188</v>
      </c>
      <c r="E106" s="31" t="s">
        <v>519</v>
      </c>
      <c r="F106" s="207" t="s">
        <v>518</v>
      </c>
      <c r="G106" s="225">
        <v>291000</v>
      </c>
      <c r="H106" s="31" t="s">
        <v>247</v>
      </c>
      <c r="I106" s="31"/>
      <c r="J106" s="31"/>
    </row>
    <row r="107" spans="2:10" ht="15" x14ac:dyDescent="0.4">
      <c r="B107" s="145" t="s">
        <v>535</v>
      </c>
      <c r="C107" s="207" t="s">
        <v>536</v>
      </c>
      <c r="D107" s="207" t="s">
        <v>188</v>
      </c>
      <c r="E107" s="31" t="s">
        <v>519</v>
      </c>
      <c r="F107" s="207" t="s">
        <v>518</v>
      </c>
      <c r="G107" s="225">
        <v>2173000</v>
      </c>
      <c r="H107" s="31" t="s">
        <v>247</v>
      </c>
      <c r="I107" s="31"/>
      <c r="J107" s="31"/>
    </row>
    <row r="108" spans="2:10" ht="15" x14ac:dyDescent="0.4">
      <c r="B108" s="145" t="s">
        <v>535</v>
      </c>
      <c r="C108" s="207" t="s">
        <v>536</v>
      </c>
      <c r="D108" s="207" t="s">
        <v>188</v>
      </c>
      <c r="E108" s="31" t="s">
        <v>522</v>
      </c>
      <c r="F108" s="207" t="s">
        <v>518</v>
      </c>
      <c r="G108" s="225">
        <v>262</v>
      </c>
      <c r="H108" s="31" t="s">
        <v>254</v>
      </c>
      <c r="I108" s="31"/>
      <c r="J108" s="31"/>
    </row>
    <row r="109" spans="2:10" ht="15" x14ac:dyDescent="0.4">
      <c r="B109" s="145" t="s">
        <v>537</v>
      </c>
      <c r="C109" s="207" t="s">
        <v>538</v>
      </c>
      <c r="D109" s="207" t="s">
        <v>188</v>
      </c>
      <c r="E109" s="31" t="s">
        <v>517</v>
      </c>
      <c r="F109" s="207" t="s">
        <v>518</v>
      </c>
      <c r="G109" s="225">
        <v>83</v>
      </c>
      <c r="H109" s="31" t="s">
        <v>254</v>
      </c>
      <c r="I109" s="31"/>
      <c r="J109" s="31"/>
    </row>
    <row r="110" spans="2:10" ht="15" x14ac:dyDescent="0.4">
      <c r="B110" s="145" t="s">
        <v>537</v>
      </c>
      <c r="C110" s="207" t="s">
        <v>538</v>
      </c>
      <c r="D110" s="207" t="s">
        <v>188</v>
      </c>
      <c r="E110" s="31" t="s">
        <v>519</v>
      </c>
      <c r="F110" s="207" t="s">
        <v>518</v>
      </c>
      <c r="G110" s="225">
        <v>76000</v>
      </c>
      <c r="H110" s="31" t="s">
        <v>247</v>
      </c>
      <c r="I110" s="31"/>
      <c r="J110" s="31"/>
    </row>
    <row r="111" spans="2:10" ht="15" x14ac:dyDescent="0.4">
      <c r="B111" s="145" t="s">
        <v>537</v>
      </c>
      <c r="C111" s="207" t="s">
        <v>538</v>
      </c>
      <c r="D111" s="207" t="s">
        <v>188</v>
      </c>
      <c r="E111" s="31" t="s">
        <v>519</v>
      </c>
      <c r="F111" s="207" t="s">
        <v>518</v>
      </c>
      <c r="G111" s="225">
        <v>9343000</v>
      </c>
      <c r="H111" s="31" t="s">
        <v>247</v>
      </c>
      <c r="I111" s="31"/>
      <c r="J111" s="31"/>
    </row>
    <row r="112" spans="2:10" ht="15" x14ac:dyDescent="0.4">
      <c r="B112" s="145" t="s">
        <v>537</v>
      </c>
      <c r="C112" s="207" t="s">
        <v>538</v>
      </c>
      <c r="D112" s="207" t="s">
        <v>188</v>
      </c>
      <c r="E112" s="31" t="s">
        <v>522</v>
      </c>
      <c r="F112" s="207" t="s">
        <v>518</v>
      </c>
      <c r="G112" s="225">
        <v>0</v>
      </c>
      <c r="H112" s="31" t="s">
        <v>254</v>
      </c>
      <c r="I112" s="31"/>
      <c r="J112" s="31"/>
    </row>
    <row r="113" spans="2:10" ht="15" x14ac:dyDescent="0.4">
      <c r="B113" s="145" t="s">
        <v>539</v>
      </c>
      <c r="C113" s="207" t="s">
        <v>540</v>
      </c>
      <c r="D113" s="207" t="s">
        <v>188</v>
      </c>
      <c r="E113" s="31" t="s">
        <v>517</v>
      </c>
      <c r="F113" s="207" t="s">
        <v>518</v>
      </c>
      <c r="G113" s="225">
        <v>166</v>
      </c>
      <c r="H113" s="31" t="s">
        <v>254</v>
      </c>
      <c r="I113" s="31"/>
      <c r="J113" s="31"/>
    </row>
    <row r="114" spans="2:10" ht="15" x14ac:dyDescent="0.4">
      <c r="B114" s="145" t="s">
        <v>539</v>
      </c>
      <c r="C114" s="207" t="s">
        <v>540</v>
      </c>
      <c r="D114" s="207" t="s">
        <v>188</v>
      </c>
      <c r="E114" s="31" t="s">
        <v>519</v>
      </c>
      <c r="F114" s="207" t="s">
        <v>518</v>
      </c>
      <c r="G114" s="225">
        <v>11000</v>
      </c>
      <c r="H114" s="31" t="s">
        <v>247</v>
      </c>
      <c r="I114" s="31"/>
      <c r="J114" s="31"/>
    </row>
    <row r="115" spans="2:10" s="31" customFormat="1" ht="15" x14ac:dyDescent="0.4">
      <c r="B115" s="145" t="s">
        <v>541</v>
      </c>
      <c r="C115" s="207" t="s">
        <v>542</v>
      </c>
      <c r="D115" s="207" t="s">
        <v>188</v>
      </c>
      <c r="E115" s="31" t="s">
        <v>517</v>
      </c>
      <c r="F115" s="207" t="s">
        <v>518</v>
      </c>
      <c r="G115" s="225">
        <v>3227</v>
      </c>
      <c r="H115" s="31" t="s">
        <v>254</v>
      </c>
    </row>
    <row r="116" spans="2:10" ht="15" x14ac:dyDescent="0.4">
      <c r="B116" s="145" t="s">
        <v>541</v>
      </c>
      <c r="C116" s="207" t="s">
        <v>542</v>
      </c>
      <c r="D116" s="207" t="s">
        <v>188</v>
      </c>
      <c r="E116" s="31" t="s">
        <v>519</v>
      </c>
      <c r="F116" s="207" t="s">
        <v>518</v>
      </c>
      <c r="G116" s="225">
        <v>22000</v>
      </c>
      <c r="H116" s="31" t="s">
        <v>247</v>
      </c>
      <c r="I116" s="31"/>
      <c r="J116" s="31"/>
    </row>
    <row r="117" spans="2:10" ht="15" x14ac:dyDescent="0.4">
      <c r="B117" s="145" t="s">
        <v>543</v>
      </c>
      <c r="C117" s="207" t="s">
        <v>544</v>
      </c>
      <c r="D117" s="207" t="s">
        <v>188</v>
      </c>
      <c r="E117" s="31" t="s">
        <v>517</v>
      </c>
      <c r="F117" s="207" t="s">
        <v>518</v>
      </c>
      <c r="G117" s="225">
        <v>4400</v>
      </c>
      <c r="H117" s="31" t="s">
        <v>254</v>
      </c>
      <c r="I117" s="31"/>
      <c r="J117" s="31"/>
    </row>
    <row r="118" spans="2:10" ht="15" x14ac:dyDescent="0.4">
      <c r="B118" s="145" t="s">
        <v>543</v>
      </c>
      <c r="C118" s="207" t="s">
        <v>544</v>
      </c>
      <c r="D118" s="207" t="s">
        <v>188</v>
      </c>
      <c r="E118" s="31" t="s">
        <v>519</v>
      </c>
      <c r="F118" s="207" t="s">
        <v>518</v>
      </c>
      <c r="G118" s="225">
        <v>436000</v>
      </c>
      <c r="H118" s="31" t="s">
        <v>247</v>
      </c>
      <c r="I118" s="31"/>
      <c r="J118" s="31"/>
    </row>
    <row r="119" spans="2:10" ht="15" x14ac:dyDescent="0.4">
      <c r="B119" s="145" t="s">
        <v>545</v>
      </c>
      <c r="C119" s="207" t="s">
        <v>546</v>
      </c>
      <c r="D119" s="207" t="s">
        <v>188</v>
      </c>
      <c r="E119" s="31" t="s">
        <v>517</v>
      </c>
      <c r="F119" s="207" t="s">
        <v>518</v>
      </c>
      <c r="G119" s="225">
        <v>9805</v>
      </c>
      <c r="H119" s="31" t="s">
        <v>254</v>
      </c>
      <c r="I119" s="31"/>
      <c r="J119" s="31"/>
    </row>
    <row r="120" spans="2:10" ht="15" x14ac:dyDescent="0.4">
      <c r="B120" s="145" t="s">
        <v>545</v>
      </c>
      <c r="C120" s="207" t="s">
        <v>546</v>
      </c>
      <c r="D120" s="207" t="s">
        <v>188</v>
      </c>
      <c r="E120" s="31" t="s">
        <v>519</v>
      </c>
      <c r="F120" s="207" t="s">
        <v>518</v>
      </c>
      <c r="G120" s="225">
        <v>7983000</v>
      </c>
      <c r="H120" s="31" t="s">
        <v>247</v>
      </c>
      <c r="I120" s="31"/>
      <c r="J120" s="31"/>
    </row>
    <row r="121" spans="2:10" ht="15" x14ac:dyDescent="0.4">
      <c r="B121" s="145" t="s">
        <v>545</v>
      </c>
      <c r="C121" s="207" t="s">
        <v>546</v>
      </c>
      <c r="D121" s="207" t="s">
        <v>188</v>
      </c>
      <c r="E121" s="31" t="s">
        <v>519</v>
      </c>
      <c r="F121" s="207" t="s">
        <v>518</v>
      </c>
      <c r="G121" s="225">
        <v>470000</v>
      </c>
      <c r="H121" s="31" t="s">
        <v>247</v>
      </c>
      <c r="I121" s="31"/>
      <c r="J121" s="31"/>
    </row>
    <row r="122" spans="2:10" ht="15" x14ac:dyDescent="0.4">
      <c r="B122" s="145" t="s">
        <v>545</v>
      </c>
      <c r="C122" s="207" t="s">
        <v>546</v>
      </c>
      <c r="D122" s="207" t="s">
        <v>188</v>
      </c>
      <c r="E122" s="31" t="s">
        <v>522</v>
      </c>
      <c r="F122" s="207" t="s">
        <v>518</v>
      </c>
      <c r="G122" s="225">
        <v>12</v>
      </c>
      <c r="H122" s="31" t="s">
        <v>254</v>
      </c>
      <c r="I122" s="31"/>
      <c r="J122" s="31"/>
    </row>
    <row r="123" spans="2:10" ht="15" x14ac:dyDescent="0.4">
      <c r="B123" s="145" t="s">
        <v>547</v>
      </c>
      <c r="C123" s="207" t="s">
        <v>548</v>
      </c>
      <c r="D123" s="207" t="s">
        <v>188</v>
      </c>
      <c r="E123" s="31" t="s">
        <v>517</v>
      </c>
      <c r="F123" s="207" t="s">
        <v>518</v>
      </c>
      <c r="G123" s="225">
        <v>7503</v>
      </c>
      <c r="H123" s="31" t="s">
        <v>254</v>
      </c>
      <c r="I123" s="31"/>
      <c r="J123" s="31"/>
    </row>
    <row r="124" spans="2:10" ht="15" x14ac:dyDescent="0.4">
      <c r="B124" s="145" t="s">
        <v>547</v>
      </c>
      <c r="C124" s="207" t="s">
        <v>548</v>
      </c>
      <c r="D124" s="207" t="s">
        <v>188</v>
      </c>
      <c r="E124" s="31" t="s">
        <v>519</v>
      </c>
      <c r="F124" s="207" t="s">
        <v>518</v>
      </c>
      <c r="G124" s="225">
        <v>4216000</v>
      </c>
      <c r="H124" s="31" t="s">
        <v>247</v>
      </c>
      <c r="I124" s="31"/>
      <c r="J124" s="31"/>
    </row>
    <row r="125" spans="2:10" ht="15" x14ac:dyDescent="0.4">
      <c r="B125" s="145" t="s">
        <v>549</v>
      </c>
      <c r="C125" s="207" t="s">
        <v>550</v>
      </c>
      <c r="D125" s="207" t="s">
        <v>188</v>
      </c>
      <c r="E125" s="31" t="s">
        <v>517</v>
      </c>
      <c r="F125" s="207" t="s">
        <v>518</v>
      </c>
      <c r="G125" s="225">
        <v>272</v>
      </c>
      <c r="H125" s="31" t="s">
        <v>254</v>
      </c>
      <c r="I125" s="31"/>
      <c r="J125" s="31"/>
    </row>
    <row r="126" spans="2:10" ht="15" x14ac:dyDescent="0.4">
      <c r="B126" s="145" t="s">
        <v>549</v>
      </c>
      <c r="C126" s="207" t="s">
        <v>550</v>
      </c>
      <c r="D126" s="207" t="s">
        <v>188</v>
      </c>
      <c r="E126" s="31" t="s">
        <v>519</v>
      </c>
      <c r="F126" s="207" t="s">
        <v>518</v>
      </c>
      <c r="G126" s="225">
        <v>7000</v>
      </c>
      <c r="H126" s="31" t="s">
        <v>247</v>
      </c>
      <c r="I126" s="31"/>
      <c r="J126" s="31"/>
    </row>
    <row r="127" spans="2:10" ht="15" x14ac:dyDescent="0.4">
      <c r="B127" s="145" t="s">
        <v>549</v>
      </c>
      <c r="C127" s="207" t="s">
        <v>550</v>
      </c>
      <c r="D127" s="207" t="s">
        <v>188</v>
      </c>
      <c r="E127" s="31" t="s">
        <v>519</v>
      </c>
      <c r="F127" s="207" t="s">
        <v>518</v>
      </c>
      <c r="G127" s="225">
        <v>33930000</v>
      </c>
      <c r="H127" s="31" t="s">
        <v>247</v>
      </c>
      <c r="I127" s="31"/>
      <c r="J127" s="31"/>
    </row>
    <row r="128" spans="2:10" ht="15" x14ac:dyDescent="0.4">
      <c r="B128" s="145" t="s">
        <v>549</v>
      </c>
      <c r="C128" s="207" t="s">
        <v>550</v>
      </c>
      <c r="D128" s="207" t="s">
        <v>188</v>
      </c>
      <c r="E128" s="31" t="s">
        <v>522</v>
      </c>
      <c r="F128" s="207" t="s">
        <v>518</v>
      </c>
      <c r="G128" s="225">
        <v>1930</v>
      </c>
      <c r="H128" s="31" t="s">
        <v>254</v>
      </c>
      <c r="I128" s="31"/>
      <c r="J128" s="31"/>
    </row>
    <row r="129" spans="2:10" ht="15" x14ac:dyDescent="0.4">
      <c r="B129" s="145" t="s">
        <v>551</v>
      </c>
      <c r="C129" s="207" t="s">
        <v>552</v>
      </c>
      <c r="D129" s="207" t="s">
        <v>188</v>
      </c>
      <c r="E129" s="31" t="s">
        <v>517</v>
      </c>
      <c r="F129" s="207" t="s">
        <v>518</v>
      </c>
      <c r="G129" s="225">
        <v>12214</v>
      </c>
      <c r="H129" s="31" t="s">
        <v>254</v>
      </c>
      <c r="I129" s="31"/>
      <c r="J129" s="31"/>
    </row>
    <row r="130" spans="2:10" ht="15" x14ac:dyDescent="0.4">
      <c r="B130" s="145" t="s">
        <v>551</v>
      </c>
      <c r="C130" s="207" t="s">
        <v>552</v>
      </c>
      <c r="D130" s="207" t="s">
        <v>188</v>
      </c>
      <c r="E130" s="31" t="s">
        <v>519</v>
      </c>
      <c r="F130" s="207" t="s">
        <v>518</v>
      </c>
      <c r="G130" s="225">
        <v>3742000</v>
      </c>
      <c r="H130" s="31" t="s">
        <v>247</v>
      </c>
      <c r="I130" s="31"/>
      <c r="J130" s="31"/>
    </row>
    <row r="131" spans="2:10" ht="15" x14ac:dyDescent="0.4">
      <c r="B131" s="145" t="s">
        <v>553</v>
      </c>
      <c r="C131" s="207" t="s">
        <v>554</v>
      </c>
      <c r="D131" s="207" t="s">
        <v>188</v>
      </c>
      <c r="E131" s="31" t="s">
        <v>517</v>
      </c>
      <c r="F131" s="207" t="s">
        <v>518</v>
      </c>
      <c r="G131" s="225">
        <v>153652</v>
      </c>
      <c r="H131" s="31" t="s">
        <v>254</v>
      </c>
      <c r="I131" s="31"/>
      <c r="J131" s="31"/>
    </row>
    <row r="132" spans="2:10" ht="15" x14ac:dyDescent="0.4">
      <c r="B132" s="145" t="s">
        <v>553</v>
      </c>
      <c r="C132" s="207" t="s">
        <v>554</v>
      </c>
      <c r="D132" s="207" t="s">
        <v>188</v>
      </c>
      <c r="E132" s="31" t="s">
        <v>519</v>
      </c>
      <c r="F132" s="207" t="s">
        <v>518</v>
      </c>
      <c r="G132" s="225">
        <v>89210000</v>
      </c>
      <c r="H132" s="31" t="s">
        <v>247</v>
      </c>
      <c r="I132" s="31"/>
      <c r="J132" s="31"/>
    </row>
    <row r="133" spans="2:10" ht="15" x14ac:dyDescent="0.4">
      <c r="B133" s="145" t="s">
        <v>555</v>
      </c>
      <c r="C133" s="207" t="s">
        <v>556</v>
      </c>
      <c r="D133" s="207" t="s">
        <v>188</v>
      </c>
      <c r="E133" s="31" t="s">
        <v>517</v>
      </c>
      <c r="F133" s="207" t="s">
        <v>518</v>
      </c>
      <c r="G133" s="225">
        <v>23446</v>
      </c>
      <c r="H133" s="31" t="s">
        <v>254</v>
      </c>
      <c r="I133" s="31"/>
      <c r="J133" s="31"/>
    </row>
    <row r="134" spans="2:10" ht="15" x14ac:dyDescent="0.4">
      <c r="B134" s="145" t="s">
        <v>555</v>
      </c>
      <c r="C134" s="207" t="s">
        <v>556</v>
      </c>
      <c r="D134" s="207" t="s">
        <v>188</v>
      </c>
      <c r="E134" s="31" t="s">
        <v>519</v>
      </c>
      <c r="F134" s="207" t="s">
        <v>518</v>
      </c>
      <c r="G134" s="225">
        <v>14938000</v>
      </c>
      <c r="H134" s="31" t="s">
        <v>247</v>
      </c>
      <c r="I134" s="31"/>
      <c r="J134" s="31"/>
    </row>
    <row r="135" spans="2:10" ht="15" x14ac:dyDescent="0.4">
      <c r="B135" s="145" t="s">
        <v>557</v>
      </c>
      <c r="C135" s="207" t="s">
        <v>558</v>
      </c>
      <c r="D135" s="207" t="s">
        <v>188</v>
      </c>
      <c r="E135" s="31" t="s">
        <v>517</v>
      </c>
      <c r="F135" s="207" t="s">
        <v>518</v>
      </c>
      <c r="G135" s="225">
        <v>17429</v>
      </c>
      <c r="H135" s="31" t="s">
        <v>254</v>
      </c>
      <c r="I135" s="31"/>
      <c r="J135" s="31"/>
    </row>
    <row r="136" spans="2:10" ht="15" x14ac:dyDescent="0.4">
      <c r="B136" s="145" t="s">
        <v>557</v>
      </c>
      <c r="C136" s="207" t="s">
        <v>558</v>
      </c>
      <c r="D136" s="207" t="s">
        <v>188</v>
      </c>
      <c r="E136" s="31" t="s">
        <v>519</v>
      </c>
      <c r="F136" s="207" t="s">
        <v>518</v>
      </c>
      <c r="G136" s="225">
        <v>10118000</v>
      </c>
      <c r="H136" s="31" t="s">
        <v>247</v>
      </c>
      <c r="I136" s="31"/>
      <c r="J136" s="31"/>
    </row>
    <row r="137" spans="2:10" ht="15" x14ac:dyDescent="0.4">
      <c r="B137" s="145" t="s">
        <v>559</v>
      </c>
      <c r="C137" s="207" t="s">
        <v>560</v>
      </c>
      <c r="D137" s="207" t="s">
        <v>188</v>
      </c>
      <c r="E137" s="31" t="s">
        <v>517</v>
      </c>
      <c r="F137" s="207" t="s">
        <v>518</v>
      </c>
      <c r="G137" s="225">
        <v>9506</v>
      </c>
      <c r="H137" s="31" t="s">
        <v>254</v>
      </c>
      <c r="I137" s="31"/>
      <c r="J137" s="31"/>
    </row>
    <row r="138" spans="2:10" ht="15" x14ac:dyDescent="0.4">
      <c r="B138" s="145" t="s">
        <v>559</v>
      </c>
      <c r="C138" s="207" t="s">
        <v>560</v>
      </c>
      <c r="D138" s="207" t="s">
        <v>188</v>
      </c>
      <c r="E138" s="31" t="s">
        <v>519</v>
      </c>
      <c r="F138" s="207" t="s">
        <v>518</v>
      </c>
      <c r="G138" s="225">
        <v>446000</v>
      </c>
      <c r="H138" s="31" t="s">
        <v>247</v>
      </c>
      <c r="I138" s="31"/>
      <c r="J138" s="31"/>
    </row>
    <row r="139" spans="2:10" ht="15" x14ac:dyDescent="0.4">
      <c r="B139" s="145" t="s">
        <v>559</v>
      </c>
      <c r="C139" s="207" t="s">
        <v>560</v>
      </c>
      <c r="D139" s="207" t="s">
        <v>188</v>
      </c>
      <c r="E139" s="31" t="s">
        <v>519</v>
      </c>
      <c r="F139" s="207" t="s">
        <v>518</v>
      </c>
      <c r="G139" s="225">
        <v>4519000</v>
      </c>
      <c r="H139" s="31" t="s">
        <v>247</v>
      </c>
      <c r="I139" s="31"/>
      <c r="J139" s="31"/>
    </row>
    <row r="140" spans="2:10" ht="15" x14ac:dyDescent="0.4">
      <c r="B140" s="145" t="s">
        <v>559</v>
      </c>
      <c r="C140" s="207" t="s">
        <v>560</v>
      </c>
      <c r="D140" s="207" t="s">
        <v>188</v>
      </c>
      <c r="E140" s="31" t="s">
        <v>522</v>
      </c>
      <c r="F140" s="207" t="s">
        <v>518</v>
      </c>
      <c r="G140" s="225">
        <v>0</v>
      </c>
      <c r="H140" s="31" t="s">
        <v>254</v>
      </c>
      <c r="I140" s="31"/>
      <c r="J140" s="31"/>
    </row>
    <row r="141" spans="2:10" ht="15" x14ac:dyDescent="0.4">
      <c r="B141" s="145" t="s">
        <v>561</v>
      </c>
      <c r="C141" s="207" t="s">
        <v>562</v>
      </c>
      <c r="D141" s="207" t="s">
        <v>188</v>
      </c>
      <c r="E141" s="31" t="s">
        <v>517</v>
      </c>
      <c r="F141" s="207" t="s">
        <v>518</v>
      </c>
      <c r="G141" s="225">
        <v>250</v>
      </c>
      <c r="H141" s="31" t="s">
        <v>254</v>
      </c>
      <c r="I141" s="31"/>
      <c r="J141" s="31"/>
    </row>
    <row r="142" spans="2:10" ht="15" x14ac:dyDescent="0.4">
      <c r="B142" s="145" t="s">
        <v>561</v>
      </c>
      <c r="C142" s="207" t="s">
        <v>562</v>
      </c>
      <c r="D142" s="207" t="s">
        <v>188</v>
      </c>
      <c r="E142" s="31" t="s">
        <v>519</v>
      </c>
      <c r="F142" s="207" t="s">
        <v>518</v>
      </c>
      <c r="G142" s="225">
        <v>12000</v>
      </c>
      <c r="H142" s="31" t="s">
        <v>247</v>
      </c>
      <c r="I142" s="31"/>
      <c r="J142" s="31"/>
    </row>
    <row r="143" spans="2:10" ht="15" x14ac:dyDescent="0.4">
      <c r="B143" s="145" t="s">
        <v>563</v>
      </c>
      <c r="C143" s="207" t="s">
        <v>564</v>
      </c>
      <c r="D143" s="207" t="s">
        <v>188</v>
      </c>
      <c r="E143" s="31" t="s">
        <v>517</v>
      </c>
      <c r="F143" s="207" t="s">
        <v>518</v>
      </c>
      <c r="G143" s="225">
        <v>16699</v>
      </c>
      <c r="H143" s="31" t="s">
        <v>254</v>
      </c>
      <c r="I143" s="31"/>
      <c r="J143" s="31"/>
    </row>
    <row r="144" spans="2:10" ht="15" x14ac:dyDescent="0.4">
      <c r="B144" s="145" t="s">
        <v>563</v>
      </c>
      <c r="C144" s="207" t="s">
        <v>564</v>
      </c>
      <c r="D144" s="207" t="s">
        <v>188</v>
      </c>
      <c r="E144" s="31" t="s">
        <v>519</v>
      </c>
      <c r="F144" s="207" t="s">
        <v>518</v>
      </c>
      <c r="G144" s="225">
        <v>381000</v>
      </c>
      <c r="H144" s="31" t="s">
        <v>247</v>
      </c>
      <c r="I144" s="31"/>
      <c r="J144" s="31"/>
    </row>
    <row r="145" spans="2:10" ht="15" x14ac:dyDescent="0.4">
      <c r="B145" s="145" t="s">
        <v>565</v>
      </c>
      <c r="C145" s="207" t="s">
        <v>566</v>
      </c>
      <c r="D145" s="207" t="s">
        <v>188</v>
      </c>
      <c r="E145" s="31" t="s">
        <v>517</v>
      </c>
      <c r="F145" s="207" t="s">
        <v>518</v>
      </c>
      <c r="G145" s="225">
        <v>304819</v>
      </c>
      <c r="H145" s="31" t="s">
        <v>254</v>
      </c>
      <c r="I145" s="31"/>
      <c r="J145" s="31"/>
    </row>
    <row r="146" spans="2:10" ht="15" x14ac:dyDescent="0.4">
      <c r="B146" s="145" t="s">
        <v>565</v>
      </c>
      <c r="C146" s="207" t="s">
        <v>566</v>
      </c>
      <c r="D146" s="207" t="s">
        <v>188</v>
      </c>
      <c r="E146" s="31" t="s">
        <v>519</v>
      </c>
      <c r="F146" s="207" t="s">
        <v>518</v>
      </c>
      <c r="G146" s="225">
        <v>22959000</v>
      </c>
      <c r="H146" s="31" t="s">
        <v>247</v>
      </c>
      <c r="I146" s="31"/>
      <c r="J146" s="31"/>
    </row>
    <row r="147" spans="2:10" ht="15" x14ac:dyDescent="0.4">
      <c r="B147" s="145" t="s">
        <v>567</v>
      </c>
      <c r="C147" s="207" t="s">
        <v>568</v>
      </c>
      <c r="D147" s="207" t="s">
        <v>188</v>
      </c>
      <c r="E147" s="31" t="s">
        <v>517</v>
      </c>
      <c r="F147" s="207" t="s">
        <v>518</v>
      </c>
      <c r="G147" s="225">
        <v>54626</v>
      </c>
      <c r="H147" s="31" t="s">
        <v>254</v>
      </c>
      <c r="I147" s="31"/>
      <c r="J147" s="31"/>
    </row>
    <row r="148" spans="2:10" ht="15" x14ac:dyDescent="0.4">
      <c r="B148" s="145" t="s">
        <v>567</v>
      </c>
      <c r="C148" s="207" t="s">
        <v>568</v>
      </c>
      <c r="D148" s="207" t="s">
        <v>188</v>
      </c>
      <c r="E148" s="31" t="s">
        <v>519</v>
      </c>
      <c r="F148" s="207" t="s">
        <v>518</v>
      </c>
      <c r="G148" s="225">
        <v>16265999.999999998</v>
      </c>
      <c r="H148" s="31" t="s">
        <v>247</v>
      </c>
      <c r="I148" s="31"/>
      <c r="J148" s="31"/>
    </row>
    <row r="149" spans="2:10" ht="15" x14ac:dyDescent="0.4">
      <c r="B149" s="145" t="s">
        <v>567</v>
      </c>
      <c r="C149" s="207" t="s">
        <v>568</v>
      </c>
      <c r="D149" s="207" t="s">
        <v>188</v>
      </c>
      <c r="E149" s="31" t="s">
        <v>519</v>
      </c>
      <c r="F149" s="207" t="s">
        <v>518</v>
      </c>
      <c r="G149" s="225">
        <v>4163000.0000000005</v>
      </c>
      <c r="H149" s="31" t="s">
        <v>247</v>
      </c>
      <c r="I149" s="31"/>
      <c r="J149" s="31"/>
    </row>
    <row r="150" spans="2:10" ht="15" x14ac:dyDescent="0.4">
      <c r="B150" s="145" t="s">
        <v>567</v>
      </c>
      <c r="C150" s="207" t="s">
        <v>568</v>
      </c>
      <c r="D150" s="207" t="s">
        <v>188</v>
      </c>
      <c r="E150" s="31" t="s">
        <v>522</v>
      </c>
      <c r="F150" s="207" t="s">
        <v>518</v>
      </c>
      <c r="G150" s="225">
        <v>0</v>
      </c>
      <c r="H150" s="31" t="s">
        <v>254</v>
      </c>
      <c r="I150" s="31"/>
      <c r="J150" s="31"/>
    </row>
    <row r="151" spans="2:10" ht="15" x14ac:dyDescent="0.4">
      <c r="B151" s="145" t="s">
        <v>569</v>
      </c>
      <c r="C151" s="207" t="s">
        <v>570</v>
      </c>
      <c r="D151" s="207" t="s">
        <v>188</v>
      </c>
      <c r="E151" s="31" t="s">
        <v>517</v>
      </c>
      <c r="F151" s="207" t="s">
        <v>518</v>
      </c>
      <c r="G151" s="225">
        <v>57323</v>
      </c>
      <c r="H151" s="31" t="s">
        <v>254</v>
      </c>
      <c r="I151" s="31"/>
      <c r="J151" s="31"/>
    </row>
    <row r="152" spans="2:10" ht="15" x14ac:dyDescent="0.4">
      <c r="B152" s="145" t="s">
        <v>569</v>
      </c>
      <c r="C152" s="207" t="s">
        <v>570</v>
      </c>
      <c r="D152" s="207" t="s">
        <v>188</v>
      </c>
      <c r="E152" s="31" t="s">
        <v>519</v>
      </c>
      <c r="F152" s="207" t="s">
        <v>518</v>
      </c>
      <c r="G152" s="225">
        <v>2117000</v>
      </c>
      <c r="H152" s="31" t="s">
        <v>247</v>
      </c>
      <c r="I152" s="31"/>
      <c r="J152" s="31"/>
    </row>
    <row r="153" spans="2:10" ht="15" x14ac:dyDescent="0.4">
      <c r="B153" s="145" t="s">
        <v>571</v>
      </c>
      <c r="C153" s="207" t="s">
        <v>572</v>
      </c>
      <c r="D153" s="207" t="s">
        <v>188</v>
      </c>
      <c r="E153" s="31" t="s">
        <v>517</v>
      </c>
      <c r="F153" s="207" t="s">
        <v>518</v>
      </c>
      <c r="G153" s="225">
        <v>9284</v>
      </c>
      <c r="H153" s="31" t="s">
        <v>254</v>
      </c>
      <c r="I153" s="31"/>
      <c r="J153" s="31"/>
    </row>
    <row r="154" spans="2:10" ht="15" x14ac:dyDescent="0.4">
      <c r="B154" s="145" t="s">
        <v>571</v>
      </c>
      <c r="C154" s="207" t="s">
        <v>572</v>
      </c>
      <c r="D154" s="207" t="s">
        <v>188</v>
      </c>
      <c r="E154" s="31" t="s">
        <v>519</v>
      </c>
      <c r="F154" s="207" t="s">
        <v>518</v>
      </c>
      <c r="G154" s="225">
        <v>1782100</v>
      </c>
      <c r="H154" s="31" t="s">
        <v>247</v>
      </c>
      <c r="I154" s="31"/>
      <c r="J154" s="31"/>
    </row>
    <row r="155" spans="2:10" ht="15" x14ac:dyDescent="0.4">
      <c r="B155" s="145" t="s">
        <v>573</v>
      </c>
      <c r="C155" s="207" t="s">
        <v>574</v>
      </c>
      <c r="D155" s="207" t="s">
        <v>188</v>
      </c>
      <c r="E155" s="31" t="s">
        <v>517</v>
      </c>
      <c r="F155" s="207" t="s">
        <v>518</v>
      </c>
      <c r="G155" s="225">
        <v>13885</v>
      </c>
      <c r="H155" s="31" t="s">
        <v>254</v>
      </c>
      <c r="I155" s="31"/>
      <c r="J155" s="31"/>
    </row>
    <row r="156" spans="2:10" ht="15" x14ac:dyDescent="0.4">
      <c r="B156" s="145" t="s">
        <v>573</v>
      </c>
      <c r="C156" s="207" t="s">
        <v>574</v>
      </c>
      <c r="D156" s="207" t="s">
        <v>188</v>
      </c>
      <c r="E156" s="31" t="s">
        <v>519</v>
      </c>
      <c r="F156" s="207" t="s">
        <v>518</v>
      </c>
      <c r="G156" s="225">
        <v>3125000</v>
      </c>
      <c r="H156" s="31" t="s">
        <v>247</v>
      </c>
      <c r="I156" s="31"/>
      <c r="J156" s="31"/>
    </row>
    <row r="157" spans="2:10" ht="15" x14ac:dyDescent="0.4">
      <c r="B157" s="145" t="s">
        <v>573</v>
      </c>
      <c r="C157" s="207" t="s">
        <v>574</v>
      </c>
      <c r="D157" s="207" t="s">
        <v>188</v>
      </c>
      <c r="E157" s="31" t="s">
        <v>519</v>
      </c>
      <c r="F157" s="207" t="s">
        <v>518</v>
      </c>
      <c r="G157" s="225">
        <v>19788000</v>
      </c>
      <c r="H157" s="31" t="s">
        <v>247</v>
      </c>
      <c r="I157" s="31"/>
      <c r="J157" s="31"/>
    </row>
    <row r="158" spans="2:10" ht="15" x14ac:dyDescent="0.4">
      <c r="B158" s="145" t="s">
        <v>573</v>
      </c>
      <c r="C158" s="207" t="s">
        <v>574</v>
      </c>
      <c r="D158" s="207" t="s">
        <v>188</v>
      </c>
      <c r="E158" s="31" t="s">
        <v>522</v>
      </c>
      <c r="F158" s="207" t="s">
        <v>518</v>
      </c>
      <c r="G158" s="225">
        <v>4540</v>
      </c>
      <c r="H158" s="31" t="s">
        <v>254</v>
      </c>
      <c r="I158" s="31"/>
      <c r="J158" s="31"/>
    </row>
    <row r="159" spans="2:10" ht="15" x14ac:dyDescent="0.4">
      <c r="B159" s="145" t="s">
        <v>575</v>
      </c>
      <c r="C159" s="207" t="s">
        <v>576</v>
      </c>
      <c r="D159" s="207" t="s">
        <v>188</v>
      </c>
      <c r="E159" s="31" t="s">
        <v>517</v>
      </c>
      <c r="F159" s="207" t="s">
        <v>518</v>
      </c>
      <c r="G159" s="225">
        <v>2007.0000000000002</v>
      </c>
      <c r="H159" s="31" t="s">
        <v>254</v>
      </c>
      <c r="I159" s="31"/>
      <c r="J159" s="31"/>
    </row>
    <row r="160" spans="2:10" ht="15" x14ac:dyDescent="0.4">
      <c r="B160" s="145" t="s">
        <v>575</v>
      </c>
      <c r="C160" s="207" t="s">
        <v>576</v>
      </c>
      <c r="D160" s="207" t="s">
        <v>188</v>
      </c>
      <c r="E160" s="31" t="s">
        <v>519</v>
      </c>
      <c r="F160" s="207" t="s">
        <v>518</v>
      </c>
      <c r="G160" s="225">
        <v>58000</v>
      </c>
      <c r="H160" s="31" t="s">
        <v>247</v>
      </c>
      <c r="I160" s="31"/>
      <c r="J160" s="31"/>
    </row>
    <row r="161" spans="2:10" ht="15" x14ac:dyDescent="0.4">
      <c r="B161" s="145" t="s">
        <v>577</v>
      </c>
      <c r="C161" s="207" t="s">
        <v>578</v>
      </c>
      <c r="D161" s="207" t="s">
        <v>188</v>
      </c>
      <c r="E161" s="31" t="s">
        <v>517</v>
      </c>
      <c r="F161" s="207" t="s">
        <v>518</v>
      </c>
      <c r="G161" s="225">
        <v>14882</v>
      </c>
      <c r="H161" s="31" t="s">
        <v>254</v>
      </c>
      <c r="I161" s="31"/>
      <c r="J161" s="31"/>
    </row>
    <row r="162" spans="2:10" ht="15" x14ac:dyDescent="0.4">
      <c r="B162" s="145" t="s">
        <v>577</v>
      </c>
      <c r="C162" s="207" t="s">
        <v>578</v>
      </c>
      <c r="D162" s="207" t="s">
        <v>188</v>
      </c>
      <c r="E162" s="31" t="s">
        <v>519</v>
      </c>
      <c r="F162" s="207" t="s">
        <v>518</v>
      </c>
      <c r="G162" s="225">
        <v>7066000</v>
      </c>
      <c r="H162" s="31" t="s">
        <v>247</v>
      </c>
      <c r="I162" s="31"/>
      <c r="J162" s="31"/>
    </row>
    <row r="163" spans="2:10" ht="15" x14ac:dyDescent="0.4">
      <c r="B163" s="145" t="s">
        <v>577</v>
      </c>
      <c r="C163" s="207" t="s">
        <v>578</v>
      </c>
      <c r="D163" s="207" t="s">
        <v>188</v>
      </c>
      <c r="E163" s="31" t="s">
        <v>519</v>
      </c>
      <c r="F163" s="207" t="s">
        <v>518</v>
      </c>
      <c r="G163" s="225">
        <v>16050999.999999998</v>
      </c>
      <c r="H163" s="31" t="s">
        <v>247</v>
      </c>
      <c r="I163" s="31"/>
      <c r="J163" s="31"/>
    </row>
    <row r="164" spans="2:10" ht="15" x14ac:dyDescent="0.4">
      <c r="B164" s="145" t="s">
        <v>577</v>
      </c>
      <c r="C164" s="207" t="s">
        <v>578</v>
      </c>
      <c r="D164" s="207" t="s">
        <v>188</v>
      </c>
      <c r="E164" s="31" t="s">
        <v>522</v>
      </c>
      <c r="F164" s="207" t="s">
        <v>518</v>
      </c>
      <c r="G164" s="225">
        <v>1173</v>
      </c>
      <c r="H164" s="31" t="s">
        <v>254</v>
      </c>
      <c r="I164" s="31"/>
      <c r="J164" s="31"/>
    </row>
    <row r="165" spans="2:10" ht="15" x14ac:dyDescent="0.4">
      <c r="B165" s="145" t="s">
        <v>579</v>
      </c>
      <c r="C165" s="207" t="s">
        <v>580</v>
      </c>
      <c r="D165" s="207" t="s">
        <v>188</v>
      </c>
      <c r="E165" s="31" t="s">
        <v>517</v>
      </c>
      <c r="F165" s="207" t="s">
        <v>518</v>
      </c>
      <c r="G165" s="225">
        <v>2001.9999999999998</v>
      </c>
      <c r="H165" s="31" t="s">
        <v>254</v>
      </c>
      <c r="I165" s="31"/>
      <c r="J165" s="31"/>
    </row>
    <row r="166" spans="2:10" ht="15" x14ac:dyDescent="0.4">
      <c r="B166" s="145" t="s">
        <v>579</v>
      </c>
      <c r="C166" s="207" t="s">
        <v>580</v>
      </c>
      <c r="D166" s="207" t="s">
        <v>188</v>
      </c>
      <c r="E166" s="31" t="s">
        <v>519</v>
      </c>
      <c r="F166" s="207" t="s">
        <v>518</v>
      </c>
      <c r="G166" s="225">
        <v>10000</v>
      </c>
      <c r="H166" s="31" t="s">
        <v>247</v>
      </c>
      <c r="I166" s="31"/>
      <c r="J166" s="31"/>
    </row>
    <row r="167" spans="2:10" ht="15" x14ac:dyDescent="0.4">
      <c r="B167" s="145" t="s">
        <v>581</v>
      </c>
      <c r="C167" s="207" t="s">
        <v>582</v>
      </c>
      <c r="D167" s="207" t="s">
        <v>188</v>
      </c>
      <c r="E167" s="31" t="s">
        <v>519</v>
      </c>
      <c r="F167" s="207" t="s">
        <v>518</v>
      </c>
      <c r="G167" s="225">
        <v>43476000</v>
      </c>
      <c r="H167" s="31" t="s">
        <v>247</v>
      </c>
      <c r="I167" s="31"/>
      <c r="J167" s="31"/>
    </row>
    <row r="168" spans="2:10" ht="15" x14ac:dyDescent="0.4">
      <c r="B168" s="145" t="s">
        <v>581</v>
      </c>
      <c r="C168" s="207" t="s">
        <v>582</v>
      </c>
      <c r="D168" s="207" t="s">
        <v>188</v>
      </c>
      <c r="E168" s="31" t="s">
        <v>522</v>
      </c>
      <c r="F168" s="207" t="s">
        <v>518</v>
      </c>
      <c r="G168" s="225">
        <v>6576</v>
      </c>
      <c r="H168" s="31" t="s">
        <v>254</v>
      </c>
      <c r="I168" s="31"/>
      <c r="J168" s="31"/>
    </row>
    <row r="169" spans="2:10" ht="15" x14ac:dyDescent="0.4">
      <c r="B169" s="145" t="s">
        <v>583</v>
      </c>
      <c r="C169" s="207" t="s">
        <v>584</v>
      </c>
      <c r="D169" s="207" t="s">
        <v>188</v>
      </c>
      <c r="E169" s="31" t="s">
        <v>519</v>
      </c>
      <c r="F169" s="207" t="s">
        <v>518</v>
      </c>
      <c r="G169" s="225">
        <v>58000000</v>
      </c>
      <c r="H169" s="31" t="s">
        <v>247</v>
      </c>
      <c r="I169" s="31"/>
      <c r="J169" s="31"/>
    </row>
    <row r="170" spans="2:10" ht="15" x14ac:dyDescent="0.4">
      <c r="B170" s="145" t="s">
        <v>583</v>
      </c>
      <c r="C170" s="207" t="s">
        <v>584</v>
      </c>
      <c r="D170" s="207" t="s">
        <v>188</v>
      </c>
      <c r="E170" s="31" t="s">
        <v>522</v>
      </c>
      <c r="F170" s="207" t="s">
        <v>518</v>
      </c>
      <c r="G170" s="225">
        <v>8341</v>
      </c>
      <c r="H170" s="31" t="s">
        <v>254</v>
      </c>
      <c r="I170" s="31"/>
      <c r="J170" s="31"/>
    </row>
    <row r="171" spans="2:10" ht="15" x14ac:dyDescent="0.4">
      <c r="B171" s="145" t="s">
        <v>585</v>
      </c>
      <c r="C171" s="207" t="s">
        <v>586</v>
      </c>
      <c r="D171" s="207" t="s">
        <v>188</v>
      </c>
      <c r="E171" s="31" t="s">
        <v>517</v>
      </c>
      <c r="F171" s="207" t="s">
        <v>518</v>
      </c>
      <c r="G171" s="225">
        <v>965</v>
      </c>
      <c r="H171" s="31" t="s">
        <v>254</v>
      </c>
      <c r="I171" s="31"/>
      <c r="J171" s="31"/>
    </row>
    <row r="172" spans="2:10" ht="15" x14ac:dyDescent="0.4">
      <c r="B172" s="145" t="s">
        <v>585</v>
      </c>
      <c r="C172" s="207" t="s">
        <v>586</v>
      </c>
      <c r="D172" s="207" t="s">
        <v>188</v>
      </c>
      <c r="E172" s="31" t="s">
        <v>519</v>
      </c>
      <c r="F172" s="207" t="s">
        <v>518</v>
      </c>
      <c r="G172" s="225">
        <v>28000</v>
      </c>
      <c r="H172" s="31" t="s">
        <v>247</v>
      </c>
      <c r="I172" s="31"/>
      <c r="J172" s="31"/>
    </row>
    <row r="173" spans="2:10" ht="15" x14ac:dyDescent="0.4">
      <c r="B173" s="145" t="s">
        <v>587</v>
      </c>
      <c r="C173" s="207" t="s">
        <v>588</v>
      </c>
      <c r="D173" s="207" t="s">
        <v>188</v>
      </c>
      <c r="E173" s="31" t="s">
        <v>519</v>
      </c>
      <c r="F173" s="207" t="s">
        <v>518</v>
      </c>
      <c r="G173" s="225">
        <v>4765000</v>
      </c>
      <c r="H173" s="31" t="s">
        <v>247</v>
      </c>
      <c r="I173" s="31"/>
      <c r="J173" s="31"/>
    </row>
    <row r="174" spans="2:10" ht="15" x14ac:dyDescent="0.4">
      <c r="B174" s="145" t="s">
        <v>587</v>
      </c>
      <c r="C174" s="207" t="s">
        <v>588</v>
      </c>
      <c r="D174" s="207" t="s">
        <v>188</v>
      </c>
      <c r="E174" s="31" t="s">
        <v>522</v>
      </c>
      <c r="F174" s="207" t="s">
        <v>518</v>
      </c>
      <c r="G174" s="225">
        <v>299</v>
      </c>
      <c r="H174" s="31" t="s">
        <v>254</v>
      </c>
      <c r="I174" s="31"/>
      <c r="J174" s="31"/>
    </row>
    <row r="175" spans="2:10" ht="15" x14ac:dyDescent="0.4">
      <c r="B175" s="145" t="s">
        <v>589</v>
      </c>
      <c r="C175" s="207" t="s">
        <v>590</v>
      </c>
      <c r="D175" s="207" t="s">
        <v>188</v>
      </c>
      <c r="E175" s="31" t="s">
        <v>517</v>
      </c>
      <c r="F175" s="207" t="s">
        <v>518</v>
      </c>
      <c r="G175" s="225">
        <v>6021</v>
      </c>
      <c r="H175" s="31" t="s">
        <v>254</v>
      </c>
      <c r="I175" s="31"/>
      <c r="J175" s="31"/>
    </row>
    <row r="176" spans="2:10" ht="15" x14ac:dyDescent="0.4">
      <c r="B176" s="145" t="s">
        <v>589</v>
      </c>
      <c r="C176" s="207" t="s">
        <v>590</v>
      </c>
      <c r="D176" s="207" t="s">
        <v>188</v>
      </c>
      <c r="E176" s="31" t="s">
        <v>519</v>
      </c>
      <c r="F176" s="207" t="s">
        <v>518</v>
      </c>
      <c r="G176" s="225">
        <v>5592000</v>
      </c>
      <c r="H176" s="31" t="s">
        <v>247</v>
      </c>
      <c r="I176" s="31"/>
      <c r="J176" s="31"/>
    </row>
    <row r="177" spans="2:10" ht="15" x14ac:dyDescent="0.4">
      <c r="B177" s="145" t="s">
        <v>589</v>
      </c>
      <c r="C177" s="207" t="s">
        <v>590</v>
      </c>
      <c r="D177" s="207" t="s">
        <v>188</v>
      </c>
      <c r="E177" s="31" t="s">
        <v>519</v>
      </c>
      <c r="F177" s="207" t="s">
        <v>518</v>
      </c>
      <c r="G177" s="225">
        <v>10585000</v>
      </c>
      <c r="H177" s="31" t="s">
        <v>247</v>
      </c>
      <c r="I177" s="31"/>
      <c r="J177" s="31"/>
    </row>
    <row r="178" spans="2:10" ht="15" x14ac:dyDescent="0.4">
      <c r="B178" s="145" t="s">
        <v>589</v>
      </c>
      <c r="C178" s="207" t="s">
        <v>590</v>
      </c>
      <c r="D178" s="207" t="s">
        <v>188</v>
      </c>
      <c r="E178" s="31" t="s">
        <v>522</v>
      </c>
      <c r="F178" s="207" t="s">
        <v>518</v>
      </c>
      <c r="G178" s="225">
        <v>0</v>
      </c>
      <c r="H178" s="31" t="s">
        <v>254</v>
      </c>
      <c r="I178" s="31"/>
      <c r="J178" s="31"/>
    </row>
    <row r="179" spans="2:10" ht="15" x14ac:dyDescent="0.4">
      <c r="B179" s="145" t="s">
        <v>591</v>
      </c>
      <c r="C179" s="207" t="s">
        <v>592</v>
      </c>
      <c r="D179" s="207" t="s">
        <v>188</v>
      </c>
      <c r="E179" s="31" t="s">
        <v>517</v>
      </c>
      <c r="F179" s="207" t="s">
        <v>518</v>
      </c>
      <c r="G179" s="225">
        <v>0</v>
      </c>
      <c r="H179" s="31" t="s">
        <v>254</v>
      </c>
      <c r="I179" s="31"/>
      <c r="J179" s="31"/>
    </row>
    <row r="180" spans="2:10" ht="15" x14ac:dyDescent="0.4">
      <c r="B180" s="145" t="s">
        <v>591</v>
      </c>
      <c r="C180" s="207" t="s">
        <v>592</v>
      </c>
      <c r="D180" s="207" t="s">
        <v>188</v>
      </c>
      <c r="E180" s="31" t="s">
        <v>519</v>
      </c>
      <c r="F180" s="207" t="s">
        <v>518</v>
      </c>
      <c r="G180" s="225">
        <v>0</v>
      </c>
      <c r="H180" s="31" t="s">
        <v>247</v>
      </c>
      <c r="I180" s="31"/>
      <c r="J180" s="31"/>
    </row>
    <row r="181" spans="2:10" ht="15" x14ac:dyDescent="0.4">
      <c r="B181" s="145" t="s">
        <v>593</v>
      </c>
      <c r="C181" s="207" t="s">
        <v>594</v>
      </c>
      <c r="D181" s="207" t="s">
        <v>188</v>
      </c>
      <c r="E181" s="31" t="s">
        <v>517</v>
      </c>
      <c r="F181" s="207" t="s">
        <v>518</v>
      </c>
      <c r="G181" s="225">
        <v>28807</v>
      </c>
      <c r="H181" s="31" t="s">
        <v>254</v>
      </c>
      <c r="I181" s="31"/>
      <c r="J181" s="31"/>
    </row>
    <row r="182" spans="2:10" ht="15" x14ac:dyDescent="0.4">
      <c r="B182" s="145" t="s">
        <v>593</v>
      </c>
      <c r="C182" s="207" t="s">
        <v>594</v>
      </c>
      <c r="D182" s="207" t="s">
        <v>188</v>
      </c>
      <c r="E182" s="31" t="s">
        <v>519</v>
      </c>
      <c r="F182" s="207" t="s">
        <v>518</v>
      </c>
      <c r="G182" s="225">
        <v>3229000</v>
      </c>
      <c r="H182" s="31" t="s">
        <v>247</v>
      </c>
      <c r="I182" s="31"/>
      <c r="J182" s="31"/>
    </row>
    <row r="183" spans="2:10" ht="15" x14ac:dyDescent="0.4">
      <c r="B183" s="145" t="s">
        <v>595</v>
      </c>
      <c r="C183" s="207" t="s">
        <v>596</v>
      </c>
      <c r="D183" s="207" t="s">
        <v>188</v>
      </c>
      <c r="E183" s="31" t="s">
        <v>517</v>
      </c>
      <c r="F183" s="207" t="s">
        <v>518</v>
      </c>
      <c r="G183" s="225">
        <v>6581</v>
      </c>
      <c r="H183" s="31" t="s">
        <v>254</v>
      </c>
      <c r="I183" s="31"/>
      <c r="J183" s="31"/>
    </row>
    <row r="184" spans="2:10" ht="15" x14ac:dyDescent="0.4">
      <c r="B184" s="145" t="s">
        <v>595</v>
      </c>
      <c r="C184" s="207" t="s">
        <v>596</v>
      </c>
      <c r="D184" s="207" t="s">
        <v>188</v>
      </c>
      <c r="E184" s="31" t="s">
        <v>519</v>
      </c>
      <c r="F184" s="207" t="s">
        <v>518</v>
      </c>
      <c r="G184" s="225">
        <v>680000</v>
      </c>
      <c r="H184" s="31" t="s">
        <v>247</v>
      </c>
      <c r="I184" s="31"/>
      <c r="J184" s="31"/>
    </row>
    <row r="185" spans="2:10" ht="15" x14ac:dyDescent="0.4">
      <c r="B185" s="145" t="s">
        <v>597</v>
      </c>
      <c r="C185" s="207" t="s">
        <v>598</v>
      </c>
      <c r="D185" s="207" t="s">
        <v>188</v>
      </c>
      <c r="E185" s="31" t="s">
        <v>517</v>
      </c>
      <c r="F185" s="207" t="s">
        <v>518</v>
      </c>
      <c r="G185" s="225">
        <v>27534</v>
      </c>
      <c r="H185" s="31" t="s">
        <v>254</v>
      </c>
      <c r="I185" s="31"/>
      <c r="J185" s="31"/>
    </row>
    <row r="186" spans="2:10" ht="15" x14ac:dyDescent="0.4">
      <c r="B186" s="145" t="s">
        <v>597</v>
      </c>
      <c r="C186" s="207" t="s">
        <v>598</v>
      </c>
      <c r="D186" s="207" t="s">
        <v>188</v>
      </c>
      <c r="E186" s="31" t="s">
        <v>519</v>
      </c>
      <c r="F186" s="207" t="s">
        <v>518</v>
      </c>
      <c r="G186" s="225">
        <v>13782000</v>
      </c>
      <c r="H186" s="31" t="s">
        <v>247</v>
      </c>
      <c r="I186" s="31"/>
      <c r="J186" s="31"/>
    </row>
    <row r="187" spans="2:10" ht="15" x14ac:dyDescent="0.4">
      <c r="B187" s="145" t="s">
        <v>599</v>
      </c>
      <c r="C187" s="207" t="s">
        <v>600</v>
      </c>
      <c r="D187" s="207" t="s">
        <v>188</v>
      </c>
      <c r="E187" s="31" t="s">
        <v>517</v>
      </c>
      <c r="F187" s="207" t="s">
        <v>518</v>
      </c>
      <c r="G187" s="225">
        <v>18911</v>
      </c>
      <c r="H187" s="31" t="s">
        <v>254</v>
      </c>
      <c r="I187" s="31"/>
      <c r="J187" s="31"/>
    </row>
    <row r="188" spans="2:10" ht="15" x14ac:dyDescent="0.4">
      <c r="B188" s="145" t="s">
        <v>599</v>
      </c>
      <c r="C188" s="207" t="s">
        <v>600</v>
      </c>
      <c r="D188" s="207" t="s">
        <v>188</v>
      </c>
      <c r="E188" s="31" t="s">
        <v>519</v>
      </c>
      <c r="F188" s="207" t="s">
        <v>518</v>
      </c>
      <c r="G188" s="225">
        <v>6345000</v>
      </c>
      <c r="H188" s="31" t="s">
        <v>247</v>
      </c>
      <c r="I188" s="31"/>
      <c r="J188" s="31"/>
    </row>
    <row r="189" spans="2:10" ht="15" x14ac:dyDescent="0.4">
      <c r="B189" s="145" t="s">
        <v>599</v>
      </c>
      <c r="C189" s="207" t="s">
        <v>600</v>
      </c>
      <c r="D189" s="207" t="s">
        <v>188</v>
      </c>
      <c r="E189" s="31" t="s">
        <v>519</v>
      </c>
      <c r="F189" s="207" t="s">
        <v>518</v>
      </c>
      <c r="G189" s="225">
        <v>12408000</v>
      </c>
      <c r="H189" s="31" t="s">
        <v>247</v>
      </c>
      <c r="I189" s="31"/>
      <c r="J189" s="31"/>
    </row>
    <row r="190" spans="2:10" ht="15" x14ac:dyDescent="0.4">
      <c r="B190" s="145" t="s">
        <v>599</v>
      </c>
      <c r="C190" s="207" t="s">
        <v>600</v>
      </c>
      <c r="D190" s="207" t="s">
        <v>188</v>
      </c>
      <c r="E190" s="31" t="s">
        <v>522</v>
      </c>
      <c r="F190" s="207" t="s">
        <v>518</v>
      </c>
      <c r="G190" s="225">
        <v>1318</v>
      </c>
      <c r="H190" s="31" t="s">
        <v>254</v>
      </c>
      <c r="I190" s="31"/>
      <c r="J190" s="31"/>
    </row>
    <row r="191" spans="2:10" ht="15" x14ac:dyDescent="0.4">
      <c r="B191" s="145" t="s">
        <v>601</v>
      </c>
      <c r="C191" s="207" t="s">
        <v>602</v>
      </c>
      <c r="D191" s="207" t="s">
        <v>188</v>
      </c>
      <c r="E191" s="31" t="s">
        <v>517</v>
      </c>
      <c r="F191" s="207" t="s">
        <v>518</v>
      </c>
      <c r="G191" s="225">
        <v>115</v>
      </c>
      <c r="H191" s="31" t="s">
        <v>254</v>
      </c>
      <c r="I191" s="31"/>
      <c r="J191" s="31"/>
    </row>
    <row r="192" spans="2:10" ht="15" x14ac:dyDescent="0.4">
      <c r="B192" s="145" t="s">
        <v>601</v>
      </c>
      <c r="C192" s="207" t="s">
        <v>602</v>
      </c>
      <c r="D192" s="207" t="s">
        <v>188</v>
      </c>
      <c r="E192" s="31" t="s">
        <v>519</v>
      </c>
      <c r="F192" s="207" t="s">
        <v>518</v>
      </c>
      <c r="G192" s="225">
        <v>7000</v>
      </c>
      <c r="H192" s="31" t="s">
        <v>247</v>
      </c>
      <c r="I192" s="31"/>
      <c r="J192" s="31"/>
    </row>
    <row r="193" spans="2:10" ht="15" x14ac:dyDescent="0.4">
      <c r="B193" s="145" t="s">
        <v>603</v>
      </c>
      <c r="C193" s="207" t="s">
        <v>604</v>
      </c>
      <c r="D193" s="207" t="s">
        <v>188</v>
      </c>
      <c r="E193" s="31" t="s">
        <v>517</v>
      </c>
      <c r="F193" s="207" t="s">
        <v>518</v>
      </c>
      <c r="G193" s="225">
        <v>829</v>
      </c>
      <c r="H193" s="31" t="s">
        <v>254</v>
      </c>
      <c r="I193" s="31"/>
      <c r="J193" s="31"/>
    </row>
    <row r="194" spans="2:10" ht="15" x14ac:dyDescent="0.4">
      <c r="B194" s="145" t="s">
        <v>603</v>
      </c>
      <c r="C194" s="207" t="s">
        <v>604</v>
      </c>
      <c r="D194" s="207" t="s">
        <v>188</v>
      </c>
      <c r="E194" s="31" t="s">
        <v>519</v>
      </c>
      <c r="F194" s="207" t="s">
        <v>518</v>
      </c>
      <c r="G194" s="225">
        <v>3000</v>
      </c>
      <c r="H194" s="31" t="s">
        <v>247</v>
      </c>
      <c r="I194" s="31"/>
      <c r="J194" s="31"/>
    </row>
    <row r="195" spans="2:10" ht="15" x14ac:dyDescent="0.4">
      <c r="B195" s="145" t="s">
        <v>605</v>
      </c>
      <c r="C195" s="207" t="s">
        <v>606</v>
      </c>
      <c r="D195" s="207" t="s">
        <v>188</v>
      </c>
      <c r="E195" s="31" t="s">
        <v>517</v>
      </c>
      <c r="F195" s="207" t="s">
        <v>518</v>
      </c>
      <c r="G195" s="225">
        <v>377</v>
      </c>
      <c r="H195" s="31" t="s">
        <v>254</v>
      </c>
      <c r="I195" s="31"/>
      <c r="J195" s="31"/>
    </row>
    <row r="196" spans="2:10" ht="15" x14ac:dyDescent="0.4">
      <c r="B196" s="145" t="s">
        <v>605</v>
      </c>
      <c r="C196" s="207" t="s">
        <v>606</v>
      </c>
      <c r="D196" s="207" t="s">
        <v>188</v>
      </c>
      <c r="E196" s="31" t="s">
        <v>519</v>
      </c>
      <c r="F196" s="207" t="s">
        <v>518</v>
      </c>
      <c r="G196" s="225">
        <v>342000</v>
      </c>
      <c r="H196" s="31" t="s">
        <v>247</v>
      </c>
      <c r="I196" s="31"/>
      <c r="J196" s="31"/>
    </row>
    <row r="197" spans="2:10" ht="15" x14ac:dyDescent="0.4">
      <c r="B197" s="145" t="s">
        <v>607</v>
      </c>
      <c r="C197" s="207" t="s">
        <v>608</v>
      </c>
      <c r="D197" s="207" t="s">
        <v>188</v>
      </c>
      <c r="E197" s="31" t="s">
        <v>517</v>
      </c>
      <c r="F197" s="207" t="s">
        <v>518</v>
      </c>
      <c r="G197" s="225">
        <v>0</v>
      </c>
      <c r="H197" s="31" t="s">
        <v>254</v>
      </c>
      <c r="I197" s="31"/>
      <c r="J197" s="31"/>
    </row>
    <row r="198" spans="2:10" ht="15" x14ac:dyDescent="0.4">
      <c r="B198" s="145" t="s">
        <v>607</v>
      </c>
      <c r="C198" s="207" t="s">
        <v>608</v>
      </c>
      <c r="D198" s="207" t="s">
        <v>188</v>
      </c>
      <c r="E198" s="31" t="s">
        <v>519</v>
      </c>
      <c r="F198" s="207" t="s">
        <v>518</v>
      </c>
      <c r="G198" s="225">
        <v>0</v>
      </c>
      <c r="H198" s="31" t="s">
        <v>247</v>
      </c>
      <c r="I198" s="31"/>
      <c r="J198" s="31"/>
    </row>
    <row r="199" spans="2:10" ht="15" x14ac:dyDescent="0.4">
      <c r="B199" s="145" t="s">
        <v>609</v>
      </c>
      <c r="C199" s="207" t="s">
        <v>610</v>
      </c>
      <c r="D199" s="207" t="s">
        <v>188</v>
      </c>
      <c r="E199" s="31" t="s">
        <v>519</v>
      </c>
      <c r="F199" s="207" t="s">
        <v>518</v>
      </c>
      <c r="G199" s="225">
        <v>714000</v>
      </c>
      <c r="H199" s="31" t="s">
        <v>247</v>
      </c>
      <c r="I199" s="31"/>
      <c r="J199" s="31"/>
    </row>
    <row r="200" spans="2:10" ht="15" x14ac:dyDescent="0.4">
      <c r="B200" s="145" t="s">
        <v>609</v>
      </c>
      <c r="C200" s="207" t="s">
        <v>610</v>
      </c>
      <c r="D200" s="207" t="s">
        <v>188</v>
      </c>
      <c r="E200" s="31" t="s">
        <v>522</v>
      </c>
      <c r="F200" s="207" t="s">
        <v>518</v>
      </c>
      <c r="G200" s="225">
        <v>323</v>
      </c>
      <c r="H200" s="31" t="s">
        <v>254</v>
      </c>
      <c r="I200" s="31"/>
      <c r="J200" s="31"/>
    </row>
    <row r="201" spans="2:10" ht="15" x14ac:dyDescent="0.4">
      <c r="B201" s="145" t="s">
        <v>611</v>
      </c>
      <c r="C201" s="207" t="s">
        <v>612</v>
      </c>
      <c r="D201" s="207" t="s">
        <v>188</v>
      </c>
      <c r="E201" s="31" t="s">
        <v>517</v>
      </c>
      <c r="F201" s="207" t="s">
        <v>518</v>
      </c>
      <c r="G201" s="225">
        <v>1899</v>
      </c>
      <c r="H201" s="31" t="s">
        <v>254</v>
      </c>
      <c r="I201" s="31"/>
      <c r="J201" s="31"/>
    </row>
    <row r="202" spans="2:10" ht="15" x14ac:dyDescent="0.4">
      <c r="B202" s="145" t="s">
        <v>611</v>
      </c>
      <c r="C202" s="207" t="s">
        <v>612</v>
      </c>
      <c r="D202" s="207" t="s">
        <v>188</v>
      </c>
      <c r="E202" s="31" t="s">
        <v>519</v>
      </c>
      <c r="F202" s="207" t="s">
        <v>518</v>
      </c>
      <c r="G202" s="225">
        <v>645990</v>
      </c>
      <c r="H202" s="31" t="s">
        <v>247</v>
      </c>
      <c r="I202" s="31"/>
      <c r="J202" s="31"/>
    </row>
    <row r="203" spans="2:10" ht="15" x14ac:dyDescent="0.4">
      <c r="B203" s="145" t="s">
        <v>611</v>
      </c>
      <c r="C203" s="207" t="s">
        <v>612</v>
      </c>
      <c r="D203" s="207" t="s">
        <v>188</v>
      </c>
      <c r="E203" s="31" t="s">
        <v>519</v>
      </c>
      <c r="F203" s="207" t="s">
        <v>518</v>
      </c>
      <c r="G203" s="225">
        <v>6975000</v>
      </c>
      <c r="H203" s="31" t="s">
        <v>247</v>
      </c>
      <c r="I203" s="31"/>
      <c r="J203" s="31"/>
    </row>
    <row r="204" spans="2:10" ht="15" x14ac:dyDescent="0.4">
      <c r="B204" s="145" t="s">
        <v>611</v>
      </c>
      <c r="C204" s="207" t="s">
        <v>612</v>
      </c>
      <c r="D204" s="207" t="s">
        <v>188</v>
      </c>
      <c r="E204" s="31" t="s">
        <v>522</v>
      </c>
      <c r="F204" s="207" t="s">
        <v>518</v>
      </c>
      <c r="G204" s="225">
        <v>142</v>
      </c>
      <c r="H204" s="31" t="s">
        <v>254</v>
      </c>
      <c r="I204" s="31"/>
      <c r="J204" s="31"/>
    </row>
    <row r="205" spans="2:10" ht="15" x14ac:dyDescent="0.4">
      <c r="B205" s="145" t="s">
        <v>613</v>
      </c>
      <c r="C205" s="207" t="s">
        <v>614</v>
      </c>
      <c r="D205" s="207" t="s">
        <v>188</v>
      </c>
      <c r="E205" s="31" t="s">
        <v>517</v>
      </c>
      <c r="F205" s="207" t="s">
        <v>518</v>
      </c>
      <c r="G205" s="225">
        <v>24028</v>
      </c>
      <c r="H205" s="31" t="s">
        <v>254</v>
      </c>
      <c r="I205" s="31"/>
      <c r="J205" s="31"/>
    </row>
    <row r="206" spans="2:10" ht="15" x14ac:dyDescent="0.4">
      <c r="B206" s="145" t="s">
        <v>613</v>
      </c>
      <c r="C206" s="207" t="s">
        <v>614</v>
      </c>
      <c r="D206" s="207" t="s">
        <v>188</v>
      </c>
      <c r="E206" s="31" t="s">
        <v>519</v>
      </c>
      <c r="F206" s="207" t="s">
        <v>518</v>
      </c>
      <c r="G206" s="225">
        <v>8575000</v>
      </c>
      <c r="H206" s="31" t="s">
        <v>247</v>
      </c>
      <c r="I206" s="31"/>
      <c r="J206" s="31"/>
    </row>
    <row r="207" spans="2:10" ht="15" x14ac:dyDescent="0.4">
      <c r="B207" s="145" t="s">
        <v>615</v>
      </c>
      <c r="C207" s="207" t="s">
        <v>616</v>
      </c>
      <c r="D207" s="207" t="s">
        <v>188</v>
      </c>
      <c r="E207" s="31" t="s">
        <v>519</v>
      </c>
      <c r="F207" s="207" t="s">
        <v>518</v>
      </c>
      <c r="G207" s="225">
        <v>1847000</v>
      </c>
      <c r="H207" s="31" t="s">
        <v>247</v>
      </c>
      <c r="I207" s="31"/>
      <c r="J207" s="31"/>
    </row>
    <row r="208" spans="2:10" ht="15" x14ac:dyDescent="0.4">
      <c r="B208" s="145" t="s">
        <v>615</v>
      </c>
      <c r="C208" s="207" t="s">
        <v>616</v>
      </c>
      <c r="D208" s="207" t="s">
        <v>188</v>
      </c>
      <c r="E208" s="31" t="s">
        <v>522</v>
      </c>
      <c r="F208" s="207" t="s">
        <v>518</v>
      </c>
      <c r="G208" s="225">
        <v>232</v>
      </c>
      <c r="H208" s="31" t="s">
        <v>254</v>
      </c>
      <c r="I208" s="31"/>
      <c r="J208" s="31"/>
    </row>
    <row r="209" spans="2:10" ht="15" x14ac:dyDescent="0.4">
      <c r="B209" s="145" t="s">
        <v>617</v>
      </c>
      <c r="C209" s="207" t="s">
        <v>618</v>
      </c>
      <c r="D209" s="207" t="s">
        <v>188</v>
      </c>
      <c r="E209" s="31" t="s">
        <v>519</v>
      </c>
      <c r="F209" s="207" t="s">
        <v>518</v>
      </c>
      <c r="G209" s="225">
        <v>22000</v>
      </c>
      <c r="H209" s="31" t="s">
        <v>247</v>
      </c>
      <c r="I209" s="31"/>
      <c r="J209" s="31"/>
    </row>
    <row r="210" spans="2:10" ht="15" x14ac:dyDescent="0.4">
      <c r="B210" s="145" t="s">
        <v>617</v>
      </c>
      <c r="C210" s="207" t="s">
        <v>618</v>
      </c>
      <c r="D210" s="207" t="s">
        <v>188</v>
      </c>
      <c r="E210" s="31" t="s">
        <v>522</v>
      </c>
      <c r="F210" s="207" t="s">
        <v>518</v>
      </c>
      <c r="G210" s="225">
        <v>0</v>
      </c>
      <c r="H210" s="31" t="s">
        <v>254</v>
      </c>
      <c r="I210" s="31"/>
      <c r="J210" s="31"/>
    </row>
    <row r="211" spans="2:10" ht="15" x14ac:dyDescent="0.4">
      <c r="B211" s="145" t="s">
        <v>619</v>
      </c>
      <c r="C211" s="207" t="s">
        <v>620</v>
      </c>
      <c r="D211" s="207" t="s">
        <v>188</v>
      </c>
      <c r="E211" s="31" t="s">
        <v>517</v>
      </c>
      <c r="F211" s="207" t="s">
        <v>518</v>
      </c>
      <c r="G211" s="225">
        <v>1281</v>
      </c>
      <c r="H211" s="31" t="s">
        <v>254</v>
      </c>
      <c r="I211" s="31"/>
      <c r="J211" s="31"/>
    </row>
    <row r="212" spans="2:10" ht="15" x14ac:dyDescent="0.4">
      <c r="B212" s="145" t="s">
        <v>619</v>
      </c>
      <c r="C212" s="207" t="s">
        <v>620</v>
      </c>
      <c r="D212" s="207" t="s">
        <v>188</v>
      </c>
      <c r="E212" s="31" t="s">
        <v>519</v>
      </c>
      <c r="F212" s="207" t="s">
        <v>518</v>
      </c>
      <c r="G212" s="225">
        <v>640970</v>
      </c>
      <c r="H212" s="31" t="s">
        <v>247</v>
      </c>
      <c r="I212" s="31"/>
      <c r="J212" s="31"/>
    </row>
    <row r="213" spans="2:10" ht="15" x14ac:dyDescent="0.4">
      <c r="B213" s="145" t="s">
        <v>621</v>
      </c>
      <c r="C213" s="207" t="s">
        <v>622</v>
      </c>
      <c r="D213" s="207" t="s">
        <v>188</v>
      </c>
      <c r="E213" s="31" t="s">
        <v>519</v>
      </c>
      <c r="F213" s="207" t="s">
        <v>518</v>
      </c>
      <c r="G213" s="225">
        <v>508000</v>
      </c>
      <c r="H213" s="31" t="s">
        <v>247</v>
      </c>
      <c r="I213" s="31"/>
      <c r="J213" s="31"/>
    </row>
    <row r="214" spans="2:10" ht="15" x14ac:dyDescent="0.4">
      <c r="B214" s="145" t="s">
        <v>621</v>
      </c>
      <c r="C214" s="207" t="s">
        <v>622</v>
      </c>
      <c r="D214" s="207" t="s">
        <v>188</v>
      </c>
      <c r="E214" s="31" t="s">
        <v>522</v>
      </c>
      <c r="F214" s="207" t="s">
        <v>518</v>
      </c>
      <c r="G214" s="225">
        <v>56</v>
      </c>
      <c r="H214" s="31" t="s">
        <v>254</v>
      </c>
      <c r="I214" s="31"/>
      <c r="J214" s="31"/>
    </row>
    <row r="215" spans="2:10" ht="15" x14ac:dyDescent="0.4">
      <c r="B215" s="145" t="s">
        <v>623</v>
      </c>
      <c r="C215" s="207" t="s">
        <v>624</v>
      </c>
      <c r="D215" s="207" t="s">
        <v>188</v>
      </c>
      <c r="E215" s="31" t="s">
        <v>517</v>
      </c>
      <c r="F215" s="207" t="s">
        <v>518</v>
      </c>
      <c r="G215" s="225">
        <v>741</v>
      </c>
      <c r="H215" s="31" t="s">
        <v>254</v>
      </c>
      <c r="I215" s="31"/>
      <c r="J215" s="31"/>
    </row>
    <row r="216" spans="2:10" ht="15" x14ac:dyDescent="0.4">
      <c r="B216" s="145" t="s">
        <v>623</v>
      </c>
      <c r="C216" s="207" t="s">
        <v>624</v>
      </c>
      <c r="D216" s="207" t="s">
        <v>188</v>
      </c>
      <c r="E216" s="31" t="s">
        <v>519</v>
      </c>
      <c r="F216" s="207" t="s">
        <v>518</v>
      </c>
      <c r="G216" s="225">
        <v>37000</v>
      </c>
      <c r="H216" s="31" t="s">
        <v>247</v>
      </c>
      <c r="I216" s="31"/>
      <c r="J216" s="31"/>
    </row>
    <row r="217" spans="2:10" ht="15" x14ac:dyDescent="0.4">
      <c r="B217" s="145" t="s">
        <v>625</v>
      </c>
      <c r="C217" s="207" t="s">
        <v>626</v>
      </c>
      <c r="D217" s="207" t="s">
        <v>188</v>
      </c>
      <c r="E217" s="31" t="s">
        <v>517</v>
      </c>
      <c r="F217" s="207" t="s">
        <v>518</v>
      </c>
      <c r="G217" s="225">
        <v>891</v>
      </c>
      <c r="H217" s="31" t="s">
        <v>254</v>
      </c>
      <c r="I217" s="31"/>
      <c r="J217" s="31"/>
    </row>
    <row r="218" spans="2:10" ht="15" x14ac:dyDescent="0.4">
      <c r="B218" s="145" t="s">
        <v>625</v>
      </c>
      <c r="C218" s="207" t="s">
        <v>626</v>
      </c>
      <c r="D218" s="207" t="s">
        <v>188</v>
      </c>
      <c r="E218" s="31" t="s">
        <v>519</v>
      </c>
      <c r="F218" s="207" t="s">
        <v>518</v>
      </c>
      <c r="G218" s="225">
        <v>139000</v>
      </c>
      <c r="H218" s="31" t="s">
        <v>247</v>
      </c>
      <c r="I218" s="31"/>
      <c r="J218" s="31"/>
    </row>
    <row r="219" spans="2:10" ht="15" x14ac:dyDescent="0.4">
      <c r="B219" s="145" t="s">
        <v>627</v>
      </c>
      <c r="C219" s="207" t="s">
        <v>628</v>
      </c>
      <c r="D219" s="207" t="s">
        <v>188</v>
      </c>
      <c r="E219" s="31" t="s">
        <v>517</v>
      </c>
      <c r="F219" s="207" t="s">
        <v>518</v>
      </c>
      <c r="G219" s="225">
        <v>3351</v>
      </c>
      <c r="H219" s="31" t="s">
        <v>254</v>
      </c>
      <c r="I219" s="31"/>
      <c r="J219" s="31"/>
    </row>
    <row r="220" spans="2:10" ht="15" x14ac:dyDescent="0.4">
      <c r="B220" s="145" t="s">
        <v>627</v>
      </c>
      <c r="C220" s="207" t="s">
        <v>628</v>
      </c>
      <c r="D220" s="207" t="s">
        <v>188</v>
      </c>
      <c r="E220" s="31" t="s">
        <v>519</v>
      </c>
      <c r="F220" s="207" t="s">
        <v>518</v>
      </c>
      <c r="G220" s="225">
        <v>1258000</v>
      </c>
      <c r="H220" s="31" t="s">
        <v>247</v>
      </c>
      <c r="I220" s="31"/>
      <c r="J220" s="31"/>
    </row>
    <row r="221" spans="2:10" ht="15" x14ac:dyDescent="0.4">
      <c r="B221" s="145" t="s">
        <v>629</v>
      </c>
      <c r="C221" s="207" t="s">
        <v>630</v>
      </c>
      <c r="D221" s="207" t="s">
        <v>188</v>
      </c>
      <c r="E221" s="31" t="s">
        <v>517</v>
      </c>
      <c r="F221" s="207" t="s">
        <v>518</v>
      </c>
      <c r="G221" s="225">
        <v>0</v>
      </c>
      <c r="H221" s="31" t="s">
        <v>254</v>
      </c>
      <c r="I221" s="31"/>
      <c r="J221" s="31"/>
    </row>
    <row r="222" spans="2:10" ht="15" x14ac:dyDescent="0.4">
      <c r="B222" s="145" t="s">
        <v>629</v>
      </c>
      <c r="C222" s="207" t="s">
        <v>630</v>
      </c>
      <c r="D222" s="207" t="s">
        <v>188</v>
      </c>
      <c r="E222" s="31" t="s">
        <v>519</v>
      </c>
      <c r="F222" s="207" t="s">
        <v>518</v>
      </c>
      <c r="G222" s="225">
        <v>0</v>
      </c>
      <c r="H222" s="31" t="s">
        <v>247</v>
      </c>
      <c r="I222" s="31"/>
      <c r="J222" s="31"/>
    </row>
    <row r="223" spans="2:10" ht="15" x14ac:dyDescent="0.4">
      <c r="B223" s="145" t="s">
        <v>631</v>
      </c>
      <c r="C223" s="207" t="s">
        <v>632</v>
      </c>
      <c r="D223" s="207" t="s">
        <v>188</v>
      </c>
      <c r="E223" s="31" t="s">
        <v>517</v>
      </c>
      <c r="F223" s="207" t="s">
        <v>518</v>
      </c>
      <c r="G223" s="225">
        <v>67904</v>
      </c>
      <c r="H223" s="31" t="s">
        <v>254</v>
      </c>
      <c r="I223" s="31"/>
      <c r="J223" s="31"/>
    </row>
    <row r="224" spans="2:10" ht="15" x14ac:dyDescent="0.4">
      <c r="B224" s="145" t="s">
        <v>631</v>
      </c>
      <c r="C224" s="207" t="s">
        <v>632</v>
      </c>
      <c r="D224" s="207" t="s">
        <v>188</v>
      </c>
      <c r="E224" s="31" t="s">
        <v>519</v>
      </c>
      <c r="F224" s="207" t="s">
        <v>518</v>
      </c>
      <c r="G224" s="225">
        <v>7914000</v>
      </c>
      <c r="H224" s="31" t="s">
        <v>247</v>
      </c>
      <c r="I224" s="31"/>
      <c r="J224" s="31"/>
    </row>
    <row r="225" spans="2:10" ht="15" x14ac:dyDescent="0.4">
      <c r="B225" s="145" t="s">
        <v>631</v>
      </c>
      <c r="C225" s="207" t="s">
        <v>632</v>
      </c>
      <c r="D225" s="207" t="s">
        <v>188</v>
      </c>
      <c r="E225" s="31" t="s">
        <v>519</v>
      </c>
      <c r="F225" s="207" t="s">
        <v>518</v>
      </c>
      <c r="G225" s="225">
        <v>16750000</v>
      </c>
      <c r="H225" s="31" t="s">
        <v>247</v>
      </c>
      <c r="I225" s="31"/>
      <c r="J225" s="31"/>
    </row>
    <row r="226" spans="2:10" ht="15" x14ac:dyDescent="0.4">
      <c r="B226" s="145" t="s">
        <v>631</v>
      </c>
      <c r="C226" s="207" t="s">
        <v>632</v>
      </c>
      <c r="D226" s="207" t="s">
        <v>188</v>
      </c>
      <c r="E226" s="31" t="s">
        <v>522</v>
      </c>
      <c r="F226" s="207" t="s">
        <v>518</v>
      </c>
      <c r="G226" s="225">
        <v>1024</v>
      </c>
      <c r="H226" s="31" t="s">
        <v>254</v>
      </c>
      <c r="I226" s="31"/>
      <c r="J226" s="31"/>
    </row>
    <row r="227" spans="2:10" ht="15" x14ac:dyDescent="0.4">
      <c r="B227" s="145" t="s">
        <v>633</v>
      </c>
      <c r="C227" s="207" t="s">
        <v>634</v>
      </c>
      <c r="D227" s="207" t="s">
        <v>188</v>
      </c>
      <c r="E227" s="31" t="s">
        <v>517</v>
      </c>
      <c r="F227" s="207" t="s">
        <v>518</v>
      </c>
      <c r="G227" s="225">
        <v>1839</v>
      </c>
      <c r="H227" s="31" t="s">
        <v>254</v>
      </c>
      <c r="I227" s="31"/>
      <c r="J227" s="31"/>
    </row>
    <row r="228" spans="2:10" ht="15" x14ac:dyDescent="0.4">
      <c r="B228" s="145" t="s">
        <v>633</v>
      </c>
      <c r="C228" s="207" t="s">
        <v>634</v>
      </c>
      <c r="D228" s="207" t="s">
        <v>188</v>
      </c>
      <c r="E228" s="31" t="s">
        <v>519</v>
      </c>
      <c r="F228" s="207" t="s">
        <v>518</v>
      </c>
      <c r="G228" s="225">
        <v>63000</v>
      </c>
      <c r="H228" s="31" t="s">
        <v>247</v>
      </c>
      <c r="I228" s="31"/>
      <c r="J228" s="31"/>
    </row>
    <row r="229" spans="2:10" ht="15" x14ac:dyDescent="0.4">
      <c r="B229" s="145" t="s">
        <v>635</v>
      </c>
      <c r="C229" s="207" t="s">
        <v>636</v>
      </c>
      <c r="D229" s="207" t="s">
        <v>188</v>
      </c>
      <c r="E229" s="31" t="s">
        <v>517</v>
      </c>
      <c r="F229" s="207" t="s">
        <v>518</v>
      </c>
      <c r="G229" s="225">
        <v>41667</v>
      </c>
      <c r="H229" s="31" t="s">
        <v>254</v>
      </c>
      <c r="I229" s="31"/>
      <c r="J229" s="31"/>
    </row>
    <row r="230" spans="2:10" ht="15" x14ac:dyDescent="0.4">
      <c r="B230" s="145" t="s">
        <v>635</v>
      </c>
      <c r="C230" s="207" t="s">
        <v>636</v>
      </c>
      <c r="D230" s="207" t="s">
        <v>188</v>
      </c>
      <c r="E230" s="31" t="s">
        <v>519</v>
      </c>
      <c r="F230" s="207" t="s">
        <v>518</v>
      </c>
      <c r="G230" s="225">
        <v>1917000</v>
      </c>
      <c r="H230" s="31" t="s">
        <v>247</v>
      </c>
      <c r="I230" s="31"/>
      <c r="J230" s="31"/>
    </row>
    <row r="231" spans="2:10" ht="15" x14ac:dyDescent="0.4">
      <c r="B231" s="145" t="s">
        <v>637</v>
      </c>
      <c r="C231" s="207" t="s">
        <v>638</v>
      </c>
      <c r="D231" s="207" t="s">
        <v>188</v>
      </c>
      <c r="E231" s="31" t="s">
        <v>517</v>
      </c>
      <c r="F231" s="207" t="s">
        <v>518</v>
      </c>
      <c r="G231" s="225">
        <v>41099</v>
      </c>
      <c r="H231" s="31" t="s">
        <v>254</v>
      </c>
      <c r="I231" s="31"/>
      <c r="J231" s="31"/>
    </row>
    <row r="232" spans="2:10" ht="15" x14ac:dyDescent="0.4">
      <c r="B232" s="145" t="s">
        <v>637</v>
      </c>
      <c r="C232" s="207" t="s">
        <v>638</v>
      </c>
      <c r="D232" s="207" t="s">
        <v>188</v>
      </c>
      <c r="E232" s="31" t="s">
        <v>519</v>
      </c>
      <c r="F232" s="207" t="s">
        <v>518</v>
      </c>
      <c r="G232" s="225">
        <v>4301000</v>
      </c>
      <c r="H232" s="31" t="s">
        <v>247</v>
      </c>
      <c r="I232" s="31"/>
      <c r="J232" s="31"/>
    </row>
    <row r="233" spans="2:10" ht="15" x14ac:dyDescent="0.4">
      <c r="B233" s="145" t="s">
        <v>637</v>
      </c>
      <c r="C233" s="207" t="s">
        <v>638</v>
      </c>
      <c r="D233" s="207" t="s">
        <v>188</v>
      </c>
      <c r="E233" s="31" t="s">
        <v>519</v>
      </c>
      <c r="F233" s="207" t="s">
        <v>518</v>
      </c>
      <c r="G233" s="225">
        <v>57729000</v>
      </c>
      <c r="H233" s="31" t="s">
        <v>247</v>
      </c>
      <c r="I233" s="31"/>
      <c r="J233" s="31"/>
    </row>
    <row r="234" spans="2:10" ht="15" x14ac:dyDescent="0.4">
      <c r="B234" s="145" t="s">
        <v>637</v>
      </c>
      <c r="C234" s="207" t="s">
        <v>638</v>
      </c>
      <c r="D234" s="207" t="s">
        <v>188</v>
      </c>
      <c r="E234" s="31" t="s">
        <v>522</v>
      </c>
      <c r="F234" s="207" t="s">
        <v>518</v>
      </c>
      <c r="G234" s="225">
        <v>2365</v>
      </c>
      <c r="H234" s="31" t="s">
        <v>254</v>
      </c>
      <c r="I234" s="31"/>
      <c r="J234" s="31"/>
    </row>
    <row r="235" spans="2:10" ht="15" x14ac:dyDescent="0.4">
      <c r="B235" s="145" t="s">
        <v>639</v>
      </c>
      <c r="C235" s="207" t="s">
        <v>640</v>
      </c>
      <c r="D235" s="207" t="s">
        <v>188</v>
      </c>
      <c r="E235" s="31" t="s">
        <v>517</v>
      </c>
      <c r="F235" s="207" t="s">
        <v>518</v>
      </c>
      <c r="G235" s="225">
        <v>3273</v>
      </c>
      <c r="H235" s="31" t="s">
        <v>254</v>
      </c>
      <c r="I235" s="31"/>
      <c r="J235" s="31"/>
    </row>
    <row r="236" spans="2:10" ht="15" x14ac:dyDescent="0.4">
      <c r="B236" s="145" t="s">
        <v>639</v>
      </c>
      <c r="C236" s="207" t="s">
        <v>640</v>
      </c>
      <c r="D236" s="207" t="s">
        <v>188</v>
      </c>
      <c r="E236" s="31" t="s">
        <v>519</v>
      </c>
      <c r="F236" s="207" t="s">
        <v>518</v>
      </c>
      <c r="G236" s="225">
        <v>254000</v>
      </c>
      <c r="H236" s="31" t="s">
        <v>247</v>
      </c>
      <c r="I236" s="31"/>
      <c r="J236" s="31"/>
    </row>
    <row r="237" spans="2:10" ht="15" x14ac:dyDescent="0.4">
      <c r="B237" s="145" t="s">
        <v>641</v>
      </c>
      <c r="C237" s="207" t="s">
        <v>642</v>
      </c>
      <c r="D237" s="207" t="s">
        <v>188</v>
      </c>
      <c r="E237" s="31" t="s">
        <v>517</v>
      </c>
      <c r="F237" s="207" t="s">
        <v>518</v>
      </c>
      <c r="G237" s="225">
        <v>2317</v>
      </c>
      <c r="H237" s="31" t="s">
        <v>254</v>
      </c>
      <c r="I237" s="31"/>
      <c r="J237" s="31"/>
    </row>
    <row r="238" spans="2:10" ht="15" x14ac:dyDescent="0.4">
      <c r="B238" s="145" t="s">
        <v>641</v>
      </c>
      <c r="C238" s="207" t="s">
        <v>642</v>
      </c>
      <c r="D238" s="207" t="s">
        <v>188</v>
      </c>
      <c r="E238" s="31" t="s">
        <v>519</v>
      </c>
      <c r="F238" s="207" t="s">
        <v>518</v>
      </c>
      <c r="G238" s="225">
        <v>2304000</v>
      </c>
      <c r="H238" s="31" t="s">
        <v>247</v>
      </c>
      <c r="I238" s="31"/>
      <c r="J238" s="31"/>
    </row>
    <row r="239" spans="2:10" ht="15" x14ac:dyDescent="0.4">
      <c r="B239" s="145" t="s">
        <v>641</v>
      </c>
      <c r="C239" s="207" t="s">
        <v>642</v>
      </c>
      <c r="D239" s="207" t="s">
        <v>188</v>
      </c>
      <c r="E239" s="31" t="s">
        <v>519</v>
      </c>
      <c r="F239" s="207" t="s">
        <v>518</v>
      </c>
      <c r="G239" s="225">
        <v>38538000</v>
      </c>
      <c r="H239" s="31" t="s">
        <v>247</v>
      </c>
      <c r="I239" s="31"/>
      <c r="J239" s="31"/>
    </row>
    <row r="240" spans="2:10" ht="15" x14ac:dyDescent="0.4">
      <c r="B240" s="145" t="s">
        <v>641</v>
      </c>
      <c r="C240" s="207" t="s">
        <v>642</v>
      </c>
      <c r="D240" s="207" t="s">
        <v>188</v>
      </c>
      <c r="E240" s="31" t="s">
        <v>522</v>
      </c>
      <c r="F240" s="207" t="s">
        <v>518</v>
      </c>
      <c r="G240" s="225">
        <v>366</v>
      </c>
      <c r="H240" s="31" t="s">
        <v>254</v>
      </c>
      <c r="I240" s="31"/>
      <c r="J240" s="31"/>
    </row>
    <row r="241" spans="2:10" ht="15" x14ac:dyDescent="0.4">
      <c r="B241" s="145" t="s">
        <v>643</v>
      </c>
      <c r="C241" s="207" t="s">
        <v>644</v>
      </c>
      <c r="D241" s="207" t="s">
        <v>188</v>
      </c>
      <c r="E241" s="31" t="s">
        <v>517</v>
      </c>
      <c r="F241" s="207" t="s">
        <v>518</v>
      </c>
      <c r="G241" s="225">
        <v>250</v>
      </c>
      <c r="H241" s="31" t="s">
        <v>254</v>
      </c>
      <c r="I241" s="31"/>
      <c r="J241" s="31"/>
    </row>
    <row r="242" spans="2:10" ht="15" x14ac:dyDescent="0.4">
      <c r="B242" s="145" t="s">
        <v>643</v>
      </c>
      <c r="C242" s="207" t="s">
        <v>644</v>
      </c>
      <c r="D242" s="207" t="s">
        <v>188</v>
      </c>
      <c r="E242" s="31" t="s">
        <v>519</v>
      </c>
      <c r="F242" s="207" t="s">
        <v>518</v>
      </c>
      <c r="G242" s="225">
        <v>32000</v>
      </c>
      <c r="H242" s="31" t="s">
        <v>247</v>
      </c>
      <c r="I242" s="31"/>
      <c r="J242" s="31"/>
    </row>
    <row r="243" spans="2:10" ht="15" x14ac:dyDescent="0.4">
      <c r="B243" s="145" t="s">
        <v>643</v>
      </c>
      <c r="C243" s="207" t="s">
        <v>644</v>
      </c>
      <c r="D243" s="207" t="s">
        <v>188</v>
      </c>
      <c r="E243" s="31" t="s">
        <v>519</v>
      </c>
      <c r="F243" s="207" t="s">
        <v>518</v>
      </c>
      <c r="G243" s="225">
        <v>802000</v>
      </c>
      <c r="H243" s="31" t="s">
        <v>247</v>
      </c>
      <c r="I243" s="31"/>
      <c r="J243" s="31"/>
    </row>
    <row r="244" spans="2:10" ht="15" x14ac:dyDescent="0.4">
      <c r="B244" s="145" t="s">
        <v>643</v>
      </c>
      <c r="C244" s="207" t="s">
        <v>644</v>
      </c>
      <c r="D244" s="207" t="s">
        <v>188</v>
      </c>
      <c r="E244" s="31" t="s">
        <v>522</v>
      </c>
      <c r="F244" s="207" t="s">
        <v>518</v>
      </c>
      <c r="G244" s="225">
        <v>0</v>
      </c>
      <c r="H244" s="31" t="s">
        <v>254</v>
      </c>
      <c r="I244" s="31"/>
      <c r="J244" s="31"/>
    </row>
    <row r="245" spans="2:10" ht="15" x14ac:dyDescent="0.4">
      <c r="B245" s="145" t="s">
        <v>645</v>
      </c>
      <c r="C245" s="207" t="s">
        <v>646</v>
      </c>
      <c r="D245" s="207" t="s">
        <v>188</v>
      </c>
      <c r="E245" s="31" t="s">
        <v>517</v>
      </c>
      <c r="F245" s="207" t="s">
        <v>518</v>
      </c>
      <c r="G245" s="225">
        <v>297</v>
      </c>
      <c r="H245" s="31" t="s">
        <v>254</v>
      </c>
      <c r="I245" s="31"/>
      <c r="J245" s="31"/>
    </row>
    <row r="246" spans="2:10" ht="15" x14ac:dyDescent="0.4">
      <c r="B246" s="145" t="s">
        <v>645</v>
      </c>
      <c r="C246" s="207" t="s">
        <v>646</v>
      </c>
      <c r="D246" s="207" t="s">
        <v>188</v>
      </c>
      <c r="E246" s="31" t="s">
        <v>519</v>
      </c>
      <c r="F246" s="207" t="s">
        <v>518</v>
      </c>
      <c r="G246" s="225">
        <v>1000</v>
      </c>
      <c r="H246" s="31" t="s">
        <v>247</v>
      </c>
      <c r="I246" s="31"/>
      <c r="J246" s="31"/>
    </row>
    <row r="247" spans="2:10" ht="15" x14ac:dyDescent="0.4">
      <c r="B247" s="145" t="s">
        <v>647</v>
      </c>
      <c r="C247" s="207" t="s">
        <v>648</v>
      </c>
      <c r="D247" s="207" t="s">
        <v>188</v>
      </c>
      <c r="E247" s="31" t="s">
        <v>517</v>
      </c>
      <c r="F247" s="207" t="s">
        <v>518</v>
      </c>
      <c r="G247" s="225">
        <v>330</v>
      </c>
      <c r="H247" s="31" t="s">
        <v>254</v>
      </c>
      <c r="I247" s="31"/>
      <c r="J247" s="31"/>
    </row>
    <row r="248" spans="2:10" ht="15" x14ac:dyDescent="0.4">
      <c r="B248" s="145" t="s">
        <v>647</v>
      </c>
      <c r="C248" s="207" t="s">
        <v>648</v>
      </c>
      <c r="D248" s="207" t="s">
        <v>188</v>
      </c>
      <c r="E248" s="31" t="s">
        <v>519</v>
      </c>
      <c r="F248" s="207" t="s">
        <v>518</v>
      </c>
      <c r="G248" s="225">
        <v>0</v>
      </c>
      <c r="H248" s="31" t="s">
        <v>247</v>
      </c>
      <c r="I248" s="31"/>
      <c r="J248" s="31"/>
    </row>
    <row r="249" spans="2:10" ht="15" x14ac:dyDescent="0.4">
      <c r="B249" s="145" t="s">
        <v>649</v>
      </c>
      <c r="C249" s="207" t="s">
        <v>650</v>
      </c>
      <c r="D249" s="207" t="s">
        <v>188</v>
      </c>
      <c r="E249" s="31" t="s">
        <v>517</v>
      </c>
      <c r="F249" s="207" t="s">
        <v>518</v>
      </c>
      <c r="G249" s="225">
        <v>4922</v>
      </c>
      <c r="H249" s="31" t="s">
        <v>254</v>
      </c>
      <c r="I249" s="31"/>
      <c r="J249" s="31"/>
    </row>
    <row r="250" spans="2:10" ht="15" x14ac:dyDescent="0.4">
      <c r="B250" s="145" t="s">
        <v>649</v>
      </c>
      <c r="C250" s="207" t="s">
        <v>650</v>
      </c>
      <c r="D250" s="207" t="s">
        <v>188</v>
      </c>
      <c r="E250" s="31" t="s">
        <v>519</v>
      </c>
      <c r="F250" s="207" t="s">
        <v>518</v>
      </c>
      <c r="G250" s="225">
        <v>2197000</v>
      </c>
      <c r="H250" s="31" t="s">
        <v>247</v>
      </c>
      <c r="I250" s="31"/>
      <c r="J250" s="31"/>
    </row>
    <row r="251" spans="2:10" ht="15" x14ac:dyDescent="0.4">
      <c r="B251" s="145" t="s">
        <v>651</v>
      </c>
      <c r="C251" s="207" t="s">
        <v>652</v>
      </c>
      <c r="D251" s="207" t="s">
        <v>188</v>
      </c>
      <c r="E251" s="31" t="s">
        <v>519</v>
      </c>
      <c r="F251" s="207" t="s">
        <v>518</v>
      </c>
      <c r="G251" s="225">
        <v>5964000</v>
      </c>
      <c r="H251" s="31" t="s">
        <v>247</v>
      </c>
      <c r="I251" s="31"/>
      <c r="J251" s="31"/>
    </row>
    <row r="252" spans="2:10" ht="15" x14ac:dyDescent="0.4">
      <c r="B252" s="145" t="s">
        <v>651</v>
      </c>
      <c r="C252" s="207" t="s">
        <v>652</v>
      </c>
      <c r="D252" s="207" t="s">
        <v>188</v>
      </c>
      <c r="E252" s="31" t="s">
        <v>522</v>
      </c>
      <c r="F252" s="207" t="s">
        <v>518</v>
      </c>
      <c r="G252" s="225">
        <v>17</v>
      </c>
      <c r="H252" s="31" t="s">
        <v>254</v>
      </c>
      <c r="I252" s="31"/>
      <c r="J252" s="31"/>
    </row>
    <row r="253" spans="2:10" ht="15" x14ac:dyDescent="0.4">
      <c r="B253" s="145" t="s">
        <v>653</v>
      </c>
      <c r="C253" s="207" t="s">
        <v>654</v>
      </c>
      <c r="D253" s="207" t="s">
        <v>188</v>
      </c>
      <c r="E253" s="31" t="s">
        <v>517</v>
      </c>
      <c r="F253" s="207" t="s">
        <v>518</v>
      </c>
      <c r="G253" s="225">
        <v>8827</v>
      </c>
      <c r="H253" s="31" t="s">
        <v>254</v>
      </c>
      <c r="I253" s="31"/>
      <c r="J253" s="31"/>
    </row>
    <row r="254" spans="2:10" ht="15" x14ac:dyDescent="0.4">
      <c r="B254" s="145" t="s">
        <v>653</v>
      </c>
      <c r="C254" s="207" t="s">
        <v>654</v>
      </c>
      <c r="D254" s="207" t="s">
        <v>188</v>
      </c>
      <c r="E254" s="31" t="s">
        <v>519</v>
      </c>
      <c r="F254" s="207" t="s">
        <v>518</v>
      </c>
      <c r="G254" s="225">
        <v>8901000</v>
      </c>
      <c r="H254" s="31" t="s">
        <v>247</v>
      </c>
      <c r="I254" s="31"/>
      <c r="J254" s="31"/>
    </row>
    <row r="255" spans="2:10" ht="15" x14ac:dyDescent="0.4">
      <c r="B255" s="145" t="s">
        <v>655</v>
      </c>
      <c r="C255" s="207" t="s">
        <v>656</v>
      </c>
      <c r="D255" s="207" t="s">
        <v>188</v>
      </c>
      <c r="E255" s="31" t="s">
        <v>517</v>
      </c>
      <c r="F255" s="207" t="s">
        <v>518</v>
      </c>
      <c r="G255" s="225">
        <v>1045</v>
      </c>
      <c r="H255" s="31" t="s">
        <v>254</v>
      </c>
      <c r="I255" s="31"/>
      <c r="J255" s="31"/>
    </row>
    <row r="256" spans="2:10" ht="15" x14ac:dyDescent="0.4">
      <c r="B256" s="145" t="s">
        <v>655</v>
      </c>
      <c r="C256" s="207" t="s">
        <v>656</v>
      </c>
      <c r="D256" s="207" t="s">
        <v>188</v>
      </c>
      <c r="E256" s="31" t="s">
        <v>519</v>
      </c>
      <c r="F256" s="207" t="s">
        <v>518</v>
      </c>
      <c r="G256" s="225">
        <v>352000</v>
      </c>
      <c r="H256" s="31" t="s">
        <v>247</v>
      </c>
      <c r="I256" s="31"/>
      <c r="J256" s="31"/>
    </row>
    <row r="257" spans="2:10" ht="15" x14ac:dyDescent="0.4">
      <c r="B257" s="145" t="s">
        <v>657</v>
      </c>
      <c r="C257" s="207" t="s">
        <v>658</v>
      </c>
      <c r="D257" s="207" t="s">
        <v>188</v>
      </c>
      <c r="E257" s="31" t="s">
        <v>517</v>
      </c>
      <c r="F257" s="207" t="s">
        <v>518</v>
      </c>
      <c r="G257" s="225">
        <v>5675</v>
      </c>
      <c r="H257" s="31" t="s">
        <v>254</v>
      </c>
      <c r="I257" s="31"/>
      <c r="J257" s="31"/>
    </row>
    <row r="258" spans="2:10" ht="15" x14ac:dyDescent="0.4">
      <c r="B258" s="145" t="s">
        <v>657</v>
      </c>
      <c r="C258" s="207" t="s">
        <v>658</v>
      </c>
      <c r="D258" s="207" t="s">
        <v>188</v>
      </c>
      <c r="E258" s="31" t="s">
        <v>519</v>
      </c>
      <c r="F258" s="207" t="s">
        <v>518</v>
      </c>
      <c r="G258" s="225">
        <v>8389000</v>
      </c>
      <c r="H258" s="31" t="s">
        <v>247</v>
      </c>
      <c r="I258" s="31"/>
      <c r="J258" s="31"/>
    </row>
    <row r="259" spans="2:10" ht="15" x14ac:dyDescent="0.4">
      <c r="B259" s="145" t="s">
        <v>659</v>
      </c>
      <c r="C259" s="207" t="s">
        <v>660</v>
      </c>
      <c r="D259" s="207" t="s">
        <v>188</v>
      </c>
      <c r="E259" s="31" t="s">
        <v>517</v>
      </c>
      <c r="F259" s="207" t="s">
        <v>518</v>
      </c>
      <c r="G259" s="225">
        <v>0</v>
      </c>
      <c r="H259" s="31" t="s">
        <v>254</v>
      </c>
      <c r="I259" s="31"/>
      <c r="J259" s="31"/>
    </row>
    <row r="260" spans="2:10" ht="15" x14ac:dyDescent="0.4">
      <c r="B260" s="145" t="s">
        <v>659</v>
      </c>
      <c r="C260" s="207" t="s">
        <v>660</v>
      </c>
      <c r="D260" s="207" t="s">
        <v>188</v>
      </c>
      <c r="E260" s="31" t="s">
        <v>519</v>
      </c>
      <c r="F260" s="207" t="s">
        <v>518</v>
      </c>
      <c r="G260" s="225">
        <v>0</v>
      </c>
      <c r="H260" s="31" t="s">
        <v>247</v>
      </c>
      <c r="I260" s="31"/>
      <c r="J260" s="31"/>
    </row>
    <row r="261" spans="2:10" ht="15" x14ac:dyDescent="0.4">
      <c r="B261" s="145" t="s">
        <v>661</v>
      </c>
      <c r="C261" s="207" t="s">
        <v>662</v>
      </c>
      <c r="D261" s="207" t="s">
        <v>188</v>
      </c>
      <c r="E261" s="31" t="s">
        <v>517</v>
      </c>
      <c r="F261" s="207" t="s">
        <v>518</v>
      </c>
      <c r="G261" s="225">
        <v>1272</v>
      </c>
      <c r="H261" s="31" t="s">
        <v>254</v>
      </c>
      <c r="I261" s="31"/>
      <c r="J261" s="31"/>
    </row>
    <row r="262" spans="2:10" ht="15" x14ac:dyDescent="0.4">
      <c r="B262" s="145" t="s">
        <v>661</v>
      </c>
      <c r="C262" s="207" t="s">
        <v>662</v>
      </c>
      <c r="D262" s="207" t="s">
        <v>188</v>
      </c>
      <c r="E262" s="31" t="s">
        <v>519</v>
      </c>
      <c r="F262" s="207" t="s">
        <v>518</v>
      </c>
      <c r="G262" s="225">
        <v>537000</v>
      </c>
      <c r="H262" s="31" t="s">
        <v>247</v>
      </c>
      <c r="I262" s="31"/>
      <c r="J262" s="31"/>
    </row>
    <row r="263" spans="2:10" ht="15" x14ac:dyDescent="0.4">
      <c r="B263" s="145" t="s">
        <v>663</v>
      </c>
      <c r="C263" s="207" t="s">
        <v>664</v>
      </c>
      <c r="D263" s="207" t="s">
        <v>188</v>
      </c>
      <c r="E263" s="31" t="s">
        <v>517</v>
      </c>
      <c r="F263" s="207" t="s">
        <v>518</v>
      </c>
      <c r="G263" s="225">
        <v>970</v>
      </c>
      <c r="H263" s="31" t="s">
        <v>254</v>
      </c>
      <c r="I263" s="31"/>
      <c r="J263" s="31"/>
    </row>
    <row r="264" spans="2:10" ht="15" x14ac:dyDescent="0.4">
      <c r="B264" s="145" t="s">
        <v>663</v>
      </c>
      <c r="C264" s="207" t="s">
        <v>664</v>
      </c>
      <c r="D264" s="207" t="s">
        <v>188</v>
      </c>
      <c r="E264" s="31" t="s">
        <v>519</v>
      </c>
      <c r="F264" s="207" t="s">
        <v>518</v>
      </c>
      <c r="G264" s="225">
        <v>17000</v>
      </c>
      <c r="H264" s="31" t="s">
        <v>247</v>
      </c>
      <c r="I264" s="31"/>
      <c r="J264" s="31"/>
    </row>
    <row r="265" spans="2:10" ht="15" x14ac:dyDescent="0.4">
      <c r="B265" s="145" t="s">
        <v>663</v>
      </c>
      <c r="C265" s="207" t="s">
        <v>664</v>
      </c>
      <c r="D265" s="207" t="s">
        <v>188</v>
      </c>
      <c r="E265" s="31" t="s">
        <v>519</v>
      </c>
      <c r="F265" s="207" t="s">
        <v>518</v>
      </c>
      <c r="G265" s="225">
        <v>1546000</v>
      </c>
      <c r="H265" s="31" t="s">
        <v>247</v>
      </c>
      <c r="I265" s="31"/>
      <c r="J265" s="31"/>
    </row>
    <row r="266" spans="2:10" ht="15" x14ac:dyDescent="0.4">
      <c r="B266" s="145" t="s">
        <v>663</v>
      </c>
      <c r="C266" s="207" t="s">
        <v>664</v>
      </c>
      <c r="D266" s="207" t="s">
        <v>188</v>
      </c>
      <c r="E266" s="31" t="s">
        <v>522</v>
      </c>
      <c r="F266" s="207" t="s">
        <v>518</v>
      </c>
      <c r="G266" s="225">
        <v>0</v>
      </c>
      <c r="H266" s="31" t="s">
        <v>254</v>
      </c>
      <c r="I266" s="31"/>
      <c r="J266" s="31"/>
    </row>
    <row r="267" spans="2:10" ht="15" x14ac:dyDescent="0.4">
      <c r="B267" s="145" t="s">
        <v>665</v>
      </c>
      <c r="C267" s="207" t="s">
        <v>666</v>
      </c>
      <c r="D267" s="207" t="s">
        <v>188</v>
      </c>
      <c r="E267" s="31" t="s">
        <v>517</v>
      </c>
      <c r="F267" s="207" t="s">
        <v>518</v>
      </c>
      <c r="G267" s="225">
        <v>689</v>
      </c>
      <c r="H267" s="31" t="s">
        <v>254</v>
      </c>
      <c r="I267" s="31"/>
      <c r="J267" s="31"/>
    </row>
    <row r="268" spans="2:10" ht="15" x14ac:dyDescent="0.4">
      <c r="B268" s="145" t="s">
        <v>665</v>
      </c>
      <c r="C268" s="207" t="s">
        <v>666</v>
      </c>
      <c r="D268" s="207" t="s">
        <v>188</v>
      </c>
      <c r="E268" s="31" t="s">
        <v>519</v>
      </c>
      <c r="F268" s="207" t="s">
        <v>518</v>
      </c>
      <c r="G268" s="225">
        <v>411000</v>
      </c>
      <c r="H268" s="31" t="s">
        <v>247</v>
      </c>
      <c r="I268" s="31"/>
      <c r="J268" s="31"/>
    </row>
    <row r="269" spans="2:10" ht="15" x14ac:dyDescent="0.4">
      <c r="B269" s="145" t="s">
        <v>667</v>
      </c>
      <c r="C269" s="207" t="s">
        <v>668</v>
      </c>
      <c r="D269" s="207" t="s">
        <v>188</v>
      </c>
      <c r="E269" s="31" t="s">
        <v>517</v>
      </c>
      <c r="F269" s="207" t="s">
        <v>518</v>
      </c>
      <c r="G269" s="225">
        <v>1202</v>
      </c>
      <c r="H269" s="31" t="s">
        <v>254</v>
      </c>
      <c r="I269" s="31"/>
      <c r="J269" s="31"/>
    </row>
    <row r="270" spans="2:10" ht="15" x14ac:dyDescent="0.4">
      <c r="B270" s="145" t="s">
        <v>667</v>
      </c>
      <c r="C270" s="207" t="s">
        <v>668</v>
      </c>
      <c r="D270" s="207" t="s">
        <v>188</v>
      </c>
      <c r="E270" s="31" t="s">
        <v>519</v>
      </c>
      <c r="F270" s="207" t="s">
        <v>518</v>
      </c>
      <c r="G270" s="225">
        <v>154000</v>
      </c>
      <c r="H270" s="31" t="s">
        <v>247</v>
      </c>
      <c r="I270" s="31"/>
      <c r="J270" s="31"/>
    </row>
    <row r="271" spans="2:10" ht="15" x14ac:dyDescent="0.4">
      <c r="B271" s="145" t="s">
        <v>669</v>
      </c>
      <c r="C271" s="207" t="s">
        <v>670</v>
      </c>
      <c r="D271" s="207" t="s">
        <v>188</v>
      </c>
      <c r="E271" s="31" t="s">
        <v>517</v>
      </c>
      <c r="F271" s="207" t="s">
        <v>518</v>
      </c>
      <c r="G271" s="225">
        <v>3762</v>
      </c>
      <c r="H271" s="31" t="s">
        <v>254</v>
      </c>
      <c r="I271" s="31"/>
      <c r="J271" s="31"/>
    </row>
    <row r="272" spans="2:10" ht="15" x14ac:dyDescent="0.4">
      <c r="B272" s="145" t="s">
        <v>669</v>
      </c>
      <c r="C272" s="207" t="s">
        <v>670</v>
      </c>
      <c r="D272" s="207" t="s">
        <v>188</v>
      </c>
      <c r="E272" s="31" t="s">
        <v>519</v>
      </c>
      <c r="F272" s="207" t="s">
        <v>518</v>
      </c>
      <c r="G272" s="225">
        <v>993000</v>
      </c>
      <c r="H272" s="31" t="s">
        <v>247</v>
      </c>
      <c r="I272" s="31"/>
      <c r="J272" s="31"/>
    </row>
    <row r="273" spans="2:10" ht="15" x14ac:dyDescent="0.4">
      <c r="B273" s="145" t="s">
        <v>671</v>
      </c>
      <c r="C273" s="207" t="s">
        <v>672</v>
      </c>
      <c r="D273" s="207" t="s">
        <v>188</v>
      </c>
      <c r="E273" s="31" t="s">
        <v>517</v>
      </c>
      <c r="F273" s="207" t="s">
        <v>518</v>
      </c>
      <c r="G273" s="225">
        <v>53055</v>
      </c>
      <c r="H273" s="31" t="s">
        <v>254</v>
      </c>
      <c r="I273" s="31"/>
      <c r="J273" s="31"/>
    </row>
    <row r="274" spans="2:10" ht="15" x14ac:dyDescent="0.4">
      <c r="B274" s="145" t="s">
        <v>671</v>
      </c>
      <c r="C274" s="207" t="s">
        <v>672</v>
      </c>
      <c r="D274" s="207" t="s">
        <v>188</v>
      </c>
      <c r="E274" s="31" t="s">
        <v>519</v>
      </c>
      <c r="F274" s="207" t="s">
        <v>518</v>
      </c>
      <c r="G274" s="225">
        <v>21624000</v>
      </c>
      <c r="H274" s="31" t="s">
        <v>247</v>
      </c>
      <c r="I274" s="31"/>
      <c r="J274" s="31"/>
    </row>
    <row r="275" spans="2:10" ht="15" x14ac:dyDescent="0.4">
      <c r="B275" s="145" t="s">
        <v>673</v>
      </c>
      <c r="C275" s="207" t="s">
        <v>674</v>
      </c>
      <c r="D275" s="207" t="s">
        <v>188</v>
      </c>
      <c r="E275" s="31" t="s">
        <v>519</v>
      </c>
      <c r="F275" s="207" t="s">
        <v>518</v>
      </c>
      <c r="G275" s="225">
        <v>276148000</v>
      </c>
      <c r="H275" s="31" t="s">
        <v>247</v>
      </c>
      <c r="I275" s="31"/>
      <c r="J275" s="31"/>
    </row>
    <row r="276" spans="2:10" ht="15" x14ac:dyDescent="0.4">
      <c r="B276" s="145" t="s">
        <v>673</v>
      </c>
      <c r="C276" s="207" t="s">
        <v>674</v>
      </c>
      <c r="D276" s="207" t="s">
        <v>188</v>
      </c>
      <c r="E276" s="31" t="s">
        <v>522</v>
      </c>
      <c r="F276" s="207" t="s">
        <v>518</v>
      </c>
      <c r="G276" s="225">
        <v>18126</v>
      </c>
      <c r="H276" s="31" t="s">
        <v>254</v>
      </c>
      <c r="I276" s="31"/>
      <c r="J276" s="31"/>
    </row>
    <row r="277" spans="2:10" ht="15" x14ac:dyDescent="0.4">
      <c r="B277" s="145" t="s">
        <v>675</v>
      </c>
      <c r="C277" s="207" t="s">
        <v>676</v>
      </c>
      <c r="D277" s="207" t="s">
        <v>188</v>
      </c>
      <c r="E277" s="31" t="s">
        <v>517</v>
      </c>
      <c r="F277" s="207" t="s">
        <v>518</v>
      </c>
      <c r="G277" s="225">
        <v>0</v>
      </c>
      <c r="H277" s="31" t="s">
        <v>254</v>
      </c>
      <c r="I277" s="31"/>
      <c r="J277" s="31"/>
    </row>
    <row r="278" spans="2:10" ht="15" x14ac:dyDescent="0.4">
      <c r="B278" s="145" t="s">
        <v>675</v>
      </c>
      <c r="C278" s="207" t="s">
        <v>676</v>
      </c>
      <c r="D278" s="207" t="s">
        <v>188</v>
      </c>
      <c r="E278" s="31" t="s">
        <v>519</v>
      </c>
      <c r="F278" s="207" t="s">
        <v>518</v>
      </c>
      <c r="G278" s="225">
        <v>0</v>
      </c>
      <c r="H278" s="31" t="s">
        <v>247</v>
      </c>
      <c r="I278" s="31"/>
      <c r="J278" s="31"/>
    </row>
    <row r="279" spans="2:10" ht="15" x14ac:dyDescent="0.4">
      <c r="B279" s="145" t="s">
        <v>677</v>
      </c>
      <c r="C279" s="207" t="s">
        <v>678</v>
      </c>
      <c r="D279" s="207" t="s">
        <v>188</v>
      </c>
      <c r="E279" s="31" t="s">
        <v>517</v>
      </c>
      <c r="F279" s="207" t="s">
        <v>518</v>
      </c>
      <c r="G279" s="225">
        <v>68865</v>
      </c>
      <c r="H279" s="31" t="s">
        <v>254</v>
      </c>
      <c r="I279" s="31"/>
      <c r="J279" s="31"/>
    </row>
    <row r="280" spans="2:10" ht="15" x14ac:dyDescent="0.4">
      <c r="B280" s="145" t="s">
        <v>677</v>
      </c>
      <c r="C280" s="207" t="s">
        <v>678</v>
      </c>
      <c r="D280" s="207" t="s">
        <v>188</v>
      </c>
      <c r="E280" s="31" t="s">
        <v>519</v>
      </c>
      <c r="F280" s="207" t="s">
        <v>518</v>
      </c>
      <c r="G280" s="225">
        <v>15422000</v>
      </c>
      <c r="H280" s="31" t="s">
        <v>247</v>
      </c>
      <c r="I280" s="31"/>
      <c r="J280" s="31"/>
    </row>
    <row r="281" spans="2:10" ht="15" x14ac:dyDescent="0.4">
      <c r="B281" s="145" t="s">
        <v>679</v>
      </c>
      <c r="C281" s="207" t="s">
        <v>680</v>
      </c>
      <c r="D281" s="207" t="s">
        <v>188</v>
      </c>
      <c r="E281" s="31" t="s">
        <v>519</v>
      </c>
      <c r="F281" s="207" t="s">
        <v>518</v>
      </c>
      <c r="G281" s="225">
        <v>9832000</v>
      </c>
      <c r="H281" s="31" t="s">
        <v>247</v>
      </c>
      <c r="I281" s="31"/>
      <c r="J281" s="31"/>
    </row>
    <row r="282" spans="2:10" ht="15" x14ac:dyDescent="0.4">
      <c r="B282" s="145" t="s">
        <v>679</v>
      </c>
      <c r="C282" s="207" t="s">
        <v>680</v>
      </c>
      <c r="D282" s="207" t="s">
        <v>188</v>
      </c>
      <c r="E282" s="31" t="s">
        <v>522</v>
      </c>
      <c r="F282" s="207" t="s">
        <v>518</v>
      </c>
      <c r="G282" s="225">
        <v>110</v>
      </c>
      <c r="H282" s="31" t="s">
        <v>254</v>
      </c>
      <c r="I282" s="31"/>
      <c r="J282" s="31"/>
    </row>
    <row r="283" spans="2:10" ht="15" x14ac:dyDescent="0.4">
      <c r="B283" s="145" t="s">
        <v>681</v>
      </c>
      <c r="C283" s="207" t="s">
        <v>682</v>
      </c>
      <c r="D283" s="207" t="s">
        <v>188</v>
      </c>
      <c r="E283" s="31" t="s">
        <v>517</v>
      </c>
      <c r="F283" s="207" t="s">
        <v>518</v>
      </c>
      <c r="G283" s="225">
        <v>16410</v>
      </c>
      <c r="H283" s="31" t="s">
        <v>254</v>
      </c>
      <c r="I283" s="31"/>
      <c r="J283" s="31"/>
    </row>
    <row r="284" spans="2:10" ht="15" x14ac:dyDescent="0.4">
      <c r="B284" s="145" t="s">
        <v>681</v>
      </c>
      <c r="C284" s="207" t="s">
        <v>682</v>
      </c>
      <c r="D284" s="207" t="s">
        <v>188</v>
      </c>
      <c r="E284" s="31" t="s">
        <v>519</v>
      </c>
      <c r="F284" s="207" t="s">
        <v>518</v>
      </c>
      <c r="G284" s="225">
        <v>12630000</v>
      </c>
      <c r="H284" s="31" t="s">
        <v>247</v>
      </c>
      <c r="I284" s="31"/>
      <c r="J284" s="31"/>
    </row>
    <row r="285" spans="2:10" ht="15" x14ac:dyDescent="0.4">
      <c r="B285" s="145" t="s">
        <v>681</v>
      </c>
      <c r="C285" s="207" t="s">
        <v>682</v>
      </c>
      <c r="D285" s="207" t="s">
        <v>188</v>
      </c>
      <c r="E285" s="31" t="s">
        <v>519</v>
      </c>
      <c r="F285" s="207" t="s">
        <v>518</v>
      </c>
      <c r="G285" s="225">
        <v>2652000</v>
      </c>
      <c r="H285" s="31" t="s">
        <v>247</v>
      </c>
      <c r="I285" s="31"/>
      <c r="J285" s="31"/>
    </row>
    <row r="286" spans="2:10" ht="15" x14ac:dyDescent="0.4">
      <c r="B286" s="145" t="s">
        <v>681</v>
      </c>
      <c r="C286" s="207" t="s">
        <v>682</v>
      </c>
      <c r="D286" s="207" t="s">
        <v>188</v>
      </c>
      <c r="E286" s="31" t="s">
        <v>522</v>
      </c>
      <c r="F286" s="207" t="s">
        <v>518</v>
      </c>
      <c r="G286" s="225">
        <v>606</v>
      </c>
      <c r="H286" s="31" t="s">
        <v>254</v>
      </c>
      <c r="I286" s="31"/>
      <c r="J286" s="31"/>
    </row>
    <row r="287" spans="2:10" ht="15" x14ac:dyDescent="0.4">
      <c r="B287" s="145" t="s">
        <v>683</v>
      </c>
      <c r="C287" s="207" t="s">
        <v>684</v>
      </c>
      <c r="D287" s="207" t="s">
        <v>188</v>
      </c>
      <c r="E287" s="31" t="s">
        <v>517</v>
      </c>
      <c r="F287" s="207" t="s">
        <v>518</v>
      </c>
      <c r="G287" s="225">
        <v>26089</v>
      </c>
      <c r="H287" s="31" t="s">
        <v>254</v>
      </c>
      <c r="I287" s="31"/>
      <c r="J287" s="31"/>
    </row>
    <row r="288" spans="2:10" ht="15" x14ac:dyDescent="0.4">
      <c r="B288" s="145" t="s">
        <v>683</v>
      </c>
      <c r="C288" s="207" t="s">
        <v>684</v>
      </c>
      <c r="D288" s="207" t="s">
        <v>188</v>
      </c>
      <c r="E288" s="31" t="s">
        <v>519</v>
      </c>
      <c r="F288" s="207" t="s">
        <v>518</v>
      </c>
      <c r="G288" s="225">
        <v>13694000</v>
      </c>
      <c r="H288" s="31" t="s">
        <v>247</v>
      </c>
      <c r="I288" s="31"/>
      <c r="J288" s="31"/>
    </row>
    <row r="289" spans="2:10" ht="15" x14ac:dyDescent="0.4">
      <c r="B289" s="145" t="s">
        <v>683</v>
      </c>
      <c r="C289" s="207" t="s">
        <v>684</v>
      </c>
      <c r="D289" s="207" t="s">
        <v>188</v>
      </c>
      <c r="E289" s="31" t="s">
        <v>519</v>
      </c>
      <c r="F289" s="207" t="s">
        <v>518</v>
      </c>
      <c r="G289" s="225">
        <v>11328000</v>
      </c>
      <c r="H289" s="31" t="s">
        <v>247</v>
      </c>
      <c r="I289" s="31"/>
      <c r="J289" s="31"/>
    </row>
    <row r="290" spans="2:10" ht="15" x14ac:dyDescent="0.4">
      <c r="B290" s="145" t="s">
        <v>683</v>
      </c>
      <c r="C290" s="207" t="s">
        <v>684</v>
      </c>
      <c r="D290" s="207" t="s">
        <v>188</v>
      </c>
      <c r="E290" s="31" t="s">
        <v>522</v>
      </c>
      <c r="F290" s="207" t="s">
        <v>518</v>
      </c>
      <c r="G290" s="225">
        <v>975</v>
      </c>
      <c r="H290" s="31" t="s">
        <v>254</v>
      </c>
      <c r="I290" s="31"/>
      <c r="J290" s="31"/>
    </row>
    <row r="291" spans="2:10" ht="15" x14ac:dyDescent="0.4">
      <c r="B291" s="145" t="s">
        <v>685</v>
      </c>
      <c r="C291" s="207" t="s">
        <v>686</v>
      </c>
      <c r="D291" s="207" t="s">
        <v>188</v>
      </c>
      <c r="E291" s="31" t="s">
        <v>519</v>
      </c>
      <c r="F291" s="207" t="s">
        <v>518</v>
      </c>
      <c r="G291" s="225">
        <v>152000</v>
      </c>
      <c r="H291" s="31" t="s">
        <v>247</v>
      </c>
      <c r="I291" s="31"/>
      <c r="J291" s="31"/>
    </row>
    <row r="292" spans="2:10" ht="15" x14ac:dyDescent="0.4">
      <c r="B292" s="145" t="s">
        <v>685</v>
      </c>
      <c r="C292" s="207" t="s">
        <v>686</v>
      </c>
      <c r="D292" s="207" t="s">
        <v>188</v>
      </c>
      <c r="E292" s="31" t="s">
        <v>522</v>
      </c>
      <c r="F292" s="207" t="s">
        <v>518</v>
      </c>
      <c r="G292" s="225">
        <v>4</v>
      </c>
      <c r="H292" s="31" t="s">
        <v>254</v>
      </c>
      <c r="I292" s="31"/>
      <c r="J292" s="31"/>
    </row>
    <row r="293" spans="2:10" ht="15" x14ac:dyDescent="0.4">
      <c r="B293" s="145" t="s">
        <v>687</v>
      </c>
      <c r="C293" s="207" t="s">
        <v>688</v>
      </c>
      <c r="D293" s="207" t="s">
        <v>188</v>
      </c>
      <c r="E293" s="31" t="s">
        <v>517</v>
      </c>
      <c r="F293" s="207" t="s">
        <v>518</v>
      </c>
      <c r="G293" s="225">
        <v>26462</v>
      </c>
      <c r="H293" s="31" t="s">
        <v>254</v>
      </c>
      <c r="I293" s="31"/>
      <c r="J293" s="31"/>
    </row>
    <row r="294" spans="2:10" ht="15" x14ac:dyDescent="0.4">
      <c r="B294" s="145" t="s">
        <v>687</v>
      </c>
      <c r="C294" s="207" t="s">
        <v>688</v>
      </c>
      <c r="D294" s="207" t="s">
        <v>188</v>
      </c>
      <c r="E294" s="31" t="s">
        <v>519</v>
      </c>
      <c r="F294" s="207" t="s">
        <v>518</v>
      </c>
      <c r="G294" s="225">
        <v>3454000</v>
      </c>
      <c r="H294" s="31" t="s">
        <v>247</v>
      </c>
      <c r="I294" s="31"/>
      <c r="J294" s="31"/>
    </row>
    <row r="295" spans="2:10" ht="15" x14ac:dyDescent="0.4">
      <c r="B295" s="145" t="s">
        <v>689</v>
      </c>
      <c r="C295" s="207" t="s">
        <v>690</v>
      </c>
      <c r="D295" s="207" t="s">
        <v>499</v>
      </c>
      <c r="E295" s="31" t="s">
        <v>691</v>
      </c>
      <c r="F295" s="207" t="s">
        <v>518</v>
      </c>
      <c r="G295" s="225">
        <v>1576000</v>
      </c>
      <c r="H295" s="31" t="s">
        <v>254</v>
      </c>
      <c r="I295" s="31"/>
      <c r="J295" s="31"/>
    </row>
    <row r="296" spans="2:10" ht="15" x14ac:dyDescent="0.4">
      <c r="B296" s="145" t="s">
        <v>692</v>
      </c>
      <c r="C296" s="207" t="s">
        <v>693</v>
      </c>
      <c r="D296" s="207" t="s">
        <v>499</v>
      </c>
      <c r="E296" s="31" t="s">
        <v>691</v>
      </c>
      <c r="F296" s="207" t="s">
        <v>518</v>
      </c>
      <c r="G296" s="225">
        <v>1479000</v>
      </c>
      <c r="H296" s="31" t="s">
        <v>254</v>
      </c>
      <c r="I296" s="31"/>
      <c r="J296" s="31"/>
    </row>
    <row r="297" spans="2:10" ht="15" x14ac:dyDescent="0.4">
      <c r="B297" s="145" t="s">
        <v>694</v>
      </c>
      <c r="C297" s="207" t="s">
        <v>695</v>
      </c>
      <c r="D297" s="207" t="s">
        <v>499</v>
      </c>
      <c r="E297" s="31" t="s">
        <v>691</v>
      </c>
      <c r="F297" s="207" t="s">
        <v>518</v>
      </c>
      <c r="G297" s="225">
        <v>1772000</v>
      </c>
      <c r="H297" s="31" t="s">
        <v>254</v>
      </c>
      <c r="I297" s="31"/>
      <c r="J297" s="31"/>
    </row>
    <row r="298" spans="2:10" ht="15" x14ac:dyDescent="0.4">
      <c r="B298" s="145" t="s">
        <v>696</v>
      </c>
      <c r="C298" s="207" t="s">
        <v>697</v>
      </c>
      <c r="D298" s="207" t="s">
        <v>499</v>
      </c>
      <c r="E298" s="31" t="s">
        <v>691</v>
      </c>
      <c r="F298" s="207" t="s">
        <v>518</v>
      </c>
      <c r="G298" s="225">
        <v>961000</v>
      </c>
      <c r="H298" s="31" t="s">
        <v>254</v>
      </c>
      <c r="I298" s="31"/>
      <c r="J298" s="31"/>
    </row>
    <row r="299" spans="2:10" ht="15" x14ac:dyDescent="0.4">
      <c r="B299" s="145" t="s">
        <v>698</v>
      </c>
      <c r="C299" s="207" t="s">
        <v>699</v>
      </c>
      <c r="D299" s="207" t="s">
        <v>499</v>
      </c>
      <c r="E299" s="31" t="s">
        <v>691</v>
      </c>
      <c r="F299" s="207" t="s">
        <v>518</v>
      </c>
      <c r="G299" s="225">
        <v>1450000</v>
      </c>
      <c r="H299" s="31" t="s">
        <v>254</v>
      </c>
      <c r="I299" s="31"/>
      <c r="J299" s="31"/>
    </row>
    <row r="300" spans="2:10" ht="15" x14ac:dyDescent="0.4">
      <c r="B300" s="145" t="s">
        <v>700</v>
      </c>
      <c r="C300" s="207" t="s">
        <v>701</v>
      </c>
      <c r="D300" s="207" t="s">
        <v>499</v>
      </c>
      <c r="E300" s="31" t="s">
        <v>691</v>
      </c>
      <c r="F300" s="207" t="s">
        <v>518</v>
      </c>
      <c r="G300" s="225">
        <v>2711000</v>
      </c>
      <c r="H300" s="31" t="s">
        <v>254</v>
      </c>
      <c r="I300" s="31"/>
      <c r="J300" s="31"/>
    </row>
    <row r="301" spans="2:10" ht="15" x14ac:dyDescent="0.4">
      <c r="B301" s="145" t="s">
        <v>702</v>
      </c>
      <c r="C301" s="207" t="s">
        <v>703</v>
      </c>
      <c r="D301" s="207" t="s">
        <v>499</v>
      </c>
      <c r="E301" s="31" t="s">
        <v>691</v>
      </c>
      <c r="F301" s="207" t="s">
        <v>518</v>
      </c>
      <c r="G301" s="225">
        <v>1447000</v>
      </c>
      <c r="H301" s="31" t="s">
        <v>254</v>
      </c>
      <c r="I301" s="31"/>
      <c r="J301" s="31"/>
    </row>
    <row r="302" spans="2:10" ht="15" x14ac:dyDescent="0.4">
      <c r="B302" s="145" t="s">
        <v>704</v>
      </c>
      <c r="C302" s="207" t="s">
        <v>705</v>
      </c>
      <c r="D302" s="207" t="s">
        <v>504</v>
      </c>
      <c r="E302" s="31" t="s">
        <v>691</v>
      </c>
      <c r="F302" s="207" t="s">
        <v>518</v>
      </c>
      <c r="G302" s="225">
        <v>0</v>
      </c>
      <c r="H302" s="31" t="s">
        <v>254</v>
      </c>
      <c r="I302" s="31"/>
      <c r="J302" s="31"/>
    </row>
    <row r="303" spans="2:10" ht="15" x14ac:dyDescent="0.4">
      <c r="B303" s="145" t="s">
        <v>706</v>
      </c>
      <c r="C303" s="207" t="s">
        <v>707</v>
      </c>
      <c r="D303" s="207" t="s">
        <v>504</v>
      </c>
      <c r="E303" s="31" t="s">
        <v>691</v>
      </c>
      <c r="F303" s="207" t="s">
        <v>518</v>
      </c>
      <c r="G303" s="225">
        <v>2000</v>
      </c>
      <c r="H303" s="31" t="s">
        <v>254</v>
      </c>
      <c r="I303" s="31"/>
      <c r="J303" s="31"/>
    </row>
    <row r="304" spans="2:10" ht="15" x14ac:dyDescent="0.4">
      <c r="B304" s="145" t="s">
        <v>708</v>
      </c>
      <c r="C304" s="207" t="s">
        <v>709</v>
      </c>
      <c r="D304" s="207" t="s">
        <v>504</v>
      </c>
      <c r="E304" s="31" t="s">
        <v>691</v>
      </c>
      <c r="F304" s="207" t="s">
        <v>518</v>
      </c>
      <c r="G304" s="225">
        <v>0</v>
      </c>
      <c r="H304" s="31" t="s">
        <v>254</v>
      </c>
      <c r="I304" s="31"/>
      <c r="J304" s="31"/>
    </row>
    <row r="305" spans="2:10" ht="15" x14ac:dyDescent="0.4">
      <c r="B305" s="145" t="s">
        <v>710</v>
      </c>
      <c r="C305" s="207" t="s">
        <v>711</v>
      </c>
      <c r="D305" s="207" t="s">
        <v>504</v>
      </c>
      <c r="E305" s="31" t="s">
        <v>691</v>
      </c>
      <c r="F305" s="207" t="s">
        <v>518</v>
      </c>
      <c r="G305" s="225">
        <v>85000</v>
      </c>
      <c r="H305" s="31" t="s">
        <v>254</v>
      </c>
      <c r="I305" s="31"/>
      <c r="J305" s="31"/>
    </row>
    <row r="306" spans="2:10" ht="15" x14ac:dyDescent="0.4">
      <c r="B306" s="145" t="s">
        <v>712</v>
      </c>
      <c r="C306" s="207" t="s">
        <v>713</v>
      </c>
      <c r="D306" s="207" t="s">
        <v>504</v>
      </c>
      <c r="E306" s="31" t="s">
        <v>691</v>
      </c>
      <c r="F306" s="207" t="s">
        <v>518</v>
      </c>
      <c r="G306" s="225">
        <v>35000</v>
      </c>
      <c r="H306" s="31" t="s">
        <v>254</v>
      </c>
      <c r="I306" s="31"/>
      <c r="J306" s="31"/>
    </row>
    <row r="307" spans="2:10" ht="15" x14ac:dyDescent="0.4">
      <c r="B307" s="145" t="s">
        <v>714</v>
      </c>
      <c r="C307" s="207" t="s">
        <v>715</v>
      </c>
      <c r="D307" s="207" t="s">
        <v>203</v>
      </c>
      <c r="E307" s="31" t="s">
        <v>691</v>
      </c>
      <c r="F307" s="207" t="s">
        <v>518</v>
      </c>
      <c r="G307" s="225">
        <v>0</v>
      </c>
      <c r="H307" s="31" t="s">
        <v>254</v>
      </c>
      <c r="I307" s="31"/>
      <c r="J307" s="31"/>
    </row>
    <row r="308" spans="2:10" ht="15" x14ac:dyDescent="0.4">
      <c r="B308" s="145" t="s">
        <v>716</v>
      </c>
      <c r="C308" s="207" t="s">
        <v>717</v>
      </c>
      <c r="D308" s="207" t="s">
        <v>203</v>
      </c>
      <c r="E308" s="31" t="s">
        <v>691</v>
      </c>
      <c r="F308" s="207" t="s">
        <v>518</v>
      </c>
      <c r="G308" s="225">
        <v>69000</v>
      </c>
      <c r="H308" s="31" t="s">
        <v>254</v>
      </c>
      <c r="I308" s="31"/>
      <c r="J308" s="31"/>
    </row>
    <row r="309" spans="2:10" ht="15" x14ac:dyDescent="0.4">
      <c r="B309" s="145" t="s">
        <v>718</v>
      </c>
      <c r="C309" s="207" t="s">
        <v>719</v>
      </c>
      <c r="D309" s="207" t="s">
        <v>203</v>
      </c>
      <c r="E309" s="31" t="s">
        <v>691</v>
      </c>
      <c r="F309" s="207" t="s">
        <v>518</v>
      </c>
      <c r="G309" s="225">
        <v>7000</v>
      </c>
      <c r="H309" s="31" t="s">
        <v>254</v>
      </c>
      <c r="I309" s="31"/>
      <c r="J309" s="31"/>
    </row>
    <row r="310" spans="2:10" ht="15" x14ac:dyDescent="0.4">
      <c r="B310" s="145" t="s">
        <v>720</v>
      </c>
      <c r="C310" s="207" t="s">
        <v>721</v>
      </c>
      <c r="D310" s="207" t="s">
        <v>203</v>
      </c>
      <c r="E310" s="31" t="s">
        <v>691</v>
      </c>
      <c r="F310" s="207" t="s">
        <v>518</v>
      </c>
      <c r="G310" s="225">
        <v>21000</v>
      </c>
      <c r="H310" s="31" t="s">
        <v>254</v>
      </c>
      <c r="I310" s="31"/>
      <c r="J310" s="31"/>
    </row>
    <row r="311" spans="2:10" ht="15" x14ac:dyDescent="0.4">
      <c r="B311" s="145" t="s">
        <v>722</v>
      </c>
      <c r="C311" s="207" t="s">
        <v>723</v>
      </c>
      <c r="D311" s="207" t="s">
        <v>503</v>
      </c>
      <c r="E311" s="31" t="s">
        <v>691</v>
      </c>
      <c r="F311" s="207" t="s">
        <v>518</v>
      </c>
      <c r="G311" s="225">
        <v>341000</v>
      </c>
      <c r="H311" s="31" t="s">
        <v>254</v>
      </c>
      <c r="I311" s="31"/>
      <c r="J311" s="31"/>
    </row>
    <row r="312" spans="2:10" ht="15" x14ac:dyDescent="0.4">
      <c r="B312" s="145" t="s">
        <v>724</v>
      </c>
      <c r="C312" s="207" t="s">
        <v>725</v>
      </c>
      <c r="D312" s="207" t="s">
        <v>215</v>
      </c>
      <c r="E312" s="31" t="s">
        <v>691</v>
      </c>
      <c r="F312" s="207" t="s">
        <v>518</v>
      </c>
      <c r="G312" s="225">
        <v>23582</v>
      </c>
      <c r="H312" s="31" t="s">
        <v>254</v>
      </c>
      <c r="I312" s="31"/>
      <c r="J312" s="31"/>
    </row>
    <row r="313" spans="2:10" ht="15" x14ac:dyDescent="0.4">
      <c r="B313" s="145" t="s">
        <v>726</v>
      </c>
      <c r="C313" s="207" t="s">
        <v>727</v>
      </c>
      <c r="D313" s="207" t="s">
        <v>489</v>
      </c>
      <c r="E313" s="31" t="s">
        <v>728</v>
      </c>
      <c r="F313" s="207" t="s">
        <v>518</v>
      </c>
      <c r="G313" s="225">
        <v>4200</v>
      </c>
      <c r="H313" s="31" t="s">
        <v>247</v>
      </c>
      <c r="I313" s="31"/>
      <c r="J313" s="31"/>
    </row>
    <row r="314" spans="2:10" ht="15" x14ac:dyDescent="0.4">
      <c r="B314" s="145" t="s">
        <v>729</v>
      </c>
      <c r="C314" s="207" t="s">
        <v>730</v>
      </c>
      <c r="D314" s="207" t="s">
        <v>489</v>
      </c>
      <c r="E314" s="31" t="s">
        <v>731</v>
      </c>
      <c r="F314" s="207" t="s">
        <v>518</v>
      </c>
      <c r="G314" s="225">
        <v>1154900</v>
      </c>
      <c r="H314" s="31" t="s">
        <v>254</v>
      </c>
      <c r="I314" s="31"/>
      <c r="J314" s="31"/>
    </row>
    <row r="315" spans="2:10" ht="15" x14ac:dyDescent="0.4">
      <c r="B315" s="145" t="s">
        <v>732</v>
      </c>
      <c r="C315" s="207" t="s">
        <v>733</v>
      </c>
      <c r="D315" s="207" t="s">
        <v>489</v>
      </c>
      <c r="E315" s="31" t="s">
        <v>731</v>
      </c>
      <c r="F315" s="207" t="s">
        <v>518</v>
      </c>
      <c r="G315" s="225">
        <v>646100</v>
      </c>
      <c r="H315" s="31" t="s">
        <v>254</v>
      </c>
      <c r="I315" s="31"/>
      <c r="J315" s="31"/>
    </row>
    <row r="316" spans="2:10" ht="15" x14ac:dyDescent="0.4">
      <c r="B316" s="145" t="s">
        <v>734</v>
      </c>
      <c r="C316" s="207" t="s">
        <v>735</v>
      </c>
      <c r="D316" s="207" t="s">
        <v>489</v>
      </c>
      <c r="E316" s="31" t="s">
        <v>731</v>
      </c>
      <c r="F316" s="207" t="s">
        <v>518</v>
      </c>
      <c r="G316" s="225">
        <v>1251000</v>
      </c>
      <c r="H316" s="31" t="s">
        <v>254</v>
      </c>
      <c r="I316" s="31"/>
      <c r="J316" s="31"/>
    </row>
    <row r="317" spans="2:10" ht="15" x14ac:dyDescent="0.4">
      <c r="B317" s="145" t="s">
        <v>736</v>
      </c>
      <c r="C317" s="207" t="s">
        <v>737</v>
      </c>
      <c r="D317" s="207" t="s">
        <v>489</v>
      </c>
      <c r="E317" s="31" t="s">
        <v>731</v>
      </c>
      <c r="F317" s="207" t="s">
        <v>518</v>
      </c>
      <c r="G317" s="225">
        <v>1625100</v>
      </c>
      <c r="H317" s="31" t="s">
        <v>254</v>
      </c>
      <c r="I317" s="31"/>
      <c r="J317" s="31"/>
    </row>
    <row r="318" spans="2:10" ht="15" x14ac:dyDescent="0.4">
      <c r="B318" s="145" t="s">
        <v>738</v>
      </c>
      <c r="C318" s="207" t="s">
        <v>739</v>
      </c>
      <c r="D318" s="207" t="s">
        <v>492</v>
      </c>
      <c r="E318" s="31" t="s">
        <v>731</v>
      </c>
      <c r="F318" s="207" t="s">
        <v>518</v>
      </c>
      <c r="G318" s="225">
        <v>1769300</v>
      </c>
      <c r="H318" s="31" t="s">
        <v>254</v>
      </c>
      <c r="I318" s="31"/>
      <c r="J318" s="31"/>
    </row>
    <row r="319" spans="2:10" ht="15" x14ac:dyDescent="0.4">
      <c r="B319" s="145" t="s">
        <v>740</v>
      </c>
      <c r="C319" s="207" t="s">
        <v>741</v>
      </c>
      <c r="D319" s="207" t="s">
        <v>492</v>
      </c>
      <c r="E319" s="31" t="s">
        <v>731</v>
      </c>
      <c r="F319" s="207" t="s">
        <v>518</v>
      </c>
      <c r="G319" s="225">
        <v>1134000</v>
      </c>
      <c r="H319" s="31" t="s">
        <v>254</v>
      </c>
      <c r="I319" s="31"/>
      <c r="J319" s="31"/>
    </row>
    <row r="320" spans="2:10" ht="15" x14ac:dyDescent="0.4">
      <c r="B320" s="145" t="s">
        <v>742</v>
      </c>
      <c r="C320" s="207" t="s">
        <v>743</v>
      </c>
      <c r="D320" s="207" t="s">
        <v>200</v>
      </c>
      <c r="E320" s="31" t="s">
        <v>744</v>
      </c>
      <c r="F320" s="207" t="s">
        <v>518</v>
      </c>
      <c r="G320" s="225">
        <v>2577400</v>
      </c>
      <c r="H320" s="31" t="s">
        <v>247</v>
      </c>
      <c r="I320" s="31"/>
      <c r="J320" s="31"/>
    </row>
    <row r="321" spans="2:10" ht="15" x14ac:dyDescent="0.4">
      <c r="B321" s="145" t="s">
        <v>742</v>
      </c>
      <c r="C321" s="207" t="s">
        <v>743</v>
      </c>
      <c r="D321" s="207" t="s">
        <v>200</v>
      </c>
      <c r="E321" s="31" t="s">
        <v>745</v>
      </c>
      <c r="F321" s="207" t="s">
        <v>518</v>
      </c>
      <c r="G321" s="225">
        <v>567300</v>
      </c>
      <c r="H321" s="31" t="s">
        <v>254</v>
      </c>
      <c r="I321" s="31"/>
      <c r="J321" s="31"/>
    </row>
    <row r="322" spans="2:10" ht="15" x14ac:dyDescent="0.4">
      <c r="B322" s="145" t="s">
        <v>746</v>
      </c>
      <c r="C322" s="207" t="s">
        <v>747</v>
      </c>
      <c r="D322" s="207" t="s">
        <v>200</v>
      </c>
      <c r="E322" s="31" t="s">
        <v>744</v>
      </c>
      <c r="F322" s="207" t="s">
        <v>518</v>
      </c>
      <c r="G322" s="225">
        <v>3798800</v>
      </c>
      <c r="H322" s="31" t="s">
        <v>247</v>
      </c>
      <c r="I322" s="31"/>
      <c r="J322" s="31"/>
    </row>
    <row r="323" spans="2:10" ht="15" x14ac:dyDescent="0.4">
      <c r="B323" s="145" t="s">
        <v>748</v>
      </c>
      <c r="C323" s="207" t="s">
        <v>749</v>
      </c>
      <c r="D323" s="207" t="s">
        <v>200</v>
      </c>
      <c r="E323" s="31" t="s">
        <v>744</v>
      </c>
      <c r="F323" s="207" t="s">
        <v>518</v>
      </c>
      <c r="G323" s="225">
        <v>0</v>
      </c>
      <c r="H323" s="31" t="s">
        <v>247</v>
      </c>
      <c r="I323" s="31"/>
      <c r="J323" s="31"/>
    </row>
    <row r="324" spans="2:10" ht="15" x14ac:dyDescent="0.4">
      <c r="B324" s="145" t="s">
        <v>750</v>
      </c>
      <c r="C324" s="207" t="s">
        <v>751</v>
      </c>
      <c r="D324" s="207" t="s">
        <v>496</v>
      </c>
      <c r="E324" s="31" t="s">
        <v>752</v>
      </c>
      <c r="F324" s="207" t="s">
        <v>518</v>
      </c>
      <c r="G324" s="225">
        <v>2376700</v>
      </c>
      <c r="H324" s="31" t="s">
        <v>254</v>
      </c>
      <c r="I324" s="31"/>
      <c r="J324" s="31"/>
    </row>
    <row r="325" spans="2:10" ht="15" x14ac:dyDescent="0.4">
      <c r="B325" s="145" t="s">
        <v>753</v>
      </c>
      <c r="C325" s="207" t="s">
        <v>754</v>
      </c>
      <c r="D325" s="207" t="s">
        <v>496</v>
      </c>
      <c r="E325" s="31" t="s">
        <v>752</v>
      </c>
      <c r="F325" s="207" t="s">
        <v>518</v>
      </c>
      <c r="G325" s="225">
        <v>0</v>
      </c>
      <c r="H325" s="31" t="s">
        <v>254</v>
      </c>
      <c r="I325" s="31"/>
      <c r="J325" s="31"/>
    </row>
    <row r="326" spans="2:10" ht="15" x14ac:dyDescent="0.4">
      <c r="B326" s="145" t="s">
        <v>755</v>
      </c>
      <c r="C326" s="207" t="s">
        <v>756</v>
      </c>
      <c r="D326" s="207" t="s">
        <v>493</v>
      </c>
      <c r="E326" s="31" t="s">
        <v>731</v>
      </c>
      <c r="F326" s="207" t="s">
        <v>518</v>
      </c>
      <c r="G326" s="225">
        <v>1537700</v>
      </c>
      <c r="H326" s="31" t="s">
        <v>254</v>
      </c>
      <c r="I326" s="31"/>
      <c r="J326" s="31"/>
    </row>
    <row r="327" spans="2:10" ht="15" x14ac:dyDescent="0.4">
      <c r="B327" s="145" t="s">
        <v>757</v>
      </c>
      <c r="C327" s="207" t="s">
        <v>758</v>
      </c>
      <c r="D327" s="207" t="s">
        <v>462</v>
      </c>
      <c r="E327" s="31" t="s">
        <v>519</v>
      </c>
      <c r="F327" s="207" t="s">
        <v>518</v>
      </c>
      <c r="G327" s="225">
        <v>109878780</v>
      </c>
      <c r="H327" s="31" t="s">
        <v>247</v>
      </c>
      <c r="I327" s="31"/>
      <c r="J327" s="31"/>
    </row>
    <row r="328" spans="2:10" ht="15" x14ac:dyDescent="0.4">
      <c r="B328" s="145" t="s">
        <v>757</v>
      </c>
      <c r="C328" s="207" t="s">
        <v>758</v>
      </c>
      <c r="D328" s="207" t="s">
        <v>462</v>
      </c>
      <c r="E328" s="31" t="s">
        <v>522</v>
      </c>
      <c r="F328" s="207" t="s">
        <v>518</v>
      </c>
      <c r="G328" s="225">
        <v>14730</v>
      </c>
      <c r="H328" s="31" t="s">
        <v>254</v>
      </c>
      <c r="I328" s="31"/>
      <c r="J328" s="31"/>
    </row>
    <row r="329" spans="2:10" ht="15" x14ac:dyDescent="0.4">
      <c r="B329" s="145" t="s">
        <v>759</v>
      </c>
      <c r="C329" s="207" t="s">
        <v>760</v>
      </c>
      <c r="D329" s="207" t="s">
        <v>462</v>
      </c>
      <c r="E329" s="31" t="s">
        <v>519</v>
      </c>
      <c r="F329" s="207" t="s">
        <v>518</v>
      </c>
      <c r="G329" s="225">
        <v>93601030</v>
      </c>
      <c r="H329" s="31" t="s">
        <v>247</v>
      </c>
      <c r="I329" s="31"/>
      <c r="J329" s="31"/>
    </row>
    <row r="330" spans="2:10" ht="15" x14ac:dyDescent="0.4">
      <c r="B330" s="145" t="s">
        <v>759</v>
      </c>
      <c r="C330" s="207" t="s">
        <v>760</v>
      </c>
      <c r="D330" s="207" t="s">
        <v>462</v>
      </c>
      <c r="E330" s="31" t="s">
        <v>522</v>
      </c>
      <c r="F330" s="207" t="s">
        <v>518</v>
      </c>
      <c r="G330" s="225">
        <v>14900</v>
      </c>
      <c r="H330" s="31" t="s">
        <v>254</v>
      </c>
      <c r="I330" s="31"/>
      <c r="J330" s="31"/>
    </row>
    <row r="331" spans="2:10" ht="15" x14ac:dyDescent="0.4">
      <c r="B331" s="145" t="s">
        <v>759</v>
      </c>
      <c r="C331" s="207" t="s">
        <v>760</v>
      </c>
      <c r="D331" s="207" t="s">
        <v>462</v>
      </c>
      <c r="E331" s="31" t="s">
        <v>519</v>
      </c>
      <c r="F331" s="207" t="s">
        <v>518</v>
      </c>
      <c r="G331" s="225">
        <v>0</v>
      </c>
      <c r="H331" s="31" t="s">
        <v>247</v>
      </c>
      <c r="I331" s="31"/>
      <c r="J331" s="31"/>
    </row>
    <row r="332" spans="2:10" ht="15" x14ac:dyDescent="0.4">
      <c r="B332" s="145" t="s">
        <v>759</v>
      </c>
      <c r="C332" s="207" t="s">
        <v>760</v>
      </c>
      <c r="D332" s="207" t="s">
        <v>462</v>
      </c>
      <c r="E332" s="31" t="s">
        <v>517</v>
      </c>
      <c r="F332" s="207" t="s">
        <v>518</v>
      </c>
      <c r="G332" s="225">
        <v>0</v>
      </c>
      <c r="H332" s="31" t="s">
        <v>254</v>
      </c>
      <c r="I332" s="31"/>
      <c r="J332" s="31"/>
    </row>
    <row r="333" spans="2:10" ht="15" x14ac:dyDescent="0.4">
      <c r="B333" s="145" t="s">
        <v>761</v>
      </c>
      <c r="C333" s="207" t="s">
        <v>762</v>
      </c>
      <c r="D333" s="207" t="s">
        <v>461</v>
      </c>
      <c r="E333" s="31" t="s">
        <v>522</v>
      </c>
      <c r="F333" s="207" t="s">
        <v>518</v>
      </c>
      <c r="G333" s="225">
        <v>4570000</v>
      </c>
      <c r="H333" s="31" t="s">
        <v>254</v>
      </c>
      <c r="I333" s="31"/>
      <c r="J333" s="31"/>
    </row>
    <row r="334" spans="2:10" ht="15" x14ac:dyDescent="0.4">
      <c r="B334" s="145" t="s">
        <v>761</v>
      </c>
      <c r="C334" s="207" t="s">
        <v>762</v>
      </c>
      <c r="D334" s="207" t="s">
        <v>461</v>
      </c>
      <c r="E334" s="31" t="s">
        <v>519</v>
      </c>
      <c r="F334" s="207" t="s">
        <v>518</v>
      </c>
      <c r="G334" s="225">
        <v>159820000</v>
      </c>
      <c r="H334" s="31" t="s">
        <v>247</v>
      </c>
      <c r="I334" s="31"/>
      <c r="J334" s="31"/>
    </row>
    <row r="335" spans="2:10" ht="15" x14ac:dyDescent="0.4">
      <c r="B335" s="145" t="s">
        <v>763</v>
      </c>
      <c r="C335" s="207" t="s">
        <v>764</v>
      </c>
      <c r="D335" s="207" t="s">
        <v>465</v>
      </c>
      <c r="E335" s="31" t="s">
        <v>519</v>
      </c>
      <c r="F335" s="207" t="s">
        <v>518</v>
      </c>
      <c r="G335" s="225">
        <v>75189070</v>
      </c>
      <c r="H335" s="31" t="s">
        <v>247</v>
      </c>
      <c r="I335" s="31"/>
      <c r="J335" s="31"/>
    </row>
    <row r="336" spans="2:10" ht="15" x14ac:dyDescent="0.4">
      <c r="B336" s="145" t="s">
        <v>765</v>
      </c>
      <c r="C336" s="207" t="s">
        <v>766</v>
      </c>
      <c r="D336" s="207" t="s">
        <v>468</v>
      </c>
      <c r="E336" s="31" t="s">
        <v>519</v>
      </c>
      <c r="F336" s="207" t="s">
        <v>518</v>
      </c>
      <c r="G336" s="225">
        <v>10460</v>
      </c>
      <c r="H336" s="31" t="s">
        <v>247</v>
      </c>
      <c r="I336" s="31"/>
      <c r="J336" s="31"/>
    </row>
    <row r="337" spans="2:10" ht="15" x14ac:dyDescent="0.4">
      <c r="B337" s="145" t="s">
        <v>767</v>
      </c>
      <c r="C337" s="207" t="s">
        <v>768</v>
      </c>
      <c r="D337" s="207" t="s">
        <v>468</v>
      </c>
      <c r="E337" s="31" t="s">
        <v>519</v>
      </c>
      <c r="F337" s="207" t="s">
        <v>518</v>
      </c>
      <c r="G337" s="225">
        <v>0</v>
      </c>
      <c r="H337" s="31" t="s">
        <v>247</v>
      </c>
      <c r="I337" s="31"/>
      <c r="J337" s="31"/>
    </row>
    <row r="338" spans="2:10" ht="15" x14ac:dyDescent="0.4">
      <c r="B338" s="145" t="s">
        <v>769</v>
      </c>
      <c r="C338" s="207" t="s">
        <v>721</v>
      </c>
      <c r="D338" s="207" t="s">
        <v>468</v>
      </c>
      <c r="E338" s="31" t="s">
        <v>519</v>
      </c>
      <c r="F338" s="207" t="s">
        <v>518</v>
      </c>
      <c r="G338" s="225">
        <v>52535800</v>
      </c>
      <c r="H338" s="31" t="s">
        <v>247</v>
      </c>
      <c r="I338" s="31"/>
      <c r="J338" s="31"/>
    </row>
    <row r="339" spans="2:10" ht="15" x14ac:dyDescent="0.4">
      <c r="B339" s="145" t="s">
        <v>770</v>
      </c>
      <c r="C339" s="207" t="s">
        <v>771</v>
      </c>
      <c r="D339" s="207" t="s">
        <v>471</v>
      </c>
      <c r="E339" s="31" t="s">
        <v>519</v>
      </c>
      <c r="F339" s="207" t="s">
        <v>518</v>
      </c>
      <c r="G339" s="225">
        <v>31300000</v>
      </c>
      <c r="H339" s="31" t="s">
        <v>247</v>
      </c>
      <c r="I339" s="31"/>
      <c r="J339" s="31"/>
    </row>
    <row r="340" spans="2:10" ht="15" x14ac:dyDescent="0.4">
      <c r="B340" s="145" t="s">
        <v>770</v>
      </c>
      <c r="C340" s="207" t="s">
        <v>771</v>
      </c>
      <c r="D340" s="207" t="s">
        <v>471</v>
      </c>
      <c r="E340" s="31" t="s">
        <v>522</v>
      </c>
      <c r="F340" s="207" t="s">
        <v>518</v>
      </c>
      <c r="G340" s="225">
        <v>900</v>
      </c>
      <c r="H340" s="31" t="s">
        <v>254</v>
      </c>
      <c r="I340" s="31"/>
      <c r="J340" s="31"/>
    </row>
    <row r="341" spans="2:10" ht="15" x14ac:dyDescent="0.4">
      <c r="B341" s="145" t="s">
        <v>772</v>
      </c>
      <c r="C341" s="207" t="s">
        <v>773</v>
      </c>
      <c r="D341" s="207" t="s">
        <v>469</v>
      </c>
      <c r="E341" s="31" t="s">
        <v>517</v>
      </c>
      <c r="F341" s="207" t="s">
        <v>518</v>
      </c>
      <c r="G341" s="225">
        <v>0</v>
      </c>
      <c r="H341" s="31" t="s">
        <v>254</v>
      </c>
      <c r="I341" s="31"/>
      <c r="J341" s="31"/>
    </row>
    <row r="342" spans="2:10" ht="15" x14ac:dyDescent="0.4">
      <c r="B342" s="145" t="s">
        <v>772</v>
      </c>
      <c r="C342" s="207" t="s">
        <v>773</v>
      </c>
      <c r="D342" s="207" t="s">
        <v>469</v>
      </c>
      <c r="E342" s="31" t="s">
        <v>522</v>
      </c>
      <c r="F342" s="207" t="s">
        <v>518</v>
      </c>
      <c r="G342" s="225">
        <v>0</v>
      </c>
      <c r="H342" s="31" t="s">
        <v>254</v>
      </c>
      <c r="I342" s="31"/>
      <c r="J342" s="31"/>
    </row>
    <row r="343" spans="2:10" ht="15" x14ac:dyDescent="0.4">
      <c r="B343" s="145" t="s">
        <v>772</v>
      </c>
      <c r="C343" s="207" t="s">
        <v>773</v>
      </c>
      <c r="D343" s="207" t="s">
        <v>469</v>
      </c>
      <c r="E343" s="31" t="s">
        <v>517</v>
      </c>
      <c r="F343" s="207" t="s">
        <v>518</v>
      </c>
      <c r="G343" s="225">
        <v>0</v>
      </c>
      <c r="H343" s="31" t="s">
        <v>254</v>
      </c>
      <c r="I343" s="31"/>
      <c r="J343" s="31"/>
    </row>
    <row r="344" spans="2:10" ht="15" x14ac:dyDescent="0.4">
      <c r="B344" s="145" t="s">
        <v>772</v>
      </c>
      <c r="C344" s="207" t="s">
        <v>773</v>
      </c>
      <c r="D344" s="207" t="s">
        <v>469</v>
      </c>
      <c r="E344" s="31" t="s">
        <v>522</v>
      </c>
      <c r="F344" s="207" t="s">
        <v>518</v>
      </c>
      <c r="G344" s="225">
        <v>0</v>
      </c>
      <c r="H344" s="31" t="s">
        <v>254</v>
      </c>
      <c r="I344" s="31"/>
      <c r="J344" s="31"/>
    </row>
    <row r="345" spans="2:10" ht="15" x14ac:dyDescent="0.4">
      <c r="B345" s="145" t="s">
        <v>772</v>
      </c>
      <c r="C345" s="207" t="s">
        <v>773</v>
      </c>
      <c r="D345" s="207" t="s">
        <v>469</v>
      </c>
      <c r="E345" s="31" t="s">
        <v>519</v>
      </c>
      <c r="F345" s="207" t="s">
        <v>518</v>
      </c>
      <c r="G345" s="225">
        <v>43230021.450000003</v>
      </c>
      <c r="H345" s="31" t="s">
        <v>247</v>
      </c>
      <c r="I345" s="31"/>
      <c r="J345" s="31"/>
    </row>
    <row r="346" spans="2:10" ht="15" x14ac:dyDescent="0.4">
      <c r="B346" s="145" t="s">
        <v>772</v>
      </c>
      <c r="C346" s="207" t="s">
        <v>773</v>
      </c>
      <c r="D346" s="207" t="s">
        <v>469</v>
      </c>
      <c r="E346" s="31" t="s">
        <v>519</v>
      </c>
      <c r="F346" s="207" t="s">
        <v>518</v>
      </c>
      <c r="G346" s="225">
        <v>0</v>
      </c>
      <c r="H346" s="31" t="s">
        <v>247</v>
      </c>
      <c r="I346" s="31"/>
      <c r="J346" s="31"/>
    </row>
    <row r="347" spans="2:10" ht="15" x14ac:dyDescent="0.4">
      <c r="B347" s="145" t="s">
        <v>774</v>
      </c>
      <c r="C347" s="207" t="s">
        <v>775</v>
      </c>
      <c r="D347" s="207" t="s">
        <v>469</v>
      </c>
      <c r="E347" s="31" t="s">
        <v>519</v>
      </c>
      <c r="F347" s="207" t="s">
        <v>518</v>
      </c>
      <c r="G347" s="225">
        <v>0</v>
      </c>
      <c r="H347" s="31" t="s">
        <v>247</v>
      </c>
      <c r="I347" s="31"/>
      <c r="J347" s="31"/>
    </row>
    <row r="348" spans="2:10" ht="15" x14ac:dyDescent="0.4">
      <c r="B348" s="145" t="s">
        <v>774</v>
      </c>
      <c r="C348" s="207" t="s">
        <v>775</v>
      </c>
      <c r="D348" s="207" t="s">
        <v>469</v>
      </c>
      <c r="E348" s="31" t="s">
        <v>522</v>
      </c>
      <c r="F348" s="207" t="s">
        <v>518</v>
      </c>
      <c r="G348" s="225">
        <v>0</v>
      </c>
      <c r="H348" s="31" t="s">
        <v>254</v>
      </c>
      <c r="I348" s="31"/>
      <c r="J348" s="31"/>
    </row>
    <row r="349" spans="2:10" ht="15" x14ac:dyDescent="0.4">
      <c r="B349" s="145" t="s">
        <v>774</v>
      </c>
      <c r="C349" s="207" t="s">
        <v>775</v>
      </c>
      <c r="D349" s="207" t="s">
        <v>469</v>
      </c>
      <c r="E349" s="31" t="s">
        <v>519</v>
      </c>
      <c r="F349" s="207" t="s">
        <v>518</v>
      </c>
      <c r="G349" s="225">
        <v>0</v>
      </c>
      <c r="H349" s="31" t="s">
        <v>247</v>
      </c>
      <c r="I349" s="31"/>
      <c r="J349" s="31"/>
    </row>
    <row r="350" spans="2:10" ht="15" x14ac:dyDescent="0.4">
      <c r="B350" s="145" t="s">
        <v>774</v>
      </c>
      <c r="C350" s="207" t="s">
        <v>775</v>
      </c>
      <c r="D350" s="207" t="s">
        <v>469</v>
      </c>
      <c r="E350" s="31" t="s">
        <v>522</v>
      </c>
      <c r="F350" s="207" t="s">
        <v>518</v>
      </c>
      <c r="G350" s="225">
        <v>0</v>
      </c>
      <c r="H350" s="31" t="s">
        <v>254</v>
      </c>
      <c r="I350" s="31"/>
      <c r="J350" s="31"/>
    </row>
    <row r="351" spans="2:10" ht="15" x14ac:dyDescent="0.4">
      <c r="B351" s="145" t="s">
        <v>776</v>
      </c>
      <c r="C351" s="207" t="s">
        <v>777</v>
      </c>
      <c r="D351" s="207" t="s">
        <v>477</v>
      </c>
      <c r="E351" s="31" t="s">
        <v>519</v>
      </c>
      <c r="F351" s="207" t="s">
        <v>518</v>
      </c>
      <c r="G351" s="225">
        <v>26780000</v>
      </c>
      <c r="H351" s="31" t="s">
        <v>247</v>
      </c>
      <c r="I351" s="31"/>
      <c r="J351" s="31"/>
    </row>
    <row r="352" spans="2:10" ht="15" x14ac:dyDescent="0.4">
      <c r="B352" s="145" t="s">
        <v>776</v>
      </c>
      <c r="C352" s="207" t="s">
        <v>777</v>
      </c>
      <c r="D352" s="207" t="s">
        <v>477</v>
      </c>
      <c r="E352" s="31" t="s">
        <v>522</v>
      </c>
      <c r="F352" s="207" t="s">
        <v>518</v>
      </c>
      <c r="G352" s="225">
        <v>1190</v>
      </c>
      <c r="H352" s="31" t="s">
        <v>254</v>
      </c>
      <c r="I352" s="31"/>
      <c r="J352" s="31"/>
    </row>
    <row r="353" spans="2:10" ht="15" x14ac:dyDescent="0.4">
      <c r="B353" s="145" t="s">
        <v>778</v>
      </c>
      <c r="C353" s="207" t="s">
        <v>779</v>
      </c>
      <c r="D353" s="207" t="s">
        <v>190</v>
      </c>
      <c r="E353" s="31" t="s">
        <v>522</v>
      </c>
      <c r="F353" s="207" t="s">
        <v>518</v>
      </c>
      <c r="G353" s="225">
        <v>0</v>
      </c>
      <c r="H353" s="31" t="s">
        <v>254</v>
      </c>
      <c r="I353" s="31"/>
      <c r="J353" s="31"/>
    </row>
    <row r="354" spans="2:10" ht="15" x14ac:dyDescent="0.4">
      <c r="B354" s="145" t="s">
        <v>780</v>
      </c>
      <c r="C354" s="207" t="s">
        <v>781</v>
      </c>
      <c r="D354" s="207" t="s">
        <v>190</v>
      </c>
      <c r="E354" s="31" t="s">
        <v>519</v>
      </c>
      <c r="F354" s="207" t="s">
        <v>518</v>
      </c>
      <c r="G354" s="225">
        <v>427000</v>
      </c>
      <c r="H354" s="31" t="s">
        <v>247</v>
      </c>
      <c r="I354" s="31"/>
      <c r="J354" s="31"/>
    </row>
    <row r="355" spans="2:10" ht="15" x14ac:dyDescent="0.4">
      <c r="B355" s="145" t="s">
        <v>782</v>
      </c>
      <c r="C355" s="207" t="s">
        <v>783</v>
      </c>
      <c r="D355" s="207" t="s">
        <v>190</v>
      </c>
      <c r="E355" s="31" t="s">
        <v>519</v>
      </c>
      <c r="F355" s="207" t="s">
        <v>518</v>
      </c>
      <c r="G355" s="225">
        <v>57486000</v>
      </c>
      <c r="H355" s="31" t="s">
        <v>247</v>
      </c>
      <c r="I355" s="31"/>
      <c r="J355" s="31"/>
    </row>
    <row r="356" spans="2:10" ht="15" x14ac:dyDescent="0.4">
      <c r="B356" s="145" t="s">
        <v>784</v>
      </c>
      <c r="C356" s="207" t="s">
        <v>785</v>
      </c>
      <c r="D356" s="207" t="s">
        <v>190</v>
      </c>
      <c r="E356" s="31" t="s">
        <v>519</v>
      </c>
      <c r="F356" s="207" t="s">
        <v>518</v>
      </c>
      <c r="G356" s="225">
        <v>7622000</v>
      </c>
      <c r="H356" s="31" t="s">
        <v>247</v>
      </c>
      <c r="I356" s="31"/>
      <c r="J356" s="31"/>
    </row>
    <row r="357" spans="2:10" ht="15" x14ac:dyDescent="0.4">
      <c r="B357" s="145" t="s">
        <v>786</v>
      </c>
      <c r="C357" s="207" t="s">
        <v>787</v>
      </c>
      <c r="D357" s="207" t="s">
        <v>190</v>
      </c>
      <c r="E357" s="31" t="s">
        <v>519</v>
      </c>
      <c r="F357" s="207" t="s">
        <v>518</v>
      </c>
      <c r="G357" s="225">
        <v>1843297000</v>
      </c>
      <c r="H357" s="31" t="s">
        <v>247</v>
      </c>
      <c r="I357" s="31"/>
      <c r="J357" s="31"/>
    </row>
    <row r="358" spans="2:10" ht="15" x14ac:dyDescent="0.4">
      <c r="B358" s="145" t="s">
        <v>778</v>
      </c>
      <c r="C358" s="207" t="s">
        <v>779</v>
      </c>
      <c r="D358" s="207" t="s">
        <v>190</v>
      </c>
      <c r="E358" s="31" t="s">
        <v>517</v>
      </c>
      <c r="F358" s="207" t="s">
        <v>518</v>
      </c>
      <c r="G358" s="225">
        <v>0</v>
      </c>
      <c r="H358" s="31" t="s">
        <v>254</v>
      </c>
      <c r="I358" s="31"/>
      <c r="J358" s="31"/>
    </row>
    <row r="359" spans="2:10" ht="15" x14ac:dyDescent="0.4">
      <c r="B359" s="145" t="s">
        <v>780</v>
      </c>
      <c r="C359" s="207" t="s">
        <v>781</v>
      </c>
      <c r="D359" s="207" t="s">
        <v>190</v>
      </c>
      <c r="E359" s="31" t="s">
        <v>522</v>
      </c>
      <c r="F359" s="207" t="s">
        <v>518</v>
      </c>
      <c r="G359" s="225">
        <v>0</v>
      </c>
      <c r="H359" s="31" t="s">
        <v>254</v>
      </c>
      <c r="I359" s="31"/>
      <c r="J359" s="31"/>
    </row>
    <row r="360" spans="2:10" ht="15" x14ac:dyDescent="0.4">
      <c r="B360" s="145" t="s">
        <v>782</v>
      </c>
      <c r="C360" s="207" t="s">
        <v>783</v>
      </c>
      <c r="D360" s="207" t="s">
        <v>190</v>
      </c>
      <c r="E360" s="31" t="s">
        <v>522</v>
      </c>
      <c r="F360" s="207" t="s">
        <v>518</v>
      </c>
      <c r="G360" s="225">
        <v>580</v>
      </c>
      <c r="H360" s="31" t="s">
        <v>254</v>
      </c>
      <c r="I360" s="31"/>
      <c r="J360" s="31"/>
    </row>
    <row r="361" spans="2:10" ht="15" x14ac:dyDescent="0.4">
      <c r="B361" s="145" t="s">
        <v>784</v>
      </c>
      <c r="C361" s="207" t="s">
        <v>785</v>
      </c>
      <c r="D361" s="207" t="s">
        <v>190</v>
      </c>
      <c r="E361" s="31" t="s">
        <v>522</v>
      </c>
      <c r="F361" s="207" t="s">
        <v>518</v>
      </c>
      <c r="G361" s="225">
        <v>150</v>
      </c>
      <c r="H361" s="31" t="s">
        <v>254</v>
      </c>
      <c r="I361" s="31"/>
      <c r="J361" s="31"/>
    </row>
    <row r="362" spans="2:10" ht="15" x14ac:dyDescent="0.4">
      <c r="B362" s="145" t="s">
        <v>788</v>
      </c>
      <c r="C362" s="207" t="s">
        <v>789</v>
      </c>
      <c r="D362" s="207" t="s">
        <v>190</v>
      </c>
      <c r="E362" s="31" t="s">
        <v>519</v>
      </c>
      <c r="F362" s="207" t="s">
        <v>518</v>
      </c>
      <c r="G362" s="225">
        <v>7347000</v>
      </c>
      <c r="H362" s="31" t="s">
        <v>247</v>
      </c>
      <c r="I362" s="31"/>
      <c r="J362" s="31"/>
    </row>
    <row r="363" spans="2:10" ht="15" x14ac:dyDescent="0.4">
      <c r="B363" s="145" t="s">
        <v>790</v>
      </c>
      <c r="C363" s="207" t="s">
        <v>791</v>
      </c>
      <c r="D363" s="207" t="s">
        <v>190</v>
      </c>
      <c r="E363" s="31" t="s">
        <v>792</v>
      </c>
      <c r="F363" s="207" t="s">
        <v>518</v>
      </c>
      <c r="G363" s="225">
        <v>0</v>
      </c>
      <c r="H363" s="31" t="s">
        <v>247</v>
      </c>
      <c r="I363" s="31"/>
      <c r="J363" s="31"/>
    </row>
    <row r="364" spans="2:10" ht="15" x14ac:dyDescent="0.4">
      <c r="B364" s="145" t="s">
        <v>793</v>
      </c>
      <c r="C364" s="207" t="s">
        <v>794</v>
      </c>
      <c r="D364" s="207" t="s">
        <v>190</v>
      </c>
      <c r="E364" s="31" t="s">
        <v>519</v>
      </c>
      <c r="F364" s="207" t="s">
        <v>518</v>
      </c>
      <c r="G364" s="225">
        <v>70000</v>
      </c>
      <c r="H364" s="31" t="s">
        <v>247</v>
      </c>
      <c r="I364" s="31"/>
      <c r="J364" s="31"/>
    </row>
    <row r="365" spans="2:10" ht="15" x14ac:dyDescent="0.4">
      <c r="B365" s="145" t="s">
        <v>795</v>
      </c>
      <c r="C365" s="207" t="s">
        <v>796</v>
      </c>
      <c r="D365" s="207" t="s">
        <v>190</v>
      </c>
      <c r="E365" s="31" t="s">
        <v>519</v>
      </c>
      <c r="F365" s="207" t="s">
        <v>518</v>
      </c>
      <c r="G365" s="225">
        <v>0</v>
      </c>
      <c r="H365" s="31" t="s">
        <v>247</v>
      </c>
      <c r="I365" s="31"/>
      <c r="J365" s="31"/>
    </row>
    <row r="366" spans="2:10" ht="15" x14ac:dyDescent="0.4">
      <c r="B366" s="145" t="s">
        <v>797</v>
      </c>
      <c r="C366" s="207" t="s">
        <v>798</v>
      </c>
      <c r="D366" s="207" t="s">
        <v>190</v>
      </c>
      <c r="E366" s="31" t="s">
        <v>519</v>
      </c>
      <c r="F366" s="207" t="s">
        <v>518</v>
      </c>
      <c r="G366" s="225">
        <v>593000</v>
      </c>
      <c r="H366" s="31" t="s">
        <v>247</v>
      </c>
      <c r="I366" s="31"/>
      <c r="J366" s="31"/>
    </row>
    <row r="367" spans="2:10" ht="15" x14ac:dyDescent="0.4">
      <c r="B367" s="145" t="s">
        <v>799</v>
      </c>
      <c r="C367" s="207" t="s">
        <v>800</v>
      </c>
      <c r="D367" s="207" t="s">
        <v>190</v>
      </c>
      <c r="E367" s="31" t="s">
        <v>517</v>
      </c>
      <c r="F367" s="207" t="s">
        <v>518</v>
      </c>
      <c r="G367" s="225">
        <v>130</v>
      </c>
      <c r="H367" s="31" t="s">
        <v>254</v>
      </c>
      <c r="I367" s="31"/>
      <c r="J367" s="31"/>
    </row>
    <row r="368" spans="2:10" ht="15" x14ac:dyDescent="0.4">
      <c r="B368" s="145" t="s">
        <v>801</v>
      </c>
      <c r="C368" s="207" t="s">
        <v>802</v>
      </c>
      <c r="D368" s="207" t="s">
        <v>190</v>
      </c>
      <c r="E368" s="31" t="s">
        <v>517</v>
      </c>
      <c r="F368" s="207" t="s">
        <v>518</v>
      </c>
      <c r="G368" s="225">
        <v>0</v>
      </c>
      <c r="H368" s="31" t="s">
        <v>254</v>
      </c>
      <c r="I368" s="31"/>
      <c r="J368" s="31"/>
    </row>
    <row r="369" spans="2:10" ht="15" x14ac:dyDescent="0.4">
      <c r="B369" s="145" t="s">
        <v>803</v>
      </c>
      <c r="C369" s="207" t="s">
        <v>804</v>
      </c>
      <c r="D369" s="207" t="s">
        <v>190</v>
      </c>
      <c r="E369" s="31" t="s">
        <v>519</v>
      </c>
      <c r="F369" s="207" t="s">
        <v>518</v>
      </c>
      <c r="G369" s="225">
        <v>215899000</v>
      </c>
      <c r="H369" s="31" t="s">
        <v>247</v>
      </c>
      <c r="I369" s="31"/>
      <c r="J369" s="31"/>
    </row>
    <row r="370" spans="2:10" ht="15" x14ac:dyDescent="0.4">
      <c r="B370" s="145" t="s">
        <v>805</v>
      </c>
      <c r="C370" s="207" t="s">
        <v>806</v>
      </c>
      <c r="D370" s="207" t="s">
        <v>190</v>
      </c>
      <c r="E370" s="31" t="s">
        <v>519</v>
      </c>
      <c r="F370" s="207" t="s">
        <v>518</v>
      </c>
      <c r="G370" s="225">
        <v>93919000</v>
      </c>
      <c r="H370" s="31" t="s">
        <v>247</v>
      </c>
      <c r="I370" s="31"/>
      <c r="J370" s="31"/>
    </row>
    <row r="371" spans="2:10" ht="15" x14ac:dyDescent="0.4">
      <c r="B371" s="283" t="s">
        <v>807</v>
      </c>
      <c r="C371" s="284" t="s">
        <v>109</v>
      </c>
      <c r="D371" s="284" t="s">
        <v>109</v>
      </c>
      <c r="E371" s="207" t="s">
        <v>109</v>
      </c>
      <c r="F371" s="207" t="s">
        <v>808</v>
      </c>
      <c r="G371" s="207" t="s">
        <v>109</v>
      </c>
      <c r="H371" s="207" t="s">
        <v>109</v>
      </c>
      <c r="I371" s="31"/>
      <c r="J371" s="31"/>
    </row>
    <row r="372" spans="2:10" ht="15" x14ac:dyDescent="0.4">
      <c r="B372" s="283" t="s">
        <v>809</v>
      </c>
      <c r="C372" s="284" t="s">
        <v>109</v>
      </c>
      <c r="D372" s="284" t="s">
        <v>109</v>
      </c>
      <c r="E372" s="207" t="s">
        <v>109</v>
      </c>
      <c r="F372" s="207" t="s">
        <v>808</v>
      </c>
      <c r="G372" s="207" t="s">
        <v>109</v>
      </c>
      <c r="H372" s="207" t="s">
        <v>109</v>
      </c>
      <c r="I372" s="31"/>
      <c r="J372" s="31"/>
    </row>
    <row r="373" spans="2:10" ht="15" x14ac:dyDescent="0.4">
      <c r="B373" s="283" t="s">
        <v>810</v>
      </c>
      <c r="C373" s="284" t="s">
        <v>109</v>
      </c>
      <c r="D373" s="284" t="s">
        <v>109</v>
      </c>
      <c r="E373" s="207" t="s">
        <v>109</v>
      </c>
      <c r="F373" s="207" t="s">
        <v>808</v>
      </c>
      <c r="G373" s="207" t="s">
        <v>109</v>
      </c>
      <c r="H373" s="207" t="s">
        <v>109</v>
      </c>
      <c r="I373" s="31"/>
      <c r="J373" s="31"/>
    </row>
    <row r="374" spans="2:10" ht="15" x14ac:dyDescent="0.4">
      <c r="B374" s="283" t="s">
        <v>811</v>
      </c>
      <c r="C374" s="284" t="s">
        <v>109</v>
      </c>
      <c r="D374" s="284" t="s">
        <v>109</v>
      </c>
      <c r="E374" s="207" t="s">
        <v>109</v>
      </c>
      <c r="F374" s="207" t="s">
        <v>808</v>
      </c>
      <c r="G374" s="207" t="s">
        <v>109</v>
      </c>
      <c r="H374" s="207" t="s">
        <v>109</v>
      </c>
      <c r="I374" s="31"/>
      <c r="J374" s="31"/>
    </row>
    <row r="375" spans="2:10" ht="15" x14ac:dyDescent="0.4">
      <c r="B375" s="283" t="s">
        <v>812</v>
      </c>
      <c r="C375" s="284" t="s">
        <v>109</v>
      </c>
      <c r="D375" s="284" t="s">
        <v>109</v>
      </c>
      <c r="E375" s="207" t="s">
        <v>109</v>
      </c>
      <c r="F375" s="207" t="s">
        <v>808</v>
      </c>
      <c r="G375" s="207" t="s">
        <v>109</v>
      </c>
      <c r="H375" s="207" t="s">
        <v>109</v>
      </c>
      <c r="I375" s="31"/>
      <c r="J375" s="31"/>
    </row>
    <row r="376" spans="2:10" ht="15" x14ac:dyDescent="0.4">
      <c r="B376" s="283" t="s">
        <v>813</v>
      </c>
      <c r="C376" s="284" t="s">
        <v>109</v>
      </c>
      <c r="D376" s="284" t="s">
        <v>109</v>
      </c>
      <c r="E376" s="207" t="s">
        <v>109</v>
      </c>
      <c r="F376" s="207" t="s">
        <v>808</v>
      </c>
      <c r="G376" s="207" t="s">
        <v>109</v>
      </c>
      <c r="H376" s="207" t="s">
        <v>109</v>
      </c>
      <c r="I376" s="31"/>
      <c r="J376" s="31"/>
    </row>
    <row r="377" spans="2:10" ht="15" x14ac:dyDescent="0.4">
      <c r="B377" s="283" t="s">
        <v>814</v>
      </c>
      <c r="C377" s="284" t="s">
        <v>109</v>
      </c>
      <c r="D377" s="284" t="s">
        <v>109</v>
      </c>
      <c r="E377" s="207" t="s">
        <v>109</v>
      </c>
      <c r="F377" s="207" t="s">
        <v>808</v>
      </c>
      <c r="G377" s="207" t="s">
        <v>109</v>
      </c>
      <c r="H377" s="207" t="s">
        <v>109</v>
      </c>
      <c r="I377" s="31"/>
      <c r="J377" s="31"/>
    </row>
    <row r="378" spans="2:10" ht="15" x14ac:dyDescent="0.4">
      <c r="B378" s="283" t="s">
        <v>815</v>
      </c>
      <c r="C378" s="284" t="s">
        <v>109</v>
      </c>
      <c r="D378" s="284" t="s">
        <v>109</v>
      </c>
      <c r="E378" s="207" t="s">
        <v>109</v>
      </c>
      <c r="F378" s="207" t="s">
        <v>808</v>
      </c>
      <c r="G378" s="207" t="s">
        <v>109</v>
      </c>
      <c r="H378" s="207" t="s">
        <v>109</v>
      </c>
      <c r="I378" s="31"/>
      <c r="J378" s="31"/>
    </row>
    <row r="379" spans="2:10" ht="15" x14ac:dyDescent="0.4">
      <c r="B379" s="283" t="s">
        <v>816</v>
      </c>
      <c r="C379" s="284" t="s">
        <v>109</v>
      </c>
      <c r="D379" s="284" t="s">
        <v>109</v>
      </c>
      <c r="E379" s="207" t="s">
        <v>109</v>
      </c>
      <c r="F379" s="207" t="s">
        <v>808</v>
      </c>
      <c r="G379" s="207" t="s">
        <v>109</v>
      </c>
      <c r="H379" s="207" t="s">
        <v>109</v>
      </c>
      <c r="I379" s="31"/>
      <c r="J379" s="31"/>
    </row>
    <row r="380" spans="2:10" ht="15" x14ac:dyDescent="0.4">
      <c r="B380" s="283" t="s">
        <v>817</v>
      </c>
      <c r="C380" s="284" t="s">
        <v>109</v>
      </c>
      <c r="D380" s="284" t="s">
        <v>109</v>
      </c>
      <c r="E380" s="207" t="s">
        <v>109</v>
      </c>
      <c r="F380" s="207" t="s">
        <v>808</v>
      </c>
      <c r="G380" s="207" t="s">
        <v>109</v>
      </c>
      <c r="H380" s="207" t="s">
        <v>109</v>
      </c>
      <c r="I380" s="31"/>
      <c r="J380" s="31"/>
    </row>
    <row r="381" spans="2:10" ht="15" x14ac:dyDescent="0.4">
      <c r="B381" s="283" t="s">
        <v>818</v>
      </c>
      <c r="C381" s="284" t="s">
        <v>109</v>
      </c>
      <c r="D381" s="284" t="s">
        <v>109</v>
      </c>
      <c r="E381" s="207" t="s">
        <v>109</v>
      </c>
      <c r="F381" s="207" t="s">
        <v>808</v>
      </c>
      <c r="G381" s="207" t="s">
        <v>109</v>
      </c>
      <c r="H381" s="207" t="s">
        <v>109</v>
      </c>
      <c r="I381" s="31"/>
      <c r="J381" s="31"/>
    </row>
    <row r="382" spans="2:10" ht="15" x14ac:dyDescent="0.4">
      <c r="B382" s="283" t="s">
        <v>815</v>
      </c>
      <c r="C382" s="284" t="s">
        <v>109</v>
      </c>
      <c r="D382" s="284" t="s">
        <v>109</v>
      </c>
      <c r="E382" s="207" t="s">
        <v>109</v>
      </c>
      <c r="F382" s="207" t="s">
        <v>808</v>
      </c>
      <c r="G382" s="207" t="s">
        <v>109</v>
      </c>
      <c r="H382" s="207" t="s">
        <v>109</v>
      </c>
      <c r="I382" s="31"/>
      <c r="J382" s="31"/>
    </row>
    <row r="383" spans="2:10" ht="15" x14ac:dyDescent="0.4">
      <c r="B383" s="283" t="s">
        <v>817</v>
      </c>
      <c r="C383" s="284" t="s">
        <v>109</v>
      </c>
      <c r="D383" s="284" t="s">
        <v>109</v>
      </c>
      <c r="E383" s="207" t="s">
        <v>109</v>
      </c>
      <c r="F383" s="207" t="s">
        <v>808</v>
      </c>
      <c r="G383" s="207" t="s">
        <v>109</v>
      </c>
      <c r="H383" s="207" t="s">
        <v>109</v>
      </c>
      <c r="I383" s="31"/>
      <c r="J383" s="31"/>
    </row>
    <row r="384" spans="2:10" ht="15" x14ac:dyDescent="0.4">
      <c r="B384" s="283" t="s">
        <v>818</v>
      </c>
      <c r="C384" s="284" t="s">
        <v>109</v>
      </c>
      <c r="D384" s="284" t="s">
        <v>109</v>
      </c>
      <c r="E384" s="207" t="s">
        <v>109</v>
      </c>
      <c r="F384" s="207" t="s">
        <v>808</v>
      </c>
      <c r="G384" s="207" t="s">
        <v>109</v>
      </c>
      <c r="H384" s="207" t="s">
        <v>109</v>
      </c>
      <c r="I384" s="31"/>
      <c r="J384" s="31"/>
    </row>
    <row r="385" spans="2:10" ht="15" x14ac:dyDescent="0.4">
      <c r="B385" s="283" t="s">
        <v>819</v>
      </c>
      <c r="C385" s="284" t="s">
        <v>109</v>
      </c>
      <c r="D385" s="284" t="s">
        <v>109</v>
      </c>
      <c r="E385" s="207" t="s">
        <v>109</v>
      </c>
      <c r="F385" s="207" t="s">
        <v>808</v>
      </c>
      <c r="G385" s="207" t="s">
        <v>109</v>
      </c>
      <c r="H385" s="207" t="s">
        <v>109</v>
      </c>
      <c r="I385" s="31"/>
      <c r="J385" s="31"/>
    </row>
    <row r="386" spans="2:10" ht="15" x14ac:dyDescent="0.4">
      <c r="B386" s="283" t="s">
        <v>820</v>
      </c>
      <c r="C386" s="284" t="s">
        <v>109</v>
      </c>
      <c r="D386" s="284" t="s">
        <v>109</v>
      </c>
      <c r="E386" s="207" t="s">
        <v>109</v>
      </c>
      <c r="F386" s="207" t="s">
        <v>808</v>
      </c>
      <c r="G386" s="207" t="s">
        <v>109</v>
      </c>
      <c r="H386" s="207" t="s">
        <v>109</v>
      </c>
      <c r="I386" s="31"/>
      <c r="J386" s="31"/>
    </row>
    <row r="387" spans="2:10" ht="15" x14ac:dyDescent="0.4">
      <c r="B387" s="145" t="s">
        <v>821</v>
      </c>
      <c r="C387" s="207" t="s">
        <v>822</v>
      </c>
      <c r="D387" s="207" t="s">
        <v>190</v>
      </c>
      <c r="E387" s="31" t="s">
        <v>519</v>
      </c>
      <c r="F387" s="207" t="s">
        <v>518</v>
      </c>
      <c r="G387" s="225">
        <v>109568000</v>
      </c>
      <c r="H387" s="31" t="s">
        <v>247</v>
      </c>
      <c r="I387" s="31"/>
      <c r="J387" s="31"/>
    </row>
    <row r="388" spans="2:10" ht="15" x14ac:dyDescent="0.4">
      <c r="B388" s="145" t="s">
        <v>823</v>
      </c>
      <c r="C388" s="207" t="s">
        <v>824</v>
      </c>
      <c r="D388" s="207" t="s">
        <v>190</v>
      </c>
      <c r="E388" s="31" t="s">
        <v>519</v>
      </c>
      <c r="F388" s="207" t="s">
        <v>518</v>
      </c>
      <c r="G388" s="225">
        <v>18503000</v>
      </c>
      <c r="H388" s="31" t="s">
        <v>247</v>
      </c>
      <c r="I388" s="31"/>
      <c r="J388" s="31"/>
    </row>
    <row r="389" spans="2:10" ht="15" x14ac:dyDescent="0.4">
      <c r="B389" s="145" t="s">
        <v>825</v>
      </c>
      <c r="C389" s="207" t="s">
        <v>826</v>
      </c>
      <c r="D389" s="207" t="s">
        <v>190</v>
      </c>
      <c r="E389" s="31" t="s">
        <v>519</v>
      </c>
      <c r="F389" s="207" t="s">
        <v>518</v>
      </c>
      <c r="G389" s="225">
        <v>73187000</v>
      </c>
      <c r="H389" s="31" t="s">
        <v>247</v>
      </c>
      <c r="I389" s="31"/>
      <c r="J389" s="31"/>
    </row>
    <row r="390" spans="2:10" ht="15" x14ac:dyDescent="0.4">
      <c r="B390" s="145" t="s">
        <v>827</v>
      </c>
      <c r="C390" s="207" t="s">
        <v>828</v>
      </c>
      <c r="D390" s="207" t="s">
        <v>190</v>
      </c>
      <c r="E390" s="31" t="s">
        <v>519</v>
      </c>
      <c r="F390" s="207" t="s">
        <v>518</v>
      </c>
      <c r="G390" s="225">
        <v>7484000</v>
      </c>
      <c r="H390" s="31" t="s">
        <v>247</v>
      </c>
      <c r="I390" s="31"/>
      <c r="J390" s="31"/>
    </row>
    <row r="391" spans="2:10" ht="15" x14ac:dyDescent="0.4">
      <c r="B391" s="145" t="s">
        <v>829</v>
      </c>
      <c r="C391" s="207" t="s">
        <v>830</v>
      </c>
      <c r="D391" s="207" t="s">
        <v>190</v>
      </c>
      <c r="E391" s="31" t="s">
        <v>519</v>
      </c>
      <c r="F391" s="207" t="s">
        <v>518</v>
      </c>
      <c r="G391" s="225">
        <v>15473000</v>
      </c>
      <c r="H391" s="31" t="s">
        <v>247</v>
      </c>
      <c r="I391" s="31"/>
      <c r="J391" s="31"/>
    </row>
    <row r="392" spans="2:10" ht="15" x14ac:dyDescent="0.4">
      <c r="B392" s="145" t="s">
        <v>831</v>
      </c>
      <c r="C392" s="207" t="s">
        <v>832</v>
      </c>
      <c r="D392" s="207" t="s">
        <v>190</v>
      </c>
      <c r="E392" s="31" t="s">
        <v>519</v>
      </c>
      <c r="F392" s="207" t="s">
        <v>518</v>
      </c>
      <c r="G392" s="225">
        <v>4306000</v>
      </c>
      <c r="H392" s="31" t="s">
        <v>247</v>
      </c>
      <c r="I392" s="31"/>
      <c r="J392" s="31"/>
    </row>
    <row r="393" spans="2:10" ht="15" x14ac:dyDescent="0.4">
      <c r="B393" s="145" t="s">
        <v>833</v>
      </c>
      <c r="C393" s="207" t="s">
        <v>834</v>
      </c>
      <c r="D393" s="207" t="s">
        <v>190</v>
      </c>
      <c r="E393" s="31" t="s">
        <v>519</v>
      </c>
      <c r="F393" s="207" t="s">
        <v>518</v>
      </c>
      <c r="G393" s="225">
        <v>308000</v>
      </c>
      <c r="H393" s="31" t="s">
        <v>247</v>
      </c>
      <c r="I393" s="31"/>
      <c r="J393" s="31"/>
    </row>
    <row r="394" spans="2:10" ht="15" x14ac:dyDescent="0.4">
      <c r="B394" s="145" t="s">
        <v>835</v>
      </c>
      <c r="C394" s="207" t="s">
        <v>836</v>
      </c>
      <c r="D394" s="207" t="s">
        <v>190</v>
      </c>
      <c r="E394" s="31" t="s">
        <v>519</v>
      </c>
      <c r="F394" s="207" t="s">
        <v>518</v>
      </c>
      <c r="G394" s="225">
        <v>1163000</v>
      </c>
      <c r="H394" s="31" t="s">
        <v>247</v>
      </c>
      <c r="I394" s="31"/>
      <c r="J394" s="31"/>
    </row>
    <row r="395" spans="2:10" ht="15" x14ac:dyDescent="0.4">
      <c r="B395" s="145" t="s">
        <v>837</v>
      </c>
      <c r="C395" s="207" t="s">
        <v>838</v>
      </c>
      <c r="D395" s="207" t="s">
        <v>190</v>
      </c>
      <c r="E395" s="31" t="s">
        <v>519</v>
      </c>
      <c r="F395" s="207" t="s">
        <v>518</v>
      </c>
      <c r="G395" s="225">
        <v>77500000</v>
      </c>
      <c r="H395" s="31" t="s">
        <v>247</v>
      </c>
      <c r="I395" s="31"/>
      <c r="J395" s="31"/>
    </row>
    <row r="396" spans="2:10" ht="15" x14ac:dyDescent="0.4">
      <c r="B396" s="145" t="s">
        <v>839</v>
      </c>
      <c r="C396" s="207" t="s">
        <v>840</v>
      </c>
      <c r="D396" s="207" t="s">
        <v>190</v>
      </c>
      <c r="E396" s="31" t="s">
        <v>519</v>
      </c>
      <c r="F396" s="207" t="s">
        <v>518</v>
      </c>
      <c r="G396" s="225">
        <v>17607000</v>
      </c>
      <c r="H396" s="31" t="s">
        <v>247</v>
      </c>
      <c r="I396" s="31"/>
      <c r="J396" s="31"/>
    </row>
    <row r="397" spans="2:10" ht="15" x14ac:dyDescent="0.4">
      <c r="B397" s="145" t="s">
        <v>841</v>
      </c>
      <c r="C397" s="207" t="s">
        <v>842</v>
      </c>
      <c r="D397" s="207" t="s">
        <v>190</v>
      </c>
      <c r="E397" s="31" t="s">
        <v>519</v>
      </c>
      <c r="F397" s="207" t="s">
        <v>518</v>
      </c>
      <c r="G397" s="225">
        <v>24800000</v>
      </c>
      <c r="H397" s="31" t="s">
        <v>247</v>
      </c>
      <c r="I397" s="31"/>
      <c r="J397" s="31"/>
    </row>
    <row r="398" spans="2:10" ht="15" x14ac:dyDescent="0.4">
      <c r="B398" s="145" t="s">
        <v>786</v>
      </c>
      <c r="C398" s="207" t="s">
        <v>787</v>
      </c>
      <c r="D398" s="207" t="s">
        <v>190</v>
      </c>
      <c r="E398" s="31" t="s">
        <v>522</v>
      </c>
      <c r="F398" s="207" t="s">
        <v>518</v>
      </c>
      <c r="G398" s="225">
        <v>2830</v>
      </c>
      <c r="H398" s="31" t="s">
        <v>254</v>
      </c>
      <c r="I398" s="31"/>
      <c r="J398" s="31"/>
    </row>
    <row r="399" spans="2:10" ht="15" x14ac:dyDescent="0.4">
      <c r="B399" s="145" t="s">
        <v>843</v>
      </c>
      <c r="C399" s="207" t="s">
        <v>844</v>
      </c>
      <c r="D399" s="207" t="s">
        <v>190</v>
      </c>
      <c r="E399" s="31" t="s">
        <v>519</v>
      </c>
      <c r="F399" s="207" t="s">
        <v>518</v>
      </c>
      <c r="G399" s="225">
        <v>7000</v>
      </c>
      <c r="H399" s="31" t="s">
        <v>247</v>
      </c>
      <c r="I399" s="31"/>
      <c r="J399" s="31"/>
    </row>
    <row r="400" spans="2:10" ht="15" x14ac:dyDescent="0.4">
      <c r="B400" s="145" t="s">
        <v>786</v>
      </c>
      <c r="C400" s="207" t="s">
        <v>787</v>
      </c>
      <c r="D400" s="207" t="s">
        <v>190</v>
      </c>
      <c r="E400" s="31" t="s">
        <v>517</v>
      </c>
      <c r="F400" s="207" t="s">
        <v>518</v>
      </c>
      <c r="G400" s="225">
        <v>0</v>
      </c>
      <c r="H400" s="31" t="s">
        <v>254</v>
      </c>
      <c r="I400" s="31"/>
      <c r="J400" s="31"/>
    </row>
    <row r="401" spans="2:10" ht="15" x14ac:dyDescent="0.4">
      <c r="B401" s="145" t="s">
        <v>843</v>
      </c>
      <c r="C401" s="207" t="s">
        <v>844</v>
      </c>
      <c r="D401" s="207" t="s">
        <v>190</v>
      </c>
      <c r="E401" s="31" t="s">
        <v>522</v>
      </c>
      <c r="F401" s="207" t="s">
        <v>518</v>
      </c>
      <c r="G401" s="225">
        <v>0</v>
      </c>
      <c r="H401" s="31" t="s">
        <v>254</v>
      </c>
      <c r="I401" s="31"/>
      <c r="J401" s="31"/>
    </row>
    <row r="402" spans="2:10" ht="15" x14ac:dyDescent="0.4">
      <c r="B402" s="145" t="s">
        <v>780</v>
      </c>
      <c r="C402" s="207" t="s">
        <v>781</v>
      </c>
      <c r="D402" s="207" t="s">
        <v>190</v>
      </c>
      <c r="E402" s="31" t="s">
        <v>517</v>
      </c>
      <c r="F402" s="207" t="s">
        <v>518</v>
      </c>
      <c r="G402" s="225">
        <v>0</v>
      </c>
      <c r="H402" s="31" t="s">
        <v>254</v>
      </c>
      <c r="I402" s="31"/>
      <c r="J402" s="31"/>
    </row>
    <row r="403" spans="2:10" ht="15" x14ac:dyDescent="0.4">
      <c r="B403" s="145" t="s">
        <v>782</v>
      </c>
      <c r="C403" s="207" t="s">
        <v>783</v>
      </c>
      <c r="D403" s="207" t="s">
        <v>190</v>
      </c>
      <c r="E403" s="31" t="s">
        <v>517</v>
      </c>
      <c r="F403" s="207" t="s">
        <v>518</v>
      </c>
      <c r="G403" s="225">
        <v>0</v>
      </c>
      <c r="H403" s="31" t="s">
        <v>254</v>
      </c>
      <c r="I403" s="31"/>
      <c r="J403" s="31"/>
    </row>
    <row r="404" spans="2:10" ht="15" x14ac:dyDescent="0.4">
      <c r="B404" s="145" t="s">
        <v>784</v>
      </c>
      <c r="C404" s="207" t="s">
        <v>785</v>
      </c>
      <c r="D404" s="207" t="s">
        <v>190</v>
      </c>
      <c r="E404" s="31" t="s">
        <v>517</v>
      </c>
      <c r="F404" s="207" t="s">
        <v>518</v>
      </c>
      <c r="G404" s="225">
        <v>0</v>
      </c>
      <c r="H404" s="31" t="s">
        <v>254</v>
      </c>
      <c r="I404" s="31"/>
      <c r="J404" s="31"/>
    </row>
    <row r="405" spans="2:10" ht="15" x14ac:dyDescent="0.4">
      <c r="B405" s="145" t="s">
        <v>788</v>
      </c>
      <c r="C405" s="207" t="s">
        <v>789</v>
      </c>
      <c r="D405" s="207" t="s">
        <v>190</v>
      </c>
      <c r="E405" s="31" t="s">
        <v>522</v>
      </c>
      <c r="F405" s="207" t="s">
        <v>518</v>
      </c>
      <c r="G405" s="225">
        <v>80</v>
      </c>
      <c r="H405" s="31" t="s">
        <v>254</v>
      </c>
      <c r="I405" s="31"/>
      <c r="J405" s="31"/>
    </row>
    <row r="406" spans="2:10" ht="15" x14ac:dyDescent="0.4">
      <c r="B406" s="145" t="s">
        <v>845</v>
      </c>
      <c r="C406" s="207" t="s">
        <v>846</v>
      </c>
      <c r="D406" s="207" t="s">
        <v>190</v>
      </c>
      <c r="E406" s="31" t="s">
        <v>519</v>
      </c>
      <c r="F406" s="207" t="s">
        <v>518</v>
      </c>
      <c r="G406" s="225">
        <v>5746000</v>
      </c>
      <c r="H406" s="31" t="s">
        <v>247</v>
      </c>
      <c r="I406" s="31"/>
      <c r="J406" s="31"/>
    </row>
    <row r="407" spans="2:10" ht="15" x14ac:dyDescent="0.4">
      <c r="B407" s="145" t="s">
        <v>793</v>
      </c>
      <c r="C407" s="207" t="s">
        <v>794</v>
      </c>
      <c r="D407" s="207" t="s">
        <v>190</v>
      </c>
      <c r="E407" s="31" t="s">
        <v>522</v>
      </c>
      <c r="F407" s="207" t="s">
        <v>518</v>
      </c>
      <c r="G407" s="225">
        <v>0</v>
      </c>
      <c r="H407" s="31" t="s">
        <v>254</v>
      </c>
      <c r="I407" s="31"/>
      <c r="J407" s="31"/>
    </row>
    <row r="408" spans="2:10" ht="15" x14ac:dyDescent="0.4">
      <c r="B408" s="145" t="s">
        <v>795</v>
      </c>
      <c r="C408" s="207" t="s">
        <v>796</v>
      </c>
      <c r="D408" s="207" t="s">
        <v>190</v>
      </c>
      <c r="E408" s="31" t="s">
        <v>522</v>
      </c>
      <c r="F408" s="207" t="s">
        <v>518</v>
      </c>
      <c r="G408" s="225">
        <v>0</v>
      </c>
      <c r="H408" s="31" t="s">
        <v>254</v>
      </c>
      <c r="I408" s="31"/>
      <c r="J408" s="31"/>
    </row>
    <row r="409" spans="2:10" ht="15" x14ac:dyDescent="0.4">
      <c r="B409" s="145" t="s">
        <v>797</v>
      </c>
      <c r="C409" s="207" t="s">
        <v>798</v>
      </c>
      <c r="D409" s="207" t="s">
        <v>190</v>
      </c>
      <c r="E409" s="31" t="s">
        <v>522</v>
      </c>
      <c r="F409" s="207" t="s">
        <v>518</v>
      </c>
      <c r="G409" s="225">
        <v>0</v>
      </c>
      <c r="H409" s="31" t="s">
        <v>254</v>
      </c>
      <c r="I409" s="31"/>
      <c r="J409" s="31"/>
    </row>
    <row r="410" spans="2:10" ht="15" x14ac:dyDescent="0.4">
      <c r="B410" s="145" t="s">
        <v>847</v>
      </c>
      <c r="C410" s="207" t="s">
        <v>848</v>
      </c>
      <c r="D410" s="207" t="s">
        <v>190</v>
      </c>
      <c r="E410" s="31" t="s">
        <v>519</v>
      </c>
      <c r="F410" s="207" t="s">
        <v>518</v>
      </c>
      <c r="G410" s="225">
        <v>2005999.9999999998</v>
      </c>
      <c r="H410" s="31" t="s">
        <v>247</v>
      </c>
      <c r="I410" s="31"/>
      <c r="J410" s="31"/>
    </row>
    <row r="411" spans="2:10" ht="15" x14ac:dyDescent="0.4">
      <c r="B411" s="145" t="s">
        <v>801</v>
      </c>
      <c r="C411" s="207" t="s">
        <v>802</v>
      </c>
      <c r="D411" s="207" t="s">
        <v>190</v>
      </c>
      <c r="E411" s="31" t="s">
        <v>519</v>
      </c>
      <c r="F411" s="207" t="s">
        <v>518</v>
      </c>
      <c r="G411" s="225">
        <v>2112000</v>
      </c>
      <c r="H411" s="31" t="s">
        <v>247</v>
      </c>
      <c r="I411" s="31"/>
      <c r="J411" s="31"/>
    </row>
    <row r="412" spans="2:10" ht="15" x14ac:dyDescent="0.4">
      <c r="B412" s="145" t="s">
        <v>803</v>
      </c>
      <c r="C412" s="207" t="s">
        <v>804</v>
      </c>
      <c r="D412" s="207" t="s">
        <v>190</v>
      </c>
      <c r="E412" s="31" t="s">
        <v>522</v>
      </c>
      <c r="F412" s="207" t="s">
        <v>518</v>
      </c>
      <c r="G412" s="225">
        <v>1650</v>
      </c>
      <c r="H412" s="31" t="s">
        <v>254</v>
      </c>
      <c r="I412" s="31"/>
      <c r="J412" s="31"/>
    </row>
    <row r="413" spans="2:10" ht="15" x14ac:dyDescent="0.4">
      <c r="B413" s="145" t="s">
        <v>805</v>
      </c>
      <c r="C413" s="207" t="s">
        <v>806</v>
      </c>
      <c r="D413" s="207" t="s">
        <v>190</v>
      </c>
      <c r="E413" s="31" t="s">
        <v>522</v>
      </c>
      <c r="F413" s="207" t="s">
        <v>518</v>
      </c>
      <c r="G413" s="225">
        <v>5770</v>
      </c>
      <c r="H413" s="31" t="s">
        <v>254</v>
      </c>
      <c r="I413" s="31"/>
      <c r="J413" s="31"/>
    </row>
    <row r="414" spans="2:10" ht="15" x14ac:dyDescent="0.4">
      <c r="B414" s="145" t="s">
        <v>821</v>
      </c>
      <c r="C414" s="207" t="s">
        <v>822</v>
      </c>
      <c r="D414" s="207" t="s">
        <v>190</v>
      </c>
      <c r="E414" s="31" t="s">
        <v>522</v>
      </c>
      <c r="F414" s="207" t="s">
        <v>518</v>
      </c>
      <c r="G414" s="225">
        <v>10460</v>
      </c>
      <c r="H414" s="31" t="s">
        <v>254</v>
      </c>
      <c r="I414" s="31"/>
      <c r="J414" s="31"/>
    </row>
    <row r="415" spans="2:10" ht="15" x14ac:dyDescent="0.4">
      <c r="B415" s="145" t="s">
        <v>823</v>
      </c>
      <c r="C415" s="207" t="s">
        <v>824</v>
      </c>
      <c r="D415" s="207" t="s">
        <v>190</v>
      </c>
      <c r="E415" s="31" t="s">
        <v>522</v>
      </c>
      <c r="F415" s="207" t="s">
        <v>518</v>
      </c>
      <c r="G415" s="225">
        <v>860</v>
      </c>
      <c r="H415" s="31" t="s">
        <v>254</v>
      </c>
      <c r="I415" s="31"/>
      <c r="J415" s="31"/>
    </row>
    <row r="416" spans="2:10" ht="15" x14ac:dyDescent="0.4">
      <c r="B416" s="145" t="s">
        <v>825</v>
      </c>
      <c r="C416" s="207" t="s">
        <v>826</v>
      </c>
      <c r="D416" s="207" t="s">
        <v>190</v>
      </c>
      <c r="E416" s="31" t="s">
        <v>522</v>
      </c>
      <c r="F416" s="207" t="s">
        <v>518</v>
      </c>
      <c r="G416" s="225">
        <v>2740</v>
      </c>
      <c r="H416" s="31" t="s">
        <v>254</v>
      </c>
      <c r="I416" s="31"/>
      <c r="J416" s="31"/>
    </row>
    <row r="417" spans="2:10" ht="15" x14ac:dyDescent="0.4">
      <c r="B417" s="145" t="s">
        <v>827</v>
      </c>
      <c r="C417" s="207" t="s">
        <v>828</v>
      </c>
      <c r="D417" s="207" t="s">
        <v>190</v>
      </c>
      <c r="E417" s="31" t="s">
        <v>522</v>
      </c>
      <c r="F417" s="207" t="s">
        <v>518</v>
      </c>
      <c r="G417" s="225">
        <v>0</v>
      </c>
      <c r="H417" s="31" t="s">
        <v>254</v>
      </c>
      <c r="I417" s="31"/>
      <c r="J417" s="31"/>
    </row>
    <row r="418" spans="2:10" ht="15" x14ac:dyDescent="0.4">
      <c r="B418" s="145" t="s">
        <v>829</v>
      </c>
      <c r="C418" s="207" t="s">
        <v>830</v>
      </c>
      <c r="D418" s="207" t="s">
        <v>190</v>
      </c>
      <c r="E418" s="31" t="s">
        <v>522</v>
      </c>
      <c r="F418" s="207" t="s">
        <v>518</v>
      </c>
      <c r="G418" s="225">
        <v>0</v>
      </c>
      <c r="H418" s="31" t="s">
        <v>254</v>
      </c>
      <c r="I418" s="31"/>
      <c r="J418" s="31"/>
    </row>
    <row r="419" spans="2:10" ht="15" x14ac:dyDescent="0.4">
      <c r="B419" s="145" t="s">
        <v>831</v>
      </c>
      <c r="C419" s="207" t="s">
        <v>832</v>
      </c>
      <c r="D419" s="207" t="s">
        <v>190</v>
      </c>
      <c r="E419" s="31" t="s">
        <v>522</v>
      </c>
      <c r="F419" s="207" t="s">
        <v>518</v>
      </c>
      <c r="G419" s="225">
        <v>0</v>
      </c>
      <c r="H419" s="31" t="s">
        <v>254</v>
      </c>
      <c r="I419" s="31"/>
      <c r="J419" s="31"/>
    </row>
    <row r="420" spans="2:10" ht="15" x14ac:dyDescent="0.4">
      <c r="B420" s="145" t="s">
        <v>833</v>
      </c>
      <c r="C420" s="207" t="s">
        <v>834</v>
      </c>
      <c r="D420" s="207" t="s">
        <v>190</v>
      </c>
      <c r="E420" s="31" t="s">
        <v>522</v>
      </c>
      <c r="F420" s="207" t="s">
        <v>518</v>
      </c>
      <c r="G420" s="225">
        <v>0</v>
      </c>
      <c r="H420" s="31" t="s">
        <v>254</v>
      </c>
      <c r="I420" s="31"/>
      <c r="J420" s="31"/>
    </row>
    <row r="421" spans="2:10" ht="15" x14ac:dyDescent="0.4">
      <c r="B421" s="145" t="s">
        <v>835</v>
      </c>
      <c r="C421" s="207" t="s">
        <v>836</v>
      </c>
      <c r="D421" s="207" t="s">
        <v>190</v>
      </c>
      <c r="E421" s="31" t="s">
        <v>522</v>
      </c>
      <c r="F421" s="207" t="s">
        <v>518</v>
      </c>
      <c r="G421" s="225">
        <v>0</v>
      </c>
      <c r="H421" s="31" t="s">
        <v>254</v>
      </c>
      <c r="I421" s="31"/>
      <c r="J421" s="31"/>
    </row>
    <row r="422" spans="2:10" ht="15" x14ac:dyDescent="0.4">
      <c r="B422" s="145" t="s">
        <v>837</v>
      </c>
      <c r="C422" s="207" t="s">
        <v>838</v>
      </c>
      <c r="D422" s="207" t="s">
        <v>190</v>
      </c>
      <c r="E422" s="31" t="s">
        <v>522</v>
      </c>
      <c r="F422" s="207" t="s">
        <v>518</v>
      </c>
      <c r="G422" s="225">
        <v>0</v>
      </c>
      <c r="H422" s="31" t="s">
        <v>254</v>
      </c>
      <c r="I422" s="31"/>
      <c r="J422" s="31"/>
    </row>
    <row r="423" spans="2:10" ht="15" x14ac:dyDescent="0.4">
      <c r="B423" s="145" t="s">
        <v>839</v>
      </c>
      <c r="C423" s="207" t="s">
        <v>840</v>
      </c>
      <c r="D423" s="207" t="s">
        <v>190</v>
      </c>
      <c r="E423" s="31" t="s">
        <v>522</v>
      </c>
      <c r="F423" s="207" t="s">
        <v>518</v>
      </c>
      <c r="G423" s="225">
        <v>0</v>
      </c>
      <c r="H423" s="31" t="s">
        <v>254</v>
      </c>
      <c r="I423" s="31"/>
      <c r="J423" s="31"/>
    </row>
    <row r="424" spans="2:10" ht="15" x14ac:dyDescent="0.4">
      <c r="B424" s="145" t="s">
        <v>841</v>
      </c>
      <c r="C424" s="207" t="s">
        <v>842</v>
      </c>
      <c r="D424" s="207" t="s">
        <v>190</v>
      </c>
      <c r="E424" s="31" t="s">
        <v>522</v>
      </c>
      <c r="F424" s="207" t="s">
        <v>518</v>
      </c>
      <c r="G424" s="225">
        <v>0</v>
      </c>
      <c r="H424" s="31" t="s">
        <v>254</v>
      </c>
      <c r="I424" s="31"/>
      <c r="J424" s="31"/>
    </row>
    <row r="425" spans="2:10" ht="15" x14ac:dyDescent="0.4">
      <c r="B425" s="145" t="s">
        <v>849</v>
      </c>
      <c r="C425" s="207" t="s">
        <v>850</v>
      </c>
      <c r="D425" s="207" t="s">
        <v>190</v>
      </c>
      <c r="E425" s="31" t="s">
        <v>519</v>
      </c>
      <c r="F425" s="207" t="s">
        <v>518</v>
      </c>
      <c r="G425" s="225">
        <v>44134000</v>
      </c>
      <c r="H425" s="31" t="s">
        <v>247</v>
      </c>
      <c r="I425" s="31"/>
      <c r="J425" s="31"/>
    </row>
    <row r="426" spans="2:10" ht="15" x14ac:dyDescent="0.4">
      <c r="B426" s="145" t="s">
        <v>843</v>
      </c>
      <c r="C426" s="207" t="s">
        <v>844</v>
      </c>
      <c r="D426" s="207" t="s">
        <v>190</v>
      </c>
      <c r="E426" s="31" t="s">
        <v>517</v>
      </c>
      <c r="F426" s="207" t="s">
        <v>518</v>
      </c>
      <c r="G426" s="225">
        <v>0</v>
      </c>
      <c r="H426" s="31" t="s">
        <v>254</v>
      </c>
      <c r="I426" s="31"/>
      <c r="J426" s="31"/>
    </row>
    <row r="427" spans="2:10" ht="15" x14ac:dyDescent="0.4">
      <c r="B427" s="145" t="s">
        <v>851</v>
      </c>
      <c r="C427" s="207" t="s">
        <v>852</v>
      </c>
      <c r="D427" s="207" t="s">
        <v>190</v>
      </c>
      <c r="E427" s="31" t="s">
        <v>519</v>
      </c>
      <c r="F427" s="207" t="s">
        <v>518</v>
      </c>
      <c r="G427" s="225">
        <v>858267000</v>
      </c>
      <c r="H427" s="31" t="s">
        <v>247</v>
      </c>
      <c r="I427" s="31"/>
      <c r="J427" s="31"/>
    </row>
    <row r="428" spans="2:10" ht="15" x14ac:dyDescent="0.4">
      <c r="B428" s="145" t="s">
        <v>853</v>
      </c>
      <c r="C428" s="207" t="s">
        <v>854</v>
      </c>
      <c r="D428" s="207" t="s">
        <v>190</v>
      </c>
      <c r="E428" s="31" t="s">
        <v>519</v>
      </c>
      <c r="F428" s="207" t="s">
        <v>518</v>
      </c>
      <c r="G428" s="225">
        <v>301958000</v>
      </c>
      <c r="H428" s="31" t="s">
        <v>247</v>
      </c>
      <c r="I428" s="31"/>
      <c r="J428" s="31"/>
    </row>
    <row r="429" spans="2:10" ht="15" x14ac:dyDescent="0.4">
      <c r="B429" s="145" t="s">
        <v>855</v>
      </c>
      <c r="C429" s="207" t="s">
        <v>856</v>
      </c>
      <c r="D429" s="207" t="s">
        <v>190</v>
      </c>
      <c r="E429" s="31" t="s">
        <v>519</v>
      </c>
      <c r="F429" s="207" t="s">
        <v>518</v>
      </c>
      <c r="G429" s="225">
        <v>175117000</v>
      </c>
      <c r="H429" s="31" t="s">
        <v>247</v>
      </c>
      <c r="I429" s="31"/>
      <c r="J429" s="31"/>
    </row>
    <row r="430" spans="2:10" ht="15" x14ac:dyDescent="0.4">
      <c r="B430" s="145" t="s">
        <v>788</v>
      </c>
      <c r="C430" s="207" t="s">
        <v>789</v>
      </c>
      <c r="D430" s="207" t="s">
        <v>190</v>
      </c>
      <c r="E430" s="31" t="s">
        <v>517</v>
      </c>
      <c r="F430" s="207" t="s">
        <v>518</v>
      </c>
      <c r="G430" s="225">
        <v>0</v>
      </c>
      <c r="H430" s="31" t="s">
        <v>254</v>
      </c>
      <c r="I430" s="31"/>
      <c r="J430" s="31"/>
    </row>
    <row r="431" spans="2:10" ht="15" x14ac:dyDescent="0.4">
      <c r="B431" s="145" t="s">
        <v>845</v>
      </c>
      <c r="C431" s="207" t="s">
        <v>846</v>
      </c>
      <c r="D431" s="207" t="s">
        <v>190</v>
      </c>
      <c r="E431" s="31" t="s">
        <v>522</v>
      </c>
      <c r="F431" s="207" t="s">
        <v>518</v>
      </c>
      <c r="G431" s="225">
        <v>130</v>
      </c>
      <c r="H431" s="31" t="s">
        <v>254</v>
      </c>
      <c r="I431" s="31"/>
      <c r="J431" s="31"/>
    </row>
    <row r="432" spans="2:10" ht="15" x14ac:dyDescent="0.4">
      <c r="B432" s="145" t="s">
        <v>793</v>
      </c>
      <c r="C432" s="207" t="s">
        <v>794</v>
      </c>
      <c r="D432" s="207" t="s">
        <v>190</v>
      </c>
      <c r="E432" s="31" t="s">
        <v>517</v>
      </c>
      <c r="F432" s="207" t="s">
        <v>518</v>
      </c>
      <c r="G432" s="225">
        <v>0</v>
      </c>
      <c r="H432" s="31" t="s">
        <v>254</v>
      </c>
      <c r="I432" s="31"/>
      <c r="J432" s="31"/>
    </row>
    <row r="433" spans="2:10" ht="15" x14ac:dyDescent="0.4">
      <c r="B433" s="145" t="s">
        <v>795</v>
      </c>
      <c r="C433" s="207" t="s">
        <v>796</v>
      </c>
      <c r="D433" s="207" t="s">
        <v>190</v>
      </c>
      <c r="E433" s="31" t="s">
        <v>517</v>
      </c>
      <c r="F433" s="207" t="s">
        <v>518</v>
      </c>
      <c r="G433" s="225">
        <v>0</v>
      </c>
      <c r="H433" s="31" t="s">
        <v>254</v>
      </c>
      <c r="I433" s="31"/>
      <c r="J433" s="31"/>
    </row>
    <row r="434" spans="2:10" ht="15" x14ac:dyDescent="0.4">
      <c r="B434" s="145" t="s">
        <v>797</v>
      </c>
      <c r="C434" s="207" t="s">
        <v>798</v>
      </c>
      <c r="D434" s="207" t="s">
        <v>190</v>
      </c>
      <c r="E434" s="31" t="s">
        <v>517</v>
      </c>
      <c r="F434" s="207" t="s">
        <v>518</v>
      </c>
      <c r="G434" s="225">
        <v>5545</v>
      </c>
      <c r="H434" s="31" t="s">
        <v>254</v>
      </c>
      <c r="I434" s="31"/>
      <c r="J434" s="31"/>
    </row>
    <row r="435" spans="2:10" ht="15" x14ac:dyDescent="0.4">
      <c r="B435" s="145" t="s">
        <v>847</v>
      </c>
      <c r="C435" s="207" t="s">
        <v>848</v>
      </c>
      <c r="D435" s="207" t="s">
        <v>190</v>
      </c>
      <c r="E435" s="31" t="s">
        <v>522</v>
      </c>
      <c r="F435" s="207" t="s">
        <v>518</v>
      </c>
      <c r="G435" s="225">
        <v>0</v>
      </c>
      <c r="H435" s="31" t="s">
        <v>254</v>
      </c>
      <c r="I435" s="31"/>
      <c r="J435" s="31"/>
    </row>
    <row r="436" spans="2:10" ht="15" x14ac:dyDescent="0.4">
      <c r="B436" s="145" t="s">
        <v>801</v>
      </c>
      <c r="C436" s="207" t="s">
        <v>802</v>
      </c>
      <c r="D436" s="207" t="s">
        <v>190</v>
      </c>
      <c r="E436" s="31" t="s">
        <v>522</v>
      </c>
      <c r="F436" s="207" t="s">
        <v>518</v>
      </c>
      <c r="G436" s="225">
        <v>60</v>
      </c>
      <c r="H436" s="31" t="s">
        <v>254</v>
      </c>
      <c r="I436" s="31"/>
      <c r="J436" s="31"/>
    </row>
    <row r="437" spans="2:10" ht="15" x14ac:dyDescent="0.4">
      <c r="B437" s="145" t="s">
        <v>803</v>
      </c>
      <c r="C437" s="207" t="s">
        <v>804</v>
      </c>
      <c r="D437" s="207" t="s">
        <v>190</v>
      </c>
      <c r="E437" s="31" t="s">
        <v>517</v>
      </c>
      <c r="F437" s="207" t="s">
        <v>518</v>
      </c>
      <c r="G437" s="225">
        <v>62</v>
      </c>
      <c r="H437" s="31" t="s">
        <v>254</v>
      </c>
      <c r="I437" s="31"/>
      <c r="J437" s="31"/>
    </row>
    <row r="438" spans="2:10" ht="15" x14ac:dyDescent="0.4">
      <c r="B438" s="145" t="s">
        <v>805</v>
      </c>
      <c r="C438" s="207" t="s">
        <v>806</v>
      </c>
      <c r="D438" s="207" t="s">
        <v>190</v>
      </c>
      <c r="E438" s="31" t="s">
        <v>517</v>
      </c>
      <c r="F438" s="207" t="s">
        <v>518</v>
      </c>
      <c r="G438" s="225">
        <v>0</v>
      </c>
      <c r="H438" s="31" t="s">
        <v>254</v>
      </c>
      <c r="I438" s="31"/>
      <c r="J438" s="31"/>
    </row>
    <row r="439" spans="2:10" ht="15" x14ac:dyDescent="0.4">
      <c r="B439" s="145" t="s">
        <v>821</v>
      </c>
      <c r="C439" s="207" t="s">
        <v>822</v>
      </c>
      <c r="D439" s="207" t="s">
        <v>190</v>
      </c>
      <c r="E439" s="31" t="s">
        <v>517</v>
      </c>
      <c r="F439" s="207" t="s">
        <v>518</v>
      </c>
      <c r="G439" s="225">
        <v>2525</v>
      </c>
      <c r="H439" s="31" t="s">
        <v>254</v>
      </c>
      <c r="I439" s="31"/>
      <c r="J439" s="31"/>
    </row>
    <row r="440" spans="2:10" ht="15" x14ac:dyDescent="0.4">
      <c r="B440" s="145" t="s">
        <v>823</v>
      </c>
      <c r="C440" s="207" t="s">
        <v>824</v>
      </c>
      <c r="D440" s="207" t="s">
        <v>190</v>
      </c>
      <c r="E440" s="31" t="s">
        <v>517</v>
      </c>
      <c r="F440" s="207" t="s">
        <v>518</v>
      </c>
      <c r="G440" s="225">
        <v>2112</v>
      </c>
      <c r="H440" s="31" t="s">
        <v>254</v>
      </c>
      <c r="I440" s="31"/>
      <c r="J440" s="31"/>
    </row>
    <row r="441" spans="2:10" ht="15" x14ac:dyDescent="0.4">
      <c r="B441" s="145" t="s">
        <v>825</v>
      </c>
      <c r="C441" s="207" t="s">
        <v>826</v>
      </c>
      <c r="D441" s="207" t="s">
        <v>190</v>
      </c>
      <c r="E441" s="31" t="s">
        <v>517</v>
      </c>
      <c r="F441" s="207" t="s">
        <v>518</v>
      </c>
      <c r="G441" s="225">
        <v>0</v>
      </c>
      <c r="H441" s="31" t="s">
        <v>254</v>
      </c>
      <c r="I441" s="31"/>
      <c r="J441" s="31"/>
    </row>
    <row r="442" spans="2:10" ht="15" x14ac:dyDescent="0.4">
      <c r="B442" s="145" t="s">
        <v>827</v>
      </c>
      <c r="C442" s="207" t="s">
        <v>828</v>
      </c>
      <c r="D442" s="207" t="s">
        <v>190</v>
      </c>
      <c r="E442" s="31" t="s">
        <v>517</v>
      </c>
      <c r="F442" s="207" t="s">
        <v>518</v>
      </c>
      <c r="G442" s="225">
        <v>0</v>
      </c>
      <c r="H442" s="31" t="s">
        <v>254</v>
      </c>
      <c r="I442" s="31"/>
      <c r="J442" s="31"/>
    </row>
    <row r="443" spans="2:10" ht="15" x14ac:dyDescent="0.4">
      <c r="B443" s="145" t="s">
        <v>829</v>
      </c>
      <c r="C443" s="207" t="s">
        <v>830</v>
      </c>
      <c r="D443" s="207" t="s">
        <v>190</v>
      </c>
      <c r="E443" s="31" t="s">
        <v>517</v>
      </c>
      <c r="F443" s="207" t="s">
        <v>518</v>
      </c>
      <c r="G443" s="225">
        <v>0</v>
      </c>
      <c r="H443" s="31" t="s">
        <v>254</v>
      </c>
      <c r="I443" s="31"/>
      <c r="J443" s="31"/>
    </row>
    <row r="444" spans="2:10" ht="15" x14ac:dyDescent="0.4">
      <c r="B444" s="145" t="s">
        <v>831</v>
      </c>
      <c r="C444" s="207" t="s">
        <v>832</v>
      </c>
      <c r="D444" s="207" t="s">
        <v>190</v>
      </c>
      <c r="E444" s="31" t="s">
        <v>517</v>
      </c>
      <c r="F444" s="207" t="s">
        <v>518</v>
      </c>
      <c r="G444" s="225">
        <v>0</v>
      </c>
      <c r="H444" s="31" t="s">
        <v>254</v>
      </c>
      <c r="I444" s="31"/>
      <c r="J444" s="31"/>
    </row>
    <row r="445" spans="2:10" ht="15" x14ac:dyDescent="0.4">
      <c r="B445" s="145" t="s">
        <v>833</v>
      </c>
      <c r="C445" s="207" t="s">
        <v>834</v>
      </c>
      <c r="D445" s="207" t="s">
        <v>190</v>
      </c>
      <c r="E445" s="31" t="s">
        <v>517</v>
      </c>
      <c r="F445" s="207" t="s">
        <v>518</v>
      </c>
      <c r="G445" s="225">
        <v>0</v>
      </c>
      <c r="H445" s="31" t="s">
        <v>254</v>
      </c>
      <c r="I445" s="31"/>
      <c r="J445" s="31"/>
    </row>
    <row r="446" spans="2:10" ht="15" x14ac:dyDescent="0.4">
      <c r="B446" s="145" t="s">
        <v>835</v>
      </c>
      <c r="C446" s="207" t="s">
        <v>836</v>
      </c>
      <c r="D446" s="207" t="s">
        <v>190</v>
      </c>
      <c r="E446" s="31" t="s">
        <v>517</v>
      </c>
      <c r="F446" s="207" t="s">
        <v>518</v>
      </c>
      <c r="G446" s="225">
        <v>0</v>
      </c>
      <c r="H446" s="31" t="s">
        <v>254</v>
      </c>
      <c r="I446" s="31"/>
      <c r="J446" s="31"/>
    </row>
    <row r="447" spans="2:10" ht="15" x14ac:dyDescent="0.4">
      <c r="B447" s="145" t="s">
        <v>837</v>
      </c>
      <c r="C447" s="207" t="s">
        <v>838</v>
      </c>
      <c r="D447" s="207" t="s">
        <v>190</v>
      </c>
      <c r="E447" s="31" t="s">
        <v>517</v>
      </c>
      <c r="F447" s="207" t="s">
        <v>518</v>
      </c>
      <c r="G447" s="225">
        <v>0</v>
      </c>
      <c r="H447" s="31" t="s">
        <v>254</v>
      </c>
      <c r="I447" s="31"/>
      <c r="J447" s="31"/>
    </row>
    <row r="448" spans="2:10" ht="15" x14ac:dyDescent="0.4">
      <c r="B448" s="145" t="s">
        <v>839</v>
      </c>
      <c r="C448" s="207" t="s">
        <v>840</v>
      </c>
      <c r="D448" s="207" t="s">
        <v>190</v>
      </c>
      <c r="E448" s="31" t="s">
        <v>517</v>
      </c>
      <c r="F448" s="207" t="s">
        <v>518</v>
      </c>
      <c r="G448" s="225">
        <v>0</v>
      </c>
      <c r="H448" s="31" t="s">
        <v>254</v>
      </c>
      <c r="I448" s="31"/>
      <c r="J448" s="31"/>
    </row>
    <row r="449" spans="2:10" ht="15" x14ac:dyDescent="0.4">
      <c r="B449" s="145" t="s">
        <v>841</v>
      </c>
      <c r="C449" s="207" t="s">
        <v>842</v>
      </c>
      <c r="D449" s="207" t="s">
        <v>190</v>
      </c>
      <c r="E449" s="31" t="s">
        <v>517</v>
      </c>
      <c r="F449" s="207" t="s">
        <v>518</v>
      </c>
      <c r="G449" s="225">
        <v>0</v>
      </c>
      <c r="H449" s="31" t="s">
        <v>254</v>
      </c>
      <c r="I449" s="31"/>
      <c r="J449" s="31"/>
    </row>
    <row r="450" spans="2:10" ht="15" x14ac:dyDescent="0.4">
      <c r="B450" s="145" t="s">
        <v>849</v>
      </c>
      <c r="C450" s="207" t="s">
        <v>850</v>
      </c>
      <c r="D450" s="207" t="s">
        <v>190</v>
      </c>
      <c r="E450" s="31" t="s">
        <v>522</v>
      </c>
      <c r="F450" s="207" t="s">
        <v>518</v>
      </c>
      <c r="G450" s="225">
        <v>310</v>
      </c>
      <c r="H450" s="31" t="s">
        <v>254</v>
      </c>
      <c r="I450" s="31"/>
      <c r="J450" s="31"/>
    </row>
    <row r="451" spans="2:10" ht="15" x14ac:dyDescent="0.4">
      <c r="B451" s="145" t="s">
        <v>857</v>
      </c>
      <c r="C451" s="207" t="s">
        <v>858</v>
      </c>
      <c r="D451" s="207" t="s">
        <v>190</v>
      </c>
      <c r="E451" s="31" t="s">
        <v>519</v>
      </c>
      <c r="F451" s="207" t="s">
        <v>518</v>
      </c>
      <c r="G451" s="225">
        <v>1076000</v>
      </c>
      <c r="H451" s="31" t="s">
        <v>247</v>
      </c>
      <c r="I451" s="31"/>
      <c r="J451" s="31"/>
    </row>
    <row r="452" spans="2:10" ht="15" x14ac:dyDescent="0.4">
      <c r="B452" s="145" t="s">
        <v>851</v>
      </c>
      <c r="C452" s="207" t="s">
        <v>852</v>
      </c>
      <c r="D452" s="207" t="s">
        <v>190</v>
      </c>
      <c r="E452" s="31" t="s">
        <v>522</v>
      </c>
      <c r="F452" s="207" t="s">
        <v>518</v>
      </c>
      <c r="G452" s="225">
        <v>14820</v>
      </c>
      <c r="H452" s="31" t="s">
        <v>254</v>
      </c>
      <c r="I452" s="31"/>
      <c r="J452" s="31"/>
    </row>
    <row r="453" spans="2:10" ht="15" x14ac:dyDescent="0.4">
      <c r="B453" s="145" t="s">
        <v>853</v>
      </c>
      <c r="C453" s="207" t="s">
        <v>854</v>
      </c>
      <c r="D453" s="207" t="s">
        <v>190</v>
      </c>
      <c r="E453" s="31" t="s">
        <v>522</v>
      </c>
      <c r="F453" s="207" t="s">
        <v>518</v>
      </c>
      <c r="G453" s="225">
        <v>4040</v>
      </c>
      <c r="H453" s="31" t="s">
        <v>254</v>
      </c>
      <c r="I453" s="31"/>
      <c r="J453" s="31"/>
    </row>
    <row r="454" spans="2:10" ht="15" x14ac:dyDescent="0.4">
      <c r="B454" s="145" t="s">
        <v>855</v>
      </c>
      <c r="C454" s="207" t="s">
        <v>856</v>
      </c>
      <c r="D454" s="207" t="s">
        <v>190</v>
      </c>
      <c r="E454" s="31" t="s">
        <v>522</v>
      </c>
      <c r="F454" s="207" t="s">
        <v>518</v>
      </c>
      <c r="G454" s="225">
        <v>6410</v>
      </c>
      <c r="H454" s="31" t="s">
        <v>254</v>
      </c>
      <c r="I454" s="31"/>
      <c r="J454" s="31"/>
    </row>
    <row r="455" spans="2:10" ht="15" x14ac:dyDescent="0.4">
      <c r="B455" s="145" t="s">
        <v>859</v>
      </c>
      <c r="C455" s="207" t="s">
        <v>860</v>
      </c>
      <c r="D455" s="207" t="s">
        <v>190</v>
      </c>
      <c r="E455" s="31" t="s">
        <v>519</v>
      </c>
      <c r="F455" s="207" t="s">
        <v>518</v>
      </c>
      <c r="G455" s="225">
        <v>0</v>
      </c>
      <c r="H455" s="31" t="s">
        <v>247</v>
      </c>
      <c r="I455" s="31"/>
      <c r="J455" s="31"/>
    </row>
    <row r="456" spans="2:10" ht="15" x14ac:dyDescent="0.4">
      <c r="B456" s="145" t="s">
        <v>845</v>
      </c>
      <c r="C456" s="207" t="s">
        <v>846</v>
      </c>
      <c r="D456" s="207" t="s">
        <v>190</v>
      </c>
      <c r="E456" s="31" t="s">
        <v>517</v>
      </c>
      <c r="F456" s="207" t="s">
        <v>518</v>
      </c>
      <c r="G456" s="225">
        <v>0</v>
      </c>
      <c r="H456" s="31" t="s">
        <v>254</v>
      </c>
      <c r="I456" s="31"/>
      <c r="J456" s="31"/>
    </row>
    <row r="457" spans="2:10" ht="15" x14ac:dyDescent="0.4">
      <c r="B457" s="145" t="s">
        <v>861</v>
      </c>
      <c r="C457" s="207" t="s">
        <v>862</v>
      </c>
      <c r="D457" s="207" t="s">
        <v>190</v>
      </c>
      <c r="E457" s="31" t="s">
        <v>519</v>
      </c>
      <c r="F457" s="207" t="s">
        <v>518</v>
      </c>
      <c r="G457" s="225">
        <v>0</v>
      </c>
      <c r="H457" s="31" t="s">
        <v>247</v>
      </c>
      <c r="I457" s="31"/>
      <c r="J457" s="31"/>
    </row>
    <row r="458" spans="2:10" ht="15" x14ac:dyDescent="0.4">
      <c r="B458" s="145" t="s">
        <v>863</v>
      </c>
      <c r="C458" s="207" t="s">
        <v>864</v>
      </c>
      <c r="D458" s="207" t="s">
        <v>190</v>
      </c>
      <c r="E458" s="31" t="s">
        <v>519</v>
      </c>
      <c r="F458" s="207" t="s">
        <v>518</v>
      </c>
      <c r="G458" s="225">
        <v>0</v>
      </c>
      <c r="H458" s="31" t="s">
        <v>247</v>
      </c>
      <c r="I458" s="31"/>
      <c r="J458" s="31"/>
    </row>
    <row r="459" spans="2:10" ht="15" x14ac:dyDescent="0.4">
      <c r="B459" s="145" t="s">
        <v>865</v>
      </c>
      <c r="C459" s="207" t="s">
        <v>866</v>
      </c>
      <c r="D459" s="207" t="s">
        <v>190</v>
      </c>
      <c r="E459" s="31" t="s">
        <v>519</v>
      </c>
      <c r="F459" s="207" t="s">
        <v>518</v>
      </c>
      <c r="G459" s="225">
        <v>254704000</v>
      </c>
      <c r="H459" s="31" t="s">
        <v>247</v>
      </c>
      <c r="I459" s="31"/>
      <c r="J459" s="31"/>
    </row>
    <row r="460" spans="2:10" ht="15" x14ac:dyDescent="0.4">
      <c r="B460" s="145" t="s">
        <v>847</v>
      </c>
      <c r="C460" s="207" t="s">
        <v>848</v>
      </c>
      <c r="D460" s="207" t="s">
        <v>190</v>
      </c>
      <c r="E460" s="31" t="s">
        <v>517</v>
      </c>
      <c r="F460" s="207" t="s">
        <v>518</v>
      </c>
      <c r="G460" s="225">
        <v>0</v>
      </c>
      <c r="H460" s="31" t="s">
        <v>254</v>
      </c>
      <c r="I460" s="31"/>
      <c r="J460" s="31"/>
    </row>
    <row r="461" spans="2:10" ht="15" x14ac:dyDescent="0.4">
      <c r="B461" s="145" t="s">
        <v>801</v>
      </c>
      <c r="C461" s="207" t="s">
        <v>802</v>
      </c>
      <c r="D461" s="207" t="s">
        <v>190</v>
      </c>
      <c r="E461" s="31" t="s">
        <v>522</v>
      </c>
      <c r="F461" s="207" t="s">
        <v>518</v>
      </c>
      <c r="G461" s="225">
        <v>0</v>
      </c>
      <c r="H461" s="31" t="s">
        <v>254</v>
      </c>
      <c r="I461" s="31"/>
      <c r="J461" s="31"/>
    </row>
    <row r="462" spans="2:10" ht="15" x14ac:dyDescent="0.4">
      <c r="B462" s="145" t="s">
        <v>867</v>
      </c>
      <c r="C462" s="207" t="s">
        <v>868</v>
      </c>
      <c r="D462" s="207" t="s">
        <v>190</v>
      </c>
      <c r="E462" s="31" t="s">
        <v>519</v>
      </c>
      <c r="F462" s="207" t="s">
        <v>518</v>
      </c>
      <c r="G462" s="225">
        <v>179904000</v>
      </c>
      <c r="H462" s="31" t="s">
        <v>247</v>
      </c>
      <c r="I462" s="31"/>
      <c r="J462" s="31"/>
    </row>
    <row r="463" spans="2:10" ht="15" x14ac:dyDescent="0.4">
      <c r="B463" s="145" t="s">
        <v>869</v>
      </c>
      <c r="C463" s="207" t="s">
        <v>870</v>
      </c>
      <c r="D463" s="207" t="s">
        <v>190</v>
      </c>
      <c r="E463" s="31" t="s">
        <v>519</v>
      </c>
      <c r="F463" s="207" t="s">
        <v>518</v>
      </c>
      <c r="G463" s="225">
        <v>7869000</v>
      </c>
      <c r="H463" s="31" t="s">
        <v>247</v>
      </c>
      <c r="I463" s="31"/>
      <c r="J463" s="31"/>
    </row>
    <row r="464" spans="2:10" ht="15" x14ac:dyDescent="0.4">
      <c r="B464" s="145" t="s">
        <v>871</v>
      </c>
      <c r="C464" s="207" t="s">
        <v>872</v>
      </c>
      <c r="D464" s="207" t="s">
        <v>190</v>
      </c>
      <c r="E464" s="31" t="s">
        <v>519</v>
      </c>
      <c r="F464" s="207" t="s">
        <v>518</v>
      </c>
      <c r="G464" s="225">
        <v>22007000</v>
      </c>
      <c r="H464" s="31" t="s">
        <v>247</v>
      </c>
      <c r="I464" s="31"/>
      <c r="J464" s="31"/>
    </row>
    <row r="465" spans="2:10" ht="15" x14ac:dyDescent="0.4">
      <c r="B465" s="145" t="s">
        <v>873</v>
      </c>
      <c r="C465" s="207" t="s">
        <v>874</v>
      </c>
      <c r="D465" s="207" t="s">
        <v>190</v>
      </c>
      <c r="E465" s="31" t="s">
        <v>519</v>
      </c>
      <c r="F465" s="207" t="s">
        <v>518</v>
      </c>
      <c r="G465" s="225">
        <v>597383</v>
      </c>
      <c r="H465" s="31" t="s">
        <v>247</v>
      </c>
      <c r="I465" s="31"/>
      <c r="J465" s="31"/>
    </row>
    <row r="466" spans="2:10" ht="15" x14ac:dyDescent="0.4">
      <c r="B466" s="145" t="s">
        <v>875</v>
      </c>
      <c r="C466" s="207" t="s">
        <v>876</v>
      </c>
      <c r="D466" s="207" t="s">
        <v>190</v>
      </c>
      <c r="E466" s="31" t="s">
        <v>519</v>
      </c>
      <c r="F466" s="207" t="s">
        <v>518</v>
      </c>
      <c r="G466" s="225">
        <v>36378000</v>
      </c>
      <c r="H466" s="31" t="s">
        <v>247</v>
      </c>
      <c r="I466" s="31"/>
      <c r="J466" s="31"/>
    </row>
    <row r="467" spans="2:10" ht="15" x14ac:dyDescent="0.4">
      <c r="B467" s="145" t="s">
        <v>877</v>
      </c>
      <c r="C467" s="207" t="s">
        <v>878</v>
      </c>
      <c r="D467" s="207" t="s">
        <v>190</v>
      </c>
      <c r="E467" s="31" t="s">
        <v>519</v>
      </c>
      <c r="F467" s="207" t="s">
        <v>518</v>
      </c>
      <c r="G467" s="225">
        <v>14135000</v>
      </c>
      <c r="H467" s="31" t="s">
        <v>247</v>
      </c>
      <c r="I467" s="31"/>
      <c r="J467" s="31"/>
    </row>
    <row r="468" spans="2:10" ht="15" x14ac:dyDescent="0.4">
      <c r="B468" s="145" t="s">
        <v>879</v>
      </c>
      <c r="C468" s="207" t="s">
        <v>880</v>
      </c>
      <c r="D468" s="207" t="s">
        <v>190</v>
      </c>
      <c r="E468" s="31" t="s">
        <v>519</v>
      </c>
      <c r="F468" s="207" t="s">
        <v>518</v>
      </c>
      <c r="G468" s="225">
        <v>8118000</v>
      </c>
      <c r="H468" s="31" t="s">
        <v>247</v>
      </c>
      <c r="I468" s="31"/>
      <c r="J468" s="31"/>
    </row>
    <row r="469" spans="2:10" ht="15" x14ac:dyDescent="0.4">
      <c r="B469" s="145" t="s">
        <v>881</v>
      </c>
      <c r="C469" s="207" t="s">
        <v>882</v>
      </c>
      <c r="D469" s="207" t="s">
        <v>190</v>
      </c>
      <c r="E469" s="31" t="s">
        <v>519</v>
      </c>
      <c r="F469" s="207" t="s">
        <v>518</v>
      </c>
      <c r="G469" s="225">
        <v>2883000</v>
      </c>
      <c r="H469" s="31" t="s">
        <v>247</v>
      </c>
      <c r="I469" s="31"/>
      <c r="J469" s="31"/>
    </row>
    <row r="470" spans="2:10" ht="15" x14ac:dyDescent="0.4">
      <c r="B470" s="145" t="s">
        <v>883</v>
      </c>
      <c r="C470" s="207" t="s">
        <v>884</v>
      </c>
      <c r="D470" s="207" t="s">
        <v>190</v>
      </c>
      <c r="E470" s="31" t="s">
        <v>519</v>
      </c>
      <c r="F470" s="207" t="s">
        <v>518</v>
      </c>
      <c r="G470" s="225">
        <v>3610000</v>
      </c>
      <c r="H470" s="31" t="s">
        <v>247</v>
      </c>
      <c r="I470" s="31"/>
      <c r="J470" s="31"/>
    </row>
    <row r="471" spans="2:10" ht="15" x14ac:dyDescent="0.4">
      <c r="B471" s="145" t="s">
        <v>885</v>
      </c>
      <c r="C471" s="207" t="s">
        <v>886</v>
      </c>
      <c r="D471" s="207" t="s">
        <v>190</v>
      </c>
      <c r="E471" s="31" t="s">
        <v>519</v>
      </c>
      <c r="F471" s="207" t="s">
        <v>518</v>
      </c>
      <c r="G471" s="225">
        <v>8100000</v>
      </c>
      <c r="H471" s="31" t="s">
        <v>247</v>
      </c>
      <c r="I471" s="31"/>
      <c r="J471" s="31"/>
    </row>
    <row r="472" spans="2:10" ht="15" x14ac:dyDescent="0.4">
      <c r="B472" s="145" t="s">
        <v>887</v>
      </c>
      <c r="C472" s="207" t="s">
        <v>888</v>
      </c>
      <c r="D472" s="207" t="s">
        <v>190</v>
      </c>
      <c r="E472" s="31" t="s">
        <v>519</v>
      </c>
      <c r="F472" s="207" t="s">
        <v>518</v>
      </c>
      <c r="G472" s="225">
        <v>7923000</v>
      </c>
      <c r="H472" s="31" t="s">
        <v>247</v>
      </c>
      <c r="I472" s="31"/>
      <c r="J472" s="31"/>
    </row>
    <row r="473" spans="2:10" ht="15" x14ac:dyDescent="0.4">
      <c r="B473" s="145" t="s">
        <v>889</v>
      </c>
      <c r="C473" s="207" t="s">
        <v>890</v>
      </c>
      <c r="D473" s="207" t="s">
        <v>190</v>
      </c>
      <c r="E473" s="31" t="s">
        <v>519</v>
      </c>
      <c r="F473" s="207" t="s">
        <v>518</v>
      </c>
      <c r="G473" s="225">
        <v>1713000</v>
      </c>
      <c r="H473" s="31" t="s">
        <v>247</v>
      </c>
      <c r="I473" s="31"/>
      <c r="J473" s="31"/>
    </row>
    <row r="474" spans="2:10" ht="15" x14ac:dyDescent="0.4">
      <c r="B474" s="145" t="s">
        <v>849</v>
      </c>
      <c r="C474" s="207" t="s">
        <v>850</v>
      </c>
      <c r="D474" s="207" t="s">
        <v>190</v>
      </c>
      <c r="E474" s="31" t="s">
        <v>517</v>
      </c>
      <c r="F474" s="207" t="s">
        <v>518</v>
      </c>
      <c r="G474" s="225">
        <v>343</v>
      </c>
      <c r="H474" s="31" t="s">
        <v>254</v>
      </c>
      <c r="I474" s="31"/>
      <c r="J474" s="31"/>
    </row>
    <row r="475" spans="2:10" ht="15" x14ac:dyDescent="0.4">
      <c r="B475" s="145" t="s">
        <v>857</v>
      </c>
      <c r="C475" s="207" t="s">
        <v>858</v>
      </c>
      <c r="D475" s="207" t="s">
        <v>190</v>
      </c>
      <c r="E475" s="31" t="s">
        <v>522</v>
      </c>
      <c r="F475" s="207" t="s">
        <v>518</v>
      </c>
      <c r="G475" s="225">
        <v>0</v>
      </c>
      <c r="H475" s="31" t="s">
        <v>254</v>
      </c>
      <c r="I475" s="31"/>
      <c r="J475" s="31"/>
    </row>
    <row r="476" spans="2:10" ht="15" x14ac:dyDescent="0.4">
      <c r="B476" s="145" t="s">
        <v>851</v>
      </c>
      <c r="C476" s="207" t="s">
        <v>852</v>
      </c>
      <c r="D476" s="207" t="s">
        <v>190</v>
      </c>
      <c r="E476" s="31" t="s">
        <v>517</v>
      </c>
      <c r="F476" s="207" t="s">
        <v>518</v>
      </c>
      <c r="G476" s="225">
        <v>0</v>
      </c>
      <c r="H476" s="31" t="s">
        <v>254</v>
      </c>
      <c r="I476" s="31"/>
      <c r="J476" s="31"/>
    </row>
    <row r="477" spans="2:10" ht="15" x14ac:dyDescent="0.4">
      <c r="B477" s="145" t="s">
        <v>853</v>
      </c>
      <c r="C477" s="207" t="s">
        <v>854</v>
      </c>
      <c r="D477" s="207" t="s">
        <v>190</v>
      </c>
      <c r="E477" s="31" t="s">
        <v>517</v>
      </c>
      <c r="F477" s="207" t="s">
        <v>518</v>
      </c>
      <c r="G477" s="225">
        <v>0</v>
      </c>
      <c r="H477" s="31" t="s">
        <v>254</v>
      </c>
      <c r="I477" s="31"/>
      <c r="J477" s="31"/>
    </row>
    <row r="478" spans="2:10" ht="15" x14ac:dyDescent="0.4">
      <c r="B478" s="145" t="s">
        <v>855</v>
      </c>
      <c r="C478" s="207" t="s">
        <v>856</v>
      </c>
      <c r="D478" s="207" t="s">
        <v>190</v>
      </c>
      <c r="E478" s="31" t="s">
        <v>517</v>
      </c>
      <c r="F478" s="207" t="s">
        <v>518</v>
      </c>
      <c r="G478" s="225">
        <v>4360</v>
      </c>
      <c r="H478" s="31" t="s">
        <v>254</v>
      </c>
      <c r="I478" s="31"/>
      <c r="J478" s="31"/>
    </row>
    <row r="479" spans="2:10" ht="15" x14ac:dyDescent="0.4">
      <c r="B479" s="145" t="s">
        <v>859</v>
      </c>
      <c r="C479" s="207" t="s">
        <v>860</v>
      </c>
      <c r="D479" s="207" t="s">
        <v>190</v>
      </c>
      <c r="E479" s="31" t="s">
        <v>522</v>
      </c>
      <c r="F479" s="207" t="s">
        <v>518</v>
      </c>
      <c r="G479" s="225">
        <v>0</v>
      </c>
      <c r="H479" s="31" t="s">
        <v>254</v>
      </c>
      <c r="I479" s="31"/>
      <c r="J479" s="31"/>
    </row>
    <row r="480" spans="2:10" ht="15" x14ac:dyDescent="0.4">
      <c r="B480" s="145" t="s">
        <v>891</v>
      </c>
      <c r="C480" s="207" t="s">
        <v>892</v>
      </c>
      <c r="D480" s="207" t="s">
        <v>190</v>
      </c>
      <c r="E480" s="31" t="s">
        <v>519</v>
      </c>
      <c r="F480" s="207" t="s">
        <v>518</v>
      </c>
      <c r="G480" s="225">
        <v>6262000</v>
      </c>
      <c r="H480" s="31" t="s">
        <v>247</v>
      </c>
      <c r="I480" s="31"/>
      <c r="J480" s="31"/>
    </row>
    <row r="481" spans="2:10" ht="15" x14ac:dyDescent="0.4">
      <c r="B481" s="145" t="s">
        <v>861</v>
      </c>
      <c r="C481" s="207" t="s">
        <v>862</v>
      </c>
      <c r="D481" s="207" t="s">
        <v>190</v>
      </c>
      <c r="E481" s="31" t="s">
        <v>522</v>
      </c>
      <c r="F481" s="207" t="s">
        <v>518</v>
      </c>
      <c r="G481" s="225">
        <v>0</v>
      </c>
      <c r="H481" s="31" t="s">
        <v>254</v>
      </c>
      <c r="I481" s="31"/>
      <c r="J481" s="31"/>
    </row>
    <row r="482" spans="2:10" ht="15" x14ac:dyDescent="0.4">
      <c r="B482" s="145" t="s">
        <v>863</v>
      </c>
      <c r="C482" s="207" t="s">
        <v>864</v>
      </c>
      <c r="D482" s="207" t="s">
        <v>190</v>
      </c>
      <c r="E482" s="31" t="s">
        <v>522</v>
      </c>
      <c r="F482" s="207" t="s">
        <v>518</v>
      </c>
      <c r="G482" s="225">
        <v>0</v>
      </c>
      <c r="H482" s="31" t="s">
        <v>254</v>
      </c>
      <c r="I482" s="31"/>
      <c r="J482" s="31"/>
    </row>
    <row r="483" spans="2:10" ht="15" x14ac:dyDescent="0.4">
      <c r="B483" s="145" t="s">
        <v>865</v>
      </c>
      <c r="C483" s="207" t="s">
        <v>866</v>
      </c>
      <c r="D483" s="207" t="s">
        <v>190</v>
      </c>
      <c r="E483" s="31" t="s">
        <v>522</v>
      </c>
      <c r="F483" s="207" t="s">
        <v>518</v>
      </c>
      <c r="G483" s="225">
        <v>440</v>
      </c>
      <c r="H483" s="31" t="s">
        <v>254</v>
      </c>
      <c r="I483" s="31"/>
      <c r="J483" s="31"/>
    </row>
    <row r="484" spans="2:10" ht="15" x14ac:dyDescent="0.4">
      <c r="B484" s="145" t="s">
        <v>893</v>
      </c>
      <c r="C484" s="207" t="s">
        <v>894</v>
      </c>
      <c r="D484" s="207" t="s">
        <v>190</v>
      </c>
      <c r="E484" s="31" t="s">
        <v>519</v>
      </c>
      <c r="F484" s="207" t="s">
        <v>518</v>
      </c>
      <c r="G484" s="225">
        <v>673814000</v>
      </c>
      <c r="H484" s="31" t="s">
        <v>247</v>
      </c>
      <c r="I484" s="31"/>
      <c r="J484" s="31"/>
    </row>
    <row r="485" spans="2:10" ht="15" x14ac:dyDescent="0.4">
      <c r="B485" s="145" t="s">
        <v>895</v>
      </c>
      <c r="C485" s="207" t="s">
        <v>896</v>
      </c>
      <c r="D485" s="207" t="s">
        <v>190</v>
      </c>
      <c r="E485" s="31" t="s">
        <v>519</v>
      </c>
      <c r="F485" s="207" t="s">
        <v>518</v>
      </c>
      <c r="G485" s="225">
        <v>36197000</v>
      </c>
      <c r="H485" s="31" t="s">
        <v>247</v>
      </c>
      <c r="I485" s="31"/>
      <c r="J485" s="31"/>
    </row>
    <row r="486" spans="2:10" ht="15" x14ac:dyDescent="0.4">
      <c r="B486" s="145" t="s">
        <v>867</v>
      </c>
      <c r="C486" s="207" t="s">
        <v>868</v>
      </c>
      <c r="D486" s="207" t="s">
        <v>190</v>
      </c>
      <c r="E486" s="31" t="s">
        <v>522</v>
      </c>
      <c r="F486" s="207" t="s">
        <v>518</v>
      </c>
      <c r="G486" s="225">
        <v>16950</v>
      </c>
      <c r="H486" s="31" t="s">
        <v>254</v>
      </c>
      <c r="I486" s="31"/>
      <c r="J486" s="31"/>
    </row>
    <row r="487" spans="2:10" ht="15" x14ac:dyDescent="0.4">
      <c r="B487" s="145" t="s">
        <v>869</v>
      </c>
      <c r="C487" s="207" t="s">
        <v>870</v>
      </c>
      <c r="D487" s="207" t="s">
        <v>190</v>
      </c>
      <c r="E487" s="31" t="s">
        <v>522</v>
      </c>
      <c r="F487" s="207" t="s">
        <v>518</v>
      </c>
      <c r="G487" s="225">
        <v>770</v>
      </c>
      <c r="H487" s="31" t="s">
        <v>254</v>
      </c>
      <c r="I487" s="31"/>
      <c r="J487" s="31"/>
    </row>
    <row r="488" spans="2:10" ht="15" x14ac:dyDescent="0.4">
      <c r="B488" s="145" t="s">
        <v>871</v>
      </c>
      <c r="C488" s="207" t="s">
        <v>872</v>
      </c>
      <c r="D488" s="207" t="s">
        <v>190</v>
      </c>
      <c r="E488" s="31" t="s">
        <v>522</v>
      </c>
      <c r="F488" s="207" t="s">
        <v>518</v>
      </c>
      <c r="G488" s="225">
        <v>500</v>
      </c>
      <c r="H488" s="31" t="s">
        <v>254</v>
      </c>
      <c r="I488" s="31"/>
      <c r="J488" s="31"/>
    </row>
    <row r="489" spans="2:10" ht="15" x14ac:dyDescent="0.4">
      <c r="B489" s="145" t="s">
        <v>873</v>
      </c>
      <c r="C489" s="207" t="s">
        <v>874</v>
      </c>
      <c r="D489" s="207" t="s">
        <v>190</v>
      </c>
      <c r="E489" s="31" t="s">
        <v>522</v>
      </c>
      <c r="F489" s="207" t="s">
        <v>518</v>
      </c>
      <c r="G489" s="225">
        <v>2130</v>
      </c>
      <c r="H489" s="31" t="s">
        <v>254</v>
      </c>
      <c r="I489" s="31"/>
      <c r="J489" s="31"/>
    </row>
    <row r="490" spans="2:10" ht="15" x14ac:dyDescent="0.4">
      <c r="B490" s="145" t="s">
        <v>875</v>
      </c>
      <c r="C490" s="207" t="s">
        <v>876</v>
      </c>
      <c r="D490" s="207" t="s">
        <v>190</v>
      </c>
      <c r="E490" s="31" t="s">
        <v>522</v>
      </c>
      <c r="F490" s="207" t="s">
        <v>518</v>
      </c>
      <c r="G490" s="225">
        <v>1990</v>
      </c>
      <c r="H490" s="31" t="s">
        <v>254</v>
      </c>
      <c r="I490" s="31"/>
      <c r="J490" s="31"/>
    </row>
    <row r="491" spans="2:10" ht="15" x14ac:dyDescent="0.4">
      <c r="B491" s="145" t="s">
        <v>877</v>
      </c>
      <c r="C491" s="207" t="s">
        <v>878</v>
      </c>
      <c r="D491" s="207" t="s">
        <v>190</v>
      </c>
      <c r="E491" s="31" t="s">
        <v>522</v>
      </c>
      <c r="F491" s="207" t="s">
        <v>518</v>
      </c>
      <c r="G491" s="225">
        <v>0</v>
      </c>
      <c r="H491" s="31" t="s">
        <v>254</v>
      </c>
      <c r="I491" s="31"/>
      <c r="J491" s="31"/>
    </row>
    <row r="492" spans="2:10" ht="15" x14ac:dyDescent="0.4">
      <c r="B492" s="145" t="s">
        <v>879</v>
      </c>
      <c r="C492" s="207" t="s">
        <v>880</v>
      </c>
      <c r="D492" s="207" t="s">
        <v>190</v>
      </c>
      <c r="E492" s="31" t="s">
        <v>522</v>
      </c>
      <c r="F492" s="207" t="s">
        <v>518</v>
      </c>
      <c r="G492" s="225">
        <v>0</v>
      </c>
      <c r="H492" s="31" t="s">
        <v>254</v>
      </c>
      <c r="I492" s="31"/>
      <c r="J492" s="31"/>
    </row>
    <row r="493" spans="2:10" ht="15" x14ac:dyDescent="0.4">
      <c r="B493" s="145" t="s">
        <v>881</v>
      </c>
      <c r="C493" s="207" t="s">
        <v>882</v>
      </c>
      <c r="D493" s="207" t="s">
        <v>190</v>
      </c>
      <c r="E493" s="31" t="s">
        <v>522</v>
      </c>
      <c r="F493" s="207" t="s">
        <v>518</v>
      </c>
      <c r="G493" s="225">
        <v>0</v>
      </c>
      <c r="H493" s="31" t="s">
        <v>254</v>
      </c>
      <c r="I493" s="31"/>
      <c r="J493" s="31"/>
    </row>
    <row r="494" spans="2:10" ht="15" x14ac:dyDescent="0.4">
      <c r="B494" s="145" t="s">
        <v>883</v>
      </c>
      <c r="C494" s="207" t="s">
        <v>884</v>
      </c>
      <c r="D494" s="207" t="s">
        <v>190</v>
      </c>
      <c r="E494" s="31" t="s">
        <v>522</v>
      </c>
      <c r="F494" s="207" t="s">
        <v>518</v>
      </c>
      <c r="G494" s="225">
        <v>0</v>
      </c>
      <c r="H494" s="31" t="s">
        <v>254</v>
      </c>
      <c r="I494" s="31"/>
      <c r="J494" s="31"/>
    </row>
    <row r="495" spans="2:10" ht="15" x14ac:dyDescent="0.4">
      <c r="B495" s="145" t="s">
        <v>885</v>
      </c>
      <c r="C495" s="207" t="s">
        <v>886</v>
      </c>
      <c r="D495" s="207" t="s">
        <v>190</v>
      </c>
      <c r="E495" s="31" t="s">
        <v>522</v>
      </c>
      <c r="F495" s="207" t="s">
        <v>518</v>
      </c>
      <c r="G495" s="225">
        <v>0</v>
      </c>
      <c r="H495" s="31" t="s">
        <v>254</v>
      </c>
      <c r="I495" s="31"/>
      <c r="J495" s="31"/>
    </row>
    <row r="496" spans="2:10" ht="15" x14ac:dyDescent="0.4">
      <c r="B496" s="145" t="s">
        <v>887</v>
      </c>
      <c r="C496" s="207" t="s">
        <v>888</v>
      </c>
      <c r="D496" s="207" t="s">
        <v>190</v>
      </c>
      <c r="E496" s="31" t="s">
        <v>522</v>
      </c>
      <c r="F496" s="207" t="s">
        <v>518</v>
      </c>
      <c r="G496" s="225">
        <v>0</v>
      </c>
      <c r="H496" s="31" t="s">
        <v>254</v>
      </c>
      <c r="I496" s="31"/>
      <c r="J496" s="31"/>
    </row>
    <row r="497" spans="2:10" ht="15" x14ac:dyDescent="0.4">
      <c r="B497" s="145" t="s">
        <v>889</v>
      </c>
      <c r="C497" s="207" t="s">
        <v>890</v>
      </c>
      <c r="D497" s="207" t="s">
        <v>190</v>
      </c>
      <c r="E497" s="31" t="s">
        <v>522</v>
      </c>
      <c r="F497" s="207" t="s">
        <v>518</v>
      </c>
      <c r="G497" s="225">
        <v>0</v>
      </c>
      <c r="H497" s="31" t="s">
        <v>254</v>
      </c>
      <c r="I497" s="31"/>
      <c r="J497" s="31"/>
    </row>
    <row r="498" spans="2:10" ht="15" x14ac:dyDescent="0.4">
      <c r="B498" s="145" t="s">
        <v>897</v>
      </c>
      <c r="C498" s="207" t="s">
        <v>898</v>
      </c>
      <c r="D498" s="207" t="s">
        <v>190</v>
      </c>
      <c r="E498" s="31" t="s">
        <v>519</v>
      </c>
      <c r="F498" s="207" t="s">
        <v>518</v>
      </c>
      <c r="G498" s="225">
        <v>37767000</v>
      </c>
      <c r="H498" s="31" t="s">
        <v>247</v>
      </c>
      <c r="I498" s="31"/>
      <c r="J498" s="31"/>
    </row>
    <row r="499" spans="2:10" ht="15" x14ac:dyDescent="0.4">
      <c r="B499" s="145" t="s">
        <v>857</v>
      </c>
      <c r="C499" s="207" t="s">
        <v>858</v>
      </c>
      <c r="D499" s="207" t="s">
        <v>190</v>
      </c>
      <c r="E499" s="31" t="s">
        <v>517</v>
      </c>
      <c r="F499" s="207" t="s">
        <v>518</v>
      </c>
      <c r="G499" s="225">
        <v>0</v>
      </c>
      <c r="H499" s="31" t="s">
        <v>254</v>
      </c>
      <c r="I499" s="31"/>
      <c r="J499" s="31"/>
    </row>
    <row r="500" spans="2:10" ht="15" x14ac:dyDescent="0.4">
      <c r="B500" s="145" t="s">
        <v>899</v>
      </c>
      <c r="C500" s="207" t="s">
        <v>900</v>
      </c>
      <c r="D500" s="207" t="s">
        <v>190</v>
      </c>
      <c r="E500" s="31" t="s">
        <v>519</v>
      </c>
      <c r="F500" s="207" t="s">
        <v>518</v>
      </c>
      <c r="G500" s="225">
        <v>26808000</v>
      </c>
      <c r="H500" s="31" t="s">
        <v>247</v>
      </c>
      <c r="I500" s="31"/>
      <c r="J500" s="31"/>
    </row>
    <row r="501" spans="2:10" ht="15" x14ac:dyDescent="0.4">
      <c r="B501" s="145" t="s">
        <v>901</v>
      </c>
      <c r="C501" s="207" t="s">
        <v>902</v>
      </c>
      <c r="D501" s="207" t="s">
        <v>190</v>
      </c>
      <c r="E501" s="31" t="s">
        <v>519</v>
      </c>
      <c r="F501" s="207" t="s">
        <v>518</v>
      </c>
      <c r="G501" s="225">
        <v>25435000</v>
      </c>
      <c r="H501" s="31" t="s">
        <v>247</v>
      </c>
      <c r="I501" s="31"/>
      <c r="J501" s="31"/>
    </row>
    <row r="502" spans="2:10" ht="15" x14ac:dyDescent="0.4">
      <c r="B502" s="145" t="s">
        <v>903</v>
      </c>
      <c r="C502" s="207" t="s">
        <v>904</v>
      </c>
      <c r="D502" s="207" t="s">
        <v>190</v>
      </c>
      <c r="E502" s="31" t="s">
        <v>519</v>
      </c>
      <c r="F502" s="207" t="s">
        <v>518</v>
      </c>
      <c r="G502" s="225">
        <v>168109</v>
      </c>
      <c r="H502" s="31" t="s">
        <v>247</v>
      </c>
      <c r="I502" s="31"/>
      <c r="J502" s="31"/>
    </row>
    <row r="503" spans="2:10" ht="15" x14ac:dyDescent="0.4">
      <c r="B503" s="145" t="s">
        <v>859</v>
      </c>
      <c r="C503" s="207" t="s">
        <v>860</v>
      </c>
      <c r="D503" s="207" t="s">
        <v>190</v>
      </c>
      <c r="E503" s="31" t="s">
        <v>517</v>
      </c>
      <c r="F503" s="207" t="s">
        <v>518</v>
      </c>
      <c r="G503" s="225">
        <v>0</v>
      </c>
      <c r="H503" s="31" t="s">
        <v>254</v>
      </c>
      <c r="I503" s="31"/>
      <c r="J503" s="31"/>
    </row>
    <row r="504" spans="2:10" ht="15" x14ac:dyDescent="0.4">
      <c r="B504" s="145" t="s">
        <v>891</v>
      </c>
      <c r="C504" s="207" t="s">
        <v>892</v>
      </c>
      <c r="D504" s="207" t="s">
        <v>190</v>
      </c>
      <c r="E504" s="31" t="s">
        <v>522</v>
      </c>
      <c r="F504" s="207" t="s">
        <v>518</v>
      </c>
      <c r="G504" s="225">
        <v>760</v>
      </c>
      <c r="H504" s="31" t="s">
        <v>254</v>
      </c>
      <c r="I504" s="31"/>
      <c r="J504" s="31"/>
    </row>
    <row r="505" spans="2:10" ht="15" x14ac:dyDescent="0.4">
      <c r="B505" s="145" t="s">
        <v>861</v>
      </c>
      <c r="C505" s="207" t="s">
        <v>862</v>
      </c>
      <c r="D505" s="207" t="s">
        <v>190</v>
      </c>
      <c r="E505" s="31" t="s">
        <v>517</v>
      </c>
      <c r="F505" s="207" t="s">
        <v>518</v>
      </c>
      <c r="G505" s="225">
        <v>0</v>
      </c>
      <c r="H505" s="31" t="s">
        <v>254</v>
      </c>
      <c r="I505" s="31"/>
      <c r="J505" s="31"/>
    </row>
    <row r="506" spans="2:10" ht="15" x14ac:dyDescent="0.4">
      <c r="B506" s="145" t="s">
        <v>863</v>
      </c>
      <c r="C506" s="207" t="s">
        <v>864</v>
      </c>
      <c r="D506" s="207" t="s">
        <v>190</v>
      </c>
      <c r="E506" s="31" t="s">
        <v>517</v>
      </c>
      <c r="F506" s="207" t="s">
        <v>518</v>
      </c>
      <c r="G506" s="225">
        <v>0</v>
      </c>
      <c r="H506" s="31" t="s">
        <v>254</v>
      </c>
      <c r="I506" s="31"/>
      <c r="J506" s="31"/>
    </row>
    <row r="507" spans="2:10" ht="15" x14ac:dyDescent="0.4">
      <c r="B507" s="145" t="s">
        <v>865</v>
      </c>
      <c r="C507" s="207" t="s">
        <v>866</v>
      </c>
      <c r="D507" s="207" t="s">
        <v>190</v>
      </c>
      <c r="E507" s="31" t="s">
        <v>517</v>
      </c>
      <c r="F507" s="207" t="s">
        <v>518</v>
      </c>
      <c r="G507" s="225">
        <v>0</v>
      </c>
      <c r="H507" s="31" t="s">
        <v>254</v>
      </c>
      <c r="I507" s="31"/>
      <c r="J507" s="31"/>
    </row>
    <row r="508" spans="2:10" ht="15" x14ac:dyDescent="0.4">
      <c r="B508" s="145" t="s">
        <v>893</v>
      </c>
      <c r="C508" s="207" t="s">
        <v>894</v>
      </c>
      <c r="D508" s="207" t="s">
        <v>190</v>
      </c>
      <c r="E508" s="31" t="s">
        <v>522</v>
      </c>
      <c r="F508" s="207" t="s">
        <v>518</v>
      </c>
      <c r="G508" s="225">
        <v>26420</v>
      </c>
      <c r="H508" s="31" t="s">
        <v>254</v>
      </c>
      <c r="I508" s="31"/>
      <c r="J508" s="31"/>
    </row>
    <row r="509" spans="2:10" ht="15" x14ac:dyDescent="0.4">
      <c r="B509" s="145" t="s">
        <v>895</v>
      </c>
      <c r="C509" s="207" t="s">
        <v>896</v>
      </c>
      <c r="D509" s="207" t="s">
        <v>190</v>
      </c>
      <c r="E509" s="31" t="s">
        <v>522</v>
      </c>
      <c r="F509" s="207" t="s">
        <v>518</v>
      </c>
      <c r="G509" s="225">
        <v>300</v>
      </c>
      <c r="H509" s="31" t="s">
        <v>254</v>
      </c>
      <c r="I509" s="31"/>
      <c r="J509" s="31"/>
    </row>
    <row r="510" spans="2:10" ht="15" x14ac:dyDescent="0.4">
      <c r="B510" s="145" t="s">
        <v>867</v>
      </c>
      <c r="C510" s="207" t="s">
        <v>868</v>
      </c>
      <c r="D510" s="207" t="s">
        <v>190</v>
      </c>
      <c r="E510" s="31" t="s">
        <v>517</v>
      </c>
      <c r="F510" s="207" t="s">
        <v>518</v>
      </c>
      <c r="G510" s="225">
        <v>0</v>
      </c>
      <c r="H510" s="31" t="s">
        <v>254</v>
      </c>
      <c r="I510" s="31"/>
      <c r="J510" s="31"/>
    </row>
    <row r="511" spans="2:10" ht="15" x14ac:dyDescent="0.4">
      <c r="B511" s="145" t="s">
        <v>869</v>
      </c>
      <c r="C511" s="207" t="s">
        <v>870</v>
      </c>
      <c r="D511" s="207" t="s">
        <v>190</v>
      </c>
      <c r="E511" s="31" t="s">
        <v>517</v>
      </c>
      <c r="F511" s="207" t="s">
        <v>518</v>
      </c>
      <c r="G511" s="225">
        <v>0</v>
      </c>
      <c r="H511" s="31" t="s">
        <v>254</v>
      </c>
      <c r="I511" s="31"/>
      <c r="J511" s="31"/>
    </row>
    <row r="512" spans="2:10" ht="15" x14ac:dyDescent="0.4">
      <c r="B512" s="145" t="s">
        <v>871</v>
      </c>
      <c r="C512" s="207" t="s">
        <v>872</v>
      </c>
      <c r="D512" s="207" t="s">
        <v>190</v>
      </c>
      <c r="E512" s="31" t="s">
        <v>517</v>
      </c>
      <c r="F512" s="207" t="s">
        <v>518</v>
      </c>
      <c r="G512" s="225">
        <v>11055</v>
      </c>
      <c r="H512" s="31" t="s">
        <v>254</v>
      </c>
      <c r="I512" s="31"/>
      <c r="J512" s="31"/>
    </row>
    <row r="513" spans="2:10" ht="15" x14ac:dyDescent="0.4">
      <c r="B513" s="145" t="s">
        <v>873</v>
      </c>
      <c r="C513" s="207" t="s">
        <v>874</v>
      </c>
      <c r="D513" s="207" t="s">
        <v>190</v>
      </c>
      <c r="E513" s="31" t="s">
        <v>517</v>
      </c>
      <c r="F513" s="207" t="s">
        <v>518</v>
      </c>
      <c r="G513" s="225">
        <v>0</v>
      </c>
      <c r="H513" s="31" t="s">
        <v>254</v>
      </c>
      <c r="I513" s="31"/>
      <c r="J513" s="31"/>
    </row>
    <row r="514" spans="2:10" ht="15" x14ac:dyDescent="0.4">
      <c r="B514" s="145" t="s">
        <v>875</v>
      </c>
      <c r="C514" s="207" t="s">
        <v>876</v>
      </c>
      <c r="D514" s="207" t="s">
        <v>190</v>
      </c>
      <c r="E514" s="31" t="s">
        <v>517</v>
      </c>
      <c r="F514" s="207" t="s">
        <v>518</v>
      </c>
      <c r="G514" s="225">
        <v>0</v>
      </c>
      <c r="H514" s="31" t="s">
        <v>254</v>
      </c>
      <c r="I514" s="31"/>
      <c r="J514" s="31"/>
    </row>
    <row r="515" spans="2:10" ht="15" x14ac:dyDescent="0.4">
      <c r="B515" s="145" t="s">
        <v>877</v>
      </c>
      <c r="C515" s="207" t="s">
        <v>878</v>
      </c>
      <c r="D515" s="207" t="s">
        <v>190</v>
      </c>
      <c r="E515" s="31" t="s">
        <v>517</v>
      </c>
      <c r="F515" s="207" t="s">
        <v>518</v>
      </c>
      <c r="G515" s="225">
        <v>0</v>
      </c>
      <c r="H515" s="31" t="s">
        <v>254</v>
      </c>
      <c r="I515" s="31"/>
      <c r="J515" s="31"/>
    </row>
    <row r="516" spans="2:10" ht="15" x14ac:dyDescent="0.4">
      <c r="B516" s="145" t="s">
        <v>879</v>
      </c>
      <c r="C516" s="207" t="s">
        <v>880</v>
      </c>
      <c r="D516" s="207" t="s">
        <v>190</v>
      </c>
      <c r="E516" s="31" t="s">
        <v>517</v>
      </c>
      <c r="F516" s="207" t="s">
        <v>518</v>
      </c>
      <c r="G516" s="225">
        <v>0</v>
      </c>
      <c r="H516" s="31" t="s">
        <v>254</v>
      </c>
      <c r="I516" s="31"/>
      <c r="J516" s="31"/>
    </row>
    <row r="517" spans="2:10" ht="15" x14ac:dyDescent="0.4">
      <c r="B517" s="145" t="s">
        <v>881</v>
      </c>
      <c r="C517" s="207" t="s">
        <v>882</v>
      </c>
      <c r="D517" s="207" t="s">
        <v>190</v>
      </c>
      <c r="E517" s="31" t="s">
        <v>517</v>
      </c>
      <c r="F517" s="207" t="s">
        <v>518</v>
      </c>
      <c r="G517" s="225">
        <v>0</v>
      </c>
      <c r="H517" s="31" t="s">
        <v>254</v>
      </c>
      <c r="I517" s="31"/>
      <c r="J517" s="31"/>
    </row>
    <row r="518" spans="2:10" ht="15" x14ac:dyDescent="0.4">
      <c r="B518" s="145" t="s">
        <v>883</v>
      </c>
      <c r="C518" s="207" t="s">
        <v>884</v>
      </c>
      <c r="D518" s="207" t="s">
        <v>190</v>
      </c>
      <c r="E518" s="31" t="s">
        <v>517</v>
      </c>
      <c r="F518" s="207" t="s">
        <v>518</v>
      </c>
      <c r="G518" s="225">
        <v>0</v>
      </c>
      <c r="H518" s="31" t="s">
        <v>254</v>
      </c>
      <c r="I518" s="31"/>
      <c r="J518" s="31"/>
    </row>
    <row r="519" spans="2:10" ht="15" x14ac:dyDescent="0.4">
      <c r="B519" s="145" t="s">
        <v>885</v>
      </c>
      <c r="C519" s="207" t="s">
        <v>886</v>
      </c>
      <c r="D519" s="207" t="s">
        <v>190</v>
      </c>
      <c r="E519" s="31" t="s">
        <v>517</v>
      </c>
      <c r="F519" s="207" t="s">
        <v>518</v>
      </c>
      <c r="G519" s="225">
        <v>0</v>
      </c>
      <c r="H519" s="31" t="s">
        <v>254</v>
      </c>
      <c r="I519" s="31"/>
      <c r="J519" s="31"/>
    </row>
    <row r="520" spans="2:10" ht="15" x14ac:dyDescent="0.4">
      <c r="B520" s="145" t="s">
        <v>887</v>
      </c>
      <c r="C520" s="207" t="s">
        <v>888</v>
      </c>
      <c r="D520" s="207" t="s">
        <v>190</v>
      </c>
      <c r="E520" s="31" t="s">
        <v>517</v>
      </c>
      <c r="F520" s="207" t="s">
        <v>518</v>
      </c>
      <c r="G520" s="225">
        <v>0</v>
      </c>
      <c r="H520" s="31" t="s">
        <v>254</v>
      </c>
      <c r="I520" s="31"/>
      <c r="J520" s="31"/>
    </row>
    <row r="521" spans="2:10" ht="15" x14ac:dyDescent="0.4">
      <c r="B521" s="145" t="s">
        <v>889</v>
      </c>
      <c r="C521" s="207" t="s">
        <v>890</v>
      </c>
      <c r="D521" s="207" t="s">
        <v>190</v>
      </c>
      <c r="E521" s="31" t="s">
        <v>517</v>
      </c>
      <c r="F521" s="207" t="s">
        <v>518</v>
      </c>
      <c r="G521" s="225">
        <v>0</v>
      </c>
      <c r="H521" s="31" t="s">
        <v>254</v>
      </c>
      <c r="I521" s="31"/>
      <c r="J521" s="31"/>
    </row>
    <row r="522" spans="2:10" ht="15" x14ac:dyDescent="0.4">
      <c r="B522" s="145" t="s">
        <v>897</v>
      </c>
      <c r="C522" s="207" t="s">
        <v>898</v>
      </c>
      <c r="D522" s="207" t="s">
        <v>190</v>
      </c>
      <c r="E522" s="31" t="s">
        <v>522</v>
      </c>
      <c r="F522" s="207" t="s">
        <v>518</v>
      </c>
      <c r="G522" s="225">
        <v>1320</v>
      </c>
      <c r="H522" s="31" t="s">
        <v>254</v>
      </c>
      <c r="I522" s="31"/>
      <c r="J522" s="31"/>
    </row>
    <row r="523" spans="2:10" ht="15" x14ac:dyDescent="0.4">
      <c r="B523" s="145" t="s">
        <v>905</v>
      </c>
      <c r="C523" s="207" t="s">
        <v>906</v>
      </c>
      <c r="D523" s="207" t="s">
        <v>190</v>
      </c>
      <c r="E523" s="31" t="s">
        <v>519</v>
      </c>
      <c r="F523" s="207" t="s">
        <v>518</v>
      </c>
      <c r="G523" s="225">
        <v>4921000</v>
      </c>
      <c r="H523" s="31" t="s">
        <v>247</v>
      </c>
      <c r="I523" s="31"/>
      <c r="J523" s="31"/>
    </row>
    <row r="524" spans="2:10" ht="15" x14ac:dyDescent="0.4">
      <c r="B524" s="145" t="s">
        <v>899</v>
      </c>
      <c r="C524" s="207" t="s">
        <v>900</v>
      </c>
      <c r="D524" s="207" t="s">
        <v>190</v>
      </c>
      <c r="E524" s="31" t="s">
        <v>522</v>
      </c>
      <c r="F524" s="207" t="s">
        <v>518</v>
      </c>
      <c r="G524" s="225">
        <v>490</v>
      </c>
      <c r="H524" s="31" t="s">
        <v>254</v>
      </c>
      <c r="I524" s="31"/>
      <c r="J524" s="31"/>
    </row>
    <row r="525" spans="2:10" ht="15" x14ac:dyDescent="0.4">
      <c r="B525" s="145" t="s">
        <v>901</v>
      </c>
      <c r="C525" s="207" t="s">
        <v>902</v>
      </c>
      <c r="D525" s="207" t="s">
        <v>190</v>
      </c>
      <c r="E525" s="31" t="s">
        <v>522</v>
      </c>
      <c r="F525" s="207" t="s">
        <v>518</v>
      </c>
      <c r="G525" s="225">
        <v>340</v>
      </c>
      <c r="H525" s="31" t="s">
        <v>254</v>
      </c>
      <c r="I525" s="31"/>
      <c r="J525" s="31"/>
    </row>
    <row r="526" spans="2:10" ht="15" x14ac:dyDescent="0.4">
      <c r="B526" s="145" t="s">
        <v>903</v>
      </c>
      <c r="C526" s="207" t="s">
        <v>904</v>
      </c>
      <c r="D526" s="207" t="s">
        <v>190</v>
      </c>
      <c r="E526" s="31" t="s">
        <v>522</v>
      </c>
      <c r="F526" s="207" t="s">
        <v>518</v>
      </c>
      <c r="G526" s="225">
        <v>6420</v>
      </c>
      <c r="H526" s="31" t="s">
        <v>254</v>
      </c>
      <c r="I526" s="31"/>
      <c r="J526" s="31"/>
    </row>
    <row r="527" spans="2:10" ht="15" x14ac:dyDescent="0.4">
      <c r="B527" s="145" t="s">
        <v>907</v>
      </c>
      <c r="C527" s="207" t="s">
        <v>908</v>
      </c>
      <c r="D527" s="207" t="s">
        <v>190</v>
      </c>
      <c r="E527" s="31" t="s">
        <v>519</v>
      </c>
      <c r="F527" s="207" t="s">
        <v>518</v>
      </c>
      <c r="G527" s="225">
        <v>19208000</v>
      </c>
      <c r="H527" s="31" t="s">
        <v>247</v>
      </c>
      <c r="I527" s="31"/>
      <c r="J527" s="31"/>
    </row>
    <row r="528" spans="2:10" ht="15" x14ac:dyDescent="0.4">
      <c r="B528" s="145" t="s">
        <v>891</v>
      </c>
      <c r="C528" s="207" t="s">
        <v>892</v>
      </c>
      <c r="D528" s="207" t="s">
        <v>190</v>
      </c>
      <c r="E528" s="31" t="s">
        <v>517</v>
      </c>
      <c r="F528" s="207" t="s">
        <v>518</v>
      </c>
      <c r="G528" s="225">
        <v>1522</v>
      </c>
      <c r="H528" s="31" t="s">
        <v>254</v>
      </c>
      <c r="I528" s="31"/>
      <c r="J528" s="31"/>
    </row>
    <row r="529" spans="2:10" ht="15" x14ac:dyDescent="0.4">
      <c r="B529" s="145" t="s">
        <v>909</v>
      </c>
      <c r="C529" s="207" t="s">
        <v>910</v>
      </c>
      <c r="D529" s="207" t="s">
        <v>190</v>
      </c>
      <c r="E529" s="31" t="s">
        <v>519</v>
      </c>
      <c r="F529" s="207" t="s">
        <v>518</v>
      </c>
      <c r="G529" s="225">
        <v>3906000</v>
      </c>
      <c r="H529" s="31" t="s">
        <v>247</v>
      </c>
      <c r="I529" s="31"/>
      <c r="J529" s="31"/>
    </row>
    <row r="530" spans="2:10" ht="15" x14ac:dyDescent="0.4">
      <c r="B530" s="145" t="s">
        <v>911</v>
      </c>
      <c r="C530" s="207" t="s">
        <v>912</v>
      </c>
      <c r="D530" s="207" t="s">
        <v>190</v>
      </c>
      <c r="E530" s="31" t="s">
        <v>519</v>
      </c>
      <c r="F530" s="207" t="s">
        <v>518</v>
      </c>
      <c r="G530" s="225">
        <v>0</v>
      </c>
      <c r="H530" s="31" t="s">
        <v>247</v>
      </c>
      <c r="I530" s="31"/>
      <c r="J530" s="31"/>
    </row>
    <row r="531" spans="2:10" ht="15" x14ac:dyDescent="0.4">
      <c r="B531" s="145" t="s">
        <v>913</v>
      </c>
      <c r="C531" s="207" t="s">
        <v>914</v>
      </c>
      <c r="D531" s="207" t="s">
        <v>190</v>
      </c>
      <c r="E531" s="31" t="s">
        <v>519</v>
      </c>
      <c r="F531" s="207" t="s">
        <v>518</v>
      </c>
      <c r="G531" s="225">
        <v>22856000</v>
      </c>
      <c r="H531" s="31" t="s">
        <v>247</v>
      </c>
      <c r="I531" s="31"/>
      <c r="J531" s="31"/>
    </row>
    <row r="532" spans="2:10" ht="15" x14ac:dyDescent="0.4">
      <c r="B532" s="145" t="s">
        <v>893</v>
      </c>
      <c r="C532" s="207" t="s">
        <v>894</v>
      </c>
      <c r="D532" s="207" t="s">
        <v>190</v>
      </c>
      <c r="E532" s="31" t="s">
        <v>517</v>
      </c>
      <c r="F532" s="207" t="s">
        <v>518</v>
      </c>
      <c r="G532" s="225">
        <v>0</v>
      </c>
      <c r="H532" s="31" t="s">
        <v>254</v>
      </c>
      <c r="I532" s="31"/>
      <c r="J532" s="31"/>
    </row>
    <row r="533" spans="2:10" ht="15" x14ac:dyDescent="0.4">
      <c r="B533" s="145" t="s">
        <v>895</v>
      </c>
      <c r="C533" s="207" t="s">
        <v>896</v>
      </c>
      <c r="D533" s="207" t="s">
        <v>190</v>
      </c>
      <c r="E533" s="31" t="s">
        <v>517</v>
      </c>
      <c r="F533" s="207" t="s">
        <v>518</v>
      </c>
      <c r="G533" s="225">
        <v>0</v>
      </c>
      <c r="H533" s="31" t="s">
        <v>254</v>
      </c>
      <c r="I533" s="31"/>
      <c r="J533" s="31"/>
    </row>
    <row r="534" spans="2:10" ht="15" x14ac:dyDescent="0.4">
      <c r="B534" s="145" t="s">
        <v>915</v>
      </c>
      <c r="C534" s="207" t="s">
        <v>916</v>
      </c>
      <c r="D534" s="207" t="s">
        <v>190</v>
      </c>
      <c r="E534" s="31" t="s">
        <v>519</v>
      </c>
      <c r="F534" s="207" t="s">
        <v>518</v>
      </c>
      <c r="G534" s="225">
        <v>63149</v>
      </c>
      <c r="H534" s="31" t="s">
        <v>247</v>
      </c>
      <c r="I534" s="31"/>
      <c r="J534" s="31"/>
    </row>
    <row r="535" spans="2:10" ht="15" x14ac:dyDescent="0.4">
      <c r="B535" s="145" t="s">
        <v>917</v>
      </c>
      <c r="C535" s="207" t="s">
        <v>918</v>
      </c>
      <c r="D535" s="207" t="s">
        <v>190</v>
      </c>
      <c r="E535" s="31" t="s">
        <v>519</v>
      </c>
      <c r="F535" s="207" t="s">
        <v>518</v>
      </c>
      <c r="G535" s="225">
        <v>142446000</v>
      </c>
      <c r="H535" s="31" t="s">
        <v>247</v>
      </c>
      <c r="I535" s="31"/>
      <c r="J535" s="31"/>
    </row>
    <row r="536" spans="2:10" ht="15" x14ac:dyDescent="0.4">
      <c r="B536" s="145" t="s">
        <v>919</v>
      </c>
      <c r="C536" s="207" t="s">
        <v>920</v>
      </c>
      <c r="D536" s="207" t="s">
        <v>190</v>
      </c>
      <c r="E536" s="31" t="s">
        <v>519</v>
      </c>
      <c r="F536" s="207" t="s">
        <v>518</v>
      </c>
      <c r="G536" s="225">
        <v>39000</v>
      </c>
      <c r="H536" s="31" t="s">
        <v>247</v>
      </c>
      <c r="I536" s="31"/>
      <c r="J536" s="31"/>
    </row>
    <row r="537" spans="2:10" ht="15" x14ac:dyDescent="0.4">
      <c r="B537" s="145" t="s">
        <v>921</v>
      </c>
      <c r="C537" s="207" t="s">
        <v>922</v>
      </c>
      <c r="D537" s="207" t="s">
        <v>190</v>
      </c>
      <c r="E537" s="31" t="s">
        <v>519</v>
      </c>
      <c r="F537" s="207" t="s">
        <v>518</v>
      </c>
      <c r="G537" s="225">
        <v>15579000</v>
      </c>
      <c r="H537" s="31" t="s">
        <v>247</v>
      </c>
      <c r="I537" s="31"/>
      <c r="J537" s="31"/>
    </row>
    <row r="538" spans="2:10" ht="15" x14ac:dyDescent="0.4">
      <c r="B538" s="145" t="s">
        <v>923</v>
      </c>
      <c r="C538" s="207" t="s">
        <v>924</v>
      </c>
      <c r="D538" s="207" t="s">
        <v>190</v>
      </c>
      <c r="E538" s="31" t="s">
        <v>519</v>
      </c>
      <c r="F538" s="207" t="s">
        <v>518</v>
      </c>
      <c r="G538" s="225">
        <v>23000</v>
      </c>
      <c r="H538" s="31" t="s">
        <v>247</v>
      </c>
      <c r="I538" s="31"/>
      <c r="J538" s="31"/>
    </row>
    <row r="539" spans="2:10" ht="15" x14ac:dyDescent="0.4">
      <c r="B539" s="145" t="s">
        <v>925</v>
      </c>
      <c r="C539" s="207" t="s">
        <v>926</v>
      </c>
      <c r="D539" s="207" t="s">
        <v>190</v>
      </c>
      <c r="E539" s="31" t="s">
        <v>519</v>
      </c>
      <c r="F539" s="207" t="s">
        <v>518</v>
      </c>
      <c r="G539" s="225">
        <v>106320000</v>
      </c>
      <c r="H539" s="31" t="s">
        <v>247</v>
      </c>
      <c r="I539" s="31"/>
      <c r="J539" s="31"/>
    </row>
    <row r="540" spans="2:10" ht="15" x14ac:dyDescent="0.4">
      <c r="B540" s="145" t="s">
        <v>927</v>
      </c>
      <c r="C540" s="207" t="s">
        <v>928</v>
      </c>
      <c r="D540" s="207" t="s">
        <v>190</v>
      </c>
      <c r="E540" s="31" t="s">
        <v>519</v>
      </c>
      <c r="F540" s="207" t="s">
        <v>518</v>
      </c>
      <c r="G540" s="225">
        <v>6856000</v>
      </c>
      <c r="H540" s="31" t="s">
        <v>247</v>
      </c>
      <c r="I540" s="31"/>
      <c r="J540" s="31"/>
    </row>
    <row r="541" spans="2:10" ht="15" x14ac:dyDescent="0.4">
      <c r="B541" s="145" t="s">
        <v>929</v>
      </c>
      <c r="C541" s="207" t="s">
        <v>930</v>
      </c>
      <c r="D541" s="207" t="s">
        <v>190</v>
      </c>
      <c r="E541" s="31" t="s">
        <v>519</v>
      </c>
      <c r="F541" s="207" t="s">
        <v>518</v>
      </c>
      <c r="G541" s="225">
        <v>321000</v>
      </c>
      <c r="H541" s="31" t="s">
        <v>247</v>
      </c>
      <c r="I541" s="31"/>
      <c r="J541" s="31"/>
    </row>
    <row r="542" spans="2:10" ht="15" x14ac:dyDescent="0.4">
      <c r="B542" s="145" t="s">
        <v>931</v>
      </c>
      <c r="C542" s="207" t="s">
        <v>932</v>
      </c>
      <c r="D542" s="207" t="s">
        <v>190</v>
      </c>
      <c r="E542" s="31" t="s">
        <v>519</v>
      </c>
      <c r="F542" s="207" t="s">
        <v>518</v>
      </c>
      <c r="G542" s="225">
        <v>33386000.000000004</v>
      </c>
      <c r="H542" s="31" t="s">
        <v>247</v>
      </c>
      <c r="I542" s="31"/>
      <c r="J542" s="31"/>
    </row>
    <row r="543" spans="2:10" ht="15" x14ac:dyDescent="0.4">
      <c r="B543" s="145" t="s">
        <v>933</v>
      </c>
      <c r="C543" s="207" t="s">
        <v>934</v>
      </c>
      <c r="D543" s="207" t="s">
        <v>190</v>
      </c>
      <c r="E543" s="31" t="s">
        <v>519</v>
      </c>
      <c r="F543" s="207" t="s">
        <v>518</v>
      </c>
      <c r="G543" s="225">
        <v>3102000</v>
      </c>
      <c r="H543" s="31" t="s">
        <v>247</v>
      </c>
      <c r="I543" s="31"/>
      <c r="J543" s="31"/>
    </row>
    <row r="544" spans="2:10" ht="15" x14ac:dyDescent="0.4">
      <c r="B544" s="145" t="s">
        <v>935</v>
      </c>
      <c r="C544" s="207" t="s">
        <v>936</v>
      </c>
      <c r="D544" s="207" t="s">
        <v>190</v>
      </c>
      <c r="E544" s="31" t="s">
        <v>519</v>
      </c>
      <c r="F544" s="207" t="s">
        <v>518</v>
      </c>
      <c r="G544" s="225">
        <v>72604000</v>
      </c>
      <c r="H544" s="31" t="s">
        <v>247</v>
      </c>
      <c r="I544" s="31"/>
      <c r="J544" s="31"/>
    </row>
    <row r="545" spans="2:10" ht="15" x14ac:dyDescent="0.4">
      <c r="B545" s="145" t="s">
        <v>937</v>
      </c>
      <c r="C545" s="207" t="s">
        <v>938</v>
      </c>
      <c r="D545" s="207" t="s">
        <v>190</v>
      </c>
      <c r="E545" s="31" t="s">
        <v>519</v>
      </c>
      <c r="F545" s="207" t="s">
        <v>518</v>
      </c>
      <c r="G545" s="225">
        <v>628000</v>
      </c>
      <c r="H545" s="31" t="s">
        <v>247</v>
      </c>
      <c r="I545" s="31"/>
      <c r="J545" s="31"/>
    </row>
    <row r="546" spans="2:10" ht="15" x14ac:dyDescent="0.4">
      <c r="B546" s="145" t="s">
        <v>897</v>
      </c>
      <c r="C546" s="207" t="s">
        <v>898</v>
      </c>
      <c r="D546" s="207" t="s">
        <v>190</v>
      </c>
      <c r="E546" s="31" t="s">
        <v>517</v>
      </c>
      <c r="F546" s="207" t="s">
        <v>518</v>
      </c>
      <c r="G546" s="225">
        <v>0</v>
      </c>
      <c r="H546" s="31" t="s">
        <v>254</v>
      </c>
      <c r="I546" s="31"/>
      <c r="J546" s="31"/>
    </row>
    <row r="547" spans="2:10" ht="15" x14ac:dyDescent="0.4">
      <c r="B547" s="145" t="s">
        <v>939</v>
      </c>
      <c r="C547" s="207" t="s">
        <v>940</v>
      </c>
      <c r="D547" s="207" t="s">
        <v>190</v>
      </c>
      <c r="E547" s="31" t="s">
        <v>519</v>
      </c>
      <c r="F547" s="207" t="s">
        <v>518</v>
      </c>
      <c r="G547" s="225">
        <v>45239000</v>
      </c>
      <c r="H547" s="31" t="s">
        <v>247</v>
      </c>
      <c r="I547" s="31"/>
      <c r="J547" s="31"/>
    </row>
    <row r="548" spans="2:10" ht="15" x14ac:dyDescent="0.4">
      <c r="B548" s="145" t="s">
        <v>905</v>
      </c>
      <c r="C548" s="207" t="s">
        <v>906</v>
      </c>
      <c r="D548" s="207" t="s">
        <v>190</v>
      </c>
      <c r="E548" s="31" t="s">
        <v>522</v>
      </c>
      <c r="F548" s="207" t="s">
        <v>518</v>
      </c>
      <c r="G548" s="225">
        <v>160</v>
      </c>
      <c r="H548" s="31" t="s">
        <v>254</v>
      </c>
      <c r="I548" s="31"/>
      <c r="J548" s="31"/>
    </row>
    <row r="549" spans="2:10" ht="15" x14ac:dyDescent="0.4">
      <c r="B549" s="145" t="s">
        <v>899</v>
      </c>
      <c r="C549" s="207" t="s">
        <v>900</v>
      </c>
      <c r="D549" s="207" t="s">
        <v>190</v>
      </c>
      <c r="E549" s="31" t="s">
        <v>517</v>
      </c>
      <c r="F549" s="207" t="s">
        <v>518</v>
      </c>
      <c r="G549" s="225">
        <v>0</v>
      </c>
      <c r="H549" s="31" t="s">
        <v>254</v>
      </c>
      <c r="I549" s="31"/>
      <c r="J549" s="31"/>
    </row>
    <row r="550" spans="2:10" ht="15" x14ac:dyDescent="0.4">
      <c r="B550" s="145" t="s">
        <v>901</v>
      </c>
      <c r="C550" s="207" t="s">
        <v>902</v>
      </c>
      <c r="D550" s="207" t="s">
        <v>190</v>
      </c>
      <c r="E550" s="31" t="s">
        <v>517</v>
      </c>
      <c r="F550" s="207" t="s">
        <v>518</v>
      </c>
      <c r="G550" s="225">
        <v>0</v>
      </c>
      <c r="H550" s="31" t="s">
        <v>254</v>
      </c>
      <c r="I550" s="31"/>
      <c r="J550" s="31"/>
    </row>
    <row r="551" spans="2:10" ht="15" x14ac:dyDescent="0.4">
      <c r="B551" s="145" t="s">
        <v>903</v>
      </c>
      <c r="C551" s="207" t="s">
        <v>904</v>
      </c>
      <c r="D551" s="207" t="s">
        <v>190</v>
      </c>
      <c r="E551" s="31" t="s">
        <v>517</v>
      </c>
      <c r="F551" s="207" t="s">
        <v>518</v>
      </c>
      <c r="G551" s="225">
        <v>5303</v>
      </c>
      <c r="H551" s="31" t="s">
        <v>254</v>
      </c>
      <c r="I551" s="31"/>
      <c r="J551" s="31"/>
    </row>
    <row r="552" spans="2:10" ht="15" x14ac:dyDescent="0.4">
      <c r="B552" s="145" t="s">
        <v>907</v>
      </c>
      <c r="C552" s="207" t="s">
        <v>908</v>
      </c>
      <c r="D552" s="207" t="s">
        <v>190</v>
      </c>
      <c r="E552" s="31" t="s">
        <v>522</v>
      </c>
      <c r="F552" s="207" t="s">
        <v>518</v>
      </c>
      <c r="G552" s="225">
        <v>130</v>
      </c>
      <c r="H552" s="31" t="s">
        <v>254</v>
      </c>
      <c r="I552" s="31"/>
      <c r="J552" s="31"/>
    </row>
    <row r="553" spans="2:10" ht="15" x14ac:dyDescent="0.4">
      <c r="B553" s="145" t="s">
        <v>941</v>
      </c>
      <c r="C553" s="207" t="s">
        <v>942</v>
      </c>
      <c r="D553" s="207" t="s">
        <v>190</v>
      </c>
      <c r="E553" s="31" t="s">
        <v>519</v>
      </c>
      <c r="F553" s="207" t="s">
        <v>518</v>
      </c>
      <c r="G553" s="225">
        <v>42827000</v>
      </c>
      <c r="H553" s="31" t="s">
        <v>247</v>
      </c>
      <c r="I553" s="31"/>
      <c r="J553" s="31"/>
    </row>
    <row r="554" spans="2:10" ht="15" x14ac:dyDescent="0.4">
      <c r="B554" s="145" t="s">
        <v>909</v>
      </c>
      <c r="C554" s="207" t="s">
        <v>910</v>
      </c>
      <c r="D554" s="207" t="s">
        <v>190</v>
      </c>
      <c r="E554" s="31" t="s">
        <v>522</v>
      </c>
      <c r="F554" s="207" t="s">
        <v>518</v>
      </c>
      <c r="G554" s="225">
        <v>10</v>
      </c>
      <c r="H554" s="31" t="s">
        <v>254</v>
      </c>
      <c r="I554" s="31"/>
      <c r="J554" s="31"/>
    </row>
    <row r="555" spans="2:10" ht="15" x14ac:dyDescent="0.4">
      <c r="B555" s="145" t="s">
        <v>911</v>
      </c>
      <c r="C555" s="207" t="s">
        <v>912</v>
      </c>
      <c r="D555" s="207" t="s">
        <v>190</v>
      </c>
      <c r="E555" s="31" t="s">
        <v>522</v>
      </c>
      <c r="F555" s="207" t="s">
        <v>518</v>
      </c>
      <c r="G555" s="225">
        <v>0</v>
      </c>
      <c r="H555" s="31" t="s">
        <v>254</v>
      </c>
      <c r="I555" s="31"/>
      <c r="J555" s="31"/>
    </row>
    <row r="556" spans="2:10" ht="15" x14ac:dyDescent="0.4">
      <c r="B556" s="145" t="s">
        <v>913</v>
      </c>
      <c r="C556" s="207" t="s">
        <v>914</v>
      </c>
      <c r="D556" s="207" t="s">
        <v>190</v>
      </c>
      <c r="E556" s="31" t="s">
        <v>522</v>
      </c>
      <c r="F556" s="207" t="s">
        <v>518</v>
      </c>
      <c r="G556" s="225">
        <v>20</v>
      </c>
      <c r="H556" s="31" t="s">
        <v>254</v>
      </c>
      <c r="I556" s="31"/>
      <c r="J556" s="31"/>
    </row>
    <row r="557" spans="2:10" ht="15" x14ac:dyDescent="0.4">
      <c r="B557" s="145" t="s">
        <v>943</v>
      </c>
      <c r="C557" s="207" t="s">
        <v>944</v>
      </c>
      <c r="D557" s="207" t="s">
        <v>190</v>
      </c>
      <c r="E557" s="31" t="s">
        <v>519</v>
      </c>
      <c r="F557" s="207" t="s">
        <v>518</v>
      </c>
      <c r="G557" s="225">
        <v>265706000.00000003</v>
      </c>
      <c r="H557" s="31" t="s">
        <v>247</v>
      </c>
      <c r="I557" s="31"/>
      <c r="J557" s="31"/>
    </row>
    <row r="558" spans="2:10" ht="15" x14ac:dyDescent="0.4">
      <c r="B558" s="145" t="s">
        <v>945</v>
      </c>
      <c r="C558" s="207" t="s">
        <v>946</v>
      </c>
      <c r="D558" s="207" t="s">
        <v>190</v>
      </c>
      <c r="E558" s="31" t="s">
        <v>519</v>
      </c>
      <c r="F558" s="207" t="s">
        <v>518</v>
      </c>
      <c r="G558" s="225">
        <v>30627</v>
      </c>
      <c r="H558" s="31" t="s">
        <v>247</v>
      </c>
      <c r="I558" s="31"/>
      <c r="J558" s="31"/>
    </row>
    <row r="559" spans="2:10" ht="15" x14ac:dyDescent="0.4">
      <c r="B559" s="145" t="s">
        <v>915</v>
      </c>
      <c r="C559" s="207" t="s">
        <v>916</v>
      </c>
      <c r="D559" s="207" t="s">
        <v>190</v>
      </c>
      <c r="E559" s="31" t="s">
        <v>522</v>
      </c>
      <c r="F559" s="207" t="s">
        <v>518</v>
      </c>
      <c r="G559" s="225">
        <v>1900</v>
      </c>
      <c r="H559" s="31" t="s">
        <v>254</v>
      </c>
      <c r="I559" s="31"/>
      <c r="J559" s="31"/>
    </row>
    <row r="560" spans="2:10" ht="15" x14ac:dyDescent="0.4">
      <c r="B560" s="145" t="s">
        <v>917</v>
      </c>
      <c r="C560" s="207" t="s">
        <v>918</v>
      </c>
      <c r="D560" s="207" t="s">
        <v>190</v>
      </c>
      <c r="E560" s="31" t="s">
        <v>522</v>
      </c>
      <c r="F560" s="207" t="s">
        <v>518</v>
      </c>
      <c r="G560" s="225">
        <v>14110</v>
      </c>
      <c r="H560" s="31" t="s">
        <v>254</v>
      </c>
      <c r="I560" s="31"/>
      <c r="J560" s="31"/>
    </row>
    <row r="561" spans="2:10" ht="15" x14ac:dyDescent="0.4">
      <c r="B561" s="145" t="s">
        <v>919</v>
      </c>
      <c r="C561" s="207" t="s">
        <v>920</v>
      </c>
      <c r="D561" s="207" t="s">
        <v>190</v>
      </c>
      <c r="E561" s="31" t="s">
        <v>522</v>
      </c>
      <c r="F561" s="207" t="s">
        <v>518</v>
      </c>
      <c r="G561" s="225">
        <v>0</v>
      </c>
      <c r="H561" s="31" t="s">
        <v>254</v>
      </c>
      <c r="I561" s="31"/>
      <c r="J561" s="31"/>
    </row>
    <row r="562" spans="2:10" ht="15" x14ac:dyDescent="0.4">
      <c r="B562" s="145" t="s">
        <v>921</v>
      </c>
      <c r="C562" s="207" t="s">
        <v>922</v>
      </c>
      <c r="D562" s="207" t="s">
        <v>190</v>
      </c>
      <c r="E562" s="31" t="s">
        <v>522</v>
      </c>
      <c r="F562" s="207" t="s">
        <v>518</v>
      </c>
      <c r="G562" s="225">
        <v>0</v>
      </c>
      <c r="H562" s="31" t="s">
        <v>254</v>
      </c>
      <c r="I562" s="31"/>
      <c r="J562" s="31"/>
    </row>
    <row r="563" spans="2:10" ht="15" x14ac:dyDescent="0.4">
      <c r="B563" s="145" t="s">
        <v>923</v>
      </c>
      <c r="C563" s="207" t="s">
        <v>924</v>
      </c>
      <c r="D563" s="207" t="s">
        <v>190</v>
      </c>
      <c r="E563" s="31" t="s">
        <v>522</v>
      </c>
      <c r="F563" s="207" t="s">
        <v>518</v>
      </c>
      <c r="G563" s="225">
        <v>0</v>
      </c>
      <c r="H563" s="31" t="s">
        <v>254</v>
      </c>
      <c r="I563" s="31"/>
      <c r="J563" s="31"/>
    </row>
    <row r="564" spans="2:10" ht="15" x14ac:dyDescent="0.4">
      <c r="B564" s="145" t="s">
        <v>925</v>
      </c>
      <c r="C564" s="207" t="s">
        <v>926</v>
      </c>
      <c r="D564" s="207" t="s">
        <v>190</v>
      </c>
      <c r="E564" s="31" t="s">
        <v>522</v>
      </c>
      <c r="F564" s="207" t="s">
        <v>518</v>
      </c>
      <c r="G564" s="225">
        <v>0</v>
      </c>
      <c r="H564" s="31" t="s">
        <v>254</v>
      </c>
      <c r="I564" s="31"/>
      <c r="J564" s="31"/>
    </row>
    <row r="565" spans="2:10" ht="15" x14ac:dyDescent="0.4">
      <c r="B565" s="145" t="s">
        <v>927</v>
      </c>
      <c r="C565" s="207" t="s">
        <v>928</v>
      </c>
      <c r="D565" s="207" t="s">
        <v>190</v>
      </c>
      <c r="E565" s="31" t="s">
        <v>522</v>
      </c>
      <c r="F565" s="207" t="s">
        <v>518</v>
      </c>
      <c r="G565" s="225">
        <v>0</v>
      </c>
      <c r="H565" s="31" t="s">
        <v>254</v>
      </c>
      <c r="I565" s="31"/>
      <c r="J565" s="31"/>
    </row>
    <row r="566" spans="2:10" ht="15" x14ac:dyDescent="0.4">
      <c r="B566" s="145" t="s">
        <v>929</v>
      </c>
      <c r="C566" s="207" t="s">
        <v>930</v>
      </c>
      <c r="D566" s="207" t="s">
        <v>190</v>
      </c>
      <c r="E566" s="31" t="s">
        <v>522</v>
      </c>
      <c r="F566" s="207" t="s">
        <v>518</v>
      </c>
      <c r="G566" s="225">
        <v>0</v>
      </c>
      <c r="H566" s="31" t="s">
        <v>254</v>
      </c>
      <c r="I566" s="31"/>
      <c r="J566" s="31"/>
    </row>
    <row r="567" spans="2:10" ht="15" x14ac:dyDescent="0.4">
      <c r="B567" s="145" t="s">
        <v>931</v>
      </c>
      <c r="C567" s="207" t="s">
        <v>932</v>
      </c>
      <c r="D567" s="207" t="s">
        <v>190</v>
      </c>
      <c r="E567" s="31" t="s">
        <v>522</v>
      </c>
      <c r="F567" s="207" t="s">
        <v>518</v>
      </c>
      <c r="G567" s="225">
        <v>0</v>
      </c>
      <c r="H567" s="31" t="s">
        <v>254</v>
      </c>
      <c r="I567" s="31"/>
      <c r="J567" s="31"/>
    </row>
    <row r="568" spans="2:10" ht="15" x14ac:dyDescent="0.4">
      <c r="B568" s="145" t="s">
        <v>933</v>
      </c>
      <c r="C568" s="207" t="s">
        <v>934</v>
      </c>
      <c r="D568" s="207" t="s">
        <v>190</v>
      </c>
      <c r="E568" s="31" t="s">
        <v>522</v>
      </c>
      <c r="F568" s="207" t="s">
        <v>518</v>
      </c>
      <c r="G568" s="225">
        <v>0</v>
      </c>
      <c r="H568" s="31" t="s">
        <v>254</v>
      </c>
      <c r="I568" s="31"/>
      <c r="J568" s="31"/>
    </row>
    <row r="569" spans="2:10" ht="15" x14ac:dyDescent="0.4">
      <c r="B569" s="145" t="s">
        <v>935</v>
      </c>
      <c r="C569" s="207" t="s">
        <v>936</v>
      </c>
      <c r="D569" s="207" t="s">
        <v>190</v>
      </c>
      <c r="E569" s="31" t="s">
        <v>522</v>
      </c>
      <c r="F569" s="207" t="s">
        <v>518</v>
      </c>
      <c r="G569" s="225">
        <v>0</v>
      </c>
      <c r="H569" s="31" t="s">
        <v>254</v>
      </c>
      <c r="I569" s="31"/>
      <c r="J569" s="31"/>
    </row>
    <row r="570" spans="2:10" ht="15" x14ac:dyDescent="0.4">
      <c r="B570" s="145" t="s">
        <v>937</v>
      </c>
      <c r="C570" s="207" t="s">
        <v>938</v>
      </c>
      <c r="D570" s="207" t="s">
        <v>190</v>
      </c>
      <c r="E570" s="31" t="s">
        <v>522</v>
      </c>
      <c r="F570" s="207" t="s">
        <v>518</v>
      </c>
      <c r="G570" s="225">
        <v>0</v>
      </c>
      <c r="H570" s="31" t="s">
        <v>254</v>
      </c>
      <c r="I570" s="31"/>
      <c r="J570" s="31"/>
    </row>
    <row r="571" spans="2:10" ht="15" x14ac:dyDescent="0.4">
      <c r="B571" s="145" t="s">
        <v>939</v>
      </c>
      <c r="C571" s="207" t="s">
        <v>940</v>
      </c>
      <c r="D571" s="207" t="s">
        <v>190</v>
      </c>
      <c r="E571" s="31" t="s">
        <v>522</v>
      </c>
      <c r="F571" s="207" t="s">
        <v>518</v>
      </c>
      <c r="G571" s="225">
        <v>1590</v>
      </c>
      <c r="H571" s="31" t="s">
        <v>254</v>
      </c>
      <c r="I571" s="31"/>
      <c r="J571" s="31"/>
    </row>
    <row r="572" spans="2:10" ht="15" x14ac:dyDescent="0.4">
      <c r="B572" s="145" t="s">
        <v>905</v>
      </c>
      <c r="C572" s="207" t="s">
        <v>906</v>
      </c>
      <c r="D572" s="207" t="s">
        <v>190</v>
      </c>
      <c r="E572" s="31" t="s">
        <v>517</v>
      </c>
      <c r="F572" s="207" t="s">
        <v>518</v>
      </c>
      <c r="G572" s="225">
        <v>0</v>
      </c>
      <c r="H572" s="31" t="s">
        <v>254</v>
      </c>
      <c r="I572" s="31"/>
      <c r="J572" s="31"/>
    </row>
    <row r="573" spans="2:10" ht="15" x14ac:dyDescent="0.4">
      <c r="B573" s="145" t="s">
        <v>947</v>
      </c>
      <c r="C573" s="207" t="s">
        <v>948</v>
      </c>
      <c r="D573" s="207" t="s">
        <v>190</v>
      </c>
      <c r="E573" s="31" t="s">
        <v>519</v>
      </c>
      <c r="F573" s="207" t="s">
        <v>518</v>
      </c>
      <c r="G573" s="225">
        <v>319490000</v>
      </c>
      <c r="H573" s="31" t="s">
        <v>247</v>
      </c>
      <c r="I573" s="31"/>
      <c r="J573" s="31"/>
    </row>
    <row r="574" spans="2:10" ht="15" x14ac:dyDescent="0.4">
      <c r="B574" s="145" t="s">
        <v>949</v>
      </c>
      <c r="C574" s="207" t="s">
        <v>950</v>
      </c>
      <c r="D574" s="207" t="s">
        <v>190</v>
      </c>
      <c r="E574" s="31" t="s">
        <v>519</v>
      </c>
      <c r="F574" s="207" t="s">
        <v>518</v>
      </c>
      <c r="G574" s="225">
        <v>37137000</v>
      </c>
      <c r="H574" s="31" t="s">
        <v>247</v>
      </c>
      <c r="I574" s="31"/>
      <c r="J574" s="31"/>
    </row>
    <row r="575" spans="2:10" ht="15" x14ac:dyDescent="0.4">
      <c r="B575" s="145" t="s">
        <v>907</v>
      </c>
      <c r="C575" s="207" t="s">
        <v>908</v>
      </c>
      <c r="D575" s="207" t="s">
        <v>190</v>
      </c>
      <c r="E575" s="31" t="s">
        <v>517</v>
      </c>
      <c r="F575" s="207" t="s">
        <v>518</v>
      </c>
      <c r="G575" s="225">
        <v>202</v>
      </c>
      <c r="H575" s="31" t="s">
        <v>254</v>
      </c>
      <c r="I575" s="31"/>
      <c r="J575" s="31"/>
    </row>
    <row r="576" spans="2:10" ht="15" x14ac:dyDescent="0.4">
      <c r="B576" s="145" t="s">
        <v>941</v>
      </c>
      <c r="C576" s="207" t="s">
        <v>942</v>
      </c>
      <c r="D576" s="207" t="s">
        <v>190</v>
      </c>
      <c r="E576" s="31" t="s">
        <v>522</v>
      </c>
      <c r="F576" s="207" t="s">
        <v>518</v>
      </c>
      <c r="G576" s="225">
        <v>390</v>
      </c>
      <c r="H576" s="31" t="s">
        <v>254</v>
      </c>
      <c r="I576" s="31"/>
      <c r="J576" s="31"/>
    </row>
    <row r="577" spans="2:10" ht="15" x14ac:dyDescent="0.4">
      <c r="B577" s="145" t="s">
        <v>909</v>
      </c>
      <c r="C577" s="207" t="s">
        <v>910</v>
      </c>
      <c r="D577" s="207" t="s">
        <v>190</v>
      </c>
      <c r="E577" s="31" t="s">
        <v>517</v>
      </c>
      <c r="F577" s="207" t="s">
        <v>518</v>
      </c>
      <c r="G577" s="225">
        <v>0</v>
      </c>
      <c r="H577" s="31" t="s">
        <v>254</v>
      </c>
      <c r="I577" s="31"/>
      <c r="J577" s="31"/>
    </row>
    <row r="578" spans="2:10" ht="15" x14ac:dyDescent="0.4">
      <c r="B578" s="145" t="s">
        <v>911</v>
      </c>
      <c r="C578" s="207" t="s">
        <v>912</v>
      </c>
      <c r="D578" s="207" t="s">
        <v>190</v>
      </c>
      <c r="E578" s="31" t="s">
        <v>517</v>
      </c>
      <c r="F578" s="207" t="s">
        <v>518</v>
      </c>
      <c r="G578" s="225">
        <v>0</v>
      </c>
      <c r="H578" s="31" t="s">
        <v>254</v>
      </c>
      <c r="I578" s="31"/>
      <c r="J578" s="31"/>
    </row>
    <row r="579" spans="2:10" ht="15" x14ac:dyDescent="0.4">
      <c r="B579" s="145" t="s">
        <v>913</v>
      </c>
      <c r="C579" s="207" t="s">
        <v>914</v>
      </c>
      <c r="D579" s="207" t="s">
        <v>190</v>
      </c>
      <c r="E579" s="31" t="s">
        <v>517</v>
      </c>
      <c r="F579" s="207" t="s">
        <v>518</v>
      </c>
      <c r="G579" s="225">
        <v>454</v>
      </c>
      <c r="H579" s="31" t="s">
        <v>254</v>
      </c>
      <c r="I579" s="31"/>
      <c r="J579" s="31"/>
    </row>
    <row r="580" spans="2:10" ht="15" x14ac:dyDescent="0.4">
      <c r="B580" s="145" t="s">
        <v>943</v>
      </c>
      <c r="C580" s="207" t="s">
        <v>944</v>
      </c>
      <c r="D580" s="207" t="s">
        <v>190</v>
      </c>
      <c r="E580" s="31" t="s">
        <v>522</v>
      </c>
      <c r="F580" s="207" t="s">
        <v>518</v>
      </c>
      <c r="G580" s="225">
        <v>3900</v>
      </c>
      <c r="H580" s="31" t="s">
        <v>254</v>
      </c>
      <c r="I580" s="31"/>
      <c r="J580" s="31"/>
    </row>
    <row r="581" spans="2:10" ht="15" x14ac:dyDescent="0.4">
      <c r="B581" s="145" t="s">
        <v>945</v>
      </c>
      <c r="C581" s="207" t="s">
        <v>946</v>
      </c>
      <c r="D581" s="207" t="s">
        <v>190</v>
      </c>
      <c r="E581" s="31" t="s">
        <v>522</v>
      </c>
      <c r="F581" s="207" t="s">
        <v>518</v>
      </c>
      <c r="G581" s="225">
        <v>1920</v>
      </c>
      <c r="H581" s="31" t="s">
        <v>254</v>
      </c>
      <c r="I581" s="31"/>
      <c r="J581" s="31"/>
    </row>
    <row r="582" spans="2:10" ht="15" x14ac:dyDescent="0.4">
      <c r="B582" s="145" t="s">
        <v>915</v>
      </c>
      <c r="C582" s="207" t="s">
        <v>916</v>
      </c>
      <c r="D582" s="207" t="s">
        <v>190</v>
      </c>
      <c r="E582" s="31" t="s">
        <v>517</v>
      </c>
      <c r="F582" s="207" t="s">
        <v>518</v>
      </c>
      <c r="G582" s="225">
        <v>4641</v>
      </c>
      <c r="H582" s="31" t="s">
        <v>254</v>
      </c>
      <c r="I582" s="31"/>
      <c r="J582" s="31"/>
    </row>
    <row r="583" spans="2:10" ht="15" x14ac:dyDescent="0.4">
      <c r="B583" s="145" t="s">
        <v>917</v>
      </c>
      <c r="C583" s="207" t="s">
        <v>918</v>
      </c>
      <c r="D583" s="207" t="s">
        <v>190</v>
      </c>
      <c r="E583" s="31" t="s">
        <v>517</v>
      </c>
      <c r="F583" s="207" t="s">
        <v>518</v>
      </c>
      <c r="G583" s="225">
        <v>0</v>
      </c>
      <c r="H583" s="31" t="s">
        <v>254</v>
      </c>
      <c r="I583" s="31"/>
      <c r="J583" s="31"/>
    </row>
    <row r="584" spans="2:10" ht="15" x14ac:dyDescent="0.4">
      <c r="B584" s="145" t="s">
        <v>919</v>
      </c>
      <c r="C584" s="207" t="s">
        <v>920</v>
      </c>
      <c r="D584" s="207" t="s">
        <v>190</v>
      </c>
      <c r="E584" s="31" t="s">
        <v>517</v>
      </c>
      <c r="F584" s="207" t="s">
        <v>518</v>
      </c>
      <c r="G584" s="225">
        <v>108</v>
      </c>
      <c r="H584" s="31" t="s">
        <v>254</v>
      </c>
      <c r="I584" s="31"/>
      <c r="J584" s="31"/>
    </row>
    <row r="585" spans="2:10" ht="15" x14ac:dyDescent="0.4">
      <c r="B585" s="145" t="s">
        <v>921</v>
      </c>
      <c r="C585" s="207" t="s">
        <v>922</v>
      </c>
      <c r="D585" s="207" t="s">
        <v>190</v>
      </c>
      <c r="E585" s="31" t="s">
        <v>517</v>
      </c>
      <c r="F585" s="207" t="s">
        <v>518</v>
      </c>
      <c r="G585" s="225">
        <v>0</v>
      </c>
      <c r="H585" s="31" t="s">
        <v>254</v>
      </c>
      <c r="I585" s="31"/>
      <c r="J585" s="31"/>
    </row>
    <row r="586" spans="2:10" ht="15" x14ac:dyDescent="0.4">
      <c r="B586" s="145" t="s">
        <v>923</v>
      </c>
      <c r="C586" s="207" t="s">
        <v>924</v>
      </c>
      <c r="D586" s="207" t="s">
        <v>190</v>
      </c>
      <c r="E586" s="31" t="s">
        <v>517</v>
      </c>
      <c r="F586" s="207" t="s">
        <v>518</v>
      </c>
      <c r="G586" s="225">
        <v>0</v>
      </c>
      <c r="H586" s="31" t="s">
        <v>254</v>
      </c>
      <c r="I586" s="31"/>
      <c r="J586" s="31"/>
    </row>
    <row r="587" spans="2:10" ht="15" x14ac:dyDescent="0.4">
      <c r="B587" s="145" t="s">
        <v>925</v>
      </c>
      <c r="C587" s="207" t="s">
        <v>926</v>
      </c>
      <c r="D587" s="207" t="s">
        <v>190</v>
      </c>
      <c r="E587" s="31" t="s">
        <v>517</v>
      </c>
      <c r="F587" s="207" t="s">
        <v>518</v>
      </c>
      <c r="G587" s="225">
        <v>0</v>
      </c>
      <c r="H587" s="31" t="s">
        <v>254</v>
      </c>
      <c r="I587" s="31"/>
      <c r="J587" s="31"/>
    </row>
    <row r="588" spans="2:10" ht="15" x14ac:dyDescent="0.4">
      <c r="B588" s="145" t="s">
        <v>927</v>
      </c>
      <c r="C588" s="207" t="s">
        <v>928</v>
      </c>
      <c r="D588" s="207" t="s">
        <v>190</v>
      </c>
      <c r="E588" s="31" t="s">
        <v>517</v>
      </c>
      <c r="F588" s="207" t="s">
        <v>518</v>
      </c>
      <c r="G588" s="225">
        <v>0</v>
      </c>
      <c r="H588" s="31" t="s">
        <v>254</v>
      </c>
      <c r="I588" s="31"/>
      <c r="J588" s="31"/>
    </row>
    <row r="589" spans="2:10" ht="15" x14ac:dyDescent="0.4">
      <c r="B589" s="145" t="s">
        <v>929</v>
      </c>
      <c r="C589" s="207" t="s">
        <v>930</v>
      </c>
      <c r="D589" s="207" t="s">
        <v>190</v>
      </c>
      <c r="E589" s="31" t="s">
        <v>517</v>
      </c>
      <c r="F589" s="207" t="s">
        <v>518</v>
      </c>
      <c r="G589" s="225">
        <v>0</v>
      </c>
      <c r="H589" s="31" t="s">
        <v>254</v>
      </c>
      <c r="I589" s="31"/>
      <c r="J589" s="31"/>
    </row>
    <row r="590" spans="2:10" ht="15" x14ac:dyDescent="0.4">
      <c r="B590" s="145" t="s">
        <v>931</v>
      </c>
      <c r="C590" s="207" t="s">
        <v>932</v>
      </c>
      <c r="D590" s="207" t="s">
        <v>190</v>
      </c>
      <c r="E590" s="31" t="s">
        <v>517</v>
      </c>
      <c r="F590" s="207" t="s">
        <v>518</v>
      </c>
      <c r="G590" s="225">
        <v>0</v>
      </c>
      <c r="H590" s="31" t="s">
        <v>254</v>
      </c>
      <c r="I590" s="31"/>
      <c r="J590" s="31"/>
    </row>
    <row r="591" spans="2:10" ht="15" x14ac:dyDescent="0.4">
      <c r="B591" s="145" t="s">
        <v>933</v>
      </c>
      <c r="C591" s="207" t="s">
        <v>934</v>
      </c>
      <c r="D591" s="207" t="s">
        <v>190</v>
      </c>
      <c r="E591" s="31" t="s">
        <v>517</v>
      </c>
      <c r="F591" s="207" t="s">
        <v>518</v>
      </c>
      <c r="G591" s="225">
        <v>0</v>
      </c>
      <c r="H591" s="31" t="s">
        <v>254</v>
      </c>
      <c r="I591" s="31"/>
      <c r="J591" s="31"/>
    </row>
    <row r="592" spans="2:10" ht="15" x14ac:dyDescent="0.4">
      <c r="B592" s="145" t="s">
        <v>935</v>
      </c>
      <c r="C592" s="207" t="s">
        <v>936</v>
      </c>
      <c r="D592" s="207" t="s">
        <v>190</v>
      </c>
      <c r="E592" s="31" t="s">
        <v>517</v>
      </c>
      <c r="F592" s="207" t="s">
        <v>518</v>
      </c>
      <c r="G592" s="225">
        <v>0</v>
      </c>
      <c r="H592" s="31" t="s">
        <v>254</v>
      </c>
      <c r="I592" s="31"/>
      <c r="J592" s="31"/>
    </row>
    <row r="593" spans="2:10" ht="15" x14ac:dyDescent="0.4">
      <c r="B593" s="145" t="s">
        <v>937</v>
      </c>
      <c r="C593" s="207" t="s">
        <v>938</v>
      </c>
      <c r="D593" s="207" t="s">
        <v>190</v>
      </c>
      <c r="E593" s="31" t="s">
        <v>517</v>
      </c>
      <c r="F593" s="207" t="s">
        <v>518</v>
      </c>
      <c r="G593" s="225">
        <v>0</v>
      </c>
      <c r="H593" s="31" t="s">
        <v>254</v>
      </c>
      <c r="I593" s="31"/>
      <c r="J593" s="31"/>
    </row>
    <row r="594" spans="2:10" ht="15" x14ac:dyDescent="0.4">
      <c r="B594" s="145" t="s">
        <v>939</v>
      </c>
      <c r="C594" s="207" t="s">
        <v>940</v>
      </c>
      <c r="D594" s="207" t="s">
        <v>190</v>
      </c>
      <c r="E594" s="31" t="s">
        <v>517</v>
      </c>
      <c r="F594" s="207" t="s">
        <v>518</v>
      </c>
      <c r="G594" s="225">
        <v>0</v>
      </c>
      <c r="H594" s="31" t="s">
        <v>254</v>
      </c>
      <c r="I594" s="31"/>
      <c r="J594" s="31"/>
    </row>
    <row r="595" spans="2:10" ht="15" x14ac:dyDescent="0.4">
      <c r="B595" s="145" t="s">
        <v>905</v>
      </c>
      <c r="C595" s="207" t="s">
        <v>906</v>
      </c>
      <c r="D595" s="207" t="s">
        <v>190</v>
      </c>
      <c r="E595" s="31" t="s">
        <v>519</v>
      </c>
      <c r="F595" s="207" t="s">
        <v>518</v>
      </c>
      <c r="G595" s="225">
        <v>3627000</v>
      </c>
      <c r="H595" s="31" t="s">
        <v>247</v>
      </c>
      <c r="I595" s="31"/>
      <c r="J595" s="31"/>
    </row>
    <row r="596" spans="2:10" ht="15" x14ac:dyDescent="0.4">
      <c r="B596" s="145" t="s">
        <v>951</v>
      </c>
      <c r="C596" s="207" t="s">
        <v>952</v>
      </c>
      <c r="D596" s="207" t="s">
        <v>190</v>
      </c>
      <c r="E596" s="31" t="s">
        <v>519</v>
      </c>
      <c r="F596" s="207" t="s">
        <v>518</v>
      </c>
      <c r="G596" s="225">
        <v>355600000</v>
      </c>
      <c r="H596" s="31" t="s">
        <v>247</v>
      </c>
      <c r="I596" s="31"/>
      <c r="J596" s="31"/>
    </row>
    <row r="597" spans="2:10" ht="15" x14ac:dyDescent="0.4">
      <c r="B597" s="145" t="s">
        <v>947</v>
      </c>
      <c r="C597" s="207" t="s">
        <v>948</v>
      </c>
      <c r="D597" s="207" t="s">
        <v>190</v>
      </c>
      <c r="E597" s="31" t="s">
        <v>522</v>
      </c>
      <c r="F597" s="207" t="s">
        <v>518</v>
      </c>
      <c r="G597" s="225">
        <v>3220</v>
      </c>
      <c r="H597" s="31" t="s">
        <v>254</v>
      </c>
      <c r="I597" s="31"/>
      <c r="J597" s="31"/>
    </row>
    <row r="598" spans="2:10" ht="15" x14ac:dyDescent="0.4">
      <c r="B598" s="145" t="s">
        <v>949</v>
      </c>
      <c r="C598" s="207" t="s">
        <v>950</v>
      </c>
      <c r="D598" s="207" t="s">
        <v>190</v>
      </c>
      <c r="E598" s="31" t="s">
        <v>522</v>
      </c>
      <c r="F598" s="207" t="s">
        <v>518</v>
      </c>
      <c r="G598" s="225">
        <v>2380</v>
      </c>
      <c r="H598" s="31" t="s">
        <v>254</v>
      </c>
      <c r="I598" s="31"/>
      <c r="J598" s="31"/>
    </row>
    <row r="599" spans="2:10" ht="15" x14ac:dyDescent="0.4">
      <c r="B599" s="145" t="s">
        <v>953</v>
      </c>
      <c r="C599" s="207" t="s">
        <v>954</v>
      </c>
      <c r="D599" s="207" t="s">
        <v>190</v>
      </c>
      <c r="E599" s="31" t="s">
        <v>519</v>
      </c>
      <c r="F599" s="207" t="s">
        <v>518</v>
      </c>
      <c r="G599" s="225">
        <v>47851000</v>
      </c>
      <c r="H599" s="31" t="s">
        <v>247</v>
      </c>
      <c r="I599" s="31"/>
      <c r="J599" s="31"/>
    </row>
    <row r="600" spans="2:10" ht="15" x14ac:dyDescent="0.4">
      <c r="B600" s="145" t="s">
        <v>941</v>
      </c>
      <c r="C600" s="207" t="s">
        <v>942</v>
      </c>
      <c r="D600" s="207" t="s">
        <v>190</v>
      </c>
      <c r="E600" s="31" t="s">
        <v>517</v>
      </c>
      <c r="F600" s="207" t="s">
        <v>518</v>
      </c>
      <c r="G600" s="225">
        <v>0</v>
      </c>
      <c r="H600" s="31" t="s">
        <v>254</v>
      </c>
      <c r="I600" s="31"/>
      <c r="J600" s="31"/>
    </row>
    <row r="601" spans="2:10" ht="15" x14ac:dyDescent="0.4">
      <c r="B601" s="145" t="s">
        <v>955</v>
      </c>
      <c r="C601" s="207" t="s">
        <v>956</v>
      </c>
      <c r="D601" s="207" t="s">
        <v>190</v>
      </c>
      <c r="E601" s="31" t="s">
        <v>519</v>
      </c>
      <c r="F601" s="207" t="s">
        <v>518</v>
      </c>
      <c r="G601" s="225">
        <v>7691000</v>
      </c>
      <c r="H601" s="31" t="s">
        <v>247</v>
      </c>
      <c r="I601" s="31"/>
      <c r="J601" s="31"/>
    </row>
    <row r="602" spans="2:10" ht="15" x14ac:dyDescent="0.4">
      <c r="B602" s="145" t="s">
        <v>957</v>
      </c>
      <c r="C602" s="207" t="s">
        <v>958</v>
      </c>
      <c r="D602" s="207" t="s">
        <v>190</v>
      </c>
      <c r="E602" s="31" t="s">
        <v>519</v>
      </c>
      <c r="F602" s="207" t="s">
        <v>518</v>
      </c>
      <c r="G602" s="225">
        <v>62000</v>
      </c>
      <c r="H602" s="31" t="s">
        <v>247</v>
      </c>
      <c r="I602" s="31"/>
      <c r="J602" s="31"/>
    </row>
    <row r="603" spans="2:10" ht="15" x14ac:dyDescent="0.4">
      <c r="B603" s="145" t="s">
        <v>959</v>
      </c>
      <c r="C603" s="207" t="s">
        <v>960</v>
      </c>
      <c r="D603" s="207" t="s">
        <v>190</v>
      </c>
      <c r="E603" s="31" t="s">
        <v>519</v>
      </c>
      <c r="F603" s="207" t="s">
        <v>518</v>
      </c>
      <c r="G603" s="225">
        <v>2081000</v>
      </c>
      <c r="H603" s="31" t="s">
        <v>247</v>
      </c>
      <c r="I603" s="31"/>
      <c r="J603" s="31"/>
    </row>
    <row r="604" spans="2:10" ht="15" x14ac:dyDescent="0.4">
      <c r="B604" s="145" t="s">
        <v>943</v>
      </c>
      <c r="C604" s="207" t="s">
        <v>944</v>
      </c>
      <c r="D604" s="207" t="s">
        <v>190</v>
      </c>
      <c r="E604" s="31" t="s">
        <v>517</v>
      </c>
      <c r="F604" s="207" t="s">
        <v>518</v>
      </c>
      <c r="G604" s="225">
        <v>0</v>
      </c>
      <c r="H604" s="31" t="s">
        <v>254</v>
      </c>
      <c r="I604" s="31"/>
      <c r="J604" s="31"/>
    </row>
    <row r="605" spans="2:10" ht="15" x14ac:dyDescent="0.4">
      <c r="B605" s="145" t="s">
        <v>945</v>
      </c>
      <c r="C605" s="207" t="s">
        <v>946</v>
      </c>
      <c r="D605" s="207" t="s">
        <v>190</v>
      </c>
      <c r="E605" s="31" t="s">
        <v>517</v>
      </c>
      <c r="F605" s="207" t="s">
        <v>518</v>
      </c>
      <c r="G605" s="225">
        <v>1245</v>
      </c>
      <c r="H605" s="31" t="s">
        <v>254</v>
      </c>
      <c r="I605" s="31"/>
      <c r="J605" s="31"/>
    </row>
    <row r="606" spans="2:10" ht="15" x14ac:dyDescent="0.4">
      <c r="B606" s="145" t="s">
        <v>961</v>
      </c>
      <c r="C606" s="207" t="s">
        <v>962</v>
      </c>
      <c r="D606" s="207" t="s">
        <v>190</v>
      </c>
      <c r="E606" s="31" t="s">
        <v>519</v>
      </c>
      <c r="F606" s="207" t="s">
        <v>518</v>
      </c>
      <c r="G606" s="225">
        <v>373148</v>
      </c>
      <c r="H606" s="31" t="s">
        <v>247</v>
      </c>
      <c r="I606" s="31"/>
      <c r="J606" s="31"/>
    </row>
    <row r="607" spans="2:10" ht="15" x14ac:dyDescent="0.4">
      <c r="B607" s="145" t="s">
        <v>963</v>
      </c>
      <c r="C607" s="207" t="s">
        <v>964</v>
      </c>
      <c r="D607" s="207" t="s">
        <v>190</v>
      </c>
      <c r="E607" s="31" t="s">
        <v>519</v>
      </c>
      <c r="F607" s="207" t="s">
        <v>518</v>
      </c>
      <c r="G607" s="225">
        <v>13112</v>
      </c>
      <c r="H607" s="31" t="s">
        <v>247</v>
      </c>
      <c r="I607" s="31"/>
      <c r="J607" s="31"/>
    </row>
    <row r="608" spans="2:10" ht="15" x14ac:dyDescent="0.4">
      <c r="B608" s="145" t="s">
        <v>965</v>
      </c>
      <c r="C608" s="207" t="s">
        <v>966</v>
      </c>
      <c r="D608" s="207" t="s">
        <v>190</v>
      </c>
      <c r="E608" s="31" t="s">
        <v>519</v>
      </c>
      <c r="F608" s="207" t="s">
        <v>518</v>
      </c>
      <c r="G608" s="225">
        <v>2112000</v>
      </c>
      <c r="H608" s="31" t="s">
        <v>247</v>
      </c>
      <c r="I608" s="31"/>
      <c r="J608" s="31"/>
    </row>
    <row r="609" spans="2:10" ht="15" x14ac:dyDescent="0.4">
      <c r="B609" s="145" t="s">
        <v>921</v>
      </c>
      <c r="C609" s="207" t="s">
        <v>922</v>
      </c>
      <c r="D609" s="207" t="s">
        <v>190</v>
      </c>
      <c r="E609" s="31" t="s">
        <v>519</v>
      </c>
      <c r="F609" s="207" t="s">
        <v>518</v>
      </c>
      <c r="G609" s="225">
        <v>24041000</v>
      </c>
      <c r="H609" s="31" t="s">
        <v>247</v>
      </c>
      <c r="I609" s="31"/>
      <c r="J609" s="31"/>
    </row>
    <row r="610" spans="2:10" ht="15" x14ac:dyDescent="0.4">
      <c r="B610" s="145" t="s">
        <v>967</v>
      </c>
      <c r="C610" s="207" t="s">
        <v>968</v>
      </c>
      <c r="D610" s="207" t="s">
        <v>190</v>
      </c>
      <c r="E610" s="31" t="s">
        <v>519</v>
      </c>
      <c r="F610" s="207" t="s">
        <v>518</v>
      </c>
      <c r="G610" s="225">
        <v>270000</v>
      </c>
      <c r="H610" s="31" t="s">
        <v>247</v>
      </c>
      <c r="I610" s="31"/>
      <c r="J610" s="31"/>
    </row>
    <row r="611" spans="2:10" ht="15" x14ac:dyDescent="0.4">
      <c r="B611" s="145" t="s">
        <v>969</v>
      </c>
      <c r="C611" s="207" t="s">
        <v>970</v>
      </c>
      <c r="D611" s="207" t="s">
        <v>190</v>
      </c>
      <c r="E611" s="31" t="s">
        <v>519</v>
      </c>
      <c r="F611" s="207" t="s">
        <v>518</v>
      </c>
      <c r="G611" s="225">
        <v>245000</v>
      </c>
      <c r="H611" s="31" t="s">
        <v>247</v>
      </c>
      <c r="I611" s="31"/>
      <c r="J611" s="31"/>
    </row>
    <row r="612" spans="2:10" ht="15" x14ac:dyDescent="0.4">
      <c r="B612" s="145" t="s">
        <v>971</v>
      </c>
      <c r="C612" s="207" t="s">
        <v>972</v>
      </c>
      <c r="D612" s="207" t="s">
        <v>190</v>
      </c>
      <c r="E612" s="31" t="s">
        <v>519</v>
      </c>
      <c r="F612" s="207" t="s">
        <v>518</v>
      </c>
      <c r="G612" s="225">
        <v>53542000</v>
      </c>
      <c r="H612" s="31" t="s">
        <v>247</v>
      </c>
      <c r="I612" s="31"/>
      <c r="J612" s="31"/>
    </row>
    <row r="613" spans="2:10" ht="15" x14ac:dyDescent="0.4">
      <c r="B613" s="145" t="s">
        <v>973</v>
      </c>
      <c r="C613" s="207" t="s">
        <v>974</v>
      </c>
      <c r="D613" s="207" t="s">
        <v>190</v>
      </c>
      <c r="E613" s="31" t="s">
        <v>519</v>
      </c>
      <c r="F613" s="207" t="s">
        <v>518</v>
      </c>
      <c r="G613" s="225">
        <v>16152000.000000002</v>
      </c>
      <c r="H613" s="31" t="s">
        <v>247</v>
      </c>
      <c r="I613" s="31"/>
      <c r="J613" s="31"/>
    </row>
    <row r="614" spans="2:10" ht="15" x14ac:dyDescent="0.4">
      <c r="B614" s="145" t="s">
        <v>975</v>
      </c>
      <c r="C614" s="207" t="s">
        <v>976</v>
      </c>
      <c r="D614" s="207" t="s">
        <v>190</v>
      </c>
      <c r="E614" s="31" t="s">
        <v>519</v>
      </c>
      <c r="F614" s="207" t="s">
        <v>518</v>
      </c>
      <c r="G614" s="225">
        <v>14150000</v>
      </c>
      <c r="H614" s="31" t="s">
        <v>247</v>
      </c>
      <c r="I614" s="31"/>
      <c r="J614" s="31"/>
    </row>
    <row r="615" spans="2:10" ht="15" x14ac:dyDescent="0.4">
      <c r="B615" s="145" t="s">
        <v>977</v>
      </c>
      <c r="C615" s="207" t="s">
        <v>978</v>
      </c>
      <c r="D615" s="207" t="s">
        <v>190</v>
      </c>
      <c r="E615" s="31" t="s">
        <v>519</v>
      </c>
      <c r="F615" s="207" t="s">
        <v>518</v>
      </c>
      <c r="G615" s="225">
        <v>1756000</v>
      </c>
      <c r="H615" s="31" t="s">
        <v>247</v>
      </c>
      <c r="I615" s="31"/>
      <c r="J615" s="31"/>
    </row>
    <row r="616" spans="2:10" ht="15" x14ac:dyDescent="0.4">
      <c r="B616" s="145" t="s">
        <v>979</v>
      </c>
      <c r="C616" s="207" t="s">
        <v>980</v>
      </c>
      <c r="D616" s="207" t="s">
        <v>190</v>
      </c>
      <c r="E616" s="31" t="s">
        <v>519</v>
      </c>
      <c r="F616" s="207" t="s">
        <v>518</v>
      </c>
      <c r="G616" s="225">
        <v>10324000</v>
      </c>
      <c r="H616" s="31" t="s">
        <v>247</v>
      </c>
      <c r="I616" s="31"/>
      <c r="J616" s="31"/>
    </row>
    <row r="617" spans="2:10" ht="15" x14ac:dyDescent="0.4">
      <c r="B617" s="145" t="s">
        <v>981</v>
      </c>
      <c r="C617" s="207" t="s">
        <v>982</v>
      </c>
      <c r="D617" s="207" t="s">
        <v>190</v>
      </c>
      <c r="E617" s="31" t="s">
        <v>519</v>
      </c>
      <c r="F617" s="207" t="s">
        <v>518</v>
      </c>
      <c r="G617" s="225">
        <v>1488000</v>
      </c>
      <c r="H617" s="31" t="s">
        <v>247</v>
      </c>
      <c r="I617" s="31"/>
      <c r="J617" s="31"/>
    </row>
    <row r="618" spans="2:10" ht="15" x14ac:dyDescent="0.4">
      <c r="B618" s="145" t="s">
        <v>983</v>
      </c>
      <c r="C618" s="207" t="s">
        <v>984</v>
      </c>
      <c r="D618" s="207" t="s">
        <v>190</v>
      </c>
      <c r="E618" s="31" t="s">
        <v>519</v>
      </c>
      <c r="F618" s="207" t="s">
        <v>518</v>
      </c>
      <c r="G618" s="225">
        <v>2455000</v>
      </c>
      <c r="H618" s="31" t="s">
        <v>247</v>
      </c>
      <c r="I618" s="31"/>
      <c r="J618" s="31"/>
    </row>
    <row r="619" spans="2:10" ht="15" x14ac:dyDescent="0.4">
      <c r="B619" s="145" t="s">
        <v>905</v>
      </c>
      <c r="C619" s="207" t="s">
        <v>906</v>
      </c>
      <c r="D619" s="207" t="s">
        <v>190</v>
      </c>
      <c r="E619" s="31" t="s">
        <v>522</v>
      </c>
      <c r="F619" s="207" t="s">
        <v>518</v>
      </c>
      <c r="G619" s="225">
        <v>50</v>
      </c>
      <c r="H619" s="31" t="s">
        <v>254</v>
      </c>
      <c r="I619" s="31"/>
      <c r="J619" s="31"/>
    </row>
    <row r="620" spans="2:10" ht="15" x14ac:dyDescent="0.4">
      <c r="B620" s="145" t="s">
        <v>951</v>
      </c>
      <c r="C620" s="207" t="s">
        <v>952</v>
      </c>
      <c r="D620" s="207" t="s">
        <v>190</v>
      </c>
      <c r="E620" s="31" t="s">
        <v>522</v>
      </c>
      <c r="F620" s="207" t="s">
        <v>518</v>
      </c>
      <c r="G620" s="225">
        <v>4320</v>
      </c>
      <c r="H620" s="31" t="s">
        <v>254</v>
      </c>
      <c r="I620" s="31"/>
      <c r="J620" s="31"/>
    </row>
    <row r="621" spans="2:10" ht="15" x14ac:dyDescent="0.4">
      <c r="B621" s="145" t="s">
        <v>947</v>
      </c>
      <c r="C621" s="207" t="s">
        <v>948</v>
      </c>
      <c r="D621" s="207" t="s">
        <v>190</v>
      </c>
      <c r="E621" s="31" t="s">
        <v>517</v>
      </c>
      <c r="F621" s="207" t="s">
        <v>518</v>
      </c>
      <c r="G621" s="225">
        <v>0</v>
      </c>
      <c r="H621" s="31" t="s">
        <v>254</v>
      </c>
      <c r="I621" s="31"/>
      <c r="J621" s="31"/>
    </row>
    <row r="622" spans="2:10" ht="15" x14ac:dyDescent="0.4">
      <c r="B622" s="145" t="s">
        <v>949</v>
      </c>
      <c r="C622" s="207" t="s">
        <v>950</v>
      </c>
      <c r="D622" s="207" t="s">
        <v>190</v>
      </c>
      <c r="E622" s="31" t="s">
        <v>517</v>
      </c>
      <c r="F622" s="207" t="s">
        <v>518</v>
      </c>
      <c r="G622" s="225">
        <v>0</v>
      </c>
      <c r="H622" s="31" t="s">
        <v>254</v>
      </c>
      <c r="I622" s="31"/>
      <c r="J622" s="31"/>
    </row>
    <row r="623" spans="2:10" ht="15" x14ac:dyDescent="0.4">
      <c r="B623" s="145" t="s">
        <v>953</v>
      </c>
      <c r="C623" s="207" t="s">
        <v>954</v>
      </c>
      <c r="D623" s="207" t="s">
        <v>190</v>
      </c>
      <c r="E623" s="31" t="s">
        <v>522</v>
      </c>
      <c r="F623" s="207" t="s">
        <v>518</v>
      </c>
      <c r="G623" s="225">
        <v>580</v>
      </c>
      <c r="H623" s="31" t="s">
        <v>254</v>
      </c>
      <c r="I623" s="31"/>
      <c r="J623" s="31"/>
    </row>
    <row r="624" spans="2:10" ht="15" x14ac:dyDescent="0.4">
      <c r="B624" s="145" t="s">
        <v>985</v>
      </c>
      <c r="C624" s="207" t="s">
        <v>986</v>
      </c>
      <c r="D624" s="207" t="s">
        <v>190</v>
      </c>
      <c r="E624" s="31" t="s">
        <v>519</v>
      </c>
      <c r="F624" s="207" t="s">
        <v>518</v>
      </c>
      <c r="G624" s="225">
        <v>19021000</v>
      </c>
      <c r="H624" s="31" t="s">
        <v>247</v>
      </c>
      <c r="I624" s="31"/>
      <c r="J624" s="31"/>
    </row>
    <row r="625" spans="2:10" ht="15" x14ac:dyDescent="0.4">
      <c r="B625" s="145" t="s">
        <v>955</v>
      </c>
      <c r="C625" s="207" t="s">
        <v>956</v>
      </c>
      <c r="D625" s="207" t="s">
        <v>190</v>
      </c>
      <c r="E625" s="31" t="s">
        <v>522</v>
      </c>
      <c r="F625" s="207" t="s">
        <v>518</v>
      </c>
      <c r="G625" s="225">
        <v>400</v>
      </c>
      <c r="H625" s="31" t="s">
        <v>254</v>
      </c>
      <c r="I625" s="31"/>
      <c r="J625" s="31"/>
    </row>
    <row r="626" spans="2:10" ht="15" x14ac:dyDescent="0.4">
      <c r="B626" s="145" t="s">
        <v>957</v>
      </c>
      <c r="C626" s="207" t="s">
        <v>958</v>
      </c>
      <c r="D626" s="207" t="s">
        <v>190</v>
      </c>
      <c r="E626" s="31" t="s">
        <v>522</v>
      </c>
      <c r="F626" s="207" t="s">
        <v>518</v>
      </c>
      <c r="G626" s="225">
        <v>0</v>
      </c>
      <c r="H626" s="31" t="s">
        <v>254</v>
      </c>
      <c r="I626" s="31"/>
      <c r="J626" s="31"/>
    </row>
    <row r="627" spans="2:10" ht="15" x14ac:dyDescent="0.4">
      <c r="B627" s="145" t="s">
        <v>959</v>
      </c>
      <c r="C627" s="207" t="s">
        <v>960</v>
      </c>
      <c r="D627" s="207" t="s">
        <v>190</v>
      </c>
      <c r="E627" s="31" t="s">
        <v>522</v>
      </c>
      <c r="F627" s="207" t="s">
        <v>518</v>
      </c>
      <c r="G627" s="225">
        <v>40</v>
      </c>
      <c r="H627" s="31" t="s">
        <v>254</v>
      </c>
      <c r="I627" s="31"/>
      <c r="J627" s="31"/>
    </row>
    <row r="628" spans="2:10" ht="15" x14ac:dyDescent="0.4">
      <c r="B628" s="145" t="s">
        <v>987</v>
      </c>
      <c r="C628" s="207" t="s">
        <v>988</v>
      </c>
      <c r="D628" s="207" t="s">
        <v>190</v>
      </c>
      <c r="E628" s="31" t="s">
        <v>519</v>
      </c>
      <c r="F628" s="207" t="s">
        <v>518</v>
      </c>
      <c r="G628" s="225">
        <v>157667000</v>
      </c>
      <c r="H628" s="31" t="s">
        <v>247</v>
      </c>
      <c r="I628" s="31"/>
      <c r="J628" s="31"/>
    </row>
    <row r="629" spans="2:10" ht="15" x14ac:dyDescent="0.4">
      <c r="B629" s="145" t="s">
        <v>989</v>
      </c>
      <c r="C629" s="207" t="s">
        <v>990</v>
      </c>
      <c r="D629" s="207" t="s">
        <v>190</v>
      </c>
      <c r="E629" s="31" t="s">
        <v>519</v>
      </c>
      <c r="F629" s="207" t="s">
        <v>518</v>
      </c>
      <c r="G629" s="225">
        <v>0</v>
      </c>
      <c r="H629" s="31" t="s">
        <v>247</v>
      </c>
      <c r="I629" s="31"/>
      <c r="J629" s="31"/>
    </row>
    <row r="630" spans="2:10" ht="15" x14ac:dyDescent="0.4">
      <c r="B630" s="145" t="s">
        <v>961</v>
      </c>
      <c r="C630" s="207" t="s">
        <v>962</v>
      </c>
      <c r="D630" s="207" t="s">
        <v>190</v>
      </c>
      <c r="E630" s="31" t="s">
        <v>522</v>
      </c>
      <c r="F630" s="207" t="s">
        <v>518</v>
      </c>
      <c r="G630" s="225">
        <v>14020</v>
      </c>
      <c r="H630" s="31" t="s">
        <v>254</v>
      </c>
      <c r="I630" s="31"/>
      <c r="J630" s="31"/>
    </row>
    <row r="631" spans="2:10" ht="15" x14ac:dyDescent="0.4">
      <c r="B631" s="145" t="s">
        <v>963</v>
      </c>
      <c r="C631" s="207" t="s">
        <v>964</v>
      </c>
      <c r="D631" s="207" t="s">
        <v>190</v>
      </c>
      <c r="E631" s="31" t="s">
        <v>522</v>
      </c>
      <c r="F631" s="207" t="s">
        <v>518</v>
      </c>
      <c r="G631" s="225">
        <v>1760</v>
      </c>
      <c r="H631" s="31" t="s">
        <v>254</v>
      </c>
      <c r="I631" s="31"/>
      <c r="J631" s="31"/>
    </row>
    <row r="632" spans="2:10" ht="15" x14ac:dyDescent="0.4">
      <c r="B632" s="145" t="s">
        <v>965</v>
      </c>
      <c r="C632" s="207" t="s">
        <v>966</v>
      </c>
      <c r="D632" s="207" t="s">
        <v>190</v>
      </c>
      <c r="E632" s="31" t="s">
        <v>522</v>
      </c>
      <c r="F632" s="207" t="s">
        <v>518</v>
      </c>
      <c r="G632" s="225">
        <v>940</v>
      </c>
      <c r="H632" s="31" t="s">
        <v>254</v>
      </c>
      <c r="I632" s="31"/>
      <c r="J632" s="31"/>
    </row>
    <row r="633" spans="2:10" ht="15" x14ac:dyDescent="0.4">
      <c r="B633" s="145" t="s">
        <v>921</v>
      </c>
      <c r="C633" s="207" t="s">
        <v>922</v>
      </c>
      <c r="D633" s="207" t="s">
        <v>190</v>
      </c>
      <c r="E633" s="31" t="s">
        <v>522</v>
      </c>
      <c r="F633" s="207" t="s">
        <v>518</v>
      </c>
      <c r="G633" s="225">
        <v>1380</v>
      </c>
      <c r="H633" s="31" t="s">
        <v>254</v>
      </c>
      <c r="I633" s="31"/>
      <c r="J633" s="31"/>
    </row>
    <row r="634" spans="2:10" ht="15" x14ac:dyDescent="0.4">
      <c r="B634" s="145" t="s">
        <v>967</v>
      </c>
      <c r="C634" s="207" t="s">
        <v>968</v>
      </c>
      <c r="D634" s="207" t="s">
        <v>190</v>
      </c>
      <c r="E634" s="31" t="s">
        <v>522</v>
      </c>
      <c r="F634" s="207" t="s">
        <v>518</v>
      </c>
      <c r="G634" s="225">
        <v>0</v>
      </c>
      <c r="H634" s="31" t="s">
        <v>254</v>
      </c>
      <c r="I634" s="31"/>
      <c r="J634" s="31"/>
    </row>
    <row r="635" spans="2:10" ht="15" x14ac:dyDescent="0.4">
      <c r="B635" s="145" t="s">
        <v>969</v>
      </c>
      <c r="C635" s="207" t="s">
        <v>970</v>
      </c>
      <c r="D635" s="207" t="s">
        <v>190</v>
      </c>
      <c r="E635" s="31" t="s">
        <v>522</v>
      </c>
      <c r="F635" s="207" t="s">
        <v>518</v>
      </c>
      <c r="G635" s="225">
        <v>0</v>
      </c>
      <c r="H635" s="31" t="s">
        <v>254</v>
      </c>
      <c r="I635" s="31"/>
      <c r="J635" s="31"/>
    </row>
    <row r="636" spans="2:10" ht="15" x14ac:dyDescent="0.4">
      <c r="B636" s="145" t="s">
        <v>971</v>
      </c>
      <c r="C636" s="207" t="s">
        <v>972</v>
      </c>
      <c r="D636" s="207" t="s">
        <v>190</v>
      </c>
      <c r="E636" s="31" t="s">
        <v>522</v>
      </c>
      <c r="F636" s="207" t="s">
        <v>518</v>
      </c>
      <c r="G636" s="225">
        <v>0</v>
      </c>
      <c r="H636" s="31" t="s">
        <v>254</v>
      </c>
      <c r="I636" s="31"/>
      <c r="J636" s="31"/>
    </row>
    <row r="637" spans="2:10" ht="15" x14ac:dyDescent="0.4">
      <c r="B637" s="145" t="s">
        <v>973</v>
      </c>
      <c r="C637" s="207" t="s">
        <v>974</v>
      </c>
      <c r="D637" s="207" t="s">
        <v>190</v>
      </c>
      <c r="E637" s="31" t="s">
        <v>522</v>
      </c>
      <c r="F637" s="207" t="s">
        <v>518</v>
      </c>
      <c r="G637" s="225">
        <v>0</v>
      </c>
      <c r="H637" s="31" t="s">
        <v>254</v>
      </c>
      <c r="I637" s="31"/>
      <c r="J637" s="31"/>
    </row>
    <row r="638" spans="2:10" ht="15" x14ac:dyDescent="0.4">
      <c r="B638" s="145" t="s">
        <v>975</v>
      </c>
      <c r="C638" s="207" t="s">
        <v>976</v>
      </c>
      <c r="D638" s="207" t="s">
        <v>190</v>
      </c>
      <c r="E638" s="31" t="s">
        <v>522</v>
      </c>
      <c r="F638" s="207" t="s">
        <v>518</v>
      </c>
      <c r="G638" s="225">
        <v>0</v>
      </c>
      <c r="H638" s="31" t="s">
        <v>254</v>
      </c>
      <c r="I638" s="31"/>
      <c r="J638" s="31"/>
    </row>
    <row r="639" spans="2:10" ht="15" x14ac:dyDescent="0.4">
      <c r="B639" s="145" t="s">
        <v>977</v>
      </c>
      <c r="C639" s="207" t="s">
        <v>978</v>
      </c>
      <c r="D639" s="207" t="s">
        <v>190</v>
      </c>
      <c r="E639" s="31" t="s">
        <v>522</v>
      </c>
      <c r="F639" s="207" t="s">
        <v>518</v>
      </c>
      <c r="G639" s="225">
        <v>0</v>
      </c>
      <c r="H639" s="31" t="s">
        <v>254</v>
      </c>
      <c r="I639" s="31"/>
      <c r="J639" s="31"/>
    </row>
    <row r="640" spans="2:10" ht="15" x14ac:dyDescent="0.4">
      <c r="B640" s="145" t="s">
        <v>979</v>
      </c>
      <c r="C640" s="207" t="s">
        <v>980</v>
      </c>
      <c r="D640" s="207" t="s">
        <v>190</v>
      </c>
      <c r="E640" s="31" t="s">
        <v>522</v>
      </c>
      <c r="F640" s="207" t="s">
        <v>518</v>
      </c>
      <c r="G640" s="225">
        <v>0</v>
      </c>
      <c r="H640" s="31" t="s">
        <v>254</v>
      </c>
      <c r="I640" s="31"/>
      <c r="J640" s="31"/>
    </row>
    <row r="641" spans="2:10" ht="15" x14ac:dyDescent="0.4">
      <c r="B641" s="145" t="s">
        <v>981</v>
      </c>
      <c r="C641" s="207" t="s">
        <v>982</v>
      </c>
      <c r="D641" s="207" t="s">
        <v>190</v>
      </c>
      <c r="E641" s="31" t="s">
        <v>522</v>
      </c>
      <c r="F641" s="207" t="s">
        <v>518</v>
      </c>
      <c r="G641" s="225">
        <v>0</v>
      </c>
      <c r="H641" s="31" t="s">
        <v>254</v>
      </c>
      <c r="I641" s="31"/>
      <c r="J641" s="31"/>
    </row>
    <row r="642" spans="2:10" ht="15" x14ac:dyDescent="0.4">
      <c r="B642" s="145" t="s">
        <v>983</v>
      </c>
      <c r="C642" s="207" t="s">
        <v>984</v>
      </c>
      <c r="D642" s="207" t="s">
        <v>190</v>
      </c>
      <c r="E642" s="31" t="s">
        <v>522</v>
      </c>
      <c r="F642" s="207" t="s">
        <v>518</v>
      </c>
      <c r="G642" s="225">
        <v>0</v>
      </c>
      <c r="H642" s="31" t="s">
        <v>254</v>
      </c>
      <c r="I642" s="31"/>
      <c r="J642" s="31"/>
    </row>
    <row r="643" spans="2:10" ht="15" x14ac:dyDescent="0.4">
      <c r="B643" s="145" t="s">
        <v>905</v>
      </c>
      <c r="C643" s="207" t="s">
        <v>906</v>
      </c>
      <c r="D643" s="207" t="s">
        <v>190</v>
      </c>
      <c r="E643" s="31" t="s">
        <v>517</v>
      </c>
      <c r="F643" s="207" t="s">
        <v>518</v>
      </c>
      <c r="G643" s="225">
        <v>0</v>
      </c>
      <c r="H643" s="31" t="s">
        <v>254</v>
      </c>
      <c r="I643" s="31"/>
      <c r="J643" s="31"/>
    </row>
    <row r="644" spans="2:10" ht="15" x14ac:dyDescent="0.4">
      <c r="B644" s="145" t="s">
        <v>951</v>
      </c>
      <c r="C644" s="207" t="s">
        <v>952</v>
      </c>
      <c r="D644" s="207" t="s">
        <v>190</v>
      </c>
      <c r="E644" s="31" t="s">
        <v>517</v>
      </c>
      <c r="F644" s="207" t="s">
        <v>518</v>
      </c>
      <c r="G644" s="225">
        <v>0</v>
      </c>
      <c r="H644" s="31" t="s">
        <v>254</v>
      </c>
      <c r="I644" s="31"/>
      <c r="J644" s="31"/>
    </row>
    <row r="645" spans="2:10" ht="15" x14ac:dyDescent="0.4">
      <c r="B645" s="145" t="s">
        <v>991</v>
      </c>
      <c r="C645" s="207" t="s">
        <v>992</v>
      </c>
      <c r="D645" s="207" t="s">
        <v>190</v>
      </c>
      <c r="E645" s="31" t="s">
        <v>519</v>
      </c>
      <c r="F645" s="207" t="s">
        <v>518</v>
      </c>
      <c r="G645" s="225">
        <v>221361000</v>
      </c>
      <c r="H645" s="31" t="s">
        <v>247</v>
      </c>
      <c r="I645" s="31"/>
      <c r="J645" s="31"/>
    </row>
    <row r="646" spans="2:10" ht="15" x14ac:dyDescent="0.4">
      <c r="B646" s="145" t="s">
        <v>993</v>
      </c>
      <c r="C646" s="207" t="s">
        <v>994</v>
      </c>
      <c r="D646" s="207" t="s">
        <v>190</v>
      </c>
      <c r="E646" s="31" t="s">
        <v>519</v>
      </c>
      <c r="F646" s="207" t="s">
        <v>518</v>
      </c>
      <c r="G646" s="225">
        <v>14850000</v>
      </c>
      <c r="H646" s="31" t="s">
        <v>247</v>
      </c>
      <c r="I646" s="31"/>
      <c r="J646" s="31"/>
    </row>
    <row r="647" spans="2:10" ht="15" x14ac:dyDescent="0.4">
      <c r="B647" s="145" t="s">
        <v>953</v>
      </c>
      <c r="C647" s="207" t="s">
        <v>954</v>
      </c>
      <c r="D647" s="207" t="s">
        <v>190</v>
      </c>
      <c r="E647" s="31" t="s">
        <v>517</v>
      </c>
      <c r="F647" s="207" t="s">
        <v>518</v>
      </c>
      <c r="G647" s="225">
        <v>146</v>
      </c>
      <c r="H647" s="31" t="s">
        <v>254</v>
      </c>
      <c r="I647" s="31"/>
      <c r="J647" s="31"/>
    </row>
    <row r="648" spans="2:10" ht="15" x14ac:dyDescent="0.4">
      <c r="B648" s="145" t="s">
        <v>985</v>
      </c>
      <c r="C648" s="207" t="s">
        <v>986</v>
      </c>
      <c r="D648" s="207" t="s">
        <v>190</v>
      </c>
      <c r="E648" s="31" t="s">
        <v>522</v>
      </c>
      <c r="F648" s="207" t="s">
        <v>518</v>
      </c>
      <c r="G648" s="225">
        <v>0</v>
      </c>
      <c r="H648" s="31" t="s">
        <v>254</v>
      </c>
      <c r="I648" s="31"/>
      <c r="J648" s="31"/>
    </row>
    <row r="649" spans="2:10" ht="15" x14ac:dyDescent="0.4">
      <c r="B649" s="145" t="s">
        <v>955</v>
      </c>
      <c r="C649" s="207" t="s">
        <v>956</v>
      </c>
      <c r="D649" s="207" t="s">
        <v>190</v>
      </c>
      <c r="E649" s="31" t="s">
        <v>517</v>
      </c>
      <c r="F649" s="207" t="s">
        <v>518</v>
      </c>
      <c r="G649" s="225">
        <v>0</v>
      </c>
      <c r="H649" s="31" t="s">
        <v>254</v>
      </c>
      <c r="I649" s="31"/>
      <c r="J649" s="31"/>
    </row>
    <row r="650" spans="2:10" ht="15" x14ac:dyDescent="0.4">
      <c r="B650" s="145" t="s">
        <v>957</v>
      </c>
      <c r="C650" s="207" t="s">
        <v>958</v>
      </c>
      <c r="D650" s="207" t="s">
        <v>190</v>
      </c>
      <c r="E650" s="31" t="s">
        <v>517</v>
      </c>
      <c r="F650" s="207" t="s">
        <v>518</v>
      </c>
      <c r="G650" s="225">
        <v>504</v>
      </c>
      <c r="H650" s="31" t="s">
        <v>254</v>
      </c>
      <c r="I650" s="31"/>
      <c r="J650" s="31"/>
    </row>
    <row r="651" spans="2:10" ht="15" x14ac:dyDescent="0.4">
      <c r="B651" s="145" t="s">
        <v>959</v>
      </c>
      <c r="C651" s="207" t="s">
        <v>960</v>
      </c>
      <c r="D651" s="207" t="s">
        <v>190</v>
      </c>
      <c r="E651" s="31" t="s">
        <v>517</v>
      </c>
      <c r="F651" s="207" t="s">
        <v>518</v>
      </c>
      <c r="G651" s="225">
        <v>0</v>
      </c>
      <c r="H651" s="31" t="s">
        <v>254</v>
      </c>
      <c r="I651" s="31"/>
      <c r="J651" s="31"/>
    </row>
    <row r="652" spans="2:10" ht="15" x14ac:dyDescent="0.4">
      <c r="B652" s="145" t="s">
        <v>987</v>
      </c>
      <c r="C652" s="207" t="s">
        <v>988</v>
      </c>
      <c r="D652" s="207" t="s">
        <v>190</v>
      </c>
      <c r="E652" s="31" t="s">
        <v>522</v>
      </c>
      <c r="F652" s="207" t="s">
        <v>518</v>
      </c>
      <c r="G652" s="225">
        <v>3790</v>
      </c>
      <c r="H652" s="31" t="s">
        <v>254</v>
      </c>
      <c r="I652" s="31"/>
      <c r="J652" s="31"/>
    </row>
    <row r="653" spans="2:10" ht="15" x14ac:dyDescent="0.4">
      <c r="B653" s="145" t="s">
        <v>989</v>
      </c>
      <c r="C653" s="207" t="s">
        <v>990</v>
      </c>
      <c r="D653" s="207" t="s">
        <v>190</v>
      </c>
      <c r="E653" s="31" t="s">
        <v>522</v>
      </c>
      <c r="F653" s="207" t="s">
        <v>518</v>
      </c>
      <c r="G653" s="225">
        <v>0</v>
      </c>
      <c r="H653" s="31" t="s">
        <v>254</v>
      </c>
      <c r="I653" s="31"/>
      <c r="J653" s="31"/>
    </row>
    <row r="654" spans="2:10" ht="15" x14ac:dyDescent="0.4">
      <c r="B654" s="145" t="s">
        <v>961</v>
      </c>
      <c r="C654" s="207" t="s">
        <v>962</v>
      </c>
      <c r="D654" s="207" t="s">
        <v>190</v>
      </c>
      <c r="E654" s="31" t="s">
        <v>517</v>
      </c>
      <c r="F654" s="207" t="s">
        <v>518</v>
      </c>
      <c r="G654" s="225">
        <v>0</v>
      </c>
      <c r="H654" s="31" t="s">
        <v>254</v>
      </c>
      <c r="I654" s="31"/>
      <c r="J654" s="31"/>
    </row>
    <row r="655" spans="2:10" ht="15" x14ac:dyDescent="0.4">
      <c r="B655" s="145" t="s">
        <v>963</v>
      </c>
      <c r="C655" s="207" t="s">
        <v>964</v>
      </c>
      <c r="D655" s="207" t="s">
        <v>190</v>
      </c>
      <c r="E655" s="31" t="s">
        <v>792</v>
      </c>
      <c r="F655" s="207" t="s">
        <v>518</v>
      </c>
      <c r="G655" s="225">
        <v>0</v>
      </c>
      <c r="H655" s="31" t="s">
        <v>247</v>
      </c>
      <c r="I655" s="31"/>
      <c r="J655" s="31"/>
    </row>
    <row r="656" spans="2:10" ht="15" x14ac:dyDescent="0.4">
      <c r="B656" s="145" t="s">
        <v>965</v>
      </c>
      <c r="C656" s="207" t="s">
        <v>966</v>
      </c>
      <c r="D656" s="207" t="s">
        <v>190</v>
      </c>
      <c r="E656" s="31" t="s">
        <v>517</v>
      </c>
      <c r="F656" s="207" t="s">
        <v>518</v>
      </c>
      <c r="G656" s="225">
        <v>0</v>
      </c>
      <c r="H656" s="31" t="s">
        <v>254</v>
      </c>
      <c r="I656" s="31"/>
      <c r="J656" s="31"/>
    </row>
    <row r="657" spans="2:10" ht="15" x14ac:dyDescent="0.4">
      <c r="B657" s="145" t="s">
        <v>921</v>
      </c>
      <c r="C657" s="207" t="s">
        <v>922</v>
      </c>
      <c r="D657" s="207" t="s">
        <v>190</v>
      </c>
      <c r="E657" s="31" t="s">
        <v>517</v>
      </c>
      <c r="F657" s="207" t="s">
        <v>518</v>
      </c>
      <c r="G657" s="225">
        <v>0</v>
      </c>
      <c r="H657" s="31" t="s">
        <v>254</v>
      </c>
      <c r="I657" s="31"/>
      <c r="J657" s="31"/>
    </row>
    <row r="658" spans="2:10" ht="15" x14ac:dyDescent="0.4">
      <c r="B658" s="145" t="s">
        <v>967</v>
      </c>
      <c r="C658" s="207" t="s">
        <v>968</v>
      </c>
      <c r="D658" s="207" t="s">
        <v>190</v>
      </c>
      <c r="E658" s="31" t="s">
        <v>517</v>
      </c>
      <c r="F658" s="207" t="s">
        <v>518</v>
      </c>
      <c r="G658" s="225">
        <v>0</v>
      </c>
      <c r="H658" s="31" t="s">
        <v>254</v>
      </c>
      <c r="I658" s="31"/>
      <c r="J658" s="31"/>
    </row>
    <row r="659" spans="2:10" ht="15" x14ac:dyDescent="0.4">
      <c r="B659" s="145" t="s">
        <v>969</v>
      </c>
      <c r="C659" s="207" t="s">
        <v>970</v>
      </c>
      <c r="D659" s="207" t="s">
        <v>190</v>
      </c>
      <c r="E659" s="31" t="s">
        <v>517</v>
      </c>
      <c r="F659" s="207" t="s">
        <v>518</v>
      </c>
      <c r="G659" s="225">
        <v>0</v>
      </c>
      <c r="H659" s="31" t="s">
        <v>254</v>
      </c>
      <c r="I659" s="31"/>
      <c r="J659" s="31"/>
    </row>
    <row r="660" spans="2:10" ht="15" x14ac:dyDescent="0.4">
      <c r="B660" s="145" t="s">
        <v>971</v>
      </c>
      <c r="C660" s="207" t="s">
        <v>972</v>
      </c>
      <c r="D660" s="207" t="s">
        <v>190</v>
      </c>
      <c r="E660" s="31" t="s">
        <v>517</v>
      </c>
      <c r="F660" s="207" t="s">
        <v>518</v>
      </c>
      <c r="G660" s="225">
        <v>0</v>
      </c>
      <c r="H660" s="31" t="s">
        <v>254</v>
      </c>
      <c r="I660" s="31"/>
      <c r="J660" s="31"/>
    </row>
    <row r="661" spans="2:10" ht="15" x14ac:dyDescent="0.4">
      <c r="B661" s="145" t="s">
        <v>973</v>
      </c>
      <c r="C661" s="207" t="s">
        <v>974</v>
      </c>
      <c r="D661" s="207" t="s">
        <v>190</v>
      </c>
      <c r="E661" s="31" t="s">
        <v>517</v>
      </c>
      <c r="F661" s="207" t="s">
        <v>518</v>
      </c>
      <c r="G661" s="225">
        <v>0</v>
      </c>
      <c r="H661" s="31" t="s">
        <v>254</v>
      </c>
      <c r="I661" s="31"/>
      <c r="J661" s="31"/>
    </row>
    <row r="662" spans="2:10" ht="15" x14ac:dyDescent="0.4">
      <c r="B662" s="145" t="s">
        <v>975</v>
      </c>
      <c r="C662" s="207" t="s">
        <v>976</v>
      </c>
      <c r="D662" s="207" t="s">
        <v>190</v>
      </c>
      <c r="E662" s="31" t="s">
        <v>517</v>
      </c>
      <c r="F662" s="207" t="s">
        <v>518</v>
      </c>
      <c r="G662" s="225">
        <v>0</v>
      </c>
      <c r="H662" s="31" t="s">
        <v>254</v>
      </c>
      <c r="I662" s="31"/>
      <c r="J662" s="31"/>
    </row>
    <row r="663" spans="2:10" ht="15" x14ac:dyDescent="0.4">
      <c r="B663" s="145" t="s">
        <v>977</v>
      </c>
      <c r="C663" s="207" t="s">
        <v>978</v>
      </c>
      <c r="D663" s="207" t="s">
        <v>190</v>
      </c>
      <c r="E663" s="31" t="s">
        <v>517</v>
      </c>
      <c r="F663" s="207" t="s">
        <v>518</v>
      </c>
      <c r="G663" s="225">
        <v>0</v>
      </c>
      <c r="H663" s="31" t="s">
        <v>254</v>
      </c>
      <c r="I663" s="31"/>
      <c r="J663" s="31"/>
    </row>
    <row r="664" spans="2:10" ht="15" x14ac:dyDescent="0.4">
      <c r="B664" s="145" t="s">
        <v>979</v>
      </c>
      <c r="C664" s="207" t="s">
        <v>980</v>
      </c>
      <c r="D664" s="207" t="s">
        <v>190</v>
      </c>
      <c r="E664" s="31" t="s">
        <v>517</v>
      </c>
      <c r="F664" s="207" t="s">
        <v>518</v>
      </c>
      <c r="G664" s="225">
        <v>0</v>
      </c>
      <c r="H664" s="31" t="s">
        <v>254</v>
      </c>
      <c r="I664" s="31"/>
      <c r="J664" s="31"/>
    </row>
    <row r="665" spans="2:10" ht="15" x14ac:dyDescent="0.4">
      <c r="B665" s="145" t="s">
        <v>981</v>
      </c>
      <c r="C665" s="207" t="s">
        <v>982</v>
      </c>
      <c r="D665" s="207" t="s">
        <v>190</v>
      </c>
      <c r="E665" s="31" t="s">
        <v>517</v>
      </c>
      <c r="F665" s="207" t="s">
        <v>518</v>
      </c>
      <c r="G665" s="225">
        <v>0</v>
      </c>
      <c r="H665" s="31" t="s">
        <v>254</v>
      </c>
      <c r="I665" s="31"/>
      <c r="J665" s="31"/>
    </row>
    <row r="666" spans="2:10" ht="15" x14ac:dyDescent="0.4">
      <c r="B666" s="145" t="s">
        <v>983</v>
      </c>
      <c r="C666" s="207" t="s">
        <v>984</v>
      </c>
      <c r="D666" s="207" t="s">
        <v>190</v>
      </c>
      <c r="E666" s="31" t="s">
        <v>517</v>
      </c>
      <c r="F666" s="207" t="s">
        <v>518</v>
      </c>
      <c r="G666" s="225">
        <v>0</v>
      </c>
      <c r="H666" s="31" t="s">
        <v>254</v>
      </c>
      <c r="I666" s="31"/>
      <c r="J666" s="31"/>
    </row>
    <row r="667" spans="2:10" ht="15" x14ac:dyDescent="0.4">
      <c r="B667" s="145" t="s">
        <v>905</v>
      </c>
      <c r="C667" s="207" t="s">
        <v>906</v>
      </c>
      <c r="D667" s="207" t="s">
        <v>190</v>
      </c>
      <c r="E667" s="31" t="s">
        <v>519</v>
      </c>
      <c r="F667" s="207" t="s">
        <v>518</v>
      </c>
      <c r="G667" s="225">
        <v>752000</v>
      </c>
      <c r="H667" s="31" t="s">
        <v>247</v>
      </c>
      <c r="I667" s="31"/>
      <c r="J667" s="31"/>
    </row>
    <row r="668" spans="2:10" ht="15" x14ac:dyDescent="0.4">
      <c r="B668" s="145" t="s">
        <v>995</v>
      </c>
      <c r="C668" s="207" t="s">
        <v>996</v>
      </c>
      <c r="D668" s="207" t="s">
        <v>190</v>
      </c>
      <c r="E668" s="31" t="s">
        <v>519</v>
      </c>
      <c r="F668" s="207" t="s">
        <v>518</v>
      </c>
      <c r="G668" s="225">
        <v>371263000</v>
      </c>
      <c r="H668" s="31" t="s">
        <v>247</v>
      </c>
      <c r="I668" s="31"/>
      <c r="J668" s="31"/>
    </row>
    <row r="669" spans="2:10" ht="15" x14ac:dyDescent="0.4">
      <c r="B669" s="145" t="s">
        <v>991</v>
      </c>
      <c r="C669" s="207" t="s">
        <v>992</v>
      </c>
      <c r="D669" s="207" t="s">
        <v>190</v>
      </c>
      <c r="E669" s="31" t="s">
        <v>522</v>
      </c>
      <c r="F669" s="207" t="s">
        <v>518</v>
      </c>
      <c r="G669" s="225">
        <v>9020</v>
      </c>
      <c r="H669" s="31" t="s">
        <v>254</v>
      </c>
      <c r="I669" s="31"/>
      <c r="J669" s="31"/>
    </row>
    <row r="670" spans="2:10" ht="15" x14ac:dyDescent="0.4">
      <c r="B670" s="145" t="s">
        <v>993</v>
      </c>
      <c r="C670" s="207" t="s">
        <v>994</v>
      </c>
      <c r="D670" s="207" t="s">
        <v>190</v>
      </c>
      <c r="E670" s="31" t="s">
        <v>522</v>
      </c>
      <c r="F670" s="207" t="s">
        <v>518</v>
      </c>
      <c r="G670" s="225">
        <v>300</v>
      </c>
      <c r="H670" s="31" t="s">
        <v>254</v>
      </c>
      <c r="I670" s="31"/>
      <c r="J670" s="31"/>
    </row>
    <row r="671" spans="2:10" ht="15" x14ac:dyDescent="0.4">
      <c r="B671" s="145" t="s">
        <v>997</v>
      </c>
      <c r="C671" s="207" t="s">
        <v>998</v>
      </c>
      <c r="D671" s="207" t="s">
        <v>190</v>
      </c>
      <c r="E671" s="31" t="s">
        <v>519</v>
      </c>
      <c r="F671" s="207" t="s">
        <v>518</v>
      </c>
      <c r="G671" s="225">
        <v>26522000</v>
      </c>
      <c r="H671" s="31" t="s">
        <v>247</v>
      </c>
      <c r="I671" s="31"/>
      <c r="J671" s="31"/>
    </row>
    <row r="672" spans="2:10" ht="15" x14ac:dyDescent="0.4">
      <c r="B672" s="145" t="s">
        <v>985</v>
      </c>
      <c r="C672" s="207" t="s">
        <v>986</v>
      </c>
      <c r="D672" s="207" t="s">
        <v>190</v>
      </c>
      <c r="E672" s="31" t="s">
        <v>517</v>
      </c>
      <c r="F672" s="207" t="s">
        <v>518</v>
      </c>
      <c r="G672" s="225">
        <v>0</v>
      </c>
      <c r="H672" s="31" t="s">
        <v>254</v>
      </c>
      <c r="I672" s="31"/>
      <c r="J672" s="31"/>
    </row>
    <row r="673" spans="2:10" ht="15" x14ac:dyDescent="0.4">
      <c r="B673" s="145" t="s">
        <v>999</v>
      </c>
      <c r="C673" s="207" t="s">
        <v>1000</v>
      </c>
      <c r="D673" s="207" t="s">
        <v>190</v>
      </c>
      <c r="E673" s="31" t="s">
        <v>519</v>
      </c>
      <c r="F673" s="207" t="s">
        <v>518</v>
      </c>
      <c r="G673" s="225">
        <v>45318000</v>
      </c>
      <c r="H673" s="31" t="s">
        <v>247</v>
      </c>
      <c r="I673" s="31"/>
      <c r="J673" s="31"/>
    </row>
    <row r="674" spans="2:10" ht="15" x14ac:dyDescent="0.4">
      <c r="B674" s="145" t="s">
        <v>905</v>
      </c>
      <c r="C674" s="207" t="s">
        <v>906</v>
      </c>
      <c r="D674" s="207" t="s">
        <v>190</v>
      </c>
      <c r="E674" s="31" t="s">
        <v>522</v>
      </c>
      <c r="F674" s="207" t="s">
        <v>518</v>
      </c>
      <c r="G674" s="225">
        <v>10</v>
      </c>
      <c r="H674" s="31" t="s">
        <v>254</v>
      </c>
      <c r="I674" s="31"/>
      <c r="J674" s="31"/>
    </row>
    <row r="675" spans="2:10" ht="15" x14ac:dyDescent="0.4">
      <c r="B675" s="145" t="s">
        <v>995</v>
      </c>
      <c r="C675" s="207" t="s">
        <v>996</v>
      </c>
      <c r="D675" s="207" t="s">
        <v>190</v>
      </c>
      <c r="E675" s="31" t="s">
        <v>522</v>
      </c>
      <c r="F675" s="207" t="s">
        <v>518</v>
      </c>
      <c r="G675" s="225">
        <v>3470</v>
      </c>
      <c r="H675" s="31" t="s">
        <v>254</v>
      </c>
      <c r="I675" s="31"/>
      <c r="J675" s="31"/>
    </row>
    <row r="676" spans="2:10" ht="15" x14ac:dyDescent="0.4">
      <c r="B676" s="145" t="s">
        <v>991</v>
      </c>
      <c r="C676" s="207" t="s">
        <v>992</v>
      </c>
      <c r="D676" s="207" t="s">
        <v>190</v>
      </c>
      <c r="E676" s="31" t="s">
        <v>517</v>
      </c>
      <c r="F676" s="207" t="s">
        <v>518</v>
      </c>
      <c r="G676" s="225">
        <v>0</v>
      </c>
      <c r="H676" s="31" t="s">
        <v>254</v>
      </c>
      <c r="I676" s="31"/>
      <c r="J676" s="31"/>
    </row>
    <row r="677" spans="2:10" ht="15" x14ac:dyDescent="0.4">
      <c r="B677" s="145" t="s">
        <v>993</v>
      </c>
      <c r="C677" s="207" t="s">
        <v>994</v>
      </c>
      <c r="D677" s="207" t="s">
        <v>190</v>
      </c>
      <c r="E677" s="31" t="s">
        <v>517</v>
      </c>
      <c r="F677" s="207" t="s">
        <v>518</v>
      </c>
      <c r="G677" s="225">
        <v>0</v>
      </c>
      <c r="H677" s="31" t="s">
        <v>254</v>
      </c>
      <c r="I677" s="31"/>
      <c r="J677" s="31"/>
    </row>
    <row r="678" spans="2:10" ht="15" x14ac:dyDescent="0.4">
      <c r="B678" s="145" t="s">
        <v>997</v>
      </c>
      <c r="C678" s="207" t="s">
        <v>998</v>
      </c>
      <c r="D678" s="207" t="s">
        <v>190</v>
      </c>
      <c r="E678" s="31" t="s">
        <v>522</v>
      </c>
      <c r="F678" s="207" t="s">
        <v>518</v>
      </c>
      <c r="G678" s="225">
        <v>270</v>
      </c>
      <c r="H678" s="31" t="s">
        <v>254</v>
      </c>
      <c r="I678" s="31"/>
      <c r="J678" s="31"/>
    </row>
    <row r="679" spans="2:10" ht="15" x14ac:dyDescent="0.4">
      <c r="B679" s="145" t="s">
        <v>1001</v>
      </c>
      <c r="C679" s="207" t="s">
        <v>1002</v>
      </c>
      <c r="D679" s="207" t="s">
        <v>190</v>
      </c>
      <c r="E679" s="31" t="s">
        <v>519</v>
      </c>
      <c r="F679" s="207" t="s">
        <v>518</v>
      </c>
      <c r="G679" s="225">
        <v>1960000</v>
      </c>
      <c r="H679" s="31" t="s">
        <v>247</v>
      </c>
      <c r="I679" s="31"/>
      <c r="J679" s="31"/>
    </row>
    <row r="680" spans="2:10" ht="15" x14ac:dyDescent="0.4">
      <c r="B680" s="145" t="s">
        <v>1003</v>
      </c>
      <c r="C680" s="207" t="s">
        <v>1004</v>
      </c>
      <c r="D680" s="207" t="s">
        <v>190</v>
      </c>
      <c r="E680" s="31" t="s">
        <v>519</v>
      </c>
      <c r="F680" s="207" t="s">
        <v>518</v>
      </c>
      <c r="G680" s="225">
        <v>20590000</v>
      </c>
      <c r="H680" s="31" t="s">
        <v>247</v>
      </c>
      <c r="I680" s="31"/>
      <c r="J680" s="31"/>
    </row>
    <row r="681" spans="2:10" ht="15" x14ac:dyDescent="0.4">
      <c r="B681" s="145" t="s">
        <v>1005</v>
      </c>
      <c r="C681" s="207" t="s">
        <v>1006</v>
      </c>
      <c r="D681" s="207" t="s">
        <v>190</v>
      </c>
      <c r="E681" s="31" t="s">
        <v>519</v>
      </c>
      <c r="F681" s="207" t="s">
        <v>518</v>
      </c>
      <c r="G681" s="225">
        <v>441000</v>
      </c>
      <c r="H681" s="31" t="s">
        <v>247</v>
      </c>
      <c r="I681" s="31"/>
      <c r="J681" s="31"/>
    </row>
    <row r="682" spans="2:10" ht="15" x14ac:dyDescent="0.4">
      <c r="B682" s="145" t="s">
        <v>987</v>
      </c>
      <c r="C682" s="207" t="s">
        <v>988</v>
      </c>
      <c r="D682" s="207" t="s">
        <v>190</v>
      </c>
      <c r="E682" s="31" t="s">
        <v>517</v>
      </c>
      <c r="F682" s="207" t="s">
        <v>518</v>
      </c>
      <c r="G682" s="225">
        <v>207</v>
      </c>
      <c r="H682" s="31" t="s">
        <v>254</v>
      </c>
      <c r="I682" s="31"/>
      <c r="J682" s="31"/>
    </row>
    <row r="683" spans="2:10" ht="15" x14ac:dyDescent="0.4">
      <c r="B683" s="145" t="s">
        <v>989</v>
      </c>
      <c r="C683" s="207" t="s">
        <v>990</v>
      </c>
      <c r="D683" s="207" t="s">
        <v>190</v>
      </c>
      <c r="E683" s="31" t="s">
        <v>517</v>
      </c>
      <c r="F683" s="207" t="s">
        <v>518</v>
      </c>
      <c r="G683" s="225">
        <v>0</v>
      </c>
      <c r="H683" s="31" t="s">
        <v>254</v>
      </c>
      <c r="I683" s="31"/>
      <c r="J683" s="31"/>
    </row>
    <row r="684" spans="2:10" ht="15" x14ac:dyDescent="0.4">
      <c r="B684" s="145" t="s">
        <v>1007</v>
      </c>
      <c r="C684" s="207" t="s">
        <v>1008</v>
      </c>
      <c r="D684" s="207" t="s">
        <v>190</v>
      </c>
      <c r="E684" s="31" t="s">
        <v>519</v>
      </c>
      <c r="F684" s="207" t="s">
        <v>518</v>
      </c>
      <c r="G684" s="225">
        <v>0</v>
      </c>
      <c r="H684" s="31" t="s">
        <v>247</v>
      </c>
      <c r="I684" s="31"/>
      <c r="J684" s="31"/>
    </row>
    <row r="685" spans="2:10" ht="15" x14ac:dyDescent="0.4">
      <c r="B685" s="145" t="s">
        <v>1009</v>
      </c>
      <c r="C685" s="207" t="s">
        <v>1010</v>
      </c>
      <c r="D685" s="207" t="s">
        <v>190</v>
      </c>
      <c r="E685" s="31" t="s">
        <v>519</v>
      </c>
      <c r="F685" s="207" t="s">
        <v>518</v>
      </c>
      <c r="G685" s="225">
        <v>340503000</v>
      </c>
      <c r="H685" s="31" t="s">
        <v>247</v>
      </c>
      <c r="I685" s="31"/>
      <c r="J685" s="31"/>
    </row>
    <row r="686" spans="2:10" ht="15" x14ac:dyDescent="0.4">
      <c r="B686" s="145" t="s">
        <v>1011</v>
      </c>
      <c r="C686" s="207" t="s">
        <v>1012</v>
      </c>
      <c r="D686" s="207" t="s">
        <v>190</v>
      </c>
      <c r="E686" s="31" t="s">
        <v>519</v>
      </c>
      <c r="F686" s="207" t="s">
        <v>518</v>
      </c>
      <c r="G686" s="225">
        <v>1095000</v>
      </c>
      <c r="H686" s="31" t="s">
        <v>247</v>
      </c>
      <c r="I686" s="31"/>
      <c r="J686" s="31"/>
    </row>
    <row r="687" spans="2:10" ht="15" x14ac:dyDescent="0.4">
      <c r="B687" s="145" t="s">
        <v>1013</v>
      </c>
      <c r="C687" s="207" t="s">
        <v>1014</v>
      </c>
      <c r="D687" s="207" t="s">
        <v>190</v>
      </c>
      <c r="E687" s="31" t="s">
        <v>519</v>
      </c>
      <c r="F687" s="207" t="s">
        <v>518</v>
      </c>
      <c r="G687" s="225">
        <v>444814000</v>
      </c>
      <c r="H687" s="31" t="s">
        <v>247</v>
      </c>
      <c r="I687" s="31"/>
      <c r="J687" s="31"/>
    </row>
    <row r="688" spans="2:10" ht="15" x14ac:dyDescent="0.4">
      <c r="B688" s="145" t="s">
        <v>1015</v>
      </c>
      <c r="C688" s="207" t="s">
        <v>1016</v>
      </c>
      <c r="D688" s="207" t="s">
        <v>190</v>
      </c>
      <c r="E688" s="31" t="s">
        <v>519</v>
      </c>
      <c r="F688" s="207" t="s">
        <v>518</v>
      </c>
      <c r="G688" s="225">
        <v>9836000</v>
      </c>
      <c r="H688" s="31" t="s">
        <v>247</v>
      </c>
      <c r="I688" s="31"/>
      <c r="J688" s="31"/>
    </row>
    <row r="689" spans="2:10" ht="15" x14ac:dyDescent="0.4">
      <c r="B689" s="145" t="s">
        <v>1017</v>
      </c>
      <c r="C689" s="207" t="s">
        <v>1018</v>
      </c>
      <c r="D689" s="207" t="s">
        <v>190</v>
      </c>
      <c r="E689" s="31" t="s">
        <v>519</v>
      </c>
      <c r="F689" s="207" t="s">
        <v>518</v>
      </c>
      <c r="G689" s="225">
        <v>21397000</v>
      </c>
      <c r="H689" s="31" t="s">
        <v>247</v>
      </c>
      <c r="I689" s="31"/>
      <c r="J689" s="31"/>
    </row>
    <row r="690" spans="2:10" ht="15" x14ac:dyDescent="0.4">
      <c r="B690" s="145" t="s">
        <v>1019</v>
      </c>
      <c r="C690" s="207" t="s">
        <v>1020</v>
      </c>
      <c r="D690" s="207" t="s">
        <v>190</v>
      </c>
      <c r="E690" s="31" t="s">
        <v>519</v>
      </c>
      <c r="F690" s="207" t="s">
        <v>518</v>
      </c>
      <c r="G690" s="225">
        <v>66831000</v>
      </c>
      <c r="H690" s="31" t="s">
        <v>247</v>
      </c>
      <c r="I690" s="31"/>
      <c r="J690" s="31"/>
    </row>
    <row r="691" spans="2:10" ht="15" x14ac:dyDescent="0.4">
      <c r="B691" s="145" t="s">
        <v>1021</v>
      </c>
      <c r="C691" s="207" t="s">
        <v>1022</v>
      </c>
      <c r="D691" s="207" t="s">
        <v>190</v>
      </c>
      <c r="E691" s="31" t="s">
        <v>519</v>
      </c>
      <c r="F691" s="207" t="s">
        <v>518</v>
      </c>
      <c r="G691" s="225">
        <v>203000</v>
      </c>
      <c r="H691" s="31" t="s">
        <v>247</v>
      </c>
      <c r="I691" s="31"/>
      <c r="J691" s="31"/>
    </row>
    <row r="692" spans="2:10" ht="15" x14ac:dyDescent="0.4">
      <c r="B692" s="145" t="s">
        <v>1023</v>
      </c>
      <c r="C692" s="207" t="s">
        <v>1024</v>
      </c>
      <c r="D692" s="207" t="s">
        <v>190</v>
      </c>
      <c r="E692" s="31" t="s">
        <v>519</v>
      </c>
      <c r="F692" s="207" t="s">
        <v>518</v>
      </c>
      <c r="G692" s="225">
        <v>836000</v>
      </c>
      <c r="H692" s="31" t="s">
        <v>247</v>
      </c>
      <c r="I692" s="31"/>
      <c r="J692" s="31"/>
    </row>
    <row r="693" spans="2:10" ht="15" x14ac:dyDescent="0.4">
      <c r="B693" s="145" t="s">
        <v>1025</v>
      </c>
      <c r="C693" s="207" t="s">
        <v>1026</v>
      </c>
      <c r="D693" s="207" t="s">
        <v>190</v>
      </c>
      <c r="E693" s="31" t="s">
        <v>519</v>
      </c>
      <c r="F693" s="207" t="s">
        <v>518</v>
      </c>
      <c r="G693" s="225">
        <v>5000</v>
      </c>
      <c r="H693" s="31" t="s">
        <v>247</v>
      </c>
      <c r="I693" s="31"/>
      <c r="J693" s="31"/>
    </row>
    <row r="694" spans="2:10" ht="15" x14ac:dyDescent="0.4">
      <c r="B694" s="145" t="s">
        <v>1027</v>
      </c>
      <c r="C694" s="207" t="s">
        <v>1028</v>
      </c>
      <c r="D694" s="207" t="s">
        <v>190</v>
      </c>
      <c r="E694" s="31" t="s">
        <v>519</v>
      </c>
      <c r="F694" s="207" t="s">
        <v>518</v>
      </c>
      <c r="G694" s="225">
        <v>125359000</v>
      </c>
      <c r="H694" s="31" t="s">
        <v>247</v>
      </c>
      <c r="I694" s="31"/>
      <c r="J694" s="31"/>
    </row>
    <row r="695" spans="2:10" ht="15" x14ac:dyDescent="0.4">
      <c r="B695" s="145" t="s">
        <v>1029</v>
      </c>
      <c r="C695" s="207" t="s">
        <v>1030</v>
      </c>
      <c r="D695" s="207" t="s">
        <v>190</v>
      </c>
      <c r="E695" s="31" t="s">
        <v>519</v>
      </c>
      <c r="F695" s="207" t="s">
        <v>518</v>
      </c>
      <c r="G695" s="225">
        <v>0</v>
      </c>
      <c r="H695" s="31" t="s">
        <v>247</v>
      </c>
      <c r="I695" s="31"/>
      <c r="J695" s="31"/>
    </row>
    <row r="696" spans="2:10" ht="15" x14ac:dyDescent="0.4">
      <c r="B696" s="145" t="s">
        <v>999</v>
      </c>
      <c r="C696" s="207" t="s">
        <v>1000</v>
      </c>
      <c r="D696" s="207" t="s">
        <v>190</v>
      </c>
      <c r="E696" s="31" t="s">
        <v>522</v>
      </c>
      <c r="F696" s="207" t="s">
        <v>518</v>
      </c>
      <c r="G696" s="225">
        <v>790</v>
      </c>
      <c r="H696" s="31" t="s">
        <v>254</v>
      </c>
      <c r="I696" s="31"/>
      <c r="J696" s="31"/>
    </row>
    <row r="697" spans="2:10" ht="15" x14ac:dyDescent="0.4">
      <c r="B697" s="145" t="s">
        <v>905</v>
      </c>
      <c r="C697" s="207" t="s">
        <v>906</v>
      </c>
      <c r="D697" s="207" t="s">
        <v>190</v>
      </c>
      <c r="E697" s="31" t="s">
        <v>517</v>
      </c>
      <c r="F697" s="207" t="s">
        <v>518</v>
      </c>
      <c r="G697" s="225">
        <v>0</v>
      </c>
      <c r="H697" s="31" t="s">
        <v>254</v>
      </c>
      <c r="I697" s="31"/>
      <c r="J697" s="31"/>
    </row>
    <row r="698" spans="2:10" ht="15" x14ac:dyDescent="0.4">
      <c r="B698" s="145" t="s">
        <v>995</v>
      </c>
      <c r="C698" s="207" t="s">
        <v>996</v>
      </c>
      <c r="D698" s="207" t="s">
        <v>190</v>
      </c>
      <c r="E698" s="31" t="s">
        <v>517</v>
      </c>
      <c r="F698" s="207" t="s">
        <v>518</v>
      </c>
      <c r="G698" s="225">
        <v>0</v>
      </c>
      <c r="H698" s="31" t="s">
        <v>254</v>
      </c>
      <c r="I698" s="31"/>
      <c r="J698" s="31"/>
    </row>
    <row r="699" spans="2:10" ht="15" x14ac:dyDescent="0.4">
      <c r="B699" s="145" t="s">
        <v>1031</v>
      </c>
      <c r="C699" s="207" t="s">
        <v>1032</v>
      </c>
      <c r="D699" s="207" t="s">
        <v>190</v>
      </c>
      <c r="E699" s="31" t="s">
        <v>519</v>
      </c>
      <c r="F699" s="207" t="s">
        <v>518</v>
      </c>
      <c r="G699" s="225">
        <v>64739000.000000007</v>
      </c>
      <c r="H699" s="31" t="s">
        <v>247</v>
      </c>
      <c r="I699" s="31"/>
      <c r="J699" s="31"/>
    </row>
    <row r="700" spans="2:10" ht="15" x14ac:dyDescent="0.4">
      <c r="B700" s="145" t="s">
        <v>1033</v>
      </c>
      <c r="C700" s="207" t="s">
        <v>1034</v>
      </c>
      <c r="D700" s="207" t="s">
        <v>190</v>
      </c>
      <c r="E700" s="31" t="s">
        <v>519</v>
      </c>
      <c r="F700" s="207" t="s">
        <v>518</v>
      </c>
      <c r="G700" s="225">
        <v>163000</v>
      </c>
      <c r="H700" s="31" t="s">
        <v>247</v>
      </c>
      <c r="I700" s="31"/>
      <c r="J700" s="31"/>
    </row>
    <row r="701" spans="2:10" ht="15" x14ac:dyDescent="0.4">
      <c r="B701" s="145" t="s">
        <v>997</v>
      </c>
      <c r="C701" s="207" t="s">
        <v>998</v>
      </c>
      <c r="D701" s="207" t="s">
        <v>190</v>
      </c>
      <c r="E701" s="31" t="s">
        <v>517</v>
      </c>
      <c r="F701" s="207" t="s">
        <v>518</v>
      </c>
      <c r="G701" s="225">
        <v>7469</v>
      </c>
      <c r="H701" s="31" t="s">
        <v>254</v>
      </c>
      <c r="I701" s="31"/>
      <c r="J701" s="31"/>
    </row>
    <row r="702" spans="2:10" ht="15" x14ac:dyDescent="0.4">
      <c r="B702" s="145" t="s">
        <v>1001</v>
      </c>
      <c r="C702" s="207" t="s">
        <v>1002</v>
      </c>
      <c r="D702" s="207" t="s">
        <v>190</v>
      </c>
      <c r="E702" s="31" t="s">
        <v>522</v>
      </c>
      <c r="F702" s="207" t="s">
        <v>518</v>
      </c>
      <c r="G702" s="225">
        <v>20</v>
      </c>
      <c r="H702" s="31" t="s">
        <v>254</v>
      </c>
      <c r="I702" s="31"/>
      <c r="J702" s="31"/>
    </row>
    <row r="703" spans="2:10" ht="15" x14ac:dyDescent="0.4">
      <c r="B703" s="145" t="s">
        <v>1003</v>
      </c>
      <c r="C703" s="207" t="s">
        <v>1004</v>
      </c>
      <c r="D703" s="207" t="s">
        <v>190</v>
      </c>
      <c r="E703" s="31" t="s">
        <v>522</v>
      </c>
      <c r="F703" s="207" t="s">
        <v>518</v>
      </c>
      <c r="G703" s="225">
        <v>40</v>
      </c>
      <c r="H703" s="31" t="s">
        <v>254</v>
      </c>
      <c r="I703" s="31"/>
      <c r="J703" s="31"/>
    </row>
    <row r="704" spans="2:10" ht="15" x14ac:dyDescent="0.4">
      <c r="B704" s="145" t="s">
        <v>1005</v>
      </c>
      <c r="C704" s="207" t="s">
        <v>1006</v>
      </c>
      <c r="D704" s="207" t="s">
        <v>190</v>
      </c>
      <c r="E704" s="31" t="s">
        <v>522</v>
      </c>
      <c r="F704" s="207" t="s">
        <v>518</v>
      </c>
      <c r="G704" s="225">
        <v>0</v>
      </c>
      <c r="H704" s="31" t="s">
        <v>254</v>
      </c>
      <c r="I704" s="31"/>
      <c r="J704" s="31"/>
    </row>
    <row r="705" spans="2:10" ht="15" x14ac:dyDescent="0.4">
      <c r="B705" s="145" t="s">
        <v>801</v>
      </c>
      <c r="C705" s="207" t="s">
        <v>802</v>
      </c>
      <c r="D705" s="207" t="s">
        <v>190</v>
      </c>
      <c r="E705" s="31" t="s">
        <v>519</v>
      </c>
      <c r="F705" s="207" t="s">
        <v>518</v>
      </c>
      <c r="G705" s="225">
        <v>1006000</v>
      </c>
      <c r="H705" s="31" t="s">
        <v>247</v>
      </c>
      <c r="I705" s="31"/>
      <c r="J705" s="31"/>
    </row>
    <row r="706" spans="2:10" ht="15" x14ac:dyDescent="0.4">
      <c r="B706" s="145" t="s">
        <v>1007</v>
      </c>
      <c r="C706" s="207" t="s">
        <v>1008</v>
      </c>
      <c r="D706" s="207" t="s">
        <v>190</v>
      </c>
      <c r="E706" s="31" t="s">
        <v>522</v>
      </c>
      <c r="F706" s="207" t="s">
        <v>518</v>
      </c>
      <c r="G706" s="225">
        <v>0</v>
      </c>
      <c r="H706" s="31" t="s">
        <v>254</v>
      </c>
      <c r="I706" s="31"/>
      <c r="J706" s="31"/>
    </row>
    <row r="707" spans="2:10" ht="15" x14ac:dyDescent="0.4">
      <c r="B707" s="145" t="s">
        <v>1009</v>
      </c>
      <c r="C707" s="207" t="s">
        <v>1010</v>
      </c>
      <c r="D707" s="207" t="s">
        <v>190</v>
      </c>
      <c r="E707" s="31" t="s">
        <v>522</v>
      </c>
      <c r="F707" s="207" t="s">
        <v>518</v>
      </c>
      <c r="G707" s="225">
        <v>45910</v>
      </c>
      <c r="H707" s="31" t="s">
        <v>254</v>
      </c>
      <c r="I707" s="31"/>
      <c r="J707" s="31"/>
    </row>
    <row r="708" spans="2:10" ht="15" x14ac:dyDescent="0.4">
      <c r="B708" s="145" t="s">
        <v>1011</v>
      </c>
      <c r="C708" s="207" t="s">
        <v>1012</v>
      </c>
      <c r="D708" s="207" t="s">
        <v>190</v>
      </c>
      <c r="E708" s="31" t="s">
        <v>522</v>
      </c>
      <c r="F708" s="207" t="s">
        <v>518</v>
      </c>
      <c r="G708" s="225">
        <v>40</v>
      </c>
      <c r="H708" s="31" t="s">
        <v>254</v>
      </c>
      <c r="I708" s="31"/>
      <c r="J708" s="31"/>
    </row>
    <row r="709" spans="2:10" ht="15" x14ac:dyDescent="0.4">
      <c r="B709" s="145" t="s">
        <v>1013</v>
      </c>
      <c r="C709" s="207" t="s">
        <v>1014</v>
      </c>
      <c r="D709" s="207" t="s">
        <v>190</v>
      </c>
      <c r="E709" s="31" t="s">
        <v>522</v>
      </c>
      <c r="F709" s="207" t="s">
        <v>518</v>
      </c>
      <c r="G709" s="225">
        <v>7200</v>
      </c>
      <c r="H709" s="31" t="s">
        <v>254</v>
      </c>
      <c r="I709" s="31"/>
      <c r="J709" s="31"/>
    </row>
    <row r="710" spans="2:10" ht="15" x14ac:dyDescent="0.4">
      <c r="B710" s="145" t="s">
        <v>1015</v>
      </c>
      <c r="C710" s="207" t="s">
        <v>1016</v>
      </c>
      <c r="D710" s="207" t="s">
        <v>190</v>
      </c>
      <c r="E710" s="31" t="s">
        <v>522</v>
      </c>
      <c r="F710" s="207" t="s">
        <v>518</v>
      </c>
      <c r="G710" s="225">
        <v>90</v>
      </c>
      <c r="H710" s="31" t="s">
        <v>254</v>
      </c>
      <c r="I710" s="31"/>
      <c r="J710" s="31"/>
    </row>
    <row r="711" spans="2:10" ht="15" x14ac:dyDescent="0.4">
      <c r="B711" s="145" t="s">
        <v>1017</v>
      </c>
      <c r="C711" s="207" t="s">
        <v>1018</v>
      </c>
      <c r="D711" s="207" t="s">
        <v>190</v>
      </c>
      <c r="E711" s="31" t="s">
        <v>522</v>
      </c>
      <c r="F711" s="207" t="s">
        <v>518</v>
      </c>
      <c r="G711" s="225">
        <v>0</v>
      </c>
      <c r="H711" s="31" t="s">
        <v>254</v>
      </c>
      <c r="I711" s="31"/>
      <c r="J711" s="31"/>
    </row>
    <row r="712" spans="2:10" ht="15" x14ac:dyDescent="0.4">
      <c r="B712" s="145" t="s">
        <v>1019</v>
      </c>
      <c r="C712" s="207" t="s">
        <v>1020</v>
      </c>
      <c r="D712" s="207" t="s">
        <v>190</v>
      </c>
      <c r="E712" s="31" t="s">
        <v>522</v>
      </c>
      <c r="F712" s="207" t="s">
        <v>518</v>
      </c>
      <c r="G712" s="225">
        <v>0</v>
      </c>
      <c r="H712" s="31" t="s">
        <v>254</v>
      </c>
      <c r="I712" s="31"/>
      <c r="J712" s="31"/>
    </row>
    <row r="713" spans="2:10" ht="15" x14ac:dyDescent="0.4">
      <c r="B713" s="145" t="s">
        <v>1021</v>
      </c>
      <c r="C713" s="207" t="s">
        <v>1022</v>
      </c>
      <c r="D713" s="207" t="s">
        <v>190</v>
      </c>
      <c r="E713" s="31" t="s">
        <v>522</v>
      </c>
      <c r="F713" s="207" t="s">
        <v>518</v>
      </c>
      <c r="G713" s="225">
        <v>0</v>
      </c>
      <c r="H713" s="31" t="s">
        <v>254</v>
      </c>
      <c r="I713" s="31"/>
      <c r="J713" s="31"/>
    </row>
    <row r="714" spans="2:10" ht="15" x14ac:dyDescent="0.4">
      <c r="B714" s="145" t="s">
        <v>1023</v>
      </c>
      <c r="C714" s="207" t="s">
        <v>1024</v>
      </c>
      <c r="D714" s="207" t="s">
        <v>190</v>
      </c>
      <c r="E714" s="31" t="s">
        <v>522</v>
      </c>
      <c r="F714" s="207" t="s">
        <v>518</v>
      </c>
      <c r="G714" s="225">
        <v>0</v>
      </c>
      <c r="H714" s="31" t="s">
        <v>254</v>
      </c>
      <c r="I714" s="31"/>
      <c r="J714" s="31"/>
    </row>
    <row r="715" spans="2:10" ht="15" x14ac:dyDescent="0.4">
      <c r="B715" s="145" t="s">
        <v>1025</v>
      </c>
      <c r="C715" s="207" t="s">
        <v>1026</v>
      </c>
      <c r="D715" s="207" t="s">
        <v>190</v>
      </c>
      <c r="E715" s="31" t="s">
        <v>522</v>
      </c>
      <c r="F715" s="207" t="s">
        <v>518</v>
      </c>
      <c r="G715" s="225">
        <v>0</v>
      </c>
      <c r="H715" s="31" t="s">
        <v>254</v>
      </c>
      <c r="I715" s="31"/>
      <c r="J715" s="31"/>
    </row>
    <row r="716" spans="2:10" ht="15" x14ac:dyDescent="0.4">
      <c r="B716" s="145" t="s">
        <v>1027</v>
      </c>
      <c r="C716" s="207" t="s">
        <v>1028</v>
      </c>
      <c r="D716" s="207" t="s">
        <v>190</v>
      </c>
      <c r="E716" s="31" t="s">
        <v>522</v>
      </c>
      <c r="F716" s="207" t="s">
        <v>518</v>
      </c>
      <c r="G716" s="225">
        <v>510</v>
      </c>
      <c r="H716" s="31" t="s">
        <v>254</v>
      </c>
      <c r="I716" s="31"/>
      <c r="J716" s="31"/>
    </row>
    <row r="717" spans="2:10" ht="15" x14ac:dyDescent="0.4">
      <c r="B717" s="145" t="s">
        <v>1029</v>
      </c>
      <c r="C717" s="207" t="s">
        <v>1030</v>
      </c>
      <c r="D717" s="207" t="s">
        <v>190</v>
      </c>
      <c r="E717" s="31" t="s">
        <v>522</v>
      </c>
      <c r="F717" s="207" t="s">
        <v>518</v>
      </c>
      <c r="G717" s="225">
        <v>0</v>
      </c>
      <c r="H717" s="31" t="s">
        <v>254</v>
      </c>
      <c r="I717" s="31"/>
      <c r="J717" s="31"/>
    </row>
    <row r="718" spans="2:10" ht="15" x14ac:dyDescent="0.4">
      <c r="B718" s="145" t="s">
        <v>999</v>
      </c>
      <c r="C718" s="207" t="s">
        <v>1000</v>
      </c>
      <c r="D718" s="207" t="s">
        <v>190</v>
      </c>
      <c r="E718" s="31" t="s">
        <v>517</v>
      </c>
      <c r="F718" s="207" t="s">
        <v>518</v>
      </c>
      <c r="G718" s="225">
        <v>0</v>
      </c>
      <c r="H718" s="31" t="s">
        <v>254</v>
      </c>
      <c r="I718" s="31"/>
      <c r="J718" s="31"/>
    </row>
    <row r="719" spans="2:10" ht="15" x14ac:dyDescent="0.4">
      <c r="B719" s="145" t="s">
        <v>1035</v>
      </c>
      <c r="C719" s="207" t="s">
        <v>1036</v>
      </c>
      <c r="D719" s="207" t="s">
        <v>190</v>
      </c>
      <c r="E719" s="31" t="s">
        <v>519</v>
      </c>
      <c r="F719" s="207" t="s">
        <v>518</v>
      </c>
      <c r="G719" s="225">
        <v>419432000</v>
      </c>
      <c r="H719" s="31" t="s">
        <v>247</v>
      </c>
      <c r="I719" s="31"/>
      <c r="J719" s="31"/>
    </row>
    <row r="720" spans="2:10" ht="15" x14ac:dyDescent="0.4">
      <c r="B720" s="145" t="s">
        <v>1031</v>
      </c>
      <c r="C720" s="207" t="s">
        <v>1032</v>
      </c>
      <c r="D720" s="207" t="s">
        <v>190</v>
      </c>
      <c r="E720" s="31" t="s">
        <v>522</v>
      </c>
      <c r="F720" s="207" t="s">
        <v>518</v>
      </c>
      <c r="G720" s="225">
        <v>1290</v>
      </c>
      <c r="H720" s="31" t="s">
        <v>254</v>
      </c>
      <c r="I720" s="31"/>
      <c r="J720" s="31"/>
    </row>
    <row r="721" spans="2:10" ht="15" x14ac:dyDescent="0.4">
      <c r="B721" s="145" t="s">
        <v>1033</v>
      </c>
      <c r="C721" s="207" t="s">
        <v>1034</v>
      </c>
      <c r="D721" s="207" t="s">
        <v>190</v>
      </c>
      <c r="E721" s="31" t="s">
        <v>522</v>
      </c>
      <c r="F721" s="207" t="s">
        <v>518</v>
      </c>
      <c r="G721" s="225">
        <v>10</v>
      </c>
      <c r="H721" s="31" t="s">
        <v>254</v>
      </c>
      <c r="I721" s="31"/>
      <c r="J721" s="31"/>
    </row>
    <row r="722" spans="2:10" ht="15" x14ac:dyDescent="0.4">
      <c r="B722" s="145" t="s">
        <v>1037</v>
      </c>
      <c r="C722" s="207" t="s">
        <v>1038</v>
      </c>
      <c r="D722" s="207" t="s">
        <v>190</v>
      </c>
      <c r="E722" s="31" t="s">
        <v>519</v>
      </c>
      <c r="F722" s="207" t="s">
        <v>518</v>
      </c>
      <c r="G722" s="225">
        <v>365000</v>
      </c>
      <c r="H722" s="31" t="s">
        <v>247</v>
      </c>
      <c r="I722" s="31"/>
      <c r="J722" s="31"/>
    </row>
    <row r="723" spans="2:10" ht="15" x14ac:dyDescent="0.4">
      <c r="B723" s="145" t="s">
        <v>1001</v>
      </c>
      <c r="C723" s="207" t="s">
        <v>1002</v>
      </c>
      <c r="D723" s="207" t="s">
        <v>190</v>
      </c>
      <c r="E723" s="31" t="s">
        <v>517</v>
      </c>
      <c r="F723" s="207" t="s">
        <v>518</v>
      </c>
      <c r="G723" s="225">
        <v>0</v>
      </c>
      <c r="H723" s="31" t="s">
        <v>254</v>
      </c>
      <c r="I723" s="31"/>
      <c r="J723" s="31"/>
    </row>
    <row r="724" spans="2:10" ht="15" x14ac:dyDescent="0.4">
      <c r="B724" s="145" t="s">
        <v>1003</v>
      </c>
      <c r="C724" s="207" t="s">
        <v>1004</v>
      </c>
      <c r="D724" s="207" t="s">
        <v>190</v>
      </c>
      <c r="E724" s="31" t="s">
        <v>517</v>
      </c>
      <c r="F724" s="207" t="s">
        <v>518</v>
      </c>
      <c r="G724" s="225">
        <v>0</v>
      </c>
      <c r="H724" s="31" t="s">
        <v>254</v>
      </c>
      <c r="I724" s="31"/>
      <c r="J724" s="31"/>
    </row>
    <row r="725" spans="2:10" ht="15" x14ac:dyDescent="0.4">
      <c r="B725" s="145" t="s">
        <v>1005</v>
      </c>
      <c r="C725" s="207" t="s">
        <v>1006</v>
      </c>
      <c r="D725" s="207" t="s">
        <v>190</v>
      </c>
      <c r="E725" s="31" t="s">
        <v>517</v>
      </c>
      <c r="F725" s="207" t="s">
        <v>518</v>
      </c>
      <c r="G725" s="225">
        <v>0</v>
      </c>
      <c r="H725" s="31" t="s">
        <v>254</v>
      </c>
      <c r="I725" s="31"/>
      <c r="J725" s="31"/>
    </row>
    <row r="726" spans="2:10" ht="15" x14ac:dyDescent="0.4">
      <c r="B726" s="145" t="s">
        <v>801</v>
      </c>
      <c r="C726" s="207" t="s">
        <v>802</v>
      </c>
      <c r="D726" s="207" t="s">
        <v>190</v>
      </c>
      <c r="E726" s="31" t="s">
        <v>522</v>
      </c>
      <c r="F726" s="207" t="s">
        <v>518</v>
      </c>
      <c r="G726" s="225">
        <v>30</v>
      </c>
      <c r="H726" s="31" t="s">
        <v>254</v>
      </c>
      <c r="I726" s="31"/>
      <c r="J726" s="31"/>
    </row>
    <row r="727" spans="2:10" ht="15" x14ac:dyDescent="0.4">
      <c r="B727" s="145" t="s">
        <v>1007</v>
      </c>
      <c r="C727" s="207" t="s">
        <v>1008</v>
      </c>
      <c r="D727" s="207" t="s">
        <v>190</v>
      </c>
      <c r="E727" s="31" t="s">
        <v>517</v>
      </c>
      <c r="F727" s="207" t="s">
        <v>518</v>
      </c>
      <c r="G727" s="225">
        <v>0</v>
      </c>
      <c r="H727" s="31" t="s">
        <v>254</v>
      </c>
      <c r="I727" s="31"/>
      <c r="J727" s="31"/>
    </row>
    <row r="728" spans="2:10" ht="15" x14ac:dyDescent="0.4">
      <c r="B728" s="145" t="s">
        <v>1009</v>
      </c>
      <c r="C728" s="207" t="s">
        <v>1010</v>
      </c>
      <c r="D728" s="207" t="s">
        <v>190</v>
      </c>
      <c r="E728" s="31" t="s">
        <v>517</v>
      </c>
      <c r="F728" s="207" t="s">
        <v>518</v>
      </c>
      <c r="G728" s="225">
        <v>63</v>
      </c>
      <c r="H728" s="31" t="s">
        <v>254</v>
      </c>
      <c r="I728" s="31"/>
      <c r="J728" s="31"/>
    </row>
    <row r="729" spans="2:10" ht="15" x14ac:dyDescent="0.4">
      <c r="B729" s="145" t="s">
        <v>1011</v>
      </c>
      <c r="C729" s="207" t="s">
        <v>1012</v>
      </c>
      <c r="D729" s="207" t="s">
        <v>190</v>
      </c>
      <c r="E729" s="31" t="s">
        <v>517</v>
      </c>
      <c r="F729" s="207" t="s">
        <v>518</v>
      </c>
      <c r="G729" s="225">
        <v>182</v>
      </c>
      <c r="H729" s="31" t="s">
        <v>254</v>
      </c>
      <c r="I729" s="31"/>
      <c r="J729" s="31"/>
    </row>
    <row r="730" spans="2:10" ht="15" x14ac:dyDescent="0.4">
      <c r="B730" s="145" t="s">
        <v>1013</v>
      </c>
      <c r="C730" s="207" t="s">
        <v>1014</v>
      </c>
      <c r="D730" s="207" t="s">
        <v>190</v>
      </c>
      <c r="E730" s="31" t="s">
        <v>517</v>
      </c>
      <c r="F730" s="207" t="s">
        <v>518</v>
      </c>
      <c r="G730" s="225">
        <v>19</v>
      </c>
      <c r="H730" s="31" t="s">
        <v>254</v>
      </c>
      <c r="I730" s="31"/>
      <c r="J730" s="31"/>
    </row>
    <row r="731" spans="2:10" ht="15" x14ac:dyDescent="0.4">
      <c r="B731" s="145" t="s">
        <v>1015</v>
      </c>
      <c r="C731" s="207" t="s">
        <v>1016</v>
      </c>
      <c r="D731" s="207" t="s">
        <v>190</v>
      </c>
      <c r="E731" s="31" t="s">
        <v>517</v>
      </c>
      <c r="F731" s="207" t="s">
        <v>518</v>
      </c>
      <c r="G731" s="225">
        <v>0</v>
      </c>
      <c r="H731" s="31" t="s">
        <v>254</v>
      </c>
      <c r="I731" s="31"/>
      <c r="J731" s="31"/>
    </row>
    <row r="732" spans="2:10" ht="15" x14ac:dyDescent="0.4">
      <c r="B732" s="145" t="s">
        <v>1017</v>
      </c>
      <c r="C732" s="207" t="s">
        <v>1018</v>
      </c>
      <c r="D732" s="207" t="s">
        <v>190</v>
      </c>
      <c r="E732" s="31" t="s">
        <v>517</v>
      </c>
      <c r="F732" s="207" t="s">
        <v>518</v>
      </c>
      <c r="G732" s="225">
        <v>0</v>
      </c>
      <c r="H732" s="31" t="s">
        <v>254</v>
      </c>
      <c r="I732" s="31"/>
      <c r="J732" s="31"/>
    </row>
    <row r="733" spans="2:10" ht="15" x14ac:dyDescent="0.4">
      <c r="B733" s="145" t="s">
        <v>1019</v>
      </c>
      <c r="C733" s="207" t="s">
        <v>1020</v>
      </c>
      <c r="D733" s="207" t="s">
        <v>190</v>
      </c>
      <c r="E733" s="31" t="s">
        <v>517</v>
      </c>
      <c r="F733" s="207" t="s">
        <v>518</v>
      </c>
      <c r="G733" s="225">
        <v>0</v>
      </c>
      <c r="H733" s="31" t="s">
        <v>254</v>
      </c>
      <c r="I733" s="31"/>
      <c r="J733" s="31"/>
    </row>
    <row r="734" spans="2:10" ht="15" x14ac:dyDescent="0.4">
      <c r="B734" s="145" t="s">
        <v>1021</v>
      </c>
      <c r="C734" s="207" t="s">
        <v>1022</v>
      </c>
      <c r="D734" s="207" t="s">
        <v>190</v>
      </c>
      <c r="E734" s="31" t="s">
        <v>517</v>
      </c>
      <c r="F734" s="207" t="s">
        <v>518</v>
      </c>
      <c r="G734" s="225">
        <v>0</v>
      </c>
      <c r="H734" s="31" t="s">
        <v>254</v>
      </c>
      <c r="I734" s="31"/>
      <c r="J734" s="31"/>
    </row>
    <row r="735" spans="2:10" ht="15" x14ac:dyDescent="0.4">
      <c r="B735" s="145" t="s">
        <v>1023</v>
      </c>
      <c r="C735" s="207" t="s">
        <v>1024</v>
      </c>
      <c r="D735" s="207" t="s">
        <v>190</v>
      </c>
      <c r="E735" s="31" t="s">
        <v>517</v>
      </c>
      <c r="F735" s="207" t="s">
        <v>518</v>
      </c>
      <c r="G735" s="225">
        <v>0</v>
      </c>
      <c r="H735" s="31" t="s">
        <v>254</v>
      </c>
      <c r="I735" s="31"/>
      <c r="J735" s="31"/>
    </row>
    <row r="736" spans="2:10" ht="15" x14ac:dyDescent="0.4">
      <c r="B736" s="145" t="s">
        <v>1025</v>
      </c>
      <c r="C736" s="207" t="s">
        <v>1026</v>
      </c>
      <c r="D736" s="207" t="s">
        <v>190</v>
      </c>
      <c r="E736" s="31" t="s">
        <v>517</v>
      </c>
      <c r="F736" s="207" t="s">
        <v>518</v>
      </c>
      <c r="G736" s="225">
        <v>0</v>
      </c>
      <c r="H736" s="31" t="s">
        <v>254</v>
      </c>
      <c r="I736" s="31"/>
      <c r="J736" s="31"/>
    </row>
    <row r="737" spans="2:10" ht="15" x14ac:dyDescent="0.4">
      <c r="B737" s="145" t="s">
        <v>1027</v>
      </c>
      <c r="C737" s="207" t="s">
        <v>1028</v>
      </c>
      <c r="D737" s="207" t="s">
        <v>190</v>
      </c>
      <c r="E737" s="31" t="s">
        <v>517</v>
      </c>
      <c r="F737" s="207" t="s">
        <v>518</v>
      </c>
      <c r="G737" s="225">
        <v>171</v>
      </c>
      <c r="H737" s="31" t="s">
        <v>254</v>
      </c>
      <c r="I737" s="31"/>
      <c r="J737" s="31"/>
    </row>
    <row r="738" spans="2:10" ht="15" x14ac:dyDescent="0.4">
      <c r="B738" s="145" t="s">
        <v>1029</v>
      </c>
      <c r="C738" s="207" t="s">
        <v>1030</v>
      </c>
      <c r="D738" s="207" t="s">
        <v>190</v>
      </c>
      <c r="E738" s="31" t="s">
        <v>517</v>
      </c>
      <c r="F738" s="207" t="s">
        <v>518</v>
      </c>
      <c r="G738" s="225">
        <v>2</v>
      </c>
      <c r="H738" s="31" t="s">
        <v>254</v>
      </c>
      <c r="I738" s="31"/>
      <c r="J738" s="31"/>
    </row>
    <row r="739" spans="2:10" ht="15" x14ac:dyDescent="0.4">
      <c r="B739" s="145" t="s">
        <v>1039</v>
      </c>
      <c r="C739" s="207" t="s">
        <v>1040</v>
      </c>
      <c r="D739" s="207" t="s">
        <v>190</v>
      </c>
      <c r="E739" s="31" t="s">
        <v>519</v>
      </c>
      <c r="F739" s="207" t="s">
        <v>518</v>
      </c>
      <c r="G739" s="225">
        <v>1215000</v>
      </c>
      <c r="H739" s="31" t="s">
        <v>247</v>
      </c>
      <c r="I739" s="31"/>
      <c r="J739" s="31"/>
    </row>
    <row r="740" spans="2:10" ht="15" x14ac:dyDescent="0.4">
      <c r="B740" s="145" t="s">
        <v>1035</v>
      </c>
      <c r="C740" s="207" t="s">
        <v>1036</v>
      </c>
      <c r="D740" s="207" t="s">
        <v>190</v>
      </c>
      <c r="E740" s="31" t="s">
        <v>522</v>
      </c>
      <c r="F740" s="207" t="s">
        <v>518</v>
      </c>
      <c r="G740" s="225">
        <v>3260</v>
      </c>
      <c r="H740" s="31" t="s">
        <v>254</v>
      </c>
      <c r="I740" s="31"/>
      <c r="J740" s="31"/>
    </row>
    <row r="741" spans="2:10" ht="15" x14ac:dyDescent="0.4">
      <c r="B741" s="145" t="s">
        <v>1031</v>
      </c>
      <c r="C741" s="207" t="s">
        <v>1032</v>
      </c>
      <c r="D741" s="207" t="s">
        <v>190</v>
      </c>
      <c r="E741" s="31" t="s">
        <v>517</v>
      </c>
      <c r="F741" s="207" t="s">
        <v>518</v>
      </c>
      <c r="G741" s="225">
        <v>0</v>
      </c>
      <c r="H741" s="31" t="s">
        <v>254</v>
      </c>
      <c r="I741" s="31"/>
      <c r="J741" s="31"/>
    </row>
    <row r="742" spans="2:10" ht="15" x14ac:dyDescent="0.4">
      <c r="B742" s="145" t="s">
        <v>1033</v>
      </c>
      <c r="C742" s="207" t="s">
        <v>1034</v>
      </c>
      <c r="D742" s="207" t="s">
        <v>190</v>
      </c>
      <c r="E742" s="31" t="s">
        <v>517</v>
      </c>
      <c r="F742" s="207" t="s">
        <v>518</v>
      </c>
      <c r="G742" s="225">
        <v>0</v>
      </c>
      <c r="H742" s="31" t="s">
        <v>254</v>
      </c>
      <c r="I742" s="31"/>
      <c r="J742" s="31"/>
    </row>
    <row r="743" spans="2:10" ht="15" x14ac:dyDescent="0.4">
      <c r="B743" s="145" t="s">
        <v>1037</v>
      </c>
      <c r="C743" s="207" t="s">
        <v>1038</v>
      </c>
      <c r="D743" s="207" t="s">
        <v>190</v>
      </c>
      <c r="E743" s="31" t="s">
        <v>522</v>
      </c>
      <c r="F743" s="207" t="s">
        <v>518</v>
      </c>
      <c r="G743" s="225">
        <v>0</v>
      </c>
      <c r="H743" s="31" t="s">
        <v>254</v>
      </c>
      <c r="I743" s="31"/>
      <c r="J743" s="31"/>
    </row>
    <row r="744" spans="2:10" ht="15" x14ac:dyDescent="0.4">
      <c r="B744" s="145" t="s">
        <v>1041</v>
      </c>
      <c r="C744" s="207" t="s">
        <v>1042</v>
      </c>
      <c r="D744" s="207" t="s">
        <v>190</v>
      </c>
      <c r="E744" s="31" t="s">
        <v>519</v>
      </c>
      <c r="F744" s="207" t="s">
        <v>518</v>
      </c>
      <c r="G744" s="225">
        <v>14521000</v>
      </c>
      <c r="H744" s="31" t="s">
        <v>247</v>
      </c>
      <c r="I744" s="31"/>
      <c r="J744" s="31"/>
    </row>
    <row r="745" spans="2:10" ht="15" x14ac:dyDescent="0.4">
      <c r="B745" s="145" t="s">
        <v>1043</v>
      </c>
      <c r="C745" s="207" t="s">
        <v>1044</v>
      </c>
      <c r="D745" s="207" t="s">
        <v>190</v>
      </c>
      <c r="E745" s="31" t="s">
        <v>519</v>
      </c>
      <c r="F745" s="207" t="s">
        <v>518</v>
      </c>
      <c r="G745" s="225">
        <v>0</v>
      </c>
      <c r="H745" s="31" t="s">
        <v>247</v>
      </c>
      <c r="I745" s="31"/>
      <c r="J745" s="31"/>
    </row>
    <row r="746" spans="2:10" ht="15" x14ac:dyDescent="0.4">
      <c r="B746" s="145" t="s">
        <v>1045</v>
      </c>
      <c r="C746" s="207" t="s">
        <v>1046</v>
      </c>
      <c r="D746" s="207" t="s">
        <v>190</v>
      </c>
      <c r="E746" s="31" t="s">
        <v>519</v>
      </c>
      <c r="F746" s="207" t="s">
        <v>518</v>
      </c>
      <c r="G746" s="225">
        <v>296820000</v>
      </c>
      <c r="H746" s="31" t="s">
        <v>247</v>
      </c>
      <c r="I746" s="31"/>
      <c r="J746" s="31"/>
    </row>
    <row r="747" spans="2:10" ht="15" x14ac:dyDescent="0.4">
      <c r="B747" s="145" t="s">
        <v>801</v>
      </c>
      <c r="C747" s="207" t="s">
        <v>802</v>
      </c>
      <c r="D747" s="207" t="s">
        <v>190</v>
      </c>
      <c r="E747" s="31" t="s">
        <v>517</v>
      </c>
      <c r="F747" s="207" t="s">
        <v>518</v>
      </c>
      <c r="G747" s="225">
        <v>0</v>
      </c>
      <c r="H747" s="31" t="s">
        <v>254</v>
      </c>
      <c r="I747" s="31"/>
      <c r="J747" s="31"/>
    </row>
    <row r="748" spans="2:10" ht="15" x14ac:dyDescent="0.4">
      <c r="B748" s="145" t="s">
        <v>1047</v>
      </c>
      <c r="C748" s="207" t="s">
        <v>1048</v>
      </c>
      <c r="D748" s="207" t="s">
        <v>190</v>
      </c>
      <c r="E748" s="31" t="s">
        <v>519</v>
      </c>
      <c r="F748" s="207" t="s">
        <v>518</v>
      </c>
      <c r="G748" s="225">
        <v>94151000</v>
      </c>
      <c r="H748" s="31" t="s">
        <v>247</v>
      </c>
      <c r="I748" s="31"/>
      <c r="J748" s="31"/>
    </row>
    <row r="749" spans="2:10" ht="15" x14ac:dyDescent="0.4">
      <c r="B749" s="145" t="s">
        <v>1049</v>
      </c>
      <c r="C749" s="207" t="s">
        <v>1050</v>
      </c>
      <c r="D749" s="207" t="s">
        <v>190</v>
      </c>
      <c r="E749" s="31" t="s">
        <v>519</v>
      </c>
      <c r="F749" s="207" t="s">
        <v>518</v>
      </c>
      <c r="G749" s="225">
        <v>87941000</v>
      </c>
      <c r="H749" s="31" t="s">
        <v>247</v>
      </c>
      <c r="I749" s="31"/>
      <c r="J749" s="31"/>
    </row>
    <row r="750" spans="2:10" ht="15" x14ac:dyDescent="0.4">
      <c r="B750" s="145" t="s">
        <v>1051</v>
      </c>
      <c r="C750" s="207" t="s">
        <v>1052</v>
      </c>
      <c r="D750" s="207" t="s">
        <v>190</v>
      </c>
      <c r="E750" s="31" t="s">
        <v>519</v>
      </c>
      <c r="F750" s="207" t="s">
        <v>518</v>
      </c>
      <c r="G750" s="225">
        <v>36763000</v>
      </c>
      <c r="H750" s="31" t="s">
        <v>247</v>
      </c>
      <c r="I750" s="31"/>
      <c r="J750" s="31"/>
    </row>
    <row r="751" spans="2:10" ht="15" x14ac:dyDescent="0.4">
      <c r="B751" s="145" t="s">
        <v>1053</v>
      </c>
      <c r="C751" s="207" t="s">
        <v>1054</v>
      </c>
      <c r="D751" s="207" t="s">
        <v>190</v>
      </c>
      <c r="E751" s="31" t="s">
        <v>519</v>
      </c>
      <c r="F751" s="207" t="s">
        <v>518</v>
      </c>
      <c r="G751" s="225">
        <v>1153239000</v>
      </c>
      <c r="H751" s="31" t="s">
        <v>247</v>
      </c>
      <c r="I751" s="31"/>
      <c r="J751" s="31"/>
    </row>
    <row r="752" spans="2:10" ht="15" x14ac:dyDescent="0.4">
      <c r="B752" s="145" t="s">
        <v>1055</v>
      </c>
      <c r="C752" s="207" t="s">
        <v>1056</v>
      </c>
      <c r="D752" s="207" t="s">
        <v>190</v>
      </c>
      <c r="E752" s="31" t="s">
        <v>519</v>
      </c>
      <c r="F752" s="207" t="s">
        <v>518</v>
      </c>
      <c r="G752" s="225">
        <v>0</v>
      </c>
      <c r="H752" s="31" t="s">
        <v>247</v>
      </c>
      <c r="I752" s="31"/>
      <c r="J752" s="31"/>
    </row>
    <row r="753" spans="2:10" ht="15" x14ac:dyDescent="0.4">
      <c r="B753" s="145" t="s">
        <v>1057</v>
      </c>
      <c r="C753" s="207" t="s">
        <v>1058</v>
      </c>
      <c r="D753" s="207" t="s">
        <v>190</v>
      </c>
      <c r="E753" s="31" t="s">
        <v>519</v>
      </c>
      <c r="F753" s="207" t="s">
        <v>518</v>
      </c>
      <c r="G753" s="225">
        <v>7730000</v>
      </c>
      <c r="H753" s="31" t="s">
        <v>247</v>
      </c>
      <c r="I753" s="31"/>
      <c r="J753" s="31"/>
    </row>
    <row r="754" spans="2:10" ht="15" x14ac:dyDescent="0.4">
      <c r="B754" s="145" t="s">
        <v>1059</v>
      </c>
      <c r="C754" s="207" t="s">
        <v>1060</v>
      </c>
      <c r="D754" s="207" t="s">
        <v>190</v>
      </c>
      <c r="E754" s="31" t="s">
        <v>519</v>
      </c>
      <c r="F754" s="207" t="s">
        <v>518</v>
      </c>
      <c r="G754" s="225">
        <v>4332000</v>
      </c>
      <c r="H754" s="31" t="s">
        <v>247</v>
      </c>
      <c r="I754" s="31"/>
      <c r="J754" s="31"/>
    </row>
    <row r="755" spans="2:10" ht="15" x14ac:dyDescent="0.4">
      <c r="B755" s="145" t="s">
        <v>1061</v>
      </c>
      <c r="C755" s="207" t="s">
        <v>1062</v>
      </c>
      <c r="D755" s="207" t="s">
        <v>190</v>
      </c>
      <c r="E755" s="31" t="s">
        <v>519</v>
      </c>
      <c r="F755" s="207" t="s">
        <v>518</v>
      </c>
      <c r="G755" s="225">
        <v>993000</v>
      </c>
      <c r="H755" s="31" t="s">
        <v>247</v>
      </c>
      <c r="I755" s="31"/>
      <c r="J755" s="31"/>
    </row>
    <row r="756" spans="2:10" ht="15" x14ac:dyDescent="0.4">
      <c r="B756" s="145" t="s">
        <v>1063</v>
      </c>
      <c r="C756" s="207" t="s">
        <v>1064</v>
      </c>
      <c r="D756" s="207" t="s">
        <v>190</v>
      </c>
      <c r="E756" s="31" t="s">
        <v>519</v>
      </c>
      <c r="F756" s="207" t="s">
        <v>518</v>
      </c>
      <c r="G756" s="225">
        <v>11863000</v>
      </c>
      <c r="H756" s="31" t="s">
        <v>247</v>
      </c>
      <c r="I756" s="31"/>
      <c r="J756" s="31"/>
    </row>
    <row r="757" spans="2:10" ht="15" x14ac:dyDescent="0.4">
      <c r="B757" s="145" t="s">
        <v>1065</v>
      </c>
      <c r="C757" s="207" t="s">
        <v>1066</v>
      </c>
      <c r="D757" s="207" t="s">
        <v>190</v>
      </c>
      <c r="E757" s="31" t="s">
        <v>519</v>
      </c>
      <c r="F757" s="207" t="s">
        <v>518</v>
      </c>
      <c r="G757" s="225">
        <v>9021000</v>
      </c>
      <c r="H757" s="31" t="s">
        <v>247</v>
      </c>
      <c r="I757" s="31"/>
      <c r="J757" s="31"/>
    </row>
    <row r="758" spans="2:10" ht="15" x14ac:dyDescent="0.4">
      <c r="B758" s="145" t="s">
        <v>1067</v>
      </c>
      <c r="C758" s="207" t="s">
        <v>1068</v>
      </c>
      <c r="D758" s="207" t="s">
        <v>190</v>
      </c>
      <c r="E758" s="31" t="s">
        <v>519</v>
      </c>
      <c r="F758" s="207" t="s">
        <v>518</v>
      </c>
      <c r="G758" s="225">
        <v>14000</v>
      </c>
      <c r="H758" s="31" t="s">
        <v>247</v>
      </c>
      <c r="I758" s="31"/>
      <c r="J758" s="31"/>
    </row>
    <row r="759" spans="2:10" ht="15" x14ac:dyDescent="0.4">
      <c r="B759" s="145" t="s">
        <v>1069</v>
      </c>
      <c r="C759" s="207" t="s">
        <v>1070</v>
      </c>
      <c r="D759" s="207" t="s">
        <v>190</v>
      </c>
      <c r="E759" s="31" t="s">
        <v>519</v>
      </c>
      <c r="F759" s="207" t="s">
        <v>518</v>
      </c>
      <c r="G759" s="225">
        <v>3609000</v>
      </c>
      <c r="H759" s="31" t="s">
        <v>247</v>
      </c>
      <c r="I759" s="31"/>
      <c r="J759" s="31"/>
    </row>
    <row r="760" spans="2:10" ht="15" x14ac:dyDescent="0.4">
      <c r="B760" s="145" t="s">
        <v>1071</v>
      </c>
      <c r="C760" s="207" t="s">
        <v>1072</v>
      </c>
      <c r="D760" s="207" t="s">
        <v>190</v>
      </c>
      <c r="E760" s="31" t="s">
        <v>519</v>
      </c>
      <c r="F760" s="207" t="s">
        <v>518</v>
      </c>
      <c r="G760" s="225">
        <v>1237000</v>
      </c>
      <c r="H760" s="31" t="s">
        <v>247</v>
      </c>
      <c r="I760" s="31"/>
      <c r="J760" s="31"/>
    </row>
    <row r="761" spans="2:10" ht="15" x14ac:dyDescent="0.4">
      <c r="B761" s="145" t="s">
        <v>1039</v>
      </c>
      <c r="C761" s="207" t="s">
        <v>1040</v>
      </c>
      <c r="D761" s="207" t="s">
        <v>190</v>
      </c>
      <c r="E761" s="31" t="s">
        <v>522</v>
      </c>
      <c r="F761" s="207" t="s">
        <v>518</v>
      </c>
      <c r="G761" s="225">
        <v>10</v>
      </c>
      <c r="H761" s="31" t="s">
        <v>254</v>
      </c>
      <c r="I761" s="31"/>
      <c r="J761" s="31"/>
    </row>
    <row r="762" spans="2:10" ht="15" x14ac:dyDescent="0.4">
      <c r="B762" s="145" t="s">
        <v>1035</v>
      </c>
      <c r="C762" s="207" t="s">
        <v>1036</v>
      </c>
      <c r="D762" s="207" t="s">
        <v>190</v>
      </c>
      <c r="E762" s="31" t="s">
        <v>517</v>
      </c>
      <c r="F762" s="207" t="s">
        <v>518</v>
      </c>
      <c r="G762" s="225">
        <v>0</v>
      </c>
      <c r="H762" s="31" t="s">
        <v>254</v>
      </c>
      <c r="I762" s="31"/>
      <c r="J762" s="31"/>
    </row>
    <row r="763" spans="2:10" ht="15" x14ac:dyDescent="0.4">
      <c r="B763" s="145" t="s">
        <v>1073</v>
      </c>
      <c r="C763" s="207" t="s">
        <v>1074</v>
      </c>
      <c r="D763" s="207" t="s">
        <v>190</v>
      </c>
      <c r="E763" s="31" t="s">
        <v>519</v>
      </c>
      <c r="F763" s="207" t="s">
        <v>518</v>
      </c>
      <c r="G763" s="225">
        <v>225184000</v>
      </c>
      <c r="H763" s="31" t="s">
        <v>247</v>
      </c>
      <c r="I763" s="31"/>
      <c r="J763" s="31"/>
    </row>
    <row r="764" spans="2:10" ht="15" x14ac:dyDescent="0.4">
      <c r="B764" s="145" t="s">
        <v>859</v>
      </c>
      <c r="C764" s="207" t="s">
        <v>860</v>
      </c>
      <c r="D764" s="207" t="s">
        <v>190</v>
      </c>
      <c r="E764" s="31" t="s">
        <v>519</v>
      </c>
      <c r="F764" s="207" t="s">
        <v>518</v>
      </c>
      <c r="G764" s="225">
        <v>1791000</v>
      </c>
      <c r="H764" s="31" t="s">
        <v>247</v>
      </c>
      <c r="I764" s="31"/>
      <c r="J764" s="31"/>
    </row>
    <row r="765" spans="2:10" ht="15" x14ac:dyDescent="0.4">
      <c r="B765" s="145" t="s">
        <v>1037</v>
      </c>
      <c r="C765" s="207" t="s">
        <v>1038</v>
      </c>
      <c r="D765" s="207" t="s">
        <v>190</v>
      </c>
      <c r="E765" s="31" t="s">
        <v>517</v>
      </c>
      <c r="F765" s="207" t="s">
        <v>518</v>
      </c>
      <c r="G765" s="225">
        <v>57</v>
      </c>
      <c r="H765" s="31" t="s">
        <v>254</v>
      </c>
      <c r="I765" s="31"/>
      <c r="J765" s="31"/>
    </row>
    <row r="766" spans="2:10" ht="15" x14ac:dyDescent="0.4">
      <c r="B766" s="145" t="s">
        <v>1041</v>
      </c>
      <c r="C766" s="207" t="s">
        <v>1042</v>
      </c>
      <c r="D766" s="207" t="s">
        <v>190</v>
      </c>
      <c r="E766" s="31" t="s">
        <v>522</v>
      </c>
      <c r="F766" s="207" t="s">
        <v>518</v>
      </c>
      <c r="G766" s="225">
        <v>0</v>
      </c>
      <c r="H766" s="31" t="s">
        <v>254</v>
      </c>
      <c r="I766" s="31"/>
      <c r="J766" s="31"/>
    </row>
    <row r="767" spans="2:10" ht="15" x14ac:dyDescent="0.4">
      <c r="B767" s="145" t="s">
        <v>1043</v>
      </c>
      <c r="C767" s="207" t="s">
        <v>1044</v>
      </c>
      <c r="D767" s="207" t="s">
        <v>190</v>
      </c>
      <c r="E767" s="31" t="s">
        <v>522</v>
      </c>
      <c r="F767" s="207" t="s">
        <v>518</v>
      </c>
      <c r="G767" s="225">
        <v>0</v>
      </c>
      <c r="H767" s="31" t="s">
        <v>254</v>
      </c>
      <c r="I767" s="31"/>
      <c r="J767" s="31"/>
    </row>
    <row r="768" spans="2:10" ht="15" x14ac:dyDescent="0.4">
      <c r="B768" s="145" t="s">
        <v>1045</v>
      </c>
      <c r="C768" s="207" t="s">
        <v>1046</v>
      </c>
      <c r="D768" s="207" t="s">
        <v>190</v>
      </c>
      <c r="E768" s="31" t="s">
        <v>522</v>
      </c>
      <c r="F768" s="207" t="s">
        <v>518</v>
      </c>
      <c r="G768" s="225">
        <v>3260</v>
      </c>
      <c r="H768" s="31" t="s">
        <v>254</v>
      </c>
      <c r="I768" s="31"/>
      <c r="J768" s="31"/>
    </row>
    <row r="769" spans="2:10" ht="15" x14ac:dyDescent="0.4">
      <c r="B769" s="145" t="s">
        <v>799</v>
      </c>
      <c r="C769" s="207" t="s">
        <v>800</v>
      </c>
      <c r="D769" s="207" t="s">
        <v>190</v>
      </c>
      <c r="E769" s="31" t="s">
        <v>519</v>
      </c>
      <c r="F769" s="207" t="s">
        <v>518</v>
      </c>
      <c r="G769" s="225">
        <v>203000</v>
      </c>
      <c r="H769" s="31" t="s">
        <v>247</v>
      </c>
      <c r="I769" s="31"/>
      <c r="J769" s="31"/>
    </row>
    <row r="770" spans="2:10" ht="15" x14ac:dyDescent="0.4">
      <c r="B770" s="145" t="s">
        <v>801</v>
      </c>
      <c r="C770" s="207" t="s">
        <v>802</v>
      </c>
      <c r="D770" s="207" t="s">
        <v>190</v>
      </c>
      <c r="E770" s="31" t="s">
        <v>519</v>
      </c>
      <c r="F770" s="207" t="s">
        <v>518</v>
      </c>
      <c r="G770" s="225">
        <v>189000</v>
      </c>
      <c r="H770" s="31" t="s">
        <v>247</v>
      </c>
      <c r="I770" s="31"/>
      <c r="J770" s="31"/>
    </row>
    <row r="771" spans="2:10" ht="15" x14ac:dyDescent="0.4">
      <c r="B771" s="145" t="s">
        <v>1047</v>
      </c>
      <c r="C771" s="207" t="s">
        <v>1048</v>
      </c>
      <c r="D771" s="207" t="s">
        <v>190</v>
      </c>
      <c r="E771" s="31" t="s">
        <v>522</v>
      </c>
      <c r="F771" s="207" t="s">
        <v>518</v>
      </c>
      <c r="G771" s="225">
        <v>780</v>
      </c>
      <c r="H771" s="31" t="s">
        <v>254</v>
      </c>
      <c r="I771" s="31"/>
      <c r="J771" s="31"/>
    </row>
    <row r="772" spans="2:10" ht="15" x14ac:dyDescent="0.4">
      <c r="B772" s="145" t="s">
        <v>1049</v>
      </c>
      <c r="C772" s="207" t="s">
        <v>1050</v>
      </c>
      <c r="D772" s="207" t="s">
        <v>190</v>
      </c>
      <c r="E772" s="31" t="s">
        <v>522</v>
      </c>
      <c r="F772" s="207" t="s">
        <v>518</v>
      </c>
      <c r="G772" s="225">
        <v>1720</v>
      </c>
      <c r="H772" s="31" t="s">
        <v>254</v>
      </c>
      <c r="I772" s="31"/>
      <c r="J772" s="31"/>
    </row>
    <row r="773" spans="2:10" ht="15" x14ac:dyDescent="0.4">
      <c r="B773" s="145" t="s">
        <v>1051</v>
      </c>
      <c r="C773" s="207" t="s">
        <v>1052</v>
      </c>
      <c r="D773" s="207" t="s">
        <v>190</v>
      </c>
      <c r="E773" s="31" t="s">
        <v>522</v>
      </c>
      <c r="F773" s="207" t="s">
        <v>518</v>
      </c>
      <c r="G773" s="225">
        <v>4750</v>
      </c>
      <c r="H773" s="31" t="s">
        <v>254</v>
      </c>
      <c r="I773" s="31"/>
      <c r="J773" s="31"/>
    </row>
    <row r="774" spans="2:10" ht="15" x14ac:dyDescent="0.4">
      <c r="B774" s="145" t="s">
        <v>1053</v>
      </c>
      <c r="C774" s="207" t="s">
        <v>1054</v>
      </c>
      <c r="D774" s="207" t="s">
        <v>190</v>
      </c>
      <c r="E774" s="31" t="s">
        <v>522</v>
      </c>
      <c r="F774" s="207" t="s">
        <v>518</v>
      </c>
      <c r="G774" s="225">
        <v>78060</v>
      </c>
      <c r="H774" s="31" t="s">
        <v>254</v>
      </c>
      <c r="I774" s="31"/>
      <c r="J774" s="31"/>
    </row>
    <row r="775" spans="2:10" ht="15" x14ac:dyDescent="0.4">
      <c r="B775" s="145" t="s">
        <v>1055</v>
      </c>
      <c r="C775" s="207" t="s">
        <v>1056</v>
      </c>
      <c r="D775" s="207" t="s">
        <v>190</v>
      </c>
      <c r="E775" s="31" t="s">
        <v>522</v>
      </c>
      <c r="F775" s="207" t="s">
        <v>518</v>
      </c>
      <c r="G775" s="225">
        <v>0</v>
      </c>
      <c r="H775" s="31" t="s">
        <v>254</v>
      </c>
      <c r="I775" s="31"/>
      <c r="J775" s="31"/>
    </row>
    <row r="776" spans="2:10" ht="15" x14ac:dyDescent="0.4">
      <c r="B776" s="145" t="s">
        <v>1057</v>
      </c>
      <c r="C776" s="207" t="s">
        <v>1058</v>
      </c>
      <c r="D776" s="207" t="s">
        <v>190</v>
      </c>
      <c r="E776" s="31" t="s">
        <v>522</v>
      </c>
      <c r="F776" s="207" t="s">
        <v>518</v>
      </c>
      <c r="G776" s="225">
        <v>0</v>
      </c>
      <c r="H776" s="31" t="s">
        <v>254</v>
      </c>
      <c r="I776" s="31"/>
      <c r="J776" s="31"/>
    </row>
    <row r="777" spans="2:10" ht="15" x14ac:dyDescent="0.4">
      <c r="B777" s="145" t="s">
        <v>1059</v>
      </c>
      <c r="C777" s="207" t="s">
        <v>1060</v>
      </c>
      <c r="D777" s="207" t="s">
        <v>190</v>
      </c>
      <c r="E777" s="31" t="s">
        <v>522</v>
      </c>
      <c r="F777" s="207" t="s">
        <v>518</v>
      </c>
      <c r="G777" s="225">
        <v>0</v>
      </c>
      <c r="H777" s="31" t="s">
        <v>254</v>
      </c>
      <c r="I777" s="31"/>
      <c r="J777" s="31"/>
    </row>
    <row r="778" spans="2:10" ht="15" x14ac:dyDescent="0.4">
      <c r="B778" s="145" t="s">
        <v>1061</v>
      </c>
      <c r="C778" s="207" t="s">
        <v>1062</v>
      </c>
      <c r="D778" s="207" t="s">
        <v>190</v>
      </c>
      <c r="E778" s="31" t="s">
        <v>522</v>
      </c>
      <c r="F778" s="207" t="s">
        <v>518</v>
      </c>
      <c r="G778" s="225">
        <v>0</v>
      </c>
      <c r="H778" s="31" t="s">
        <v>254</v>
      </c>
      <c r="I778" s="31"/>
      <c r="J778" s="31"/>
    </row>
    <row r="779" spans="2:10" ht="15" x14ac:dyDescent="0.4">
      <c r="B779" s="145" t="s">
        <v>1063</v>
      </c>
      <c r="C779" s="207" t="s">
        <v>1064</v>
      </c>
      <c r="D779" s="207" t="s">
        <v>190</v>
      </c>
      <c r="E779" s="31" t="s">
        <v>522</v>
      </c>
      <c r="F779" s="207" t="s">
        <v>518</v>
      </c>
      <c r="G779" s="225">
        <v>0</v>
      </c>
      <c r="H779" s="31" t="s">
        <v>254</v>
      </c>
      <c r="I779" s="31"/>
      <c r="J779" s="31"/>
    </row>
    <row r="780" spans="2:10" ht="15" x14ac:dyDescent="0.4">
      <c r="B780" s="145" t="s">
        <v>1065</v>
      </c>
      <c r="C780" s="207" t="s">
        <v>1066</v>
      </c>
      <c r="D780" s="207" t="s">
        <v>190</v>
      </c>
      <c r="E780" s="31" t="s">
        <v>522</v>
      </c>
      <c r="F780" s="207" t="s">
        <v>518</v>
      </c>
      <c r="G780" s="225">
        <v>0</v>
      </c>
      <c r="H780" s="31" t="s">
        <v>254</v>
      </c>
      <c r="I780" s="31"/>
      <c r="J780" s="31"/>
    </row>
    <row r="781" spans="2:10" ht="15" x14ac:dyDescent="0.4">
      <c r="B781" s="145" t="s">
        <v>1067</v>
      </c>
      <c r="C781" s="207" t="s">
        <v>1068</v>
      </c>
      <c r="D781" s="207" t="s">
        <v>190</v>
      </c>
      <c r="E781" s="31" t="s">
        <v>522</v>
      </c>
      <c r="F781" s="207" t="s">
        <v>518</v>
      </c>
      <c r="G781" s="225">
        <v>0</v>
      </c>
      <c r="H781" s="31" t="s">
        <v>254</v>
      </c>
      <c r="I781" s="31"/>
      <c r="J781" s="31"/>
    </row>
    <row r="782" spans="2:10" ht="15" x14ac:dyDescent="0.4">
      <c r="B782" s="145" t="s">
        <v>1069</v>
      </c>
      <c r="C782" s="207" t="s">
        <v>1070</v>
      </c>
      <c r="D782" s="207" t="s">
        <v>190</v>
      </c>
      <c r="E782" s="31" t="s">
        <v>522</v>
      </c>
      <c r="F782" s="207" t="s">
        <v>518</v>
      </c>
      <c r="G782" s="225">
        <v>0</v>
      </c>
      <c r="H782" s="31" t="s">
        <v>254</v>
      </c>
      <c r="I782" s="31"/>
      <c r="J782" s="31"/>
    </row>
    <row r="783" spans="2:10" ht="15" x14ac:dyDescent="0.4">
      <c r="B783" s="145" t="s">
        <v>1071</v>
      </c>
      <c r="C783" s="207" t="s">
        <v>1072</v>
      </c>
      <c r="D783" s="207" t="s">
        <v>190</v>
      </c>
      <c r="E783" s="31" t="s">
        <v>522</v>
      </c>
      <c r="F783" s="207" t="s">
        <v>518</v>
      </c>
      <c r="G783" s="225">
        <v>0</v>
      </c>
      <c r="H783" s="31" t="s">
        <v>254</v>
      </c>
      <c r="I783" s="31"/>
      <c r="J783" s="31"/>
    </row>
    <row r="784" spans="2:10" ht="15" x14ac:dyDescent="0.4">
      <c r="B784" s="145" t="s">
        <v>1039</v>
      </c>
      <c r="C784" s="207" t="s">
        <v>1040</v>
      </c>
      <c r="D784" s="207" t="s">
        <v>190</v>
      </c>
      <c r="E784" s="31" t="s">
        <v>517</v>
      </c>
      <c r="F784" s="207" t="s">
        <v>518</v>
      </c>
      <c r="G784" s="225">
        <v>0</v>
      </c>
      <c r="H784" s="31" t="s">
        <v>254</v>
      </c>
      <c r="I784" s="31"/>
      <c r="J784" s="31"/>
    </row>
    <row r="785" spans="2:10" ht="15" x14ac:dyDescent="0.4">
      <c r="B785" s="145" t="s">
        <v>1075</v>
      </c>
      <c r="C785" s="207" t="s">
        <v>1076</v>
      </c>
      <c r="D785" s="207" t="s">
        <v>190</v>
      </c>
      <c r="E785" s="31" t="s">
        <v>519</v>
      </c>
      <c r="F785" s="207" t="s">
        <v>518</v>
      </c>
      <c r="G785" s="225">
        <v>1723000</v>
      </c>
      <c r="H785" s="31" t="s">
        <v>247</v>
      </c>
      <c r="I785" s="31"/>
      <c r="J785" s="31"/>
    </row>
    <row r="786" spans="2:10" ht="15" x14ac:dyDescent="0.4">
      <c r="B786" s="145" t="s">
        <v>1077</v>
      </c>
      <c r="C786" s="207" t="s">
        <v>1078</v>
      </c>
      <c r="D786" s="207" t="s">
        <v>190</v>
      </c>
      <c r="E786" s="31" t="s">
        <v>519</v>
      </c>
      <c r="F786" s="207" t="s">
        <v>518</v>
      </c>
      <c r="G786" s="225">
        <v>822244000</v>
      </c>
      <c r="H786" s="31" t="s">
        <v>247</v>
      </c>
      <c r="I786" s="31"/>
      <c r="J786" s="31"/>
    </row>
    <row r="787" spans="2:10" ht="15" x14ac:dyDescent="0.4">
      <c r="B787" s="145" t="s">
        <v>1079</v>
      </c>
      <c r="C787" s="207" t="s">
        <v>1080</v>
      </c>
      <c r="D787" s="207" t="s">
        <v>190</v>
      </c>
      <c r="E787" s="31" t="s">
        <v>519</v>
      </c>
      <c r="F787" s="207" t="s">
        <v>518</v>
      </c>
      <c r="G787" s="225">
        <v>150016000</v>
      </c>
      <c r="H787" s="31" t="s">
        <v>247</v>
      </c>
      <c r="I787" s="31"/>
      <c r="J787" s="31"/>
    </row>
    <row r="788" spans="2:10" ht="15" x14ac:dyDescent="0.4">
      <c r="B788" s="145" t="s">
        <v>1075</v>
      </c>
      <c r="C788" s="207" t="s">
        <v>1076</v>
      </c>
      <c r="D788" s="207" t="s">
        <v>190</v>
      </c>
      <c r="E788" s="31" t="s">
        <v>522</v>
      </c>
      <c r="F788" s="207" t="s">
        <v>518</v>
      </c>
      <c r="G788" s="225">
        <v>0</v>
      </c>
      <c r="H788" s="31" t="s">
        <v>254</v>
      </c>
      <c r="I788" s="31"/>
      <c r="J788" s="31"/>
    </row>
    <row r="789" spans="2:10" ht="15" x14ac:dyDescent="0.4">
      <c r="B789" s="145" t="s">
        <v>1079</v>
      </c>
      <c r="C789" s="207" t="s">
        <v>1080</v>
      </c>
      <c r="D789" s="207" t="s">
        <v>190</v>
      </c>
      <c r="E789" s="31" t="s">
        <v>522</v>
      </c>
      <c r="F789" s="207" t="s">
        <v>518</v>
      </c>
      <c r="G789" s="225">
        <v>3430</v>
      </c>
      <c r="H789" s="31" t="s">
        <v>254</v>
      </c>
      <c r="I789" s="31"/>
      <c r="J789" s="31"/>
    </row>
    <row r="790" spans="2:10" ht="15" x14ac:dyDescent="0.4">
      <c r="B790" s="145" t="s">
        <v>1079</v>
      </c>
      <c r="C790" s="207" t="s">
        <v>1080</v>
      </c>
      <c r="D790" s="207" t="s">
        <v>190</v>
      </c>
      <c r="E790" s="31" t="s">
        <v>517</v>
      </c>
      <c r="F790" s="207" t="s">
        <v>518</v>
      </c>
      <c r="G790" s="225">
        <v>0</v>
      </c>
      <c r="H790" s="31" t="s">
        <v>254</v>
      </c>
      <c r="I790" s="31"/>
      <c r="J790" s="31"/>
    </row>
    <row r="791" spans="2:10" ht="15" x14ac:dyDescent="0.4">
      <c r="B791" s="145" t="s">
        <v>1075</v>
      </c>
      <c r="C791" s="207" t="s">
        <v>1076</v>
      </c>
      <c r="D791" s="207" t="s">
        <v>190</v>
      </c>
      <c r="E791" s="31" t="s">
        <v>517</v>
      </c>
      <c r="F791" s="207" t="s">
        <v>518</v>
      </c>
      <c r="G791" s="225">
        <v>0</v>
      </c>
      <c r="H791" s="31" t="s">
        <v>254</v>
      </c>
      <c r="I791" s="31"/>
      <c r="J791" s="31"/>
    </row>
    <row r="792" spans="2:10" ht="15" x14ac:dyDescent="0.4">
      <c r="B792" s="145" t="s">
        <v>1081</v>
      </c>
      <c r="C792" s="207" t="s">
        <v>1082</v>
      </c>
      <c r="D792" s="207" t="s">
        <v>190</v>
      </c>
      <c r="E792" s="31" t="s">
        <v>519</v>
      </c>
      <c r="F792" s="207" t="s">
        <v>518</v>
      </c>
      <c r="G792" s="225">
        <v>28808000</v>
      </c>
      <c r="H792" s="31" t="s">
        <v>247</v>
      </c>
      <c r="I792" s="31"/>
      <c r="J792" s="31"/>
    </row>
    <row r="793" spans="2:10" ht="15" x14ac:dyDescent="0.4">
      <c r="B793" s="145" t="s">
        <v>1083</v>
      </c>
      <c r="C793" s="207" t="s">
        <v>1084</v>
      </c>
      <c r="D793" s="207" t="s">
        <v>190</v>
      </c>
      <c r="E793" s="31" t="s">
        <v>519</v>
      </c>
      <c r="F793" s="207" t="s">
        <v>518</v>
      </c>
      <c r="G793" s="225">
        <v>1143000</v>
      </c>
      <c r="H793" s="31" t="s">
        <v>247</v>
      </c>
      <c r="I793" s="31"/>
      <c r="J793" s="31"/>
    </row>
    <row r="794" spans="2:10" ht="15" x14ac:dyDescent="0.4">
      <c r="B794" s="145" t="s">
        <v>1081</v>
      </c>
      <c r="C794" s="207" t="s">
        <v>1082</v>
      </c>
      <c r="D794" s="207" t="s">
        <v>190</v>
      </c>
      <c r="E794" s="31" t="s">
        <v>522</v>
      </c>
      <c r="F794" s="207" t="s">
        <v>518</v>
      </c>
      <c r="G794" s="225">
        <v>930</v>
      </c>
      <c r="H794" s="31" t="s">
        <v>254</v>
      </c>
      <c r="I794" s="31"/>
      <c r="J794" s="31"/>
    </row>
    <row r="795" spans="2:10" ht="15" x14ac:dyDescent="0.4">
      <c r="B795" s="145" t="s">
        <v>1081</v>
      </c>
      <c r="C795" s="207" t="s">
        <v>1082</v>
      </c>
      <c r="D795" s="207" t="s">
        <v>190</v>
      </c>
      <c r="E795" s="31" t="s">
        <v>517</v>
      </c>
      <c r="F795" s="207" t="s">
        <v>518</v>
      </c>
      <c r="G795" s="225">
        <v>0</v>
      </c>
      <c r="H795" s="31" t="s">
        <v>254</v>
      </c>
      <c r="I795" s="31"/>
      <c r="J795" s="31"/>
    </row>
    <row r="796" spans="2:10" ht="15" x14ac:dyDescent="0.4">
      <c r="B796" s="145" t="s">
        <v>1083</v>
      </c>
      <c r="C796" s="207" t="s">
        <v>1084</v>
      </c>
      <c r="D796" s="207" t="s">
        <v>190</v>
      </c>
      <c r="E796" s="31" t="s">
        <v>522</v>
      </c>
      <c r="F796" s="207" t="s">
        <v>518</v>
      </c>
      <c r="G796" s="225">
        <v>60</v>
      </c>
      <c r="H796" s="31" t="s">
        <v>254</v>
      </c>
      <c r="I796" s="31"/>
      <c r="J796" s="31"/>
    </row>
    <row r="797" spans="2:10" ht="15" x14ac:dyDescent="0.4">
      <c r="B797" s="145" t="s">
        <v>1077</v>
      </c>
      <c r="C797" s="207" t="s">
        <v>1078</v>
      </c>
      <c r="D797" s="207" t="s">
        <v>190</v>
      </c>
      <c r="E797" s="31" t="s">
        <v>522</v>
      </c>
      <c r="F797" s="207" t="s">
        <v>518</v>
      </c>
      <c r="G797" s="225">
        <v>10710</v>
      </c>
      <c r="H797" s="31" t="s">
        <v>254</v>
      </c>
      <c r="I797" s="31"/>
      <c r="J797" s="31"/>
    </row>
    <row r="798" spans="2:10" ht="15" x14ac:dyDescent="0.4">
      <c r="B798" s="145" t="s">
        <v>1073</v>
      </c>
      <c r="C798" s="207" t="s">
        <v>1074</v>
      </c>
      <c r="D798" s="207" t="s">
        <v>190</v>
      </c>
      <c r="E798" s="31" t="s">
        <v>522</v>
      </c>
      <c r="F798" s="207" t="s">
        <v>518</v>
      </c>
      <c r="G798" s="225">
        <v>3160</v>
      </c>
      <c r="H798" s="31" t="s">
        <v>254</v>
      </c>
      <c r="I798" s="31"/>
      <c r="J798" s="31"/>
    </row>
    <row r="799" spans="2:10" ht="15" x14ac:dyDescent="0.4">
      <c r="B799" s="145" t="s">
        <v>859</v>
      </c>
      <c r="C799" s="207" t="s">
        <v>860</v>
      </c>
      <c r="D799" s="207" t="s">
        <v>190</v>
      </c>
      <c r="E799" s="31" t="s">
        <v>522</v>
      </c>
      <c r="F799" s="207" t="s">
        <v>518</v>
      </c>
      <c r="G799" s="225">
        <v>40</v>
      </c>
      <c r="H799" s="31" t="s">
        <v>254</v>
      </c>
      <c r="I799" s="31"/>
      <c r="J799" s="31"/>
    </row>
    <row r="800" spans="2:10" ht="15" x14ac:dyDescent="0.4">
      <c r="B800" s="145" t="s">
        <v>790</v>
      </c>
      <c r="C800" s="207" t="s">
        <v>791</v>
      </c>
      <c r="D800" s="207" t="s">
        <v>190</v>
      </c>
      <c r="E800" s="31" t="s">
        <v>519</v>
      </c>
      <c r="F800" s="207" t="s">
        <v>518</v>
      </c>
      <c r="G800" s="225">
        <v>35611000</v>
      </c>
      <c r="H800" s="31" t="s">
        <v>247</v>
      </c>
      <c r="I800" s="31"/>
      <c r="J800" s="31"/>
    </row>
    <row r="801" spans="2:10" ht="15" x14ac:dyDescent="0.4">
      <c r="B801" s="145" t="s">
        <v>1083</v>
      </c>
      <c r="C801" s="207" t="s">
        <v>1084</v>
      </c>
      <c r="D801" s="207" t="s">
        <v>190</v>
      </c>
      <c r="E801" s="31" t="s">
        <v>519</v>
      </c>
      <c r="F801" s="207" t="s">
        <v>518</v>
      </c>
      <c r="G801" s="225">
        <v>46041000</v>
      </c>
      <c r="H801" s="31" t="s">
        <v>247</v>
      </c>
      <c r="I801" s="31"/>
      <c r="J801" s="31"/>
    </row>
    <row r="802" spans="2:10" ht="15" x14ac:dyDescent="0.4">
      <c r="B802" s="145" t="s">
        <v>1083</v>
      </c>
      <c r="C802" s="207" t="s">
        <v>1084</v>
      </c>
      <c r="D802" s="207" t="s">
        <v>190</v>
      </c>
      <c r="E802" s="31" t="s">
        <v>522</v>
      </c>
      <c r="F802" s="207" t="s">
        <v>518</v>
      </c>
      <c r="G802" s="225">
        <v>2400</v>
      </c>
      <c r="H802" s="31" t="s">
        <v>254</v>
      </c>
      <c r="I802" s="31"/>
      <c r="J802" s="31"/>
    </row>
    <row r="803" spans="2:10" ht="15" x14ac:dyDescent="0.4">
      <c r="B803" s="145" t="s">
        <v>1083</v>
      </c>
      <c r="C803" s="207" t="s">
        <v>1084</v>
      </c>
      <c r="D803" s="207" t="s">
        <v>190</v>
      </c>
      <c r="E803" s="31" t="s">
        <v>517</v>
      </c>
      <c r="F803" s="207" t="s">
        <v>518</v>
      </c>
      <c r="G803" s="225">
        <v>0</v>
      </c>
      <c r="H803" s="31" t="s">
        <v>254</v>
      </c>
      <c r="I803" s="31"/>
      <c r="J803" s="31"/>
    </row>
    <row r="804" spans="2:10" ht="15" x14ac:dyDescent="0.4">
      <c r="B804" s="145" t="s">
        <v>778</v>
      </c>
      <c r="C804" s="207" t="s">
        <v>779</v>
      </c>
      <c r="D804" s="207" t="s">
        <v>190</v>
      </c>
      <c r="E804" s="31" t="s">
        <v>519</v>
      </c>
      <c r="F804" s="207" t="s">
        <v>518</v>
      </c>
      <c r="G804" s="225">
        <v>46000</v>
      </c>
      <c r="H804" s="31" t="s">
        <v>247</v>
      </c>
      <c r="I804" s="31"/>
      <c r="J804" s="31"/>
    </row>
    <row r="805" spans="2:10" ht="15" x14ac:dyDescent="0.4">
      <c r="B805" s="145" t="s">
        <v>1083</v>
      </c>
      <c r="C805" s="207" t="s">
        <v>1084</v>
      </c>
      <c r="D805" s="207" t="s">
        <v>190</v>
      </c>
      <c r="E805" s="31" t="s">
        <v>517</v>
      </c>
      <c r="F805" s="207" t="s">
        <v>518</v>
      </c>
      <c r="G805" s="225">
        <v>0</v>
      </c>
      <c r="H805" s="31" t="s">
        <v>254</v>
      </c>
      <c r="I805" s="31"/>
      <c r="J805" s="31"/>
    </row>
    <row r="806" spans="2:10" ht="15" x14ac:dyDescent="0.4">
      <c r="B806" s="145" t="s">
        <v>1077</v>
      </c>
      <c r="C806" s="207" t="s">
        <v>1078</v>
      </c>
      <c r="D806" s="207" t="s">
        <v>190</v>
      </c>
      <c r="E806" s="31" t="s">
        <v>517</v>
      </c>
      <c r="F806" s="207" t="s">
        <v>518</v>
      </c>
      <c r="G806" s="225">
        <v>0</v>
      </c>
      <c r="H806" s="31" t="s">
        <v>254</v>
      </c>
      <c r="I806" s="31"/>
      <c r="J806" s="31"/>
    </row>
    <row r="807" spans="2:10" ht="15" x14ac:dyDescent="0.4">
      <c r="B807" s="145" t="s">
        <v>1073</v>
      </c>
      <c r="C807" s="207" t="s">
        <v>1074</v>
      </c>
      <c r="D807" s="207" t="s">
        <v>190</v>
      </c>
      <c r="E807" s="31" t="s">
        <v>517</v>
      </c>
      <c r="F807" s="207" t="s">
        <v>518</v>
      </c>
      <c r="G807" s="225">
        <v>0</v>
      </c>
      <c r="H807" s="31" t="s">
        <v>254</v>
      </c>
      <c r="I807" s="31"/>
      <c r="J807" s="31"/>
    </row>
    <row r="808" spans="2:10" ht="15" x14ac:dyDescent="0.4">
      <c r="B808" s="145" t="s">
        <v>859</v>
      </c>
      <c r="C808" s="207" t="s">
        <v>860</v>
      </c>
      <c r="D808" s="207" t="s">
        <v>190</v>
      </c>
      <c r="E808" s="31" t="s">
        <v>517</v>
      </c>
      <c r="F808" s="207" t="s">
        <v>518</v>
      </c>
      <c r="G808" s="225">
        <v>0</v>
      </c>
      <c r="H808" s="31" t="s">
        <v>254</v>
      </c>
      <c r="I808" s="31"/>
      <c r="J808" s="31"/>
    </row>
    <row r="809" spans="2:10" ht="15" x14ac:dyDescent="0.4">
      <c r="B809" s="145" t="s">
        <v>790</v>
      </c>
      <c r="C809" s="207" t="s">
        <v>791</v>
      </c>
      <c r="D809" s="207" t="s">
        <v>190</v>
      </c>
      <c r="E809" s="31" t="s">
        <v>522</v>
      </c>
      <c r="F809" s="207" t="s">
        <v>518</v>
      </c>
      <c r="G809" s="225">
        <v>340</v>
      </c>
      <c r="H809" s="31" t="s">
        <v>254</v>
      </c>
      <c r="I809" s="31"/>
      <c r="J809" s="31"/>
    </row>
    <row r="810" spans="2:10" ht="15" x14ac:dyDescent="0.4">
      <c r="B810" s="145" t="s">
        <v>1041</v>
      </c>
      <c r="C810" s="207" t="s">
        <v>1042</v>
      </c>
      <c r="D810" s="207" t="s">
        <v>190</v>
      </c>
      <c r="E810" s="31" t="s">
        <v>517</v>
      </c>
      <c r="F810" s="207" t="s">
        <v>518</v>
      </c>
      <c r="G810" s="225">
        <v>0</v>
      </c>
      <c r="H810" s="31" t="s">
        <v>254</v>
      </c>
      <c r="I810" s="31"/>
      <c r="J810" s="31"/>
    </row>
    <row r="811" spans="2:10" ht="15" x14ac:dyDescent="0.4">
      <c r="B811" s="145" t="s">
        <v>1043</v>
      </c>
      <c r="C811" s="207" t="s">
        <v>1044</v>
      </c>
      <c r="D811" s="207" t="s">
        <v>190</v>
      </c>
      <c r="E811" s="31" t="s">
        <v>517</v>
      </c>
      <c r="F811" s="207" t="s">
        <v>518</v>
      </c>
      <c r="G811" s="225">
        <v>0</v>
      </c>
      <c r="H811" s="31" t="s">
        <v>254</v>
      </c>
      <c r="I811" s="31"/>
      <c r="J811" s="31"/>
    </row>
    <row r="812" spans="2:10" ht="15" x14ac:dyDescent="0.4">
      <c r="B812" s="145" t="s">
        <v>1045</v>
      </c>
      <c r="C812" s="207" t="s">
        <v>1046</v>
      </c>
      <c r="D812" s="207" t="s">
        <v>190</v>
      </c>
      <c r="E812" s="31" t="s">
        <v>517</v>
      </c>
      <c r="F812" s="207" t="s">
        <v>518</v>
      </c>
      <c r="G812" s="225">
        <v>0</v>
      </c>
      <c r="H812" s="31" t="s">
        <v>254</v>
      </c>
      <c r="I812" s="31"/>
      <c r="J812" s="31"/>
    </row>
    <row r="813" spans="2:10" ht="15" x14ac:dyDescent="0.4">
      <c r="B813" s="145" t="s">
        <v>799</v>
      </c>
      <c r="C813" s="207" t="s">
        <v>800</v>
      </c>
      <c r="D813" s="207" t="s">
        <v>190</v>
      </c>
      <c r="E813" s="31" t="s">
        <v>522</v>
      </c>
      <c r="F813" s="207" t="s">
        <v>518</v>
      </c>
      <c r="G813" s="225">
        <v>0</v>
      </c>
      <c r="H813" s="31" t="s">
        <v>254</v>
      </c>
      <c r="I813" s="31"/>
      <c r="J813" s="31"/>
    </row>
    <row r="814" spans="2:10" ht="15" x14ac:dyDescent="0.4">
      <c r="B814" s="145" t="s">
        <v>801</v>
      </c>
      <c r="C814" s="207" t="s">
        <v>802</v>
      </c>
      <c r="D814" s="207" t="s">
        <v>190</v>
      </c>
      <c r="E814" s="31" t="s">
        <v>522</v>
      </c>
      <c r="F814" s="207" t="s">
        <v>518</v>
      </c>
      <c r="G814" s="225">
        <v>0</v>
      </c>
      <c r="H814" s="31" t="s">
        <v>254</v>
      </c>
      <c r="I814" s="31"/>
      <c r="J814" s="31"/>
    </row>
    <row r="815" spans="2:10" ht="15" x14ac:dyDescent="0.4">
      <c r="B815" s="145" t="s">
        <v>1047</v>
      </c>
      <c r="C815" s="207" t="s">
        <v>1048</v>
      </c>
      <c r="D815" s="207" t="s">
        <v>190</v>
      </c>
      <c r="E815" s="31" t="s">
        <v>517</v>
      </c>
      <c r="F815" s="207" t="s">
        <v>518</v>
      </c>
      <c r="G815" s="225">
        <v>365</v>
      </c>
      <c r="H815" s="31" t="s">
        <v>254</v>
      </c>
      <c r="I815" s="31"/>
      <c r="J815" s="31"/>
    </row>
    <row r="816" spans="2:10" ht="15" x14ac:dyDescent="0.4">
      <c r="B816" s="145" t="s">
        <v>1049</v>
      </c>
      <c r="C816" s="207" t="s">
        <v>1050</v>
      </c>
      <c r="D816" s="207" t="s">
        <v>190</v>
      </c>
      <c r="E816" s="31" t="s">
        <v>517</v>
      </c>
      <c r="F816" s="207" t="s">
        <v>518</v>
      </c>
      <c r="G816" s="225">
        <v>0</v>
      </c>
      <c r="H816" s="31" t="s">
        <v>254</v>
      </c>
      <c r="I816" s="31"/>
      <c r="J816" s="31"/>
    </row>
    <row r="817" spans="2:10" ht="15" x14ac:dyDescent="0.4">
      <c r="B817" s="145" t="s">
        <v>1051</v>
      </c>
      <c r="C817" s="207" t="s">
        <v>1052</v>
      </c>
      <c r="D817" s="207" t="s">
        <v>190</v>
      </c>
      <c r="E817" s="31" t="s">
        <v>517</v>
      </c>
      <c r="F817" s="207" t="s">
        <v>518</v>
      </c>
      <c r="G817" s="225">
        <v>2497</v>
      </c>
      <c r="H817" s="31" t="s">
        <v>254</v>
      </c>
      <c r="I817" s="31"/>
      <c r="J817" s="31"/>
    </row>
    <row r="818" spans="2:10" ht="15" x14ac:dyDescent="0.4">
      <c r="B818" s="145" t="s">
        <v>1053</v>
      </c>
      <c r="C818" s="207" t="s">
        <v>1054</v>
      </c>
      <c r="D818" s="207" t="s">
        <v>190</v>
      </c>
      <c r="E818" s="31" t="s">
        <v>517</v>
      </c>
      <c r="F818" s="207" t="s">
        <v>518</v>
      </c>
      <c r="G818" s="225">
        <v>12657</v>
      </c>
      <c r="H818" s="31" t="s">
        <v>254</v>
      </c>
      <c r="I818" s="31"/>
      <c r="J818" s="31"/>
    </row>
    <row r="819" spans="2:10" ht="15" x14ac:dyDescent="0.4">
      <c r="B819" s="145" t="s">
        <v>1055</v>
      </c>
      <c r="C819" s="207" t="s">
        <v>1056</v>
      </c>
      <c r="D819" s="207" t="s">
        <v>190</v>
      </c>
      <c r="E819" s="31" t="s">
        <v>517</v>
      </c>
      <c r="F819" s="207" t="s">
        <v>518</v>
      </c>
      <c r="G819" s="225">
        <v>0</v>
      </c>
      <c r="H819" s="31" t="s">
        <v>254</v>
      </c>
      <c r="I819" s="31"/>
      <c r="J819" s="31"/>
    </row>
    <row r="820" spans="2:10" ht="15" x14ac:dyDescent="0.4">
      <c r="B820" s="145" t="s">
        <v>1057</v>
      </c>
      <c r="C820" s="207" t="s">
        <v>1058</v>
      </c>
      <c r="D820" s="207" t="s">
        <v>190</v>
      </c>
      <c r="E820" s="31" t="s">
        <v>517</v>
      </c>
      <c r="F820" s="207" t="s">
        <v>518</v>
      </c>
      <c r="G820" s="225">
        <v>0</v>
      </c>
      <c r="H820" s="31" t="s">
        <v>254</v>
      </c>
      <c r="I820" s="31"/>
      <c r="J820" s="31"/>
    </row>
    <row r="821" spans="2:10" ht="15" x14ac:dyDescent="0.4">
      <c r="B821" s="145" t="s">
        <v>1059</v>
      </c>
      <c r="C821" s="207" t="s">
        <v>1060</v>
      </c>
      <c r="D821" s="207" t="s">
        <v>190</v>
      </c>
      <c r="E821" s="31" t="s">
        <v>517</v>
      </c>
      <c r="F821" s="207" t="s">
        <v>518</v>
      </c>
      <c r="G821" s="225">
        <v>0</v>
      </c>
      <c r="H821" s="31" t="s">
        <v>254</v>
      </c>
      <c r="I821" s="31"/>
      <c r="J821" s="31"/>
    </row>
    <row r="822" spans="2:10" ht="15" x14ac:dyDescent="0.4">
      <c r="B822" s="145" t="s">
        <v>1061</v>
      </c>
      <c r="C822" s="207" t="s">
        <v>1062</v>
      </c>
      <c r="D822" s="207" t="s">
        <v>190</v>
      </c>
      <c r="E822" s="31" t="s">
        <v>517</v>
      </c>
      <c r="F822" s="207" t="s">
        <v>518</v>
      </c>
      <c r="G822" s="225">
        <v>0</v>
      </c>
      <c r="H822" s="31" t="s">
        <v>254</v>
      </c>
      <c r="I822" s="31"/>
      <c r="J822" s="31"/>
    </row>
    <row r="823" spans="2:10" ht="15" x14ac:dyDescent="0.4">
      <c r="B823" s="145" t="s">
        <v>1063</v>
      </c>
      <c r="C823" s="207" t="s">
        <v>1064</v>
      </c>
      <c r="D823" s="207" t="s">
        <v>190</v>
      </c>
      <c r="E823" s="31" t="s">
        <v>517</v>
      </c>
      <c r="F823" s="207" t="s">
        <v>518</v>
      </c>
      <c r="G823" s="225">
        <v>0</v>
      </c>
      <c r="H823" s="31" t="s">
        <v>254</v>
      </c>
      <c r="I823" s="31"/>
      <c r="J823" s="31"/>
    </row>
    <row r="824" spans="2:10" ht="15" x14ac:dyDescent="0.4">
      <c r="B824" s="145" t="s">
        <v>1065</v>
      </c>
      <c r="C824" s="207" t="s">
        <v>1066</v>
      </c>
      <c r="D824" s="207" t="s">
        <v>190</v>
      </c>
      <c r="E824" s="31" t="s">
        <v>517</v>
      </c>
      <c r="F824" s="207" t="s">
        <v>518</v>
      </c>
      <c r="G824" s="225">
        <v>0</v>
      </c>
      <c r="H824" s="31" t="s">
        <v>254</v>
      </c>
      <c r="I824" s="31"/>
      <c r="J824" s="31"/>
    </row>
    <row r="825" spans="2:10" ht="15" x14ac:dyDescent="0.4">
      <c r="B825" s="145" t="s">
        <v>1067</v>
      </c>
      <c r="C825" s="207" t="s">
        <v>1068</v>
      </c>
      <c r="D825" s="207" t="s">
        <v>190</v>
      </c>
      <c r="E825" s="31" t="s">
        <v>517</v>
      </c>
      <c r="F825" s="207" t="s">
        <v>518</v>
      </c>
      <c r="G825" s="225">
        <v>0</v>
      </c>
      <c r="H825" s="31" t="s">
        <v>254</v>
      </c>
      <c r="I825" s="31"/>
      <c r="J825" s="31"/>
    </row>
    <row r="826" spans="2:10" ht="15" x14ac:dyDescent="0.4">
      <c r="B826" s="145" t="s">
        <v>1069</v>
      </c>
      <c r="C826" s="207" t="s">
        <v>1070</v>
      </c>
      <c r="D826" s="207" t="s">
        <v>190</v>
      </c>
      <c r="E826" s="31" t="s">
        <v>517</v>
      </c>
      <c r="F826" s="207" t="s">
        <v>518</v>
      </c>
      <c r="G826" s="225">
        <v>0</v>
      </c>
      <c r="H826" s="31" t="s">
        <v>254</v>
      </c>
      <c r="I826" s="31"/>
      <c r="J826" s="31"/>
    </row>
    <row r="827" spans="2:10" ht="15" x14ac:dyDescent="0.4">
      <c r="B827" s="145" t="s">
        <v>1071</v>
      </c>
      <c r="C827" s="207" t="s">
        <v>1072</v>
      </c>
      <c r="D827" s="207" t="s">
        <v>190</v>
      </c>
      <c r="E827" s="31" t="s">
        <v>517</v>
      </c>
      <c r="F827" s="207" t="s">
        <v>518</v>
      </c>
      <c r="G827" s="225">
        <v>0</v>
      </c>
      <c r="H827" s="31" t="s">
        <v>254</v>
      </c>
      <c r="I827" s="31"/>
      <c r="J827" s="31"/>
    </row>
    <row r="828" spans="2:10" ht="15" x14ac:dyDescent="0.4">
      <c r="B828" s="145" t="s">
        <v>1085</v>
      </c>
      <c r="C828" s="207" t="s">
        <v>1086</v>
      </c>
      <c r="D828" s="207" t="s">
        <v>453</v>
      </c>
      <c r="E828" s="31" t="s">
        <v>519</v>
      </c>
      <c r="F828" s="207" t="s">
        <v>518</v>
      </c>
      <c r="G828" s="225">
        <v>1073371594.87999</v>
      </c>
      <c r="H828" s="31" t="s">
        <v>247</v>
      </c>
      <c r="I828" s="31"/>
      <c r="J828" s="31"/>
    </row>
    <row r="829" spans="2:10" ht="15" x14ac:dyDescent="0.4">
      <c r="B829" s="145" t="s">
        <v>1085</v>
      </c>
      <c r="C829" s="207" t="s">
        <v>1086</v>
      </c>
      <c r="D829" s="207" t="s">
        <v>453</v>
      </c>
      <c r="E829" s="31" t="s">
        <v>519</v>
      </c>
      <c r="F829" s="207" t="s">
        <v>518</v>
      </c>
      <c r="G829" s="225">
        <v>0</v>
      </c>
      <c r="H829" s="31" t="s">
        <v>247</v>
      </c>
      <c r="I829" s="31"/>
      <c r="J829" s="31"/>
    </row>
    <row r="830" spans="2:10" ht="15" x14ac:dyDescent="0.4">
      <c r="B830" s="145" t="s">
        <v>1085</v>
      </c>
      <c r="C830" s="207" t="s">
        <v>1086</v>
      </c>
      <c r="D830" s="207" t="s">
        <v>453</v>
      </c>
      <c r="E830" s="31" t="s">
        <v>519</v>
      </c>
      <c r="F830" s="207" t="s">
        <v>518</v>
      </c>
      <c r="G830" s="225">
        <v>0</v>
      </c>
      <c r="H830" s="31" t="s">
        <v>247</v>
      </c>
      <c r="I830" s="31"/>
      <c r="J830" s="31"/>
    </row>
    <row r="831" spans="2:10" ht="15" x14ac:dyDescent="0.4">
      <c r="B831" s="145" t="s">
        <v>1085</v>
      </c>
      <c r="C831" s="207" t="s">
        <v>1086</v>
      </c>
      <c r="D831" s="207" t="s">
        <v>453</v>
      </c>
      <c r="E831" s="31" t="s">
        <v>519</v>
      </c>
      <c r="F831" s="207" t="s">
        <v>518</v>
      </c>
      <c r="G831" s="225">
        <v>0</v>
      </c>
      <c r="H831" s="31" t="s">
        <v>247</v>
      </c>
      <c r="I831" s="31"/>
      <c r="J831" s="31"/>
    </row>
    <row r="832" spans="2:10" ht="15" x14ac:dyDescent="0.4">
      <c r="B832" s="145" t="s">
        <v>1085</v>
      </c>
      <c r="C832" s="207" t="s">
        <v>1086</v>
      </c>
      <c r="D832" s="207" t="s">
        <v>453</v>
      </c>
      <c r="E832" s="31" t="s">
        <v>522</v>
      </c>
      <c r="F832" s="207" t="s">
        <v>518</v>
      </c>
      <c r="G832" s="225">
        <v>90746.532000000007</v>
      </c>
      <c r="H832" s="31" t="s">
        <v>254</v>
      </c>
      <c r="I832" s="31"/>
      <c r="J832" s="31"/>
    </row>
    <row r="833" spans="2:10" ht="15" x14ac:dyDescent="0.4">
      <c r="B833" s="145" t="s">
        <v>1085</v>
      </c>
      <c r="C833" s="207" t="s">
        <v>1086</v>
      </c>
      <c r="D833" s="207" t="s">
        <v>453</v>
      </c>
      <c r="E833" s="31" t="s">
        <v>792</v>
      </c>
      <c r="F833" s="207" t="s">
        <v>518</v>
      </c>
      <c r="G833" s="225">
        <v>0</v>
      </c>
      <c r="H833" s="31" t="s">
        <v>247</v>
      </c>
      <c r="I833" s="31"/>
      <c r="J833" s="31"/>
    </row>
    <row r="834" spans="2:10" ht="15" x14ac:dyDescent="0.4">
      <c r="B834" s="145" t="s">
        <v>1087</v>
      </c>
      <c r="C834" s="207" t="s">
        <v>1088</v>
      </c>
      <c r="D834" s="207" t="s">
        <v>453</v>
      </c>
      <c r="E834" s="31" t="s">
        <v>519</v>
      </c>
      <c r="F834" s="207" t="s">
        <v>518</v>
      </c>
      <c r="G834" s="225">
        <v>947896541.42200005</v>
      </c>
      <c r="H834" s="31" t="s">
        <v>247</v>
      </c>
      <c r="I834" s="31"/>
      <c r="J834" s="31"/>
    </row>
    <row r="835" spans="2:10" ht="15" x14ac:dyDescent="0.4">
      <c r="B835" s="145" t="s">
        <v>1087</v>
      </c>
      <c r="C835" s="207" t="s">
        <v>1088</v>
      </c>
      <c r="D835" s="207" t="s">
        <v>453</v>
      </c>
      <c r="E835" s="31" t="s">
        <v>519</v>
      </c>
      <c r="F835" s="207" t="s">
        <v>518</v>
      </c>
      <c r="G835" s="225">
        <v>0</v>
      </c>
      <c r="H835" s="31" t="s">
        <v>247</v>
      </c>
      <c r="I835" s="31"/>
      <c r="J835" s="31"/>
    </row>
    <row r="836" spans="2:10" ht="15" x14ac:dyDescent="0.4">
      <c r="B836" s="145" t="s">
        <v>1087</v>
      </c>
      <c r="C836" s="207" t="s">
        <v>1088</v>
      </c>
      <c r="D836" s="207" t="s">
        <v>453</v>
      </c>
      <c r="E836" s="31" t="s">
        <v>519</v>
      </c>
      <c r="F836" s="207" t="s">
        <v>518</v>
      </c>
      <c r="G836" s="225">
        <v>0</v>
      </c>
      <c r="H836" s="31" t="s">
        <v>247</v>
      </c>
      <c r="I836" s="31"/>
      <c r="J836" s="31"/>
    </row>
    <row r="837" spans="2:10" ht="15" x14ac:dyDescent="0.4">
      <c r="B837" s="145" t="s">
        <v>1087</v>
      </c>
      <c r="C837" s="207" t="s">
        <v>1088</v>
      </c>
      <c r="D837" s="207" t="s">
        <v>453</v>
      </c>
      <c r="E837" s="31" t="s">
        <v>519</v>
      </c>
      <c r="F837" s="207" t="s">
        <v>518</v>
      </c>
      <c r="G837" s="225">
        <v>0</v>
      </c>
      <c r="H837" s="31" t="s">
        <v>247</v>
      </c>
      <c r="I837" s="31"/>
      <c r="J837" s="31"/>
    </row>
    <row r="838" spans="2:10" ht="15" x14ac:dyDescent="0.4">
      <c r="B838" s="145" t="s">
        <v>1087</v>
      </c>
      <c r="C838" s="207" t="s">
        <v>1088</v>
      </c>
      <c r="D838" s="207" t="s">
        <v>453</v>
      </c>
      <c r="E838" s="31" t="s">
        <v>522</v>
      </c>
      <c r="F838" s="207" t="s">
        <v>518</v>
      </c>
      <c r="G838" s="225">
        <v>3003.13</v>
      </c>
      <c r="H838" s="31" t="s">
        <v>254</v>
      </c>
      <c r="I838" s="31"/>
      <c r="J838" s="31"/>
    </row>
    <row r="839" spans="2:10" ht="15" x14ac:dyDescent="0.4">
      <c r="B839" s="145" t="s">
        <v>1087</v>
      </c>
      <c r="C839" s="207" t="s">
        <v>1088</v>
      </c>
      <c r="D839" s="207" t="s">
        <v>453</v>
      </c>
      <c r="E839" s="31" t="s">
        <v>792</v>
      </c>
      <c r="F839" s="207" t="s">
        <v>518</v>
      </c>
      <c r="G839" s="225">
        <v>0</v>
      </c>
      <c r="H839" s="31" t="s">
        <v>247</v>
      </c>
      <c r="I839" s="31"/>
      <c r="J839" s="31"/>
    </row>
    <row r="840" spans="2:10" ht="15" x14ac:dyDescent="0.4">
      <c r="B840" s="145" t="s">
        <v>1089</v>
      </c>
      <c r="C840" s="207" t="s">
        <v>1090</v>
      </c>
      <c r="D840" s="207" t="s">
        <v>476</v>
      </c>
      <c r="E840" s="31" t="s">
        <v>522</v>
      </c>
      <c r="F840" s="207" t="s">
        <v>518</v>
      </c>
      <c r="G840" s="225">
        <v>0</v>
      </c>
      <c r="H840" s="31" t="s">
        <v>254</v>
      </c>
      <c r="I840" s="31"/>
      <c r="J840" s="31"/>
    </row>
    <row r="841" spans="2:10" ht="15" x14ac:dyDescent="0.4">
      <c r="B841" s="145" t="s">
        <v>1089</v>
      </c>
      <c r="C841" s="207" t="s">
        <v>1090</v>
      </c>
      <c r="D841" s="207" t="s">
        <v>476</v>
      </c>
      <c r="E841" s="31" t="s">
        <v>519</v>
      </c>
      <c r="F841" s="207" t="s">
        <v>518</v>
      </c>
      <c r="G841" s="225">
        <v>37426000</v>
      </c>
      <c r="H841" s="31" t="s">
        <v>247</v>
      </c>
      <c r="I841" s="31"/>
      <c r="J841" s="31"/>
    </row>
    <row r="842" spans="2:10" ht="15" x14ac:dyDescent="0.4">
      <c r="B842" s="145" t="s">
        <v>1091</v>
      </c>
      <c r="C842" s="207" t="s">
        <v>1092</v>
      </c>
      <c r="D842" s="207" t="s">
        <v>478</v>
      </c>
      <c r="E842" s="31" t="s">
        <v>517</v>
      </c>
      <c r="F842" s="207" t="s">
        <v>518</v>
      </c>
      <c r="G842" s="225">
        <v>14202.147999999999</v>
      </c>
      <c r="H842" s="31" t="s">
        <v>254</v>
      </c>
      <c r="I842" s="31"/>
      <c r="J842" s="31"/>
    </row>
    <row r="843" spans="2:10" ht="15" x14ac:dyDescent="0.4">
      <c r="B843" s="145" t="s">
        <v>1091</v>
      </c>
      <c r="C843" s="207" t="s">
        <v>1092</v>
      </c>
      <c r="D843" s="207" t="s">
        <v>478</v>
      </c>
      <c r="E843" s="31" t="s">
        <v>519</v>
      </c>
      <c r="F843" s="207" t="s">
        <v>518</v>
      </c>
      <c r="G843" s="225">
        <v>10743592</v>
      </c>
      <c r="H843" s="31" t="s">
        <v>247</v>
      </c>
      <c r="I843" s="31"/>
      <c r="J843" s="31"/>
    </row>
    <row r="844" spans="2:10" ht="15" x14ac:dyDescent="0.4">
      <c r="B844" s="145" t="s">
        <v>1093</v>
      </c>
      <c r="C844" s="207" t="s">
        <v>1094</v>
      </c>
      <c r="D844" s="207" t="s">
        <v>479</v>
      </c>
      <c r="E844" s="31" t="s">
        <v>517</v>
      </c>
      <c r="F844" s="207" t="s">
        <v>518</v>
      </c>
      <c r="G844" s="225">
        <v>23000</v>
      </c>
      <c r="H844" s="31" t="s">
        <v>254</v>
      </c>
      <c r="I844" s="31"/>
      <c r="J844" s="31"/>
    </row>
    <row r="845" spans="2:10" ht="15" x14ac:dyDescent="0.4">
      <c r="B845" s="145" t="s">
        <v>1093</v>
      </c>
      <c r="C845" s="207" t="s">
        <v>1094</v>
      </c>
      <c r="D845" s="207" t="s">
        <v>479</v>
      </c>
      <c r="E845" s="31" t="s">
        <v>519</v>
      </c>
      <c r="F845" s="207" t="s">
        <v>518</v>
      </c>
      <c r="G845" s="225">
        <v>2000000</v>
      </c>
      <c r="H845" s="31" t="s">
        <v>247</v>
      </c>
      <c r="I845" s="31"/>
      <c r="J845" s="31"/>
    </row>
    <row r="846" spans="2:10" ht="15" x14ac:dyDescent="0.4">
      <c r="B846" s="145" t="s">
        <v>1093</v>
      </c>
      <c r="C846" s="207" t="s">
        <v>1094</v>
      </c>
      <c r="D846" s="207" t="s">
        <v>479</v>
      </c>
      <c r="E846" s="31" t="s">
        <v>519</v>
      </c>
      <c r="F846" s="207" t="s">
        <v>518</v>
      </c>
      <c r="G846" s="225">
        <v>1000000</v>
      </c>
      <c r="H846" s="31" t="s">
        <v>247</v>
      </c>
      <c r="I846" s="31"/>
      <c r="J846" s="31"/>
    </row>
    <row r="847" spans="2:10" ht="15" x14ac:dyDescent="0.4">
      <c r="B847" s="145" t="s">
        <v>1093</v>
      </c>
      <c r="C847" s="207" t="s">
        <v>1094</v>
      </c>
      <c r="D847" s="207" t="s">
        <v>479</v>
      </c>
      <c r="E847" s="31" t="s">
        <v>522</v>
      </c>
      <c r="F847" s="207" t="s">
        <v>518</v>
      </c>
      <c r="G847" s="225">
        <v>1000</v>
      </c>
      <c r="H847" s="31" t="s">
        <v>254</v>
      </c>
      <c r="I847" s="31"/>
      <c r="J847" s="31"/>
    </row>
    <row r="848" spans="2:10" ht="15" x14ac:dyDescent="0.4">
      <c r="B848" s="145" t="s">
        <v>1095</v>
      </c>
      <c r="C848" s="207" t="s">
        <v>1096</v>
      </c>
      <c r="D848" s="207" t="s">
        <v>474</v>
      </c>
      <c r="E848" s="31" t="s">
        <v>519</v>
      </c>
      <c r="F848" s="207" t="s">
        <v>518</v>
      </c>
      <c r="G848" s="225">
        <v>40801988</v>
      </c>
      <c r="H848" s="31" t="s">
        <v>247</v>
      </c>
      <c r="I848" s="31"/>
      <c r="J848" s="31"/>
    </row>
    <row r="849" spans="2:10" ht="15" x14ac:dyDescent="0.4">
      <c r="B849" s="145" t="s">
        <v>1095</v>
      </c>
      <c r="C849" s="207" t="s">
        <v>1096</v>
      </c>
      <c r="D849" s="207" t="s">
        <v>474</v>
      </c>
      <c r="E849" s="31" t="s">
        <v>517</v>
      </c>
      <c r="F849" s="207" t="s">
        <v>518</v>
      </c>
      <c r="G849" s="225">
        <v>0</v>
      </c>
      <c r="H849" s="31" t="s">
        <v>254</v>
      </c>
      <c r="I849" s="31"/>
      <c r="J849" s="31"/>
    </row>
    <row r="850" spans="2:10" ht="15" x14ac:dyDescent="0.4">
      <c r="B850" s="145" t="s">
        <v>1095</v>
      </c>
      <c r="C850" s="207" t="s">
        <v>1096</v>
      </c>
      <c r="D850" s="207" t="s">
        <v>474</v>
      </c>
      <c r="E850" s="31" t="s">
        <v>522</v>
      </c>
      <c r="F850" s="207" t="s">
        <v>518</v>
      </c>
      <c r="G850" s="225">
        <v>2654.0010000000002</v>
      </c>
      <c r="H850" s="31" t="s">
        <v>254</v>
      </c>
      <c r="I850" s="31"/>
      <c r="J850" s="31"/>
    </row>
    <row r="851" spans="2:10" ht="24" customHeight="1" thickBot="1" x14ac:dyDescent="0.4">
      <c r="B851" s="100"/>
      <c r="C851" s="73"/>
      <c r="D851" s="74"/>
      <c r="E851" s="73"/>
      <c r="F851" s="84"/>
      <c r="G851" s="84"/>
      <c r="H851" s="84"/>
      <c r="I851" s="84"/>
      <c r="J851" s="84"/>
    </row>
    <row r="852" spans="2:10" ht="24" customHeight="1" x14ac:dyDescent="0.35">
      <c r="B852" s="25"/>
      <c r="C852" s="25"/>
      <c r="D852" s="25"/>
      <c r="E852" s="25"/>
      <c r="F852" s="191"/>
      <c r="G852" s="191"/>
      <c r="H852" s="191"/>
      <c r="I852" s="191"/>
      <c r="J852" s="191"/>
    </row>
    <row r="853" spans="2:10" ht="24" customHeight="1" thickBot="1" x14ac:dyDescent="0.4">
      <c r="B853" s="308" t="s">
        <v>33</v>
      </c>
      <c r="C853" s="309"/>
      <c r="D853" s="309"/>
      <c r="E853" s="309"/>
      <c r="F853" s="309"/>
      <c r="G853" s="309"/>
      <c r="H853" s="309"/>
      <c r="I853" s="309"/>
      <c r="J853" s="309"/>
    </row>
    <row r="854" spans="2:10" ht="24" customHeight="1" x14ac:dyDescent="0.35">
      <c r="B854" s="310" t="s">
        <v>34</v>
      </c>
      <c r="C854" s="311"/>
      <c r="D854" s="311"/>
      <c r="E854" s="311"/>
      <c r="F854" s="311"/>
      <c r="G854" s="311"/>
      <c r="H854" s="311"/>
      <c r="I854" s="311"/>
      <c r="J854" s="311"/>
    </row>
    <row r="855" spans="2:10" ht="24" customHeight="1" thickBot="1" x14ac:dyDescent="0.4">
      <c r="B855" s="25"/>
      <c r="C855" s="25"/>
      <c r="D855" s="25"/>
      <c r="E855" s="25"/>
      <c r="F855" s="191"/>
      <c r="G855" s="191"/>
      <c r="H855" s="191"/>
      <c r="I855" s="191"/>
      <c r="J855" s="191"/>
    </row>
    <row r="856" spans="2:10" ht="24" customHeight="1" x14ac:dyDescent="0.35">
      <c r="B856" s="305" t="s">
        <v>35</v>
      </c>
      <c r="C856" s="305"/>
      <c r="D856" s="305"/>
      <c r="E856" s="305"/>
      <c r="F856" s="305"/>
      <c r="G856" s="305"/>
      <c r="H856" s="305"/>
      <c r="I856" s="305"/>
      <c r="J856" s="305"/>
    </row>
    <row r="857" spans="2:10" ht="24" customHeight="1" x14ac:dyDescent="0.35">
      <c r="B857" s="287" t="s">
        <v>36</v>
      </c>
      <c r="C857" s="287"/>
      <c r="D857" s="287"/>
      <c r="E857" s="287"/>
      <c r="F857" s="287"/>
      <c r="G857" s="287"/>
      <c r="H857" s="287"/>
      <c r="I857" s="287"/>
      <c r="J857" s="287"/>
    </row>
    <row r="858" spans="2:10" ht="24" customHeight="1" x14ac:dyDescent="0.35">
      <c r="B858" s="298" t="s">
        <v>38</v>
      </c>
      <c r="C858" s="298"/>
      <c r="D858" s="298"/>
      <c r="E858" s="298"/>
      <c r="F858" s="298"/>
      <c r="G858" s="298"/>
      <c r="H858" s="298"/>
      <c r="I858" s="298"/>
      <c r="J858" s="298"/>
    </row>
    <row r="859" spans="2:10" ht="24" customHeight="1" x14ac:dyDescent="0.35">
      <c r="B859" s="313"/>
      <c r="C859" s="313"/>
      <c r="D859" s="313"/>
      <c r="E859" s="313"/>
      <c r="F859" s="313"/>
      <c r="G859" s="313"/>
      <c r="H859" s="313"/>
      <c r="I859" s="313"/>
      <c r="J859" s="313"/>
    </row>
    <row r="864" spans="2:10" ht="24" customHeight="1" x14ac:dyDescent="0.35">
      <c r="B864" s="191"/>
      <c r="C864" s="191"/>
      <c r="D864" s="191"/>
      <c r="E864" s="191"/>
      <c r="F864" s="31"/>
      <c r="G864" s="31"/>
      <c r="H864" s="31"/>
      <c r="I864" s="31"/>
      <c r="J864" s="31"/>
    </row>
  </sheetData>
  <protectedRanges>
    <protectedRange algorithmName="SHA-512" hashValue="19r0bVvPR7yZA0UiYij7Tv1CBk3noIABvFePbLhCJ4nk3L6A+Fy+RdPPS3STf+a52x4pG2PQK4FAkXK9epnlIA==" saltValue="gQC4yrLvnbJqxYZ0KSEoZA==" spinCount="100000" sqref="B371:B375" name="Government revenues_1"/>
    <protectedRange algorithmName="SHA-512" hashValue="19r0bVvPR7yZA0UiYij7Tv1CBk3noIABvFePbLhCJ4nk3L6A+Fy+RdPPS3STf+a52x4pG2PQK4FAkXK9epnlIA==" saltValue="gQC4yrLvnbJqxYZ0KSEoZA==" spinCount="100000" sqref="B376" name="Government revenues_1_1"/>
    <protectedRange algorithmName="SHA-512" hashValue="19r0bVvPR7yZA0UiYij7Tv1CBk3noIABvFePbLhCJ4nk3L6A+Fy+RdPPS3STf+a52x4pG2PQK4FAkXK9epnlIA==" saltValue="gQC4yrLvnbJqxYZ0KSEoZA==" spinCount="100000" sqref="B377" name="Government revenues_1_2"/>
    <protectedRange algorithmName="SHA-512" hashValue="19r0bVvPR7yZA0UiYij7Tv1CBk3noIABvFePbLhCJ4nk3L6A+Fy+RdPPS3STf+a52x4pG2PQK4FAkXK9epnlIA==" saltValue="gQC4yrLvnbJqxYZ0KSEoZA==" spinCount="100000" sqref="B378:B379" name="Government revenues_1_3"/>
    <protectedRange algorithmName="SHA-512" hashValue="19r0bVvPR7yZA0UiYij7Tv1CBk3noIABvFePbLhCJ4nk3L6A+Fy+RdPPS3STf+a52x4pG2PQK4FAkXK9epnlIA==" saltValue="gQC4yrLvnbJqxYZ0KSEoZA==" spinCount="100000" sqref="B380" name="Government revenues_1_4"/>
    <protectedRange algorithmName="SHA-512" hashValue="19r0bVvPR7yZA0UiYij7Tv1CBk3noIABvFePbLhCJ4nk3L6A+Fy+RdPPS3STf+a52x4pG2PQK4FAkXK9epnlIA==" saltValue="gQC4yrLvnbJqxYZ0KSEoZA==" spinCount="100000" sqref="B381" name="Government revenues_1_5"/>
    <protectedRange algorithmName="SHA-512" hashValue="19r0bVvPR7yZA0UiYij7Tv1CBk3noIABvFePbLhCJ4nk3L6A+Fy+RdPPS3STf+a52x4pG2PQK4FAkXK9epnlIA==" saltValue="gQC4yrLvnbJqxYZ0KSEoZA==" spinCount="100000" sqref="B382" name="Government revenues_1_6"/>
    <protectedRange algorithmName="SHA-512" hashValue="19r0bVvPR7yZA0UiYij7Tv1CBk3noIABvFePbLhCJ4nk3L6A+Fy+RdPPS3STf+a52x4pG2PQK4FAkXK9epnlIA==" saltValue="gQC4yrLvnbJqxYZ0KSEoZA==" spinCount="100000" sqref="B383" name="Government revenues_1_7"/>
    <protectedRange algorithmName="SHA-512" hashValue="19r0bVvPR7yZA0UiYij7Tv1CBk3noIABvFePbLhCJ4nk3L6A+Fy+RdPPS3STf+a52x4pG2PQK4FAkXK9epnlIA==" saltValue="gQC4yrLvnbJqxYZ0KSEoZA==" spinCount="100000" sqref="B384" name="Government revenues_1_8"/>
    <protectedRange algorithmName="SHA-512" hashValue="19r0bVvPR7yZA0UiYij7Tv1CBk3noIABvFePbLhCJ4nk3L6A+Fy+RdPPS3STf+a52x4pG2PQK4FAkXK9epnlIA==" saltValue="gQC4yrLvnbJqxYZ0KSEoZA==" spinCount="100000" sqref="B385:B386" name="Government revenues_1_9"/>
  </protectedRanges>
  <mergeCells count="20">
    <mergeCell ref="B858:J858"/>
    <mergeCell ref="B859:J859"/>
    <mergeCell ref="B7:J7"/>
    <mergeCell ref="B8:J8"/>
    <mergeCell ref="B10:J10"/>
    <mergeCell ref="B11:J11"/>
    <mergeCell ref="B12:J12"/>
    <mergeCell ref="B83:J83"/>
    <mergeCell ref="B853:J853"/>
    <mergeCell ref="B854:J854"/>
    <mergeCell ref="B13:J13"/>
    <mergeCell ref="B20:J20"/>
    <mergeCell ref="B21:D21"/>
    <mergeCell ref="B856:J856"/>
    <mergeCell ref="B857:J857"/>
    <mergeCell ref="B2:J2"/>
    <mergeCell ref="B3:J3"/>
    <mergeCell ref="B4:J4"/>
    <mergeCell ref="B5:J5"/>
    <mergeCell ref="B6:J6"/>
  </mergeCells>
  <dataValidations xWindow="182" yWindow="537" count="22">
    <dataValidation type="list" allowBlank="1" showInputMessage="1" showErrorMessage="1" promptTitle="Please select Sector" prompt="Please select the relevant sector of the company from the list" sqref="E25:E81" xr:uid="{868FFED3-1B0C-4918-8778-E1FA1953F99F}">
      <formula1>Sector_list</formula1>
    </dataValidation>
    <dataValidation allowBlank="1" showInputMessage="1" showErrorMessage="1" promptTitle="Company name" prompt="Input company name here._x000a__x000a_Please refrain from using acronyms, and input complete name." sqref="B25:B81" xr:uid="{C350F0E4-4E62-4F30-B87E-F27D6B9371A9}"/>
    <dataValidation allowBlank="1" showInputMessage="1" showErrorMessage="1" promptTitle="Identification #" prompt="Please input unique identification number, such as TIN, organisational number or similar" sqref="D25:D81" xr:uid="{4120235B-D2FD-4BFD-ABFB-C2C2C7807A6F}"/>
    <dataValidation allowBlank="1" showInputMessage="1" showErrorMessage="1" promptTitle="Please insert commodities" prompt="Please insert the relevant commodities of the company here, separated by commas." sqref="F25:F81" xr:uid="{6A44821C-9A13-4D03-9DBE-3FE545535EDF}"/>
    <dataValidation allowBlank="1" showInputMessage="1" showErrorMessage="1" promptTitle="Name of identifier" prompt="Please input name of identifier, such as &quot;Taxpayer Identification Number&quot; or similar." sqref="B22" xr:uid="{F4DFA97F-350D-450B-9530-798777F2B5B5}"/>
    <dataValidation allowBlank="1" showInputMessage="1" showErrorMessage="1" promptTitle="Name of register" prompt="Please input name of register or agency" sqref="C22" xr:uid="{BB5CA154-404C-49F9-AE4A-34143BD295CD}"/>
    <dataValidation allowBlank="1" showInputMessage="1" showErrorMessage="1" promptTitle="Registry URL" prompt="Please insert direct URL to the registry or agency" sqref="D22" xr:uid="{B3276206-C09C-4D09-84B1-D530E33FE908}"/>
    <dataValidation type="textLength" allowBlank="1" showInputMessage="1" showErrorMessage="1" errorTitle="Please do not edit these cells" error="Please do not edit these cells" sqref="C21:D21 B22" xr:uid="{81EFF6B9-0948-4ED1-9FAA-6EA0DE53E4C0}">
      <formula1>10000</formula1>
      <formula2>50000</formula2>
    </dataValidation>
    <dataValidation errorStyle="warning" allowBlank="1" showInputMessage="1" showErrorMessage="1" errorTitle="URL " error="Please input a link in these cells" sqref="G25:H81" xr:uid="{900097FA-9B5D-417A-9DC5-30D28C0778EB}"/>
    <dataValidation allowBlank="1" showInputMessage="1" showErrorMessage="1" promptTitle="Identification" prompt="Please input identification number for the reporting government entity, if applicable." sqref="D15:D18" xr:uid="{8310B678-8255-46C8-AF1B-93E3C1B16E87}"/>
    <dataValidation type="list" allowBlank="1" showInputMessage="1" showErrorMessage="1" promptTitle="Government agency type" prompt="Choose type of government agency from the drop-down list._x000a_Please refrain from using custom types if possible." sqref="C15:C18" xr:uid="{6D7DD8FD-6ED6-4A3A-A7DE-59B056350A18}">
      <formula1>Agency_type</formula1>
    </dataValidation>
    <dataValidation allowBlank="1" showInputMessage="1" showErrorMessage="1" promptTitle="Receiving government agency" prompt="Input the name of the government recipient here._x000a__x000a_Please refrain from using acronyms, and input complete name." sqref="B15:B18" xr:uid="{EE7FE453-9FB5-4510-88CB-CF68BEBB5642}"/>
    <dataValidation type="textLength" allowBlank="1" showInputMessage="1" showErrorMessage="1" sqref="A1:K13 A19:L21 F14:K18 E22:K23 A23:D23 A22 B82:K83 A84:K84 A85:A110 K85:K110 A14:E14 J25:K81 B851:J855 B859:J859 A24:K24 A25:A83 B387:D850 B85:D370 I85:I370 I387:I850" xr:uid="{4B9AA2B5-1E60-430C-BA7F-02CA306120F1}">
      <formula1>9999999</formula1>
      <formula2>99999999</formula2>
    </dataValidation>
    <dataValidation type="textLength" allowBlank="1" showInputMessage="1" showErrorMessage="1" errorTitle="Do not edit - based on Part 4" error="These cells will be filled automatically" promptTitle="Do not edit - based on Part 4" prompt=" " sqref="E15:E18" xr:uid="{E7078589-660C-4DA2-9592-E8A92A55EA9A}">
      <formula1>999999</formula1>
      <formula2>9999999</formula2>
    </dataValidation>
    <dataValidation type="whole" allowBlank="1" showInputMessage="1" showErrorMessage="1" errorTitle="Do not edit - based on part 5" error="These cells will be filled automatically" promptTitle="Do not edit - based on part 5" prompt=" " sqref="I25:I81" xr:uid="{56FC6F82-9F1C-496E-9C14-F149EB40B8A6}">
      <formula1>1</formula1>
      <formula2>2</formula2>
    </dataValidation>
    <dataValidation type="textLength" allowBlank="1" showInputMessage="1" showErrorMessage="1" errorTitle="Do not edit these cells" error="Please do not edit these cells" sqref="B856:J858" xr:uid="{BAF144F0-3731-4BBB-961A-1F8765C0F270}">
      <formula1>9999999</formula1>
      <formula2>99999999</formula2>
    </dataValidation>
    <dataValidation type="list" allowBlank="1" showInputMessage="1" showErrorMessage="1" sqref="C25:C81" xr:uid="{F0416102-0ADD-49AA-89C3-81F8E6280814}">
      <formula1>"&lt; Company type &gt;,State-owned enterprises &amp; public corporations,Private"</formula1>
    </dataValidation>
    <dataValidation type="list" showInputMessage="1" showErrorMessage="1" sqref="B371:B386" xr:uid="{B4B67273-A1C1-4A44-AFFA-41BCD6BCAD2F}">
      <formula1>Projectname</formula1>
    </dataValidation>
    <dataValidation type="list" allowBlank="1" showInputMessage="1" showErrorMessage="1" errorTitle="Invalid unit used" error="Select between Barrels, Sm3, Tonnes, ounces (oz), or carats._x000a__x000a_If original information is in other units, please convert the number into standard units, and include original info in comment section." promptTitle="Please specify measuring unit" prompt="Select between Barrels, Sm3, Tonnes, ounces (oz), or carats from the drop-down menu" sqref="H85:H370 H387:H850" xr:uid="{E356E7FC-5787-424B-AA79-43D2E98799F9}">
      <formula1>"&lt;Select unit&gt;,Sm3,Sm3 o.e.,Barrels,Tonnes,oz,carats,Scf"</formula1>
    </dataValidation>
    <dataValidation type="list" allowBlank="1" showInputMessage="1" showErrorMessage="1" sqref="F85:F850" xr:uid="{04F863AA-9F45-4CD4-9395-C48A6F3BE796}">
      <formula1>Project_phases_list</formula1>
    </dataValidation>
    <dataValidation type="list" allowBlank="1" showInputMessage="1" showErrorMessage="1" promptTitle="Please insert commodity" prompt="Please insert the relevant commodities of the project here, one commodity for each row. If one project generates more than one commodity, please use several rows." sqref="E85:E370 E387:E850" xr:uid="{5D281347-915C-4D0E-B76F-154D7B7C68B3}">
      <formula1>Commodity_names</formula1>
    </dataValidation>
    <dataValidation type="textLength" allowBlank="1" showInputMessage="1" showErrorMessage="1" sqref="G85:G370 G387:G850" xr:uid="{440516FC-F4E3-4E39-9BFF-88F6ED8AFB8D}">
      <formula1>0</formula1>
      <formula2>99999999</formula2>
    </dataValidation>
  </dataValidations>
  <hyperlinks>
    <hyperlink ref="B8" r:id="rId1" xr:uid="{DD07F9BC-AC8A-4A9E-9450-3D0391EB0CA7}"/>
    <hyperlink ref="B854:F854" r:id="rId2" display="Give us your feedback or report a conflict in the data! Write to us at  data@eiti.org" xr:uid="{7DD6EEF9-F2B1-490B-AA9F-CD09A5BE123B}"/>
    <hyperlink ref="B853:F853" r:id="rId3" display="For the latest version of Summary data templates, see  https://eiti.org/summary-data-template" xr:uid="{3F13EEFE-7DC6-4094-8E58-281FFE9ACE0E}"/>
    <hyperlink ref="D22" r:id="rId4" xr:uid="{5F39E77D-BC50-4BE0-BD11-338E4ABA4A10}"/>
    <hyperlink ref="H27" r:id="rId5" display="https://www.naftogaz.com/ckeditor_asse_x000a_ts/%D0%A0%D1%96%D1%87%D0%BD%D0_x000a_%B0%20%D1%96%D0%BD%D1%84%D0%BE_x000a_%D1%80%D0%BC%D0%B0%D1%86%D1%96_x000a_%D1%8F%20%D0%B5%D0%BC%D1%96%D1_x000a_%82%D0%B5%D0%BD%D1%82%D0%B0/%D_x000a_1%84%D1%96%D0%BD%D0%B0%D0%BD%_x000a_D1%81%D0%BE%D0%B2%D0%B0%20%D0%_x000a_B7%D0%B2%D1%96%D1%82%D0%BD%D1%_x000a_96%D1%81%D1%82%D1%8C/2021%20Co_x000a_nsolidated%20Financial%20Statements%2_x000a_0final%20UKR.pdf" xr:uid="{96DFA0BC-CED5-44C6-830F-5A931C05FF37}"/>
    <hyperlink ref="H31" r:id="rId6" xr:uid="{3CDF5AB2-5690-4621-A968-1D780F0A169F}"/>
    <hyperlink ref="H36" r:id="rId7" location="r110000 " xr:uid="{93A588FB-A8CD-4547-B6E1-885A65664570}"/>
    <hyperlink ref="H42" r:id="rId8" xr:uid="{E0564CDE-9511-4CFF-883F-CD3BCCC2004F}"/>
    <hyperlink ref="H46" r:id="rId9" xr:uid="{96EBC1D9-24CA-45FD-9F2F-B76CC1C87302}"/>
    <hyperlink ref="H52" r:id="rId10" xr:uid="{4251F3F8-31D0-44C7-BF0E-687B1247E402}"/>
    <hyperlink ref="H64" r:id="rId11" xr:uid="{3BB85912-967A-40A1-A662-8A12E30663D8}"/>
  </hyperlinks>
  <pageMargins left="0.25" right="0.25" top="0.75" bottom="0.75" header="0.3" footer="0.3"/>
  <pageSetup paperSize="8" fitToHeight="0" orientation="landscape" horizontalDpi="2400" verticalDpi="2400" r:id="rId12"/>
  <tableParts count="3">
    <tablePart r:id="rId13"/>
    <tablePart r:id="rId14"/>
    <tablePart r:id="rId15"/>
  </tableParts>
  <extLst>
    <ext xmlns:x14="http://schemas.microsoft.com/office/spreadsheetml/2009/9/main" uri="{CCE6A557-97BC-4b89-ADB6-D9C93CAAB3DF}">
      <x14:dataValidations xmlns:xm="http://schemas.microsoft.com/office/excel/2006/main" xWindow="182" yWindow="537" count="1">
        <x14:dataValidation type="list" allowBlank="1" showInputMessage="1" showErrorMessage="1" error="Invalid Entry" promptTitle="Currency" prompt="Please input currency according to 3-letter ISO currency code." xr:uid="{21BBA1D8-90D3-4598-9DA5-36AAB4180703}">
          <x14:formula1>
            <xm:f>Lists!$I$11:$I$168</xm:f>
          </x14:formula1>
          <xm:sqref>J85:J370 J387:J850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B1:U80"/>
  <sheetViews>
    <sheetView showGridLines="0" topLeftCell="G39" zoomScale="85" zoomScaleNormal="85" workbookViewId="0">
      <selection activeCell="J38" sqref="J38"/>
    </sheetView>
  </sheetViews>
  <sheetFormatPr defaultColWidth="8.7265625" defaultRowHeight="15" x14ac:dyDescent="0.4"/>
  <cols>
    <col min="1" max="1" width="2.7265625" style="37" customWidth="1"/>
    <col min="2" max="5" width="0" style="37" hidden="1" customWidth="1"/>
    <col min="6" max="6" width="50.453125" style="37" customWidth="1"/>
    <col min="7" max="7" width="16.7265625" style="37" customWidth="1"/>
    <col min="8" max="8" width="68.1796875" style="37" customWidth="1"/>
    <col min="9" max="9" width="22.26953125" style="37" bestFit="1" customWidth="1"/>
    <col min="10" max="10" width="52.7265625" style="37" customWidth="1"/>
    <col min="11" max="11" width="15.54296875" style="37" bestFit="1" customWidth="1"/>
    <col min="12" max="12" width="2.7265625" style="37" customWidth="1"/>
    <col min="13" max="13" width="19.54296875" style="37" bestFit="1" customWidth="1"/>
    <col min="14" max="14" width="73.453125" style="37" bestFit="1" customWidth="1"/>
    <col min="15" max="15" width="4" style="37" customWidth="1"/>
    <col min="16" max="17" width="8.7265625" style="37"/>
    <col min="18" max="18" width="21.26953125" style="37" bestFit="1" customWidth="1"/>
    <col min="19" max="19" width="8.7265625" style="37"/>
    <col min="20" max="20" width="21.26953125" style="37" bestFit="1" customWidth="1"/>
    <col min="21" max="16384" width="8.7265625" style="37"/>
  </cols>
  <sheetData>
    <row r="1" spans="6:14" s="17" customFormat="1" ht="15.75" hidden="1" customHeight="1" x14ac:dyDescent="0.35">
      <c r="F1" s="191"/>
      <c r="G1" s="191"/>
      <c r="H1" s="191"/>
      <c r="I1" s="191"/>
      <c r="J1" s="191"/>
      <c r="K1" s="191"/>
      <c r="L1" s="191"/>
      <c r="M1" s="191"/>
      <c r="N1" s="191"/>
    </row>
    <row r="2" spans="6:14" s="17" customFormat="1" hidden="1" x14ac:dyDescent="0.35">
      <c r="F2" s="191"/>
      <c r="G2" s="191"/>
      <c r="H2" s="191"/>
      <c r="I2" s="191"/>
      <c r="J2" s="191"/>
      <c r="K2" s="191"/>
      <c r="L2" s="191"/>
      <c r="M2" s="191"/>
      <c r="N2" s="191"/>
    </row>
    <row r="3" spans="6:14" s="17" customFormat="1" hidden="1" x14ac:dyDescent="0.35">
      <c r="F3" s="191"/>
      <c r="G3" s="191"/>
      <c r="H3" s="191"/>
      <c r="I3" s="191"/>
      <c r="J3" s="191"/>
      <c r="K3" s="191"/>
      <c r="L3" s="191"/>
      <c r="M3" s="191"/>
      <c r="N3" s="252" t="s">
        <v>1097</v>
      </c>
    </row>
    <row r="4" spans="6:14" s="17" customFormat="1" hidden="1" x14ac:dyDescent="0.35">
      <c r="F4" s="191"/>
      <c r="G4" s="191"/>
      <c r="H4" s="191"/>
      <c r="I4" s="191"/>
      <c r="J4" s="191"/>
      <c r="K4" s="191"/>
      <c r="L4" s="191"/>
      <c r="M4" s="191"/>
      <c r="N4" s="252" t="str">
        <f>Introduction!G4</f>
        <v>YYYY-MM-DD</v>
      </c>
    </row>
    <row r="5" spans="6:14" s="17" customFormat="1" hidden="1" x14ac:dyDescent="0.35">
      <c r="F5" s="191"/>
      <c r="G5" s="191"/>
      <c r="H5" s="191"/>
      <c r="I5" s="191"/>
      <c r="J5" s="191"/>
      <c r="K5" s="191"/>
      <c r="L5" s="191"/>
      <c r="M5" s="191"/>
      <c r="N5" s="191"/>
    </row>
    <row r="6" spans="6:14" s="17" customFormat="1" hidden="1" x14ac:dyDescent="0.35">
      <c r="F6" s="191"/>
      <c r="G6" s="191"/>
      <c r="H6" s="191"/>
      <c r="I6" s="191"/>
      <c r="J6" s="191"/>
      <c r="K6" s="191"/>
      <c r="L6" s="191"/>
      <c r="M6" s="191"/>
      <c r="N6" s="191"/>
    </row>
    <row r="7" spans="6:14" s="17" customFormat="1" x14ac:dyDescent="0.35">
      <c r="F7" s="191"/>
      <c r="G7" s="191"/>
      <c r="H7" s="191"/>
      <c r="I7" s="191"/>
      <c r="J7" s="191"/>
      <c r="K7" s="191"/>
      <c r="L7" s="191"/>
      <c r="M7" s="191"/>
      <c r="N7" s="191"/>
    </row>
    <row r="8" spans="6:14" s="17" customFormat="1" x14ac:dyDescent="0.35">
      <c r="F8" s="299" t="s">
        <v>1098</v>
      </c>
      <c r="G8" s="299"/>
      <c r="H8" s="299"/>
      <c r="I8" s="299"/>
      <c r="J8" s="299"/>
      <c r="K8" s="299"/>
      <c r="L8" s="299"/>
      <c r="M8" s="299"/>
      <c r="N8" s="299"/>
    </row>
    <row r="9" spans="6:14" s="17" customFormat="1" ht="22.5" x14ac:dyDescent="0.35">
      <c r="F9" s="321" t="s">
        <v>40</v>
      </c>
      <c r="G9" s="321"/>
      <c r="H9" s="321"/>
      <c r="I9" s="321"/>
      <c r="J9" s="321"/>
      <c r="K9" s="321"/>
      <c r="L9" s="321"/>
      <c r="M9" s="321"/>
      <c r="N9" s="321"/>
    </row>
    <row r="10" spans="6:14" s="17" customFormat="1" x14ac:dyDescent="0.35">
      <c r="F10" s="322" t="s">
        <v>1099</v>
      </c>
      <c r="G10" s="322"/>
      <c r="H10" s="322"/>
      <c r="I10" s="322"/>
      <c r="J10" s="322"/>
      <c r="K10" s="322"/>
      <c r="L10" s="322"/>
      <c r="M10" s="322"/>
      <c r="N10" s="322"/>
    </row>
    <row r="11" spans="6:14" s="17" customFormat="1" x14ac:dyDescent="0.35">
      <c r="F11" s="301" t="s">
        <v>1100</v>
      </c>
      <c r="G11" s="301"/>
      <c r="H11" s="301"/>
      <c r="I11" s="301"/>
      <c r="J11" s="301"/>
      <c r="K11" s="301"/>
      <c r="L11" s="301"/>
      <c r="M11" s="301"/>
      <c r="N11" s="301"/>
    </row>
    <row r="12" spans="6:14" s="17" customFormat="1" x14ac:dyDescent="0.35">
      <c r="F12" s="301" t="s">
        <v>1101</v>
      </c>
      <c r="G12" s="301"/>
      <c r="H12" s="301"/>
      <c r="I12" s="301"/>
      <c r="J12" s="301"/>
      <c r="K12" s="301"/>
      <c r="L12" s="301"/>
      <c r="M12" s="301"/>
      <c r="N12" s="301"/>
    </row>
    <row r="13" spans="6:14" s="17" customFormat="1" x14ac:dyDescent="0.35">
      <c r="F13" s="323" t="s">
        <v>1102</v>
      </c>
      <c r="G13" s="323"/>
      <c r="H13" s="323"/>
      <c r="I13" s="323"/>
      <c r="J13" s="323"/>
      <c r="K13" s="323"/>
      <c r="L13" s="323"/>
      <c r="M13" s="323"/>
      <c r="N13" s="323"/>
    </row>
    <row r="14" spans="6:14" s="17" customFormat="1" x14ac:dyDescent="0.35">
      <c r="F14" s="324" t="s">
        <v>1103</v>
      </c>
      <c r="G14" s="324"/>
      <c r="H14" s="324"/>
      <c r="I14" s="324"/>
      <c r="J14" s="324"/>
      <c r="K14" s="324"/>
      <c r="L14" s="324"/>
      <c r="M14" s="324"/>
      <c r="N14" s="324"/>
    </row>
    <row r="15" spans="6:14" s="17" customFormat="1" x14ac:dyDescent="0.35">
      <c r="F15" s="325" t="s">
        <v>1104</v>
      </c>
      <c r="G15" s="325"/>
      <c r="H15" s="325"/>
      <c r="I15" s="325"/>
      <c r="J15" s="325"/>
      <c r="K15" s="325"/>
      <c r="L15" s="325"/>
      <c r="M15" s="325"/>
      <c r="N15" s="325"/>
    </row>
    <row r="16" spans="6:14" s="17" customFormat="1" x14ac:dyDescent="0.4">
      <c r="F16" s="312" t="s">
        <v>422</v>
      </c>
      <c r="G16" s="312"/>
      <c r="H16" s="312"/>
      <c r="I16" s="312"/>
      <c r="J16" s="312"/>
      <c r="K16" s="312"/>
      <c r="L16" s="312"/>
      <c r="M16" s="312"/>
      <c r="N16" s="312"/>
    </row>
    <row r="17" spans="2:21" s="17" customFormat="1" x14ac:dyDescent="0.35">
      <c r="B17" s="191"/>
      <c r="C17" s="191"/>
      <c r="D17" s="191"/>
      <c r="E17" s="191"/>
      <c r="F17" s="191"/>
      <c r="G17" s="191"/>
      <c r="H17" s="191"/>
      <c r="I17" s="191"/>
      <c r="J17" s="191"/>
      <c r="K17" s="191"/>
      <c r="L17" s="191"/>
      <c r="M17" s="191"/>
      <c r="N17" s="191"/>
      <c r="O17" s="191"/>
      <c r="P17" s="191"/>
      <c r="Q17" s="191"/>
      <c r="R17" s="191"/>
      <c r="S17" s="191"/>
      <c r="T17" s="191"/>
      <c r="U17" s="191"/>
    </row>
    <row r="18" spans="2:21" s="17" customFormat="1" ht="22.5" x14ac:dyDescent="0.35">
      <c r="B18" s="191"/>
      <c r="C18" s="191"/>
      <c r="D18" s="191"/>
      <c r="E18" s="191"/>
      <c r="F18" s="314" t="s">
        <v>1105</v>
      </c>
      <c r="G18" s="314"/>
      <c r="H18" s="314"/>
      <c r="I18" s="314"/>
      <c r="J18" s="314"/>
      <c r="K18" s="314"/>
      <c r="L18" s="191"/>
      <c r="M18" s="326" t="s">
        <v>1106</v>
      </c>
      <c r="N18" s="326"/>
      <c r="O18" s="191"/>
      <c r="P18" s="191"/>
      <c r="Q18" s="191"/>
      <c r="R18" s="191"/>
      <c r="S18" s="191"/>
      <c r="T18" s="191"/>
      <c r="U18" s="191"/>
    </row>
    <row r="19" spans="2:21" s="17" customFormat="1" ht="15.65" customHeight="1" x14ac:dyDescent="0.35">
      <c r="B19" s="191"/>
      <c r="C19" s="191"/>
      <c r="D19" s="191"/>
      <c r="E19" s="191"/>
      <c r="F19" s="191"/>
      <c r="G19" s="191"/>
      <c r="H19" s="191"/>
      <c r="I19" s="191"/>
      <c r="J19" s="191"/>
      <c r="K19" s="191"/>
      <c r="L19" s="191"/>
      <c r="M19" s="335" t="s">
        <v>1107</v>
      </c>
      <c r="N19" s="335"/>
      <c r="O19" s="191"/>
      <c r="P19" s="191"/>
      <c r="Q19" s="191"/>
      <c r="R19" s="191"/>
      <c r="S19" s="191"/>
      <c r="T19" s="191"/>
      <c r="U19" s="191"/>
    </row>
    <row r="20" spans="2:21" x14ac:dyDescent="0.4">
      <c r="B20" s="207"/>
      <c r="C20" s="207"/>
      <c r="D20" s="207"/>
      <c r="E20" s="207"/>
      <c r="F20" s="332" t="s">
        <v>1108</v>
      </c>
      <c r="G20" s="332"/>
      <c r="H20" s="332"/>
      <c r="I20" s="332"/>
      <c r="J20" s="332"/>
      <c r="K20" s="333"/>
      <c r="L20" s="207"/>
      <c r="M20" s="191"/>
      <c r="N20" s="191"/>
      <c r="O20" s="207"/>
      <c r="P20" s="207"/>
      <c r="Q20" s="207"/>
      <c r="R20" s="207"/>
      <c r="S20" s="207"/>
      <c r="T20" s="207"/>
      <c r="U20" s="207"/>
    </row>
    <row r="21" spans="2:21" ht="22.5" x14ac:dyDescent="0.4">
      <c r="B21" s="155" t="s">
        <v>1109</v>
      </c>
      <c r="C21" s="155" t="s">
        <v>1110</v>
      </c>
      <c r="D21" s="155" t="s">
        <v>1111</v>
      </c>
      <c r="E21" s="155" t="s">
        <v>1112</v>
      </c>
      <c r="F21" s="207" t="s">
        <v>1113</v>
      </c>
      <c r="G21" s="207" t="s">
        <v>442</v>
      </c>
      <c r="H21" s="207" t="s">
        <v>1114</v>
      </c>
      <c r="I21" s="207" t="s">
        <v>1115</v>
      </c>
      <c r="J21" s="207" t="s">
        <v>1116</v>
      </c>
      <c r="K21" s="191" t="s">
        <v>514</v>
      </c>
      <c r="L21" s="207"/>
      <c r="M21" s="321" t="s">
        <v>1117</v>
      </c>
      <c r="N21" s="321"/>
      <c r="O21" s="207"/>
      <c r="P21" s="207"/>
      <c r="Q21" s="207"/>
      <c r="R21" s="207"/>
      <c r="S21" s="207"/>
      <c r="T21" s="207"/>
      <c r="U21" s="207"/>
    </row>
    <row r="22" spans="2:21" ht="15.75" customHeight="1" x14ac:dyDescent="0.4">
      <c r="B22" s="155" t="str">
        <f>IFERROR(VLOOKUP(Government_revenues_table[[#This Row],[GFS Classification]],Table6_GFS_codes_classification[],COLUMNS($F:F)+3,FALSE),"Do not enter data")</f>
        <v>Taxes (11E)</v>
      </c>
      <c r="C22" s="155" t="str">
        <f>IFERROR(VLOOKUP(Government_revenues_table[[#This Row],[GFS Classification]],Table6_GFS_codes_classification[],COLUMNS($F:G)+3,FALSE),"Do not enter data")</f>
        <v>Taxes on goods and services (114E)</v>
      </c>
      <c r="D22" s="155" t="str">
        <f>IFERROR(VLOOKUP(Government_revenues_table[[#This Row],[GFS Classification]],Table6_GFS_codes_classification[],COLUMNS($F:H)+3,FALSE),"Do not enter data")</f>
        <v>General taxes on goods and services (VAT, sales tax, turnover tax) (1141E)</v>
      </c>
      <c r="E22" s="155" t="str">
        <f>IFERROR(VLOOKUP(Government_revenues_table[[#This Row],[GFS Classification]],Table6_GFS_codes_classification[],COLUMNS($F:I)+3,FALSE),"Do not enter data")</f>
        <v>General taxes on goods and services (VAT, sales tax, turnover tax) (1141E)</v>
      </c>
      <c r="F22" s="207" t="s">
        <v>1118</v>
      </c>
      <c r="G22" s="191" t="s">
        <v>448</v>
      </c>
      <c r="H22" s="207" t="s">
        <v>1119</v>
      </c>
      <c r="I22" s="207" t="s">
        <v>430</v>
      </c>
      <c r="J22" s="276">
        <v>-45506233.310000002</v>
      </c>
      <c r="K22" s="207" t="s">
        <v>92</v>
      </c>
      <c r="L22" s="207"/>
      <c r="M22" s="336" t="s">
        <v>1120</v>
      </c>
      <c r="N22" s="336"/>
      <c r="O22" s="207"/>
      <c r="P22" s="207"/>
      <c r="Q22" s="207"/>
      <c r="R22" s="207"/>
      <c r="S22" s="207"/>
      <c r="T22" s="207"/>
      <c r="U22" s="207"/>
    </row>
    <row r="23" spans="2:21" ht="15.75" customHeight="1" x14ac:dyDescent="0.4">
      <c r="B23" s="155" t="str">
        <f>IFERROR(VLOOKUP(Government_revenues_table[[#This Row],[GFS Classification]],Table6_GFS_codes_classification[],COLUMNS($F:F)+3,FALSE),"Do not enter data")</f>
        <v>Taxes (11E)</v>
      </c>
      <c r="C23" s="155" t="str">
        <f>IFERROR(VLOOKUP(Government_revenues_table[[#This Row],[GFS Classification]],Table6_GFS_codes_classification[],COLUMNS($F:G)+3,FALSE),"Do not enter data")</f>
        <v>Taxes on goods and services (114E)</v>
      </c>
      <c r="D23" s="155" t="str">
        <f>IFERROR(VLOOKUP(Government_revenues_table[[#This Row],[GFS Classification]],Table6_GFS_codes_classification[],COLUMNS($F:H)+3,FALSE),"Do not enter data")</f>
        <v>General taxes on goods and services (VAT, sales tax, turnover tax) (1141E)</v>
      </c>
      <c r="E23" s="155" t="str">
        <f>IFERROR(VLOOKUP(Government_revenues_table[[#This Row],[GFS Classification]],Table6_GFS_codes_classification[],COLUMNS($F:I)+3,FALSE),"Do not enter data")</f>
        <v>General taxes on goods and services (VAT, sales tax, turnover tax) (1141E)</v>
      </c>
      <c r="F23" s="207" t="s">
        <v>1118</v>
      </c>
      <c r="G23" s="191" t="s">
        <v>482</v>
      </c>
      <c r="H23" s="207" t="s">
        <v>1119</v>
      </c>
      <c r="I23" s="207" t="s">
        <v>430</v>
      </c>
      <c r="J23" s="276">
        <v>-14698378926.060001</v>
      </c>
      <c r="K23" s="207" t="s">
        <v>92</v>
      </c>
      <c r="L23" s="207"/>
      <c r="M23" s="336"/>
      <c r="N23" s="336"/>
      <c r="O23" s="207"/>
      <c r="P23" s="207"/>
      <c r="Q23" s="207"/>
      <c r="R23" s="207"/>
      <c r="S23" s="207"/>
      <c r="T23" s="207"/>
      <c r="U23" s="207"/>
    </row>
    <row r="24" spans="2:21" ht="15.75" customHeight="1" x14ac:dyDescent="0.4">
      <c r="B24" s="155" t="str">
        <f>IFERROR(VLOOKUP(Government_revenues_table[[#This Row],[GFS Classification]],Table6_GFS_codes_classification[],COLUMNS($F:F)+3,FALSE),"Do not enter data")</f>
        <v>Taxes (11E)</v>
      </c>
      <c r="C24" s="155" t="str">
        <f>IFERROR(VLOOKUP(Government_revenues_table[[#This Row],[GFS Classification]],Table6_GFS_codes_classification[],COLUMNS($F:G)+3,FALSE),"Do not enter data")</f>
        <v>Taxes on income, profits and capital gains (111E)</v>
      </c>
      <c r="D24" s="155" t="str">
        <f>IFERROR(VLOOKUP(Government_revenues_table[[#This Row],[GFS Classification]],Table6_GFS_codes_classification[],COLUMNS($F:H)+3,FALSE),"Do not enter data")</f>
        <v>Ordinary taxes on income, profits and capital gains (1112E1)</v>
      </c>
      <c r="E24" s="155" t="str">
        <f>IFERROR(VLOOKUP(Government_revenues_table[[#This Row],[GFS Classification]],Table6_GFS_codes_classification[],COLUMNS($F:I)+3,FALSE),"Do not enter data")</f>
        <v>Ordinary taxes on income, profits and capital gains (1112E1)</v>
      </c>
      <c r="F24" s="207" t="s">
        <v>1121</v>
      </c>
      <c r="G24" s="191" t="s">
        <v>482</v>
      </c>
      <c r="H24" s="207" t="s">
        <v>1122</v>
      </c>
      <c r="I24" s="207" t="s">
        <v>430</v>
      </c>
      <c r="J24" s="274">
        <v>39133594215.949997</v>
      </c>
      <c r="K24" s="207" t="s">
        <v>92</v>
      </c>
      <c r="L24" s="207"/>
      <c r="M24" s="336"/>
      <c r="N24" s="336"/>
      <c r="O24" s="207"/>
      <c r="P24" s="207"/>
      <c r="Q24" s="207"/>
      <c r="R24" s="207"/>
      <c r="S24" s="207"/>
      <c r="T24" s="207"/>
      <c r="U24" s="207"/>
    </row>
    <row r="25" spans="2:21" ht="15.75" customHeight="1" x14ac:dyDescent="0.4">
      <c r="B25" s="155" t="str">
        <f>IFERROR(VLOOKUP(Government_revenues_table[[#This Row],[GFS Classification]],Table6_GFS_codes_classification[],COLUMNS($F:F)+3,FALSE),"Do not enter data")</f>
        <v>Taxes (11E)</v>
      </c>
      <c r="C25" s="155" t="str">
        <f>IFERROR(VLOOKUP(Government_revenues_table[[#This Row],[GFS Classification]],Table6_GFS_codes_classification[],COLUMNS($F:G)+3,FALSE),"Do not enter data")</f>
        <v>Taxes on income, profits and capital gains (111E)</v>
      </c>
      <c r="D25" s="155" t="str">
        <f>IFERROR(VLOOKUP(Government_revenues_table[[#This Row],[GFS Classification]],Table6_GFS_codes_classification[],COLUMNS($F:H)+3,FALSE),"Do not enter data")</f>
        <v>Ordinary taxes on income, profits and capital gains (1112E1)</v>
      </c>
      <c r="E25" s="155" t="str">
        <f>IFERROR(VLOOKUP(Government_revenues_table[[#This Row],[GFS Classification]],Table6_GFS_codes_classification[],COLUMNS($F:I)+3,FALSE),"Do not enter data")</f>
        <v>Ordinary taxes on income, profits and capital gains (1112E1)</v>
      </c>
      <c r="F25" s="207" t="s">
        <v>1121</v>
      </c>
      <c r="G25" s="191" t="s">
        <v>448</v>
      </c>
      <c r="H25" s="207" t="s">
        <v>1122</v>
      </c>
      <c r="I25" s="207" t="s">
        <v>430</v>
      </c>
      <c r="J25" s="274">
        <v>17220754336.649998</v>
      </c>
      <c r="K25" s="207" t="s">
        <v>92</v>
      </c>
      <c r="L25" s="207"/>
      <c r="M25" s="336"/>
      <c r="N25" s="336"/>
      <c r="O25" s="207"/>
      <c r="P25" s="207"/>
      <c r="Q25" s="207"/>
      <c r="R25" s="207"/>
      <c r="S25" s="207"/>
      <c r="T25" s="207"/>
      <c r="U25" s="207"/>
    </row>
    <row r="26" spans="2:21" ht="15.75" customHeight="1" x14ac:dyDescent="0.4">
      <c r="B26" s="155" t="str">
        <f>IFERROR(VLOOKUP(Government_revenues_table[[#This Row],[GFS Classification]],Table6_GFS_codes_classification[],COLUMNS($F:F)+3,FALSE),"Do not enter data")</f>
        <v>Other revenue (14E)</v>
      </c>
      <c r="C26" s="155" t="str">
        <f>IFERROR(VLOOKUP(Government_revenues_table[[#This Row],[GFS Classification]],Table6_GFS_codes_classification[],COLUMNS($F:G)+3,FALSE),"Do not enter data")</f>
        <v>Property income (141E)</v>
      </c>
      <c r="D26" s="155" t="str">
        <f>IFERROR(VLOOKUP(Government_revenues_table[[#This Row],[GFS Classification]],Table6_GFS_codes_classification[],COLUMNS($F:H)+3,FALSE),"Do not enter data")</f>
        <v>Dividends (1412E)</v>
      </c>
      <c r="E26" s="155" t="str">
        <f>IFERROR(VLOOKUP(Government_revenues_table[[#This Row],[GFS Classification]],Table6_GFS_codes_classification[],COLUMNS($F:I)+3,FALSE),"Do not enter data")</f>
        <v>From government participation (equity) (1412E2)</v>
      </c>
      <c r="F26" s="207" t="s">
        <v>1123</v>
      </c>
      <c r="G26" s="191" t="s">
        <v>482</v>
      </c>
      <c r="H26" s="207" t="s">
        <v>1124</v>
      </c>
      <c r="I26" s="207" t="s">
        <v>430</v>
      </c>
      <c r="J26" s="276">
        <v>254740344.46000001</v>
      </c>
      <c r="K26" s="207" t="s">
        <v>92</v>
      </c>
      <c r="L26" s="207"/>
      <c r="M26" s="336"/>
      <c r="N26" s="336"/>
      <c r="O26" s="207"/>
      <c r="P26" s="207"/>
      <c r="Q26" s="207"/>
      <c r="R26" s="207"/>
      <c r="S26" s="207"/>
      <c r="T26" s="207"/>
      <c r="U26" s="207"/>
    </row>
    <row r="27" spans="2:21" x14ac:dyDescent="0.4">
      <c r="B27" s="155" t="str">
        <f>IFERROR(VLOOKUP(Government_revenues_table[[#This Row],[GFS Classification]],Table6_GFS_codes_classification[],COLUMNS($F:F)+3,FALSE),"Do not enter data")</f>
        <v>Other revenue (14E)</v>
      </c>
      <c r="C27" s="155" t="str">
        <f>IFERROR(VLOOKUP(Government_revenues_table[[#This Row],[GFS Classification]],Table6_GFS_codes_classification[],COLUMNS($F:G)+3,FALSE),"Do not enter data")</f>
        <v>Property income (141E)</v>
      </c>
      <c r="D27" s="155" t="str">
        <f>IFERROR(VLOOKUP(Government_revenues_table[[#This Row],[GFS Classification]],Table6_GFS_codes_classification[],COLUMNS($F:H)+3,FALSE),"Do not enter data")</f>
        <v>Dividends (1412E)</v>
      </c>
      <c r="E27" s="155" t="str">
        <f>IFERROR(VLOOKUP(Government_revenues_table[[#This Row],[GFS Classification]],Table6_GFS_codes_classification[],COLUMNS($F:I)+3,FALSE),"Do not enter data")</f>
        <v>From government participation (equity) (1412E2)</v>
      </c>
      <c r="F27" s="207" t="s">
        <v>1123</v>
      </c>
      <c r="G27" s="191" t="s">
        <v>448</v>
      </c>
      <c r="H27" s="207" t="s">
        <v>1124</v>
      </c>
      <c r="I27" s="207" t="s">
        <v>430</v>
      </c>
      <c r="J27" s="276">
        <v>877084.72</v>
      </c>
      <c r="K27" s="207" t="s">
        <v>92</v>
      </c>
      <c r="L27" s="207"/>
      <c r="M27" s="306" t="s">
        <v>1125</v>
      </c>
      <c r="N27" s="306"/>
      <c r="O27" s="207"/>
      <c r="P27" s="207"/>
      <c r="Q27" s="207"/>
      <c r="R27" s="207"/>
      <c r="S27" s="207"/>
      <c r="T27" s="207"/>
      <c r="U27" s="207"/>
    </row>
    <row r="28" spans="2:21" x14ac:dyDescent="0.4">
      <c r="B28" s="155" t="str">
        <f>IFERROR(VLOOKUP(Government_revenues_table[[#This Row],[GFS Classification]],Table6_GFS_codes_classification[],COLUMNS($F:F)+3,FALSE),"Do not enter data")</f>
        <v>Taxes (11E)</v>
      </c>
      <c r="C28" s="155" t="str">
        <f>IFERROR(VLOOKUP(Government_revenues_table[[#This Row],[GFS Classification]],Table6_GFS_codes_classification[],COLUMNS($F:G)+3,FALSE),"Do not enter data")</f>
        <v>Taxes on goods and services (114E)</v>
      </c>
      <c r="D28" s="155" t="str">
        <f>IFERROR(VLOOKUP(Government_revenues_table[[#This Row],[GFS Classification]],Table6_GFS_codes_classification[],COLUMNS($F:H)+3,FALSE),"Do not enter data")</f>
        <v>Taxes on use of goods/permission to use goods or perform activities (1145E)</v>
      </c>
      <c r="E28" s="155" t="str">
        <f>IFERROR(VLOOKUP(Government_revenues_table[[#This Row],[GFS Classification]],Table6_GFS_codes_classification[],COLUMNS($F:I)+3,FALSE),"Do not enter data")</f>
        <v>Emission and pollution taxes (114522E)</v>
      </c>
      <c r="F28" s="207" t="s">
        <v>1126</v>
      </c>
      <c r="G28" s="191" t="s">
        <v>482</v>
      </c>
      <c r="H28" s="207" t="s">
        <v>1127</v>
      </c>
      <c r="I28" s="207" t="s">
        <v>430</v>
      </c>
      <c r="J28" s="276">
        <v>982770080.47000003</v>
      </c>
      <c r="K28" s="207" t="s">
        <v>92</v>
      </c>
      <c r="L28" s="207"/>
      <c r="M28" s="306" t="s">
        <v>1128</v>
      </c>
      <c r="N28" s="306"/>
      <c r="O28" s="207"/>
      <c r="P28" s="207"/>
      <c r="Q28" s="207"/>
      <c r="R28" s="207"/>
      <c r="S28" s="207"/>
      <c r="T28" s="207"/>
      <c r="U28" s="207"/>
    </row>
    <row r="29" spans="2:21" ht="15.5" thickBot="1" x14ac:dyDescent="0.45">
      <c r="B29" s="155" t="str">
        <f>IFERROR(VLOOKUP(Government_revenues_table[[#This Row],[GFS Classification]],Table6_GFS_codes_classification[],COLUMNS($F:F)+3,FALSE),"Do not enter data")</f>
        <v>Taxes (11E)</v>
      </c>
      <c r="C29" s="155" t="str">
        <f>IFERROR(VLOOKUP(Government_revenues_table[[#This Row],[GFS Classification]],Table6_GFS_codes_classification[],COLUMNS($F:G)+3,FALSE),"Do not enter data")</f>
        <v>Taxes on goods and services (114E)</v>
      </c>
      <c r="D29" s="155" t="str">
        <f>IFERROR(VLOOKUP(Government_revenues_table[[#This Row],[GFS Classification]],Table6_GFS_codes_classification[],COLUMNS($F:H)+3,FALSE),"Do not enter data")</f>
        <v>Taxes on use of goods/permission to use goods or perform activities (1145E)</v>
      </c>
      <c r="E29" s="155" t="str">
        <f>IFERROR(VLOOKUP(Government_revenues_table[[#This Row],[GFS Classification]],Table6_GFS_codes_classification[],COLUMNS($F:I)+3,FALSE),"Do not enter data")</f>
        <v>Emission and pollution taxes (114522E)</v>
      </c>
      <c r="F29" s="207" t="s">
        <v>1126</v>
      </c>
      <c r="G29" s="191" t="s">
        <v>448</v>
      </c>
      <c r="H29" s="207" t="s">
        <v>1127</v>
      </c>
      <c r="I29" s="207" t="s">
        <v>430</v>
      </c>
      <c r="J29" s="274">
        <v>73343785.24000001</v>
      </c>
      <c r="K29" s="207" t="s">
        <v>92</v>
      </c>
      <c r="L29" s="207"/>
      <c r="M29" s="156"/>
      <c r="N29" s="156"/>
      <c r="O29" s="207"/>
      <c r="P29" s="207"/>
      <c r="Q29" s="207"/>
      <c r="R29" s="207"/>
      <c r="S29" s="207"/>
      <c r="T29" s="207"/>
      <c r="U29" s="207"/>
    </row>
    <row r="30" spans="2:21" x14ac:dyDescent="0.4">
      <c r="B30" s="155" t="str">
        <f>IFERROR(VLOOKUP(Government_revenues_table[[#This Row],[GFS Classification]],Table6_GFS_codes_classification[],COLUMNS($F:F)+3,FALSE),"Do not enter data")</f>
        <v>Taxes (11E)</v>
      </c>
      <c r="C30" s="155" t="str">
        <f>IFERROR(VLOOKUP(Government_revenues_table[[#This Row],[GFS Classification]],Table6_GFS_codes_classification[],COLUMNS($F:G)+3,FALSE),"Do not enter data")</f>
        <v>Taxes on goods and services (114E)</v>
      </c>
      <c r="D30" s="155" t="str">
        <f>IFERROR(VLOOKUP(Government_revenues_table[[#This Row],[GFS Classification]],Table6_GFS_codes_classification[],COLUMNS($F:H)+3,FALSE),"Do not enter data")</f>
        <v>Taxes on use of goods/permission to use goods or perform activities (1145E)</v>
      </c>
      <c r="E30" s="155" t="str">
        <f>IFERROR(VLOOKUP(Government_revenues_table[[#This Row],[GFS Classification]],Table6_GFS_codes_classification[],COLUMNS($F:I)+3,FALSE),"Do not enter data")</f>
        <v>Licence fees (114521E)</v>
      </c>
      <c r="F30" s="207" t="s">
        <v>1129</v>
      </c>
      <c r="G30" s="191" t="s">
        <v>448</v>
      </c>
      <c r="H30" s="207" t="s">
        <v>1130</v>
      </c>
      <c r="I30" s="207" t="s">
        <v>432</v>
      </c>
      <c r="J30" s="276">
        <v>807543097.59999979</v>
      </c>
      <c r="K30" s="207" t="s">
        <v>92</v>
      </c>
      <c r="L30" s="207"/>
      <c r="M30" s="207"/>
      <c r="N30" s="207"/>
      <c r="O30" s="207"/>
      <c r="P30" s="35"/>
      <c r="Q30" s="191"/>
      <c r="R30" s="275"/>
      <c r="S30" s="191"/>
      <c r="T30" s="275"/>
      <c r="U30" s="191"/>
    </row>
    <row r="31" spans="2:21" x14ac:dyDescent="0.4">
      <c r="B31" s="157" t="str">
        <f>IFERROR(VLOOKUP(Government_revenues_table[[#This Row],[GFS Classification]],Table6_GFS_codes_classification[],COLUMNS($F:F)+3,FALSE),"Do not enter data")</f>
        <v>Taxes (11E)</v>
      </c>
      <c r="C31" s="157" t="str">
        <f>IFERROR(VLOOKUP(Government_revenues_table[[#This Row],[GFS Classification]],Table6_GFS_codes_classification[],COLUMNS($F:G)+3,FALSE),"Do not enter data")</f>
        <v>Taxes on goods and services (114E)</v>
      </c>
      <c r="D31" s="157" t="str">
        <f>IFERROR(VLOOKUP(Government_revenues_table[[#This Row],[GFS Classification]],Table6_GFS_codes_classification[],COLUMNS($F:H)+3,FALSE),"Do not enter data")</f>
        <v>Taxes on use of goods/permission to use goods or perform activities (1145E)</v>
      </c>
      <c r="E31" s="157" t="str">
        <f>IFERROR(VLOOKUP(Government_revenues_table[[#This Row],[GFS Classification]],Table6_GFS_codes_classification[],COLUMNS($F:I)+3,FALSE),"Do not enter data")</f>
        <v>Licence fees (114521E)</v>
      </c>
      <c r="F31" s="207" t="s">
        <v>1129</v>
      </c>
      <c r="G31" s="191" t="s">
        <v>482</v>
      </c>
      <c r="H31" s="207" t="s">
        <v>1130</v>
      </c>
      <c r="I31" s="207" t="s">
        <v>432</v>
      </c>
      <c r="J31" s="276">
        <v>168167531.96000001</v>
      </c>
      <c r="K31" s="207" t="s">
        <v>92</v>
      </c>
      <c r="L31" s="207"/>
      <c r="M31" s="207"/>
      <c r="N31" s="207"/>
      <c r="O31" s="207"/>
      <c r="P31" s="334"/>
      <c r="Q31" s="334"/>
      <c r="R31" s="334"/>
      <c r="S31" s="334"/>
      <c r="T31" s="334"/>
      <c r="U31" s="334"/>
    </row>
    <row r="32" spans="2:21" x14ac:dyDescent="0.4">
      <c r="B32" s="155" t="str">
        <f>IFERROR(VLOOKUP(Government_revenues_table[[#This Row],[GFS Classification]],Table6_GFS_codes_classification[],COLUMNS($F:F)+3,FALSE),"Do not enter data")</f>
        <v>Other revenue (14E)</v>
      </c>
      <c r="C32" s="155" t="str">
        <f>IFERROR(VLOOKUP(Government_revenues_table[[#This Row],[GFS Classification]],Table6_GFS_codes_classification[],COLUMNS($F:G)+3,FALSE),"Do not enter data")</f>
        <v>Property income (141E)</v>
      </c>
      <c r="D32" s="155" t="str">
        <f>IFERROR(VLOOKUP(Government_revenues_table[[#This Row],[GFS Classification]],Table6_GFS_codes_classification[],COLUMNS($F:H)+3,FALSE),"Do not enter data")</f>
        <v>Rent (1415E)</v>
      </c>
      <c r="E32" s="155" t="str">
        <f>IFERROR(VLOOKUP(Government_revenues_table[[#This Row],[GFS Classification]],Table6_GFS_codes_classification[],COLUMNS($F:I)+3,FALSE),"Do not enter data")</f>
        <v>Royalties (1415E1)</v>
      </c>
      <c r="F32" s="207" t="s">
        <v>1131</v>
      </c>
      <c r="G32" s="191" t="s">
        <v>482</v>
      </c>
      <c r="H32" s="207" t="s">
        <v>1132</v>
      </c>
      <c r="I32" s="207" t="s">
        <v>430</v>
      </c>
      <c r="J32" s="276">
        <v>1666966447.22</v>
      </c>
      <c r="K32" s="207" t="s">
        <v>92</v>
      </c>
      <c r="L32" s="207"/>
      <c r="M32" s="207"/>
      <c r="N32" s="207"/>
      <c r="O32" s="207"/>
      <c r="P32" s="207"/>
      <c r="Q32" s="207"/>
      <c r="R32" s="207"/>
      <c r="S32" s="207"/>
      <c r="T32" s="207"/>
      <c r="U32" s="207"/>
    </row>
    <row r="33" spans="2:20" x14ac:dyDescent="0.4">
      <c r="B33" s="155" t="str">
        <f>IFERROR(VLOOKUP(Government_revenues_table[[#This Row],[GFS Classification]],Table6_GFS_codes_classification[],COLUMNS($F:F)+3,FALSE),"Do not enter data")</f>
        <v>Other revenue (14E)</v>
      </c>
      <c r="C33" s="155" t="str">
        <f>IFERROR(VLOOKUP(Government_revenues_table[[#This Row],[GFS Classification]],Table6_GFS_codes_classification[],COLUMNS($F:G)+3,FALSE),"Do not enter data")</f>
        <v>Property income (141E)</v>
      </c>
      <c r="D33" s="155" t="str">
        <f>IFERROR(VLOOKUP(Government_revenues_table[[#This Row],[GFS Classification]],Table6_GFS_codes_classification[],COLUMNS($F:H)+3,FALSE),"Do not enter data")</f>
        <v>Rent (1415E)</v>
      </c>
      <c r="E33" s="155" t="str">
        <f>IFERROR(VLOOKUP(Government_revenues_table[[#This Row],[GFS Classification]],Table6_GFS_codes_classification[],COLUMNS($F:I)+3,FALSE),"Do not enter data")</f>
        <v>Royalties (1415E1)</v>
      </c>
      <c r="F33" s="207" t="s">
        <v>1131</v>
      </c>
      <c r="G33" s="191" t="s">
        <v>448</v>
      </c>
      <c r="H33" s="207" t="s">
        <v>1132</v>
      </c>
      <c r="I33" s="207" t="s">
        <v>430</v>
      </c>
      <c r="J33" s="276">
        <v>434884921.16000009</v>
      </c>
      <c r="K33" s="207" t="s">
        <v>92</v>
      </c>
      <c r="L33" s="207"/>
      <c r="M33" s="207"/>
      <c r="N33" s="207"/>
      <c r="O33" s="207"/>
      <c r="P33" s="207"/>
      <c r="Q33" s="207"/>
      <c r="R33" s="207"/>
      <c r="S33" s="207"/>
      <c r="T33" s="207"/>
    </row>
    <row r="34" spans="2:20" x14ac:dyDescent="0.4">
      <c r="B34" s="157" t="str">
        <f>IFERROR(VLOOKUP(Government_revenues_table[[#This Row],[GFS Classification]],Table6_GFS_codes_classification[],COLUMNS($F:F)+3,FALSE),"Do not enter data")</f>
        <v>Taxes (11E)</v>
      </c>
      <c r="C34" s="157" t="str">
        <f>IFERROR(VLOOKUP(Government_revenues_table[[#This Row],[GFS Classification]],Table6_GFS_codes_classification[],COLUMNS($F:G)+3,FALSE),"Do not enter data")</f>
        <v>Other taxes payable by natural resource companies (116E)</v>
      </c>
      <c r="D34" s="157" t="str">
        <f>IFERROR(VLOOKUP(Government_revenues_table[[#This Row],[GFS Classification]],Table6_GFS_codes_classification[],COLUMNS($F:H)+3,FALSE),"Do not enter data")</f>
        <v>Other taxes payable by natural resource companies (116E)</v>
      </c>
      <c r="E34" s="157" t="str">
        <f>IFERROR(VLOOKUP(Government_revenues_table[[#This Row],[GFS Classification]],Table6_GFS_codes_classification[],COLUMNS($F:I)+3,FALSE),"Do not enter data")</f>
        <v>Other taxes payable by natural resource companies (116E)</v>
      </c>
      <c r="F34" s="207" t="s">
        <v>1133</v>
      </c>
      <c r="G34" s="191" t="s">
        <v>448</v>
      </c>
      <c r="H34" s="207" t="s">
        <v>1134</v>
      </c>
      <c r="I34" s="207" t="s">
        <v>430</v>
      </c>
      <c r="J34" s="276">
        <v>3105057172.6199999</v>
      </c>
      <c r="K34" s="207" t="s">
        <v>92</v>
      </c>
      <c r="L34" s="207"/>
      <c r="M34" s="207"/>
      <c r="N34" s="207"/>
      <c r="O34" s="207"/>
      <c r="P34" s="207"/>
      <c r="Q34" s="207"/>
      <c r="R34" s="277"/>
      <c r="S34" s="207"/>
      <c r="T34" s="207"/>
    </row>
    <row r="35" spans="2:20" x14ac:dyDescent="0.4">
      <c r="B35" s="155" t="str">
        <f>IFERROR(VLOOKUP(Government_revenues_table[[#This Row],[GFS Classification]],Table6_GFS_codes_classification[],COLUMNS($F:F)+3,FALSE),"Do not enter data")</f>
        <v>Taxes (11E)</v>
      </c>
      <c r="C35" s="155" t="str">
        <f>IFERROR(VLOOKUP(Government_revenues_table[[#This Row],[GFS Classification]],Table6_GFS_codes_classification[],COLUMNS($F:G)+3,FALSE),"Do not enter data")</f>
        <v>Other taxes payable by natural resource companies (116E)</v>
      </c>
      <c r="D35" s="155" t="str">
        <f>IFERROR(VLOOKUP(Government_revenues_table[[#This Row],[GFS Classification]],Table6_GFS_codes_classification[],COLUMNS($F:H)+3,FALSE),"Do not enter data")</f>
        <v>Other taxes payable by natural resource companies (116E)</v>
      </c>
      <c r="E35" s="155" t="str">
        <f>IFERROR(VLOOKUP(Government_revenues_table[[#This Row],[GFS Classification]],Table6_GFS_codes_classification[],COLUMNS($F:I)+3,FALSE),"Do not enter data")</f>
        <v>Other taxes payable by natural resource companies (116E)</v>
      </c>
      <c r="F35" s="207" t="s">
        <v>1133</v>
      </c>
      <c r="G35" s="191" t="s">
        <v>448</v>
      </c>
      <c r="H35" s="207" t="s">
        <v>1134</v>
      </c>
      <c r="I35" s="207" t="s">
        <v>432</v>
      </c>
      <c r="J35" s="276">
        <v>126310638.99999999</v>
      </c>
      <c r="K35" s="207" t="s">
        <v>92</v>
      </c>
      <c r="L35" s="207"/>
      <c r="M35" s="207"/>
      <c r="N35" s="207"/>
      <c r="O35" s="207"/>
      <c r="P35" s="207"/>
      <c r="Q35" s="207"/>
      <c r="R35" s="278"/>
      <c r="S35" s="207"/>
      <c r="T35" s="207"/>
    </row>
    <row r="36" spans="2:20" x14ac:dyDescent="0.4">
      <c r="B36" s="155" t="str">
        <f>IFERROR(VLOOKUP(Government_revenues_table[[#This Row],[GFS Classification]],Table6_GFS_codes_classification[],COLUMNS($F:F)+3,FALSE),"Do not enter data")</f>
        <v>Taxes (11E)</v>
      </c>
      <c r="C36" s="155" t="str">
        <f>IFERROR(VLOOKUP(Government_revenues_table[[#This Row],[GFS Classification]],Table6_GFS_codes_classification[],COLUMNS($F:G)+3,FALSE),"Do not enter data")</f>
        <v>Other taxes payable by natural resource companies (116E)</v>
      </c>
      <c r="D36" s="155" t="str">
        <f>IFERROR(VLOOKUP(Government_revenues_table[[#This Row],[GFS Classification]],Table6_GFS_codes_classification[],COLUMNS($F:H)+3,FALSE),"Do not enter data")</f>
        <v>Other taxes payable by natural resource companies (116E)</v>
      </c>
      <c r="E36" s="155" t="str">
        <f>IFERROR(VLOOKUP(Government_revenues_table[[#This Row],[GFS Classification]],Table6_GFS_codes_classification[],COLUMNS($F:I)+3,FALSE),"Do not enter data")</f>
        <v>Other taxes payable by natural resource companies (116E)</v>
      </c>
      <c r="F36" s="207" t="s">
        <v>1133</v>
      </c>
      <c r="G36" s="191" t="s">
        <v>482</v>
      </c>
      <c r="H36" s="207" t="s">
        <v>1134</v>
      </c>
      <c r="I36" s="207" t="s">
        <v>430</v>
      </c>
      <c r="J36" s="276">
        <v>89127409</v>
      </c>
      <c r="K36" s="207" t="s">
        <v>92</v>
      </c>
      <c r="L36" s="207"/>
      <c r="M36" s="207"/>
      <c r="N36" s="207"/>
      <c r="O36" s="207"/>
      <c r="P36" s="207"/>
      <c r="Q36" s="207"/>
      <c r="R36" s="207"/>
      <c r="S36" s="207"/>
      <c r="T36" s="207"/>
    </row>
    <row r="37" spans="2:20" x14ac:dyDescent="0.4">
      <c r="B37" s="155" t="str">
        <f>IFERROR(VLOOKUP(Government_revenues_table[[#This Row],[GFS Classification]],Table6_GFS_codes_classification[],COLUMNS($F:F)+3,FALSE),"Do not enter data")</f>
        <v>Taxes (11E)</v>
      </c>
      <c r="C37" s="155" t="str">
        <f>IFERROR(VLOOKUP(Government_revenues_table[[#This Row],[GFS Classification]],Table6_GFS_codes_classification[],COLUMNS($F:G)+3,FALSE),"Do not enter data")</f>
        <v>Other taxes payable by natural resource companies (116E)</v>
      </c>
      <c r="D37" s="155" t="str">
        <f>IFERROR(VLOOKUP(Government_revenues_table[[#This Row],[GFS Classification]],Table6_GFS_codes_classification[],COLUMNS($F:H)+3,FALSE),"Do not enter data")</f>
        <v>Other taxes payable by natural resource companies (116E)</v>
      </c>
      <c r="E37" s="155" t="str">
        <f>IFERROR(VLOOKUP(Government_revenues_table[[#This Row],[GFS Classification]],Table6_GFS_codes_classification[],COLUMNS($F:I)+3,FALSE),"Do not enter data")</f>
        <v>Other taxes payable by natural resource companies (116E)</v>
      </c>
      <c r="F37" s="207" t="s">
        <v>1133</v>
      </c>
      <c r="G37" s="191" t="s">
        <v>482</v>
      </c>
      <c r="H37" s="207" t="s">
        <v>1134</v>
      </c>
      <c r="I37" s="207" t="s">
        <v>432</v>
      </c>
      <c r="J37" s="276">
        <v>2373900.5700000003</v>
      </c>
      <c r="K37" s="207" t="s">
        <v>92</v>
      </c>
      <c r="L37" s="207"/>
      <c r="M37" s="207"/>
      <c r="N37" s="207"/>
      <c r="O37" s="207"/>
      <c r="P37" s="207"/>
      <c r="Q37" s="207"/>
      <c r="R37" s="207"/>
      <c r="S37" s="207"/>
      <c r="T37" s="207"/>
    </row>
    <row r="38" spans="2:20" x14ac:dyDescent="0.4">
      <c r="B38" s="155" t="str">
        <f>IFERROR(VLOOKUP(Government_revenues_table[[#This Row],[GFS Classification]],Table6_GFS_codes_classification[],COLUMNS($F:F)+3,FALSE),"Do not enter data")</f>
        <v>Other revenue (14E)</v>
      </c>
      <c r="C38" s="155" t="str">
        <f>IFERROR(VLOOKUP(Government_revenues_table[[#This Row],[GFS Classification]],Table6_GFS_codes_classification[],COLUMNS($F:G)+3,FALSE),"Do not enter data")</f>
        <v>Property income (141E)</v>
      </c>
      <c r="D38" s="155" t="str">
        <f>IFERROR(VLOOKUP(Government_revenues_table[[#This Row],[GFS Classification]],Table6_GFS_codes_classification[],COLUMNS($F:H)+3,FALSE),"Do not enter data")</f>
        <v>Rent (1415E)</v>
      </c>
      <c r="E38" s="155" t="str">
        <f>IFERROR(VLOOKUP(Government_revenues_table[[#This Row],[GFS Classification]],Table6_GFS_codes_classification[],COLUMNS($F:I)+3,FALSE),"Do not enter data")</f>
        <v>Royalties (1415E1)</v>
      </c>
      <c r="F38" s="207" t="s">
        <v>1131</v>
      </c>
      <c r="G38" s="191" t="s">
        <v>448</v>
      </c>
      <c r="H38" s="207" t="s">
        <v>1135</v>
      </c>
      <c r="I38" s="207" t="s">
        <v>430</v>
      </c>
      <c r="J38" s="274">
        <v>72029451807.119995</v>
      </c>
      <c r="K38" s="207" t="s">
        <v>92</v>
      </c>
      <c r="L38" s="207"/>
      <c r="M38" s="207"/>
      <c r="N38" s="207"/>
      <c r="O38" s="207"/>
      <c r="P38" s="207"/>
      <c r="Q38" s="207"/>
      <c r="R38" s="207"/>
      <c r="S38" s="207"/>
      <c r="T38" s="277"/>
    </row>
    <row r="39" spans="2:20" x14ac:dyDescent="0.4">
      <c r="B39" s="155" t="str">
        <f>IFERROR(VLOOKUP(Government_revenues_table[[#This Row],[GFS Classification]],Table6_GFS_codes_classification[],COLUMNS($F:F)+3,FALSE),"Do not enter data")</f>
        <v>Other revenue (14E)</v>
      </c>
      <c r="C39" s="155" t="str">
        <f>IFERROR(VLOOKUP(Government_revenues_table[[#This Row],[GFS Classification]],Table6_GFS_codes_classification[],COLUMNS($F:G)+3,FALSE),"Do not enter data")</f>
        <v>Property income (141E)</v>
      </c>
      <c r="D39" s="155" t="str">
        <f>IFERROR(VLOOKUP(Government_revenues_table[[#This Row],[GFS Classification]],Table6_GFS_codes_classification[],COLUMNS($F:H)+3,FALSE),"Do not enter data")</f>
        <v>Rent (1415E)</v>
      </c>
      <c r="E39" s="155" t="str">
        <f>IFERROR(VLOOKUP(Government_revenues_table[[#This Row],[GFS Classification]],Table6_GFS_codes_classification[],COLUMNS($F:I)+3,FALSE),"Do not enter data")</f>
        <v>Royalties (1415E1)</v>
      </c>
      <c r="F39" s="207" t="s">
        <v>1131</v>
      </c>
      <c r="G39" s="191" t="s">
        <v>482</v>
      </c>
      <c r="H39" s="207" t="s">
        <v>1135</v>
      </c>
      <c r="I39" s="207" t="s">
        <v>430</v>
      </c>
      <c r="J39" s="274">
        <v>8973168729.8100014</v>
      </c>
      <c r="K39" s="207" t="s">
        <v>92</v>
      </c>
      <c r="L39" s="207"/>
      <c r="M39" s="207"/>
      <c r="N39" s="207"/>
      <c r="O39" s="207"/>
      <c r="P39" s="207"/>
      <c r="Q39" s="207"/>
      <c r="R39" s="207"/>
      <c r="S39" s="207"/>
      <c r="T39" s="278"/>
    </row>
    <row r="40" spans="2:20" x14ac:dyDescent="0.4">
      <c r="B40" s="155" t="str">
        <f>IFERROR(VLOOKUP(Government_revenues_table[[#This Row],[GFS Classification]],Table6_GFS_codes_classification[],COLUMNS($F:F)+3,FALSE),"Do not enter data")</f>
        <v>Social contributions (12E)</v>
      </c>
      <c r="C40" s="155" t="str">
        <f>IFERROR(VLOOKUP(Government_revenues_table[[#This Row],[GFS Classification]],Table6_GFS_codes_classification[],COLUMNS($F:G)+3,FALSE),"Do not enter data")</f>
        <v>Social security employer contributions (1212E)</v>
      </c>
      <c r="D40" s="155" t="str">
        <f>IFERROR(VLOOKUP(Government_revenues_table[[#This Row],[GFS Classification]],Table6_GFS_codes_classification[],COLUMNS($F:H)+3,FALSE),"Do not enter data")</f>
        <v>Social security employer contributions (1212E)</v>
      </c>
      <c r="E40" s="155" t="str">
        <f>IFERROR(VLOOKUP(Government_revenues_table[[#This Row],[GFS Classification]],Table6_GFS_codes_classification[],COLUMNS($F:I)+3,FALSE),"Do not enter data")</f>
        <v>Social security employer contributions (1212E)</v>
      </c>
      <c r="F40" s="207" t="s">
        <v>1136</v>
      </c>
      <c r="G40" s="191" t="s">
        <v>482</v>
      </c>
      <c r="H40" s="207" t="s">
        <v>1137</v>
      </c>
      <c r="I40" s="207" t="s">
        <v>430</v>
      </c>
      <c r="J40" s="276">
        <v>7312648654.0599985</v>
      </c>
      <c r="K40" s="207" t="s">
        <v>92</v>
      </c>
      <c r="L40" s="207"/>
      <c r="M40" s="207"/>
      <c r="N40" s="207"/>
      <c r="O40" s="207"/>
      <c r="P40" s="207"/>
      <c r="Q40" s="207"/>
      <c r="R40" s="207"/>
      <c r="S40" s="207"/>
      <c r="T40" s="207"/>
    </row>
    <row r="41" spans="2:20" x14ac:dyDescent="0.4">
      <c r="B41" s="155" t="str">
        <f>IFERROR(VLOOKUP(Government_revenues_table[[#This Row],[GFS Classification]],Table6_GFS_codes_classification[],COLUMNS($F:F)+3,FALSE),"Do not enter data")</f>
        <v>Social contributions (12E)</v>
      </c>
      <c r="C41" s="155" t="str">
        <f>IFERROR(VLOOKUP(Government_revenues_table[[#This Row],[GFS Classification]],Table6_GFS_codes_classification[],COLUMNS($F:G)+3,FALSE),"Do not enter data")</f>
        <v>Social security employer contributions (1212E)</v>
      </c>
      <c r="D41" s="155" t="str">
        <f>IFERROR(VLOOKUP(Government_revenues_table[[#This Row],[GFS Classification]],Table6_GFS_codes_classification[],COLUMNS($F:H)+3,FALSE),"Do not enter data")</f>
        <v>Social security employer contributions (1212E)</v>
      </c>
      <c r="E41" s="155" t="str">
        <f>IFERROR(VLOOKUP(Government_revenues_table[[#This Row],[GFS Classification]],Table6_GFS_codes_classification[],COLUMNS($F:I)+3,FALSE),"Do not enter data")</f>
        <v>Social security employer contributions (1212E)</v>
      </c>
      <c r="F41" s="207" t="s">
        <v>1136</v>
      </c>
      <c r="G41" s="191" t="s">
        <v>448</v>
      </c>
      <c r="H41" s="207" t="s">
        <v>1137</v>
      </c>
      <c r="I41" s="207" t="s">
        <v>430</v>
      </c>
      <c r="J41" s="276">
        <v>3769356382.8400021</v>
      </c>
      <c r="K41" s="207" t="s">
        <v>92</v>
      </c>
      <c r="L41" s="207"/>
      <c r="M41" s="207"/>
      <c r="N41" s="207"/>
      <c r="O41" s="207"/>
      <c r="P41" s="207"/>
      <c r="Q41" s="207"/>
      <c r="R41" s="277"/>
      <c r="S41" s="207"/>
      <c r="T41" s="207"/>
    </row>
    <row r="42" spans="2:20" x14ac:dyDescent="0.4">
      <c r="B42" s="155" t="str">
        <f>IFERROR(VLOOKUP(Government_revenues_table[[#This Row],[GFS Classification]],Table6_GFS_codes_classification[],COLUMNS($F:F)+3,FALSE),"Do not enter data")</f>
        <v>Taxes (11E)</v>
      </c>
      <c r="C42" s="155" t="str">
        <f>IFERROR(VLOOKUP(Government_revenues_table[[#This Row],[GFS Classification]],Table6_GFS_codes_classification[],COLUMNS($F:G)+3,FALSE),"Do not enter data")</f>
        <v>Taxes on international trade and transactions (115E)</v>
      </c>
      <c r="D42" s="155" t="str">
        <f>IFERROR(VLOOKUP(Government_revenues_table[[#This Row],[GFS Classification]],Table6_GFS_codes_classification[],COLUMNS($F:H)+3,FALSE),"Do not enter data")</f>
        <v>Customs and other import duties (1151E)</v>
      </c>
      <c r="E42" s="155" t="str">
        <f>IFERROR(VLOOKUP(Government_revenues_table[[#This Row],[GFS Classification]],Table6_GFS_codes_classification[],COLUMNS($F:I)+3,FALSE),"Do not enter data")</f>
        <v>Customs and other import duties (1151E)</v>
      </c>
      <c r="F42" s="207" t="s">
        <v>1138</v>
      </c>
      <c r="G42" s="191" t="s">
        <v>448</v>
      </c>
      <c r="H42" s="207" t="s">
        <v>1139</v>
      </c>
      <c r="I42" s="207" t="s">
        <v>433</v>
      </c>
      <c r="J42" s="274">
        <v>10319006242.780003</v>
      </c>
      <c r="K42" s="207" t="s">
        <v>92</v>
      </c>
      <c r="L42" s="207"/>
      <c r="M42" s="207"/>
      <c r="N42" s="207"/>
      <c r="O42" s="207"/>
      <c r="P42" s="207"/>
      <c r="Q42" s="207"/>
      <c r="R42" s="278"/>
      <c r="S42" s="207"/>
      <c r="T42" s="277"/>
    </row>
    <row r="43" spans="2:20" x14ac:dyDescent="0.4">
      <c r="B43" s="155" t="str">
        <f>IFERROR(VLOOKUP(Government_revenues_table[[#This Row],[GFS Classification]],Table6_GFS_codes_classification[],COLUMNS($F:F)+3,FALSE),"Do not enter data")</f>
        <v>Taxes (11E)</v>
      </c>
      <c r="C43" s="155" t="str">
        <f>IFERROR(VLOOKUP(Government_revenues_table[[#This Row],[GFS Classification]],Table6_GFS_codes_classification[],COLUMNS($F:G)+3,FALSE),"Do not enter data")</f>
        <v>Taxes on international trade and transactions (115E)</v>
      </c>
      <c r="D43" s="155" t="str">
        <f>IFERROR(VLOOKUP(Government_revenues_table[[#This Row],[GFS Classification]],Table6_GFS_codes_classification[],COLUMNS($F:H)+3,FALSE),"Do not enter data")</f>
        <v>Customs and other import duties (1151E)</v>
      </c>
      <c r="E43" s="155" t="str">
        <f>IFERROR(VLOOKUP(Government_revenues_table[[#This Row],[GFS Classification]],Table6_GFS_codes_classification[],COLUMNS($F:I)+3,FALSE),"Do not enter data")</f>
        <v>Customs and other import duties (1151E)</v>
      </c>
      <c r="F43" s="207" t="s">
        <v>1138</v>
      </c>
      <c r="G43" s="191" t="s">
        <v>482</v>
      </c>
      <c r="H43" s="207" t="s">
        <v>1139</v>
      </c>
      <c r="I43" s="207" t="s">
        <v>433</v>
      </c>
      <c r="J43" s="274">
        <v>5641248062.1600103</v>
      </c>
      <c r="K43" s="207" t="s">
        <v>92</v>
      </c>
      <c r="L43" s="207"/>
      <c r="M43" s="207"/>
      <c r="N43" s="207"/>
      <c r="O43" s="207"/>
      <c r="P43" s="207"/>
      <c r="Q43" s="207"/>
      <c r="R43" s="278"/>
      <c r="S43" s="207"/>
      <c r="T43" s="278"/>
    </row>
    <row r="44" spans="2:20" x14ac:dyDescent="0.4">
      <c r="B44" s="155" t="str">
        <f>IFERROR(VLOOKUP(Government_revenues_table[[#This Row],[GFS Classification]],Table6_GFS_codes_classification[],COLUMNS($F:F)+3,FALSE),"Do not enter data")</f>
        <v>Taxes (11E)</v>
      </c>
      <c r="C44" s="155" t="str">
        <f>IFERROR(VLOOKUP(Government_revenues_table[[#This Row],[GFS Classification]],Table6_GFS_codes_classification[],COLUMNS($F:G)+3,FALSE),"Do not enter data")</f>
        <v>Taxes on goods and services (114E)</v>
      </c>
      <c r="D44" s="155" t="str">
        <f>IFERROR(VLOOKUP(Government_revenues_table[[#This Row],[GFS Classification]],Table6_GFS_codes_classification[],COLUMNS($F:H)+3,FALSE),"Do not enter data")</f>
        <v>General taxes on goods and services (VAT, sales tax, turnover tax) (1141E)</v>
      </c>
      <c r="E44" s="155" t="str">
        <f>IFERROR(VLOOKUP(Government_revenues_table[[#This Row],[GFS Classification]],Table6_GFS_codes_classification[],COLUMNS($F:I)+3,FALSE),"Do not enter data")</f>
        <v>General taxes on goods and services (VAT, sales tax, turnover tax) (1141E)</v>
      </c>
      <c r="F44" s="207" t="s">
        <v>1118</v>
      </c>
      <c r="G44" s="191" t="s">
        <v>448</v>
      </c>
      <c r="H44" s="207" t="s">
        <v>1140</v>
      </c>
      <c r="I44" s="207" t="s">
        <v>430</v>
      </c>
      <c r="J44" s="274">
        <v>43473696721.680008</v>
      </c>
      <c r="K44" s="207" t="s">
        <v>92</v>
      </c>
      <c r="L44" s="207"/>
      <c r="M44" s="207"/>
      <c r="N44" s="207"/>
      <c r="O44" s="207"/>
      <c r="P44" s="207"/>
      <c r="Q44" s="207"/>
      <c r="R44" s="278"/>
      <c r="S44" s="207"/>
      <c r="T44" s="277"/>
    </row>
    <row r="45" spans="2:20" x14ac:dyDescent="0.4">
      <c r="B45" s="155" t="str">
        <f>IFERROR(VLOOKUP(Government_revenues_table[[#This Row],[GFS Classification]],Table6_GFS_codes_classification[],COLUMNS($F:F)+3,FALSE),"Do not enter data")</f>
        <v>Taxes (11E)</v>
      </c>
      <c r="C45" s="155" t="str">
        <f>IFERROR(VLOOKUP(Government_revenues_table[[#This Row],[GFS Classification]],Table6_GFS_codes_classification[],COLUMNS($F:G)+3,FALSE),"Do not enter data")</f>
        <v>Taxes on goods and services (114E)</v>
      </c>
      <c r="D45" s="155" t="str">
        <f>IFERROR(VLOOKUP(Government_revenues_table[[#This Row],[GFS Classification]],Table6_GFS_codes_classification[],COLUMNS($F:H)+3,FALSE),"Do not enter data")</f>
        <v>General taxes on goods and services (VAT, sales tax, turnover tax) (1141E)</v>
      </c>
      <c r="E45" s="155" t="str">
        <f>IFERROR(VLOOKUP(Government_revenues_table[[#This Row],[GFS Classification]],Table6_GFS_codes_classification[],COLUMNS($F:I)+3,FALSE),"Do not enter data")</f>
        <v>General taxes on goods and services (VAT, sales tax, turnover tax) (1141E)</v>
      </c>
      <c r="F45" s="207" t="s">
        <v>1118</v>
      </c>
      <c r="G45" s="191" t="s">
        <v>482</v>
      </c>
      <c r="H45" s="207" t="s">
        <v>1140</v>
      </c>
      <c r="I45" s="207" t="s">
        <v>430</v>
      </c>
      <c r="J45" s="274">
        <v>4454221559.3400002</v>
      </c>
      <c r="K45" s="207" t="s">
        <v>92</v>
      </c>
      <c r="L45" s="207"/>
      <c r="M45" s="207"/>
      <c r="N45" s="207"/>
      <c r="O45" s="207"/>
      <c r="P45" s="207"/>
      <c r="Q45" s="207"/>
      <c r="R45" s="207"/>
      <c r="S45" s="207"/>
      <c r="T45" s="277"/>
    </row>
    <row r="46" spans="2:20" ht="15.5" thickBot="1" x14ac:dyDescent="0.45">
      <c r="B46" s="207"/>
      <c r="C46" s="207"/>
      <c r="D46" s="207"/>
      <c r="E46" s="207"/>
      <c r="F46" s="207"/>
      <c r="G46" s="207"/>
      <c r="H46" s="207"/>
      <c r="I46" s="207"/>
      <c r="J46" s="207"/>
      <c r="K46" s="207"/>
      <c r="L46" s="207"/>
      <c r="M46" s="207"/>
      <c r="N46" s="207"/>
      <c r="O46" s="207"/>
      <c r="P46" s="207"/>
      <c r="Q46" s="207"/>
      <c r="R46" s="207"/>
      <c r="S46" s="207"/>
      <c r="T46" s="207"/>
    </row>
    <row r="47" spans="2:20" ht="16.5" thickBot="1" x14ac:dyDescent="0.45">
      <c r="B47" s="207"/>
      <c r="C47" s="207"/>
      <c r="D47" s="207"/>
      <c r="E47" s="207"/>
      <c r="F47" s="207"/>
      <c r="G47" s="207"/>
      <c r="H47" s="207"/>
      <c r="I47" s="195" t="s">
        <v>1141</v>
      </c>
      <c r="J47" s="154">
        <f>SUMIF(Government_revenues_table[Currency],"USD",Government_revenues_table[Revenue value])+(IFERROR(SUMIF(Government_revenues_table[Currency],"&lt;&gt;USD",Government_revenues_table[Revenue value])/'Part 1 - About'!$E$45,0))</f>
        <v>7523785041.8471222</v>
      </c>
      <c r="K47" s="207"/>
      <c r="L47" s="207"/>
      <c r="M47" s="207"/>
      <c r="N47" s="207"/>
      <c r="O47" s="207"/>
      <c r="P47" s="207"/>
      <c r="Q47" s="207"/>
      <c r="R47" s="207"/>
      <c r="S47" s="207"/>
      <c r="T47" s="278"/>
    </row>
    <row r="48" spans="2:20" ht="21" customHeight="1" thickBot="1" x14ac:dyDescent="0.45">
      <c r="B48" s="207"/>
      <c r="C48" s="207"/>
      <c r="D48" s="207"/>
      <c r="E48" s="207"/>
      <c r="F48" s="207"/>
      <c r="G48" s="207"/>
      <c r="H48" s="207"/>
      <c r="I48" s="12"/>
      <c r="J48" s="277"/>
      <c r="K48" s="207"/>
      <c r="L48" s="207"/>
      <c r="M48" s="207"/>
      <c r="N48" s="207"/>
      <c r="O48" s="207"/>
      <c r="P48" s="207"/>
      <c r="Q48" s="207"/>
      <c r="R48" s="207"/>
      <c r="S48" s="207"/>
      <c r="T48" s="207"/>
    </row>
    <row r="49" spans="6:11" ht="16.5" thickBot="1" x14ac:dyDescent="0.45">
      <c r="F49" s="207"/>
      <c r="G49" s="207"/>
      <c r="H49" s="207"/>
      <c r="I49" s="195" t="str">
        <f>"Total in "&amp;'Part 1 - About'!E44</f>
        <v>Total in UAH</v>
      </c>
      <c r="J49" s="154">
        <f>IF('Part 1 - About'!$E$44="USD",0,SUMIF(Government_revenues_table[Currency],'Part 1 - About'!$E$44,Government_revenues_table[Revenue value]))+(IFERROR(SUMIF(Government_revenues_table[Currency],"USD",Government_revenues_table[Revenue value])*'Part 1 - About'!$E$45,0))</f>
        <v>205295423967.04001</v>
      </c>
      <c r="K49" s="207"/>
    </row>
    <row r="53" spans="6:11" ht="22.5" x14ac:dyDescent="0.4">
      <c r="F53" s="150" t="s">
        <v>1142</v>
      </c>
      <c r="G53" s="150"/>
      <c r="H53" s="169"/>
      <c r="I53" s="169"/>
      <c r="J53" s="169"/>
      <c r="K53" s="169"/>
    </row>
    <row r="54" spans="6:11" x14ac:dyDescent="0.4">
      <c r="F54" s="158" t="s">
        <v>1143</v>
      </c>
      <c r="G54" s="159"/>
      <c r="H54" s="159"/>
      <c r="I54" s="159"/>
      <c r="J54" s="160"/>
      <c r="K54" s="159"/>
    </row>
    <row r="55" spans="6:11" x14ac:dyDescent="0.4">
      <c r="F55" s="158"/>
      <c r="G55" s="159"/>
      <c r="H55" s="159"/>
      <c r="I55" s="159"/>
      <c r="J55" s="160"/>
      <c r="K55" s="159"/>
    </row>
    <row r="56" spans="6:11" x14ac:dyDescent="0.4">
      <c r="F56" s="158"/>
      <c r="G56" s="159"/>
      <c r="H56" s="159"/>
      <c r="I56" s="159"/>
      <c r="J56" s="160"/>
      <c r="K56" s="159"/>
    </row>
    <row r="57" spans="6:11" x14ac:dyDescent="0.4">
      <c r="F57" s="158" t="s">
        <v>1144</v>
      </c>
      <c r="G57" s="159" t="s">
        <v>1145</v>
      </c>
      <c r="H57" s="159"/>
      <c r="I57" s="159"/>
      <c r="J57" s="160"/>
      <c r="K57" s="159"/>
    </row>
    <row r="58" spans="6:11" x14ac:dyDescent="0.4">
      <c r="F58" s="158" t="s">
        <v>1146</v>
      </c>
      <c r="G58" s="159" t="s">
        <v>1147</v>
      </c>
      <c r="H58" s="159"/>
      <c r="I58" s="159"/>
      <c r="J58" s="160"/>
      <c r="K58" s="159"/>
    </row>
    <row r="59" spans="6:11" x14ac:dyDescent="0.4">
      <c r="F59" s="158"/>
      <c r="G59" s="161" t="s">
        <v>442</v>
      </c>
      <c r="H59" s="161" t="s">
        <v>1114</v>
      </c>
      <c r="I59" s="161" t="s">
        <v>1115</v>
      </c>
      <c r="J59" s="162" t="s">
        <v>1116</v>
      </c>
      <c r="K59" s="161" t="s">
        <v>514</v>
      </c>
    </row>
    <row r="60" spans="6:11" x14ac:dyDescent="0.4">
      <c r="F60" s="158"/>
      <c r="G60" s="163" t="s">
        <v>1148</v>
      </c>
      <c r="H60" s="163" t="s">
        <v>1149</v>
      </c>
      <c r="I60" s="163" t="s">
        <v>430</v>
      </c>
      <c r="J60" s="164">
        <v>4522833534.8399992</v>
      </c>
      <c r="K60" s="165" t="s">
        <v>92</v>
      </c>
    </row>
    <row r="61" spans="6:11" x14ac:dyDescent="0.4">
      <c r="F61" s="158"/>
      <c r="G61" s="159" t="s">
        <v>482</v>
      </c>
      <c r="H61" s="159" t="s">
        <v>1149</v>
      </c>
      <c r="I61" s="159" t="s">
        <v>430</v>
      </c>
      <c r="J61" s="160">
        <v>6824270050.0699987</v>
      </c>
      <c r="K61" s="159" t="s">
        <v>92</v>
      </c>
    </row>
    <row r="62" spans="6:11" ht="15.5" thickBot="1" x14ac:dyDescent="0.45">
      <c r="F62" s="158"/>
      <c r="G62" s="166" t="s">
        <v>1150</v>
      </c>
      <c r="H62" s="166"/>
      <c r="I62" s="166"/>
      <c r="J62" s="167">
        <f>SUM(J60:J61)</f>
        <v>11347103584.909998</v>
      </c>
      <c r="K62" s="166" t="s">
        <v>92</v>
      </c>
    </row>
    <row r="63" spans="6:11" ht="15.5" thickTop="1" x14ac:dyDescent="0.4">
      <c r="F63" s="158" t="s">
        <v>1151</v>
      </c>
      <c r="G63" s="159" t="s">
        <v>1152</v>
      </c>
      <c r="H63" s="159"/>
      <c r="I63" s="159"/>
      <c r="J63" s="160">
        <f>SUM(J62,J49)</f>
        <v>216642527551.95001</v>
      </c>
      <c r="K63" s="159"/>
    </row>
    <row r="64" spans="6:11" x14ac:dyDescent="0.4">
      <c r="F64" s="158" t="s">
        <v>1153</v>
      </c>
      <c r="G64" s="159" t="s">
        <v>1152</v>
      </c>
      <c r="H64" s="159"/>
      <c r="I64" s="159"/>
      <c r="J64" s="160"/>
      <c r="K64" s="159"/>
    </row>
    <row r="65" spans="6:14" x14ac:dyDescent="0.4">
      <c r="F65" s="158" t="s">
        <v>1154</v>
      </c>
      <c r="G65" s="159" t="s">
        <v>1152</v>
      </c>
      <c r="H65" s="159"/>
      <c r="I65" s="159"/>
      <c r="J65" s="160"/>
      <c r="K65" s="159"/>
      <c r="L65" s="207"/>
      <c r="M65" s="207"/>
      <c r="N65" s="207"/>
    </row>
    <row r="66" spans="6:14" x14ac:dyDescent="0.4">
      <c r="F66" s="158"/>
      <c r="G66" s="159"/>
      <c r="H66" s="159"/>
      <c r="I66" s="159"/>
      <c r="J66" s="160"/>
      <c r="K66" s="159"/>
      <c r="L66" s="207"/>
      <c r="M66" s="207"/>
      <c r="N66" s="207"/>
    </row>
    <row r="67" spans="6:14" x14ac:dyDescent="0.4">
      <c r="F67" s="158"/>
      <c r="G67" s="159"/>
      <c r="H67" s="159"/>
      <c r="I67" s="159"/>
      <c r="J67" s="160"/>
      <c r="K67" s="159"/>
      <c r="L67" s="207"/>
      <c r="M67" s="207"/>
      <c r="N67" s="207"/>
    </row>
    <row r="68" spans="6:14" ht="18.75" customHeight="1" x14ac:dyDescent="0.4">
      <c r="F68" s="158"/>
      <c r="G68" s="159"/>
      <c r="H68" s="159"/>
      <c r="I68" s="159"/>
      <c r="J68" s="160"/>
      <c r="K68" s="159"/>
      <c r="L68" s="207"/>
      <c r="M68" s="207"/>
      <c r="N68" s="207"/>
    </row>
    <row r="69" spans="6:14" ht="15.75" customHeight="1" x14ac:dyDescent="0.4">
      <c r="F69" s="158"/>
      <c r="G69" s="159"/>
      <c r="H69" s="159"/>
      <c r="I69" s="159"/>
      <c r="J69" s="160"/>
      <c r="K69" s="159"/>
      <c r="L69" s="207"/>
      <c r="M69" s="207"/>
      <c r="N69" s="207"/>
    </row>
    <row r="70" spans="6:14" x14ac:dyDescent="0.4">
      <c r="F70" s="158"/>
      <c r="G70" s="159"/>
      <c r="H70" s="159"/>
      <c r="I70" s="159"/>
      <c r="J70" s="160"/>
      <c r="K70" s="159"/>
      <c r="L70" s="207"/>
      <c r="M70" s="207"/>
      <c r="N70" s="207"/>
    </row>
    <row r="71" spans="6:14" x14ac:dyDescent="0.4">
      <c r="F71" s="158"/>
      <c r="G71" s="159"/>
      <c r="H71" s="159"/>
      <c r="I71" s="159"/>
      <c r="J71" s="160"/>
      <c r="K71" s="159"/>
      <c r="L71" s="207"/>
      <c r="M71" s="207"/>
      <c r="N71" s="207"/>
    </row>
    <row r="72" spans="6:14" x14ac:dyDescent="0.4">
      <c r="F72" s="25"/>
      <c r="G72" s="25"/>
      <c r="H72" s="25"/>
      <c r="I72" s="25"/>
      <c r="J72" s="25"/>
      <c r="K72" s="25"/>
      <c r="L72" s="207"/>
      <c r="M72" s="207"/>
      <c r="N72" s="207"/>
    </row>
    <row r="73" spans="6:14" ht="15.75" customHeight="1" thickBot="1" x14ac:dyDescent="0.45">
      <c r="F73" s="327"/>
      <c r="G73" s="327"/>
      <c r="H73" s="327"/>
      <c r="I73" s="327"/>
      <c r="J73" s="327"/>
      <c r="K73" s="327"/>
      <c r="L73" s="327"/>
      <c r="M73" s="327"/>
      <c r="N73" s="327"/>
    </row>
    <row r="74" spans="6:14" x14ac:dyDescent="0.4">
      <c r="F74" s="328"/>
      <c r="G74" s="328"/>
      <c r="H74" s="328"/>
      <c r="I74" s="328"/>
      <c r="J74" s="328"/>
      <c r="K74" s="328"/>
      <c r="L74" s="328"/>
      <c r="M74" s="328"/>
      <c r="N74" s="328"/>
    </row>
    <row r="75" spans="6:14" ht="15.5" thickBot="1" x14ac:dyDescent="0.45">
      <c r="F75" s="308" t="s">
        <v>33</v>
      </c>
      <c r="G75" s="309"/>
      <c r="H75" s="309"/>
      <c r="I75" s="309"/>
      <c r="J75" s="309"/>
      <c r="K75" s="309"/>
      <c r="L75" s="309"/>
      <c r="M75" s="309"/>
      <c r="N75" s="309"/>
    </row>
    <row r="76" spans="6:14" x14ac:dyDescent="0.4">
      <c r="F76" s="329" t="s">
        <v>34</v>
      </c>
      <c r="G76" s="330"/>
      <c r="H76" s="330"/>
      <c r="I76" s="330"/>
      <c r="J76" s="330"/>
      <c r="K76" s="330"/>
      <c r="L76" s="330"/>
      <c r="M76" s="330"/>
      <c r="N76" s="330"/>
    </row>
    <row r="77" spans="6:14" ht="15.5" thickBot="1" x14ac:dyDescent="0.45">
      <c r="F77" s="331"/>
      <c r="G77" s="331"/>
      <c r="H77" s="331"/>
      <c r="I77" s="331"/>
      <c r="J77" s="331"/>
      <c r="K77" s="331"/>
      <c r="L77" s="331"/>
      <c r="M77" s="331"/>
      <c r="N77" s="331"/>
    </row>
    <row r="78" spans="6:14" x14ac:dyDescent="0.4">
      <c r="F78" s="305" t="s">
        <v>35</v>
      </c>
      <c r="G78" s="305"/>
      <c r="H78" s="305"/>
      <c r="I78" s="305"/>
      <c r="J78" s="305"/>
      <c r="K78" s="305"/>
      <c r="L78" s="305"/>
      <c r="M78" s="305"/>
      <c r="N78" s="305"/>
    </row>
    <row r="79" spans="6:14" ht="15.75" customHeight="1" x14ac:dyDescent="0.4">
      <c r="F79" s="287" t="s">
        <v>36</v>
      </c>
      <c r="G79" s="287"/>
      <c r="H79" s="287"/>
      <c r="I79" s="287"/>
      <c r="J79" s="287"/>
      <c r="K79" s="287"/>
      <c r="L79" s="287"/>
      <c r="M79" s="287"/>
      <c r="N79" s="287"/>
    </row>
    <row r="80" spans="6:14" x14ac:dyDescent="0.4">
      <c r="F80" s="298" t="s">
        <v>38</v>
      </c>
      <c r="G80" s="298"/>
      <c r="H80" s="298"/>
      <c r="I80" s="298"/>
      <c r="J80" s="298"/>
      <c r="K80" s="298"/>
      <c r="L80" s="298"/>
      <c r="M80" s="298"/>
      <c r="N80" s="298"/>
    </row>
  </sheetData>
  <sheetProtection insertRows="0"/>
  <protectedRanges>
    <protectedRange algorithmName="SHA-512" hashValue="19r0bVvPR7yZA0UiYij7Tv1CBk3noIABvFePbLhCJ4nk3L6A+Fy+RdPPS3STf+a52x4pG2PQK4FAkXK9epnlIA==" saltValue="gQC4yrLvnbJqxYZ0KSEoZA==" spinCount="100000" sqref="K60 K47 I22:K45 F22:G45" name="Government revenues"/>
  </protectedRanges>
  <mergeCells count="26">
    <mergeCell ref="F77:N77"/>
    <mergeCell ref="F78:N78"/>
    <mergeCell ref="F20:K20"/>
    <mergeCell ref="F16:N16"/>
    <mergeCell ref="P31:U31"/>
    <mergeCell ref="M19:N19"/>
    <mergeCell ref="M27:N27"/>
    <mergeCell ref="M28:N28"/>
    <mergeCell ref="M21:N21"/>
    <mergeCell ref="M22:N26"/>
    <mergeCell ref="F80:N80"/>
    <mergeCell ref="F18:K18"/>
    <mergeCell ref="F8:N8"/>
    <mergeCell ref="F9:N9"/>
    <mergeCell ref="F10:N10"/>
    <mergeCell ref="F11:N11"/>
    <mergeCell ref="F12:N12"/>
    <mergeCell ref="F13:N13"/>
    <mergeCell ref="F14:N14"/>
    <mergeCell ref="F15:N15"/>
    <mergeCell ref="M18:N18"/>
    <mergeCell ref="F73:N73"/>
    <mergeCell ref="F74:N74"/>
    <mergeCell ref="F75:N75"/>
    <mergeCell ref="F79:N79"/>
    <mergeCell ref="F76:N76"/>
  </mergeCells>
  <dataValidations count="11">
    <dataValidation type="list" allowBlank="1" showInputMessage="1" showErrorMessage="1" sqref="F22:F45" xr:uid="{00000000-0002-0000-0300-000003000000}">
      <formula1>GFS_list</formula1>
    </dataValidation>
    <dataValidation type="list" allowBlank="1" showInputMessage="1" showErrorMessage="1" sqref="K60:K62" xr:uid="{D192E264-08C1-4ABF-8184-48A13724DD23}">
      <formula1>Currency_code_list</formula1>
    </dataValidation>
    <dataValidation allowBlank="1" showInputMessage="1" showErrorMessage="1" promptTitle="Name of revenue stream" prompt="Please input the name of the revenue streams here._x000a__x000a_Only include revenue paid on behalf of companies. Do NOT include personal income taxes, PAYE, or other revenues paid on behalf of individuals. These may be included under the Additional information below" sqref="H22:H45" xr:uid="{D5542179-2FB1-4F51-A9A0-8B4969D42E2C}"/>
    <dataValidation type="textLength" allowBlank="1" showInputMessage="1" showErrorMessage="1" errorTitle="Please do not edit these cells" error="Please do not edit these cells" sqref="F53:K54 F21:H21 J21:K21" xr:uid="{040A0F63-1C12-415F-BF0F-4E009D609B75}">
      <formula1>10000</formula1>
      <formula2>50000</formula2>
    </dataValidation>
    <dataValidation allowBlank="1" showInputMessage="1" showErrorMessage="1" errorTitle="Please do not edit these cells" error="Please do not edit these cells" sqref="I21" xr:uid="{45C4F56B-DACD-4ADD-9EF3-528E1B8FF490}"/>
    <dataValidation type="whole" allowBlank="1" showInputMessage="1" showErrorMessage="1" errorTitle="Please do not edit those cells" error="Please do not edit those cells" sqref="F72:K72" xr:uid="{B41B3659-95C0-4782-8249-C45F1BA8CF71}">
      <formula1>10000</formula1>
      <formula2>50000</formula2>
    </dataValidation>
    <dataValidation type="list" allowBlank="1" showInputMessage="1" showErrorMessage="1" promptTitle="Receiving government agency" prompt="Input the name of the government recipient here._x000a__x000a_Please refrain from using acronyms, and input complete name" sqref="I22" xr:uid="{57095CD9-1E20-4D31-9AD8-7B9AE2AF9C32}">
      <formula1>Government_entities_list</formula1>
    </dataValidation>
    <dataValidation type="decimal" operator="notBetween" allowBlank="1" showInputMessage="1" showErrorMessage="1" errorTitle="Number" error="Please only input numbers in this cell" promptTitle="Revenue value" prompt="Please input the total figure of the revenue stream as disclosed by government, including not reconciled." sqref="J22:J45" xr:uid="{E188CC06-04C5-4523-9D0F-33E094E7A8EB}">
      <formula1>0.1</formula1>
      <formula2>0.2</formula2>
    </dataValidation>
    <dataValidation type="textLength" allowBlank="1" showInputMessage="1" showErrorMessage="1" sqref="L53:N72 B7:K20 F73:N77 L7:N45 B73:E80 B46:H52 K46:N52 I46:J46 J48 I50:J52 A7:A80 O7:O72" xr:uid="{C34C43B0-4B88-4697-A1F8-6046FF94A4E3}">
      <formula1>9999999</formula1>
      <formula2>99999999</formula2>
    </dataValidation>
    <dataValidation type="textLength" allowBlank="1" showInputMessage="1" showErrorMessage="1" errorTitle="Do not edit these cells" error="Please do not edit these cells" sqref="F78:N80" xr:uid="{F2954D87-D339-415D-9481-D75E0A4DEE87}">
      <formula1>9999999</formula1>
      <formula2>99999999</formula2>
    </dataValidation>
    <dataValidation type="whole" allowBlank="1" showInputMessage="1" showErrorMessage="1" sqref="I47:J47 I49:J49" xr:uid="{89211BE3-9C99-4B00-84AC-51B5A538A063}">
      <formula1>1</formula1>
      <formula2>2</formula2>
    </dataValidation>
  </dataValidations>
  <hyperlinks>
    <hyperlink ref="M19" r:id="rId1" location="r5-1" display="EITI Requirement 5.1" xr:uid="{D1298250-E9A8-4B35-9832-EB42334EC5CC}"/>
    <hyperlink ref="F20" r:id="rId2" location="r4-1" display="EITI Requirement 4.1" xr:uid="{EB616848-9320-443F-A042-28F04868856E}"/>
    <hyperlink ref="F76:J76" r:id="rId3" display="Give us your feedback or report a conflict in the data! Write to us at  data@eiti.org" xr:uid="{75CFFD54-1803-40DD-84A4-A9C2A50A545A}"/>
    <hyperlink ref="F75:J75" r:id="rId4" display="For the latest version of Summary data templates, see  https://eiti.org/summary-data-template" xr:uid="{ECA922EE-70EB-44CD-BCF7-6E5E128D70CD}"/>
    <hyperlink ref="M28:N28" r:id="rId5" display="or, https://www.imf.org/external/np/sta/gfsm/" xr:uid="{284D235A-5255-4F28-9EE1-D745AE57E870}"/>
    <hyperlink ref="M27:N27" r:id="rId6" display="For more guidance, please visit https://eiti.org/summary-data-template" xr:uid="{D9737CA5-4C3E-45EE-957B-235C04309CF3}"/>
  </hyperlinks>
  <pageMargins left="0.7" right="0.7" top="0.75" bottom="0.75" header="0.3" footer="0.3"/>
  <pageSetup paperSize="9" orientation="portrait" r:id="rId7"/>
  <colBreaks count="1" manualBreakCount="1">
    <brk id="12" max="1048575" man="1"/>
  </colBreaks>
  <drawing r:id="rId8"/>
  <tableParts count="1">
    <tablePart r:id="rId9"/>
  </tableParts>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300-000000000000}">
          <x14:formula1>
            <xm:f>Lists!$S$2:$S$29</xm:f>
          </x14:formula1>
          <xm:sqref>B22:E45</xm:sqref>
        </x14:dataValidation>
        <x14:dataValidation type="list" allowBlank="1" showInputMessage="1" showErrorMessage="1" promptTitle="Please select sector" prompt="Please select the relevant sector from the list" xr:uid="{6D0425A3-0C8C-45E2-869B-2175D77CA88E}">
          <x14:formula1>
            <xm:f>Lists!$AA$3:$AA$9</xm:f>
          </x14:formula1>
          <xm:sqref>G22:G45</xm:sqref>
        </x14:dataValidation>
        <x14:dataValidation type="list" allowBlank="1" showInputMessage="1" showErrorMessage="1" xr:uid="{84FF5E48-7B81-4123-B271-67A5E717896F}">
          <x14:formula1>
            <xm:f>Lists!$I$11:$I$168</xm:f>
          </x14:formula1>
          <xm:sqref>K22:K45</xm:sqref>
        </x14:dataValidation>
        <x14:dataValidation type="list" allowBlank="1" showInputMessage="1" showErrorMessage="1" promptTitle="Receiving government agency" prompt="Input the name of the government recipient here._x000a__x000a_Please refrain from using acronyms, and input complete name" xr:uid="{FFBD95BE-A7F0-4E90-BFD6-DA32C0F796D7}">
          <x14:formula1>
            <xm:f>'Part 3 - Reporting entities'!$B$15:$B$18</xm:f>
          </x14:formula1>
          <xm:sqref>I23:I45</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dimension ref="B2:AH1204"/>
  <sheetViews>
    <sheetView showGridLines="0" topLeftCell="A864" zoomScale="70" zoomScaleNormal="70" workbookViewId="0">
      <selection activeCell="K911" sqref="K911"/>
    </sheetView>
  </sheetViews>
  <sheetFormatPr defaultColWidth="9.26953125" defaultRowHeight="14" x14ac:dyDescent="0.35"/>
  <cols>
    <col min="1" max="1" width="3.7265625" style="12" customWidth="1"/>
    <col min="2" max="2" width="0.26953125" style="12" customWidth="1"/>
    <col min="3" max="3" width="29.453125" style="12" customWidth="1"/>
    <col min="4" max="4" width="26" style="12" bestFit="1" customWidth="1"/>
    <col min="5" max="5" width="30.54296875" style="12" customWidth="1"/>
    <col min="6" max="6" width="21.7265625" style="12" customWidth="1"/>
    <col min="7" max="7" width="24.7265625" style="12" customWidth="1"/>
    <col min="8" max="8" width="22.7265625" style="12" customWidth="1"/>
    <col min="9" max="9" width="18.7265625" style="12" customWidth="1"/>
    <col min="10" max="10" width="23.7265625" style="12" customWidth="1"/>
    <col min="11" max="11" width="37.26953125" style="12" bestFit="1" customWidth="1"/>
    <col min="12" max="12" width="38.54296875" style="12" bestFit="1" customWidth="1"/>
    <col min="13" max="13" width="26" style="12" bestFit="1" customWidth="1"/>
    <col min="14" max="14" width="16.7265625" style="12" bestFit="1" customWidth="1"/>
    <col min="15" max="15" width="9.26953125" style="12"/>
    <col min="16" max="16" width="27.7265625" style="12" customWidth="1"/>
    <col min="17" max="17" width="21" style="12" bestFit="1" customWidth="1"/>
    <col min="18" max="18" width="17.54296875" style="12" bestFit="1" customWidth="1"/>
    <col min="19" max="19" width="15.7265625" style="12" customWidth="1"/>
    <col min="20" max="20" width="22.54296875" style="12" customWidth="1"/>
    <col min="21" max="32" width="15.7265625" style="12" customWidth="1"/>
    <col min="33" max="16384" width="9.26953125" style="12"/>
  </cols>
  <sheetData>
    <row r="2" spans="2:34" s="37" customFormat="1" ht="15" x14ac:dyDescent="0.4">
      <c r="B2" s="207"/>
      <c r="C2" s="299" t="s">
        <v>1155</v>
      </c>
      <c r="D2" s="299"/>
      <c r="E2" s="299"/>
      <c r="F2" s="299"/>
      <c r="G2" s="299"/>
      <c r="H2" s="299"/>
      <c r="I2" s="299"/>
      <c r="J2" s="299"/>
      <c r="K2" s="299"/>
      <c r="L2" s="299"/>
      <c r="M2" s="299"/>
      <c r="N2" s="299"/>
      <c r="O2" s="207"/>
      <c r="P2" s="207"/>
      <c r="Q2" s="207"/>
      <c r="R2" s="207"/>
      <c r="S2" s="207"/>
      <c r="T2" s="207"/>
      <c r="U2" s="207"/>
      <c r="V2" s="207"/>
      <c r="W2" s="207"/>
      <c r="X2" s="207"/>
      <c r="Y2" s="207"/>
      <c r="Z2" s="207"/>
      <c r="AA2" s="207"/>
      <c r="AB2" s="207"/>
      <c r="AC2" s="207"/>
      <c r="AD2" s="207"/>
      <c r="AE2" s="207"/>
      <c r="AF2" s="207"/>
      <c r="AG2" s="207"/>
      <c r="AH2" s="207"/>
    </row>
    <row r="3" spans="2:34" ht="21" customHeight="1" x14ac:dyDescent="0.35">
      <c r="C3" s="339" t="s">
        <v>1156</v>
      </c>
      <c r="D3" s="339"/>
      <c r="E3" s="339"/>
      <c r="F3" s="339"/>
      <c r="G3" s="339"/>
      <c r="H3" s="339"/>
      <c r="I3" s="339"/>
      <c r="J3" s="339"/>
      <c r="K3" s="339"/>
      <c r="L3" s="339"/>
      <c r="M3" s="339"/>
      <c r="N3" s="339"/>
    </row>
    <row r="4" spans="2:34" s="37" customFormat="1" ht="15.65" customHeight="1" x14ac:dyDescent="0.4">
      <c r="B4" s="207"/>
      <c r="C4" s="340" t="s">
        <v>1157</v>
      </c>
      <c r="D4" s="340"/>
      <c r="E4" s="340"/>
      <c r="F4" s="340"/>
      <c r="G4" s="340"/>
      <c r="H4" s="340"/>
      <c r="I4" s="340"/>
      <c r="J4" s="340"/>
      <c r="K4" s="340"/>
      <c r="L4" s="340"/>
      <c r="M4" s="340"/>
      <c r="N4" s="340"/>
      <c r="O4" s="207"/>
      <c r="P4" s="207"/>
      <c r="Q4" s="207"/>
      <c r="R4" s="207"/>
      <c r="S4" s="207"/>
      <c r="T4" s="12"/>
      <c r="U4" s="207"/>
      <c r="V4" s="207"/>
      <c r="W4" s="207"/>
      <c r="X4" s="207"/>
      <c r="Y4" s="207"/>
      <c r="Z4" s="207"/>
      <c r="AA4" s="207"/>
      <c r="AB4" s="207"/>
      <c r="AC4" s="207"/>
      <c r="AD4" s="207"/>
      <c r="AE4" s="207"/>
      <c r="AF4" s="207"/>
      <c r="AG4" s="207"/>
      <c r="AH4" s="207"/>
    </row>
    <row r="5" spans="2:34" s="37" customFormat="1" ht="15.65" customHeight="1" x14ac:dyDescent="0.4">
      <c r="B5" s="207"/>
      <c r="C5" s="340" t="s">
        <v>1158</v>
      </c>
      <c r="D5" s="340"/>
      <c r="E5" s="340"/>
      <c r="F5" s="340"/>
      <c r="G5" s="340"/>
      <c r="H5" s="340"/>
      <c r="I5" s="340"/>
      <c r="J5" s="340"/>
      <c r="K5" s="340"/>
      <c r="L5" s="340"/>
      <c r="M5" s="340"/>
      <c r="N5" s="340"/>
      <c r="O5" s="207"/>
      <c r="P5" s="207"/>
      <c r="Q5" s="207"/>
      <c r="R5" s="207"/>
      <c r="S5" s="207"/>
      <c r="T5" s="12"/>
      <c r="U5" s="207"/>
      <c r="V5" s="207"/>
      <c r="W5" s="207"/>
      <c r="X5" s="207"/>
      <c r="Y5" s="207"/>
      <c r="Z5" s="207"/>
      <c r="AA5" s="207"/>
      <c r="AB5" s="207"/>
      <c r="AC5" s="207"/>
      <c r="AD5" s="207"/>
      <c r="AE5" s="207"/>
      <c r="AF5" s="207"/>
      <c r="AG5" s="207"/>
      <c r="AH5" s="207"/>
    </row>
    <row r="6" spans="2:34" s="37" customFormat="1" ht="15.65" customHeight="1" x14ac:dyDescent="0.4">
      <c r="B6" s="207"/>
      <c r="C6" s="340" t="s">
        <v>1159</v>
      </c>
      <c r="D6" s="340"/>
      <c r="E6" s="340"/>
      <c r="F6" s="340"/>
      <c r="G6" s="340"/>
      <c r="H6" s="340"/>
      <c r="I6" s="340"/>
      <c r="J6" s="340"/>
      <c r="K6" s="340"/>
      <c r="L6" s="340"/>
      <c r="M6" s="340"/>
      <c r="N6" s="340"/>
      <c r="O6" s="207"/>
      <c r="P6" s="207"/>
      <c r="Q6" s="207"/>
      <c r="R6" s="207"/>
      <c r="S6" s="207"/>
      <c r="T6" s="12"/>
      <c r="U6" s="207"/>
      <c r="V6" s="207"/>
      <c r="W6" s="207"/>
      <c r="X6" s="207"/>
      <c r="Y6" s="207"/>
      <c r="Z6" s="207"/>
      <c r="AA6" s="207"/>
      <c r="AB6" s="207"/>
      <c r="AC6" s="207"/>
      <c r="AD6" s="207"/>
      <c r="AE6" s="207"/>
      <c r="AF6" s="207"/>
      <c r="AG6" s="207"/>
      <c r="AH6" s="207"/>
    </row>
    <row r="7" spans="2:34" s="37" customFormat="1" ht="15.65" customHeight="1" x14ac:dyDescent="0.4">
      <c r="B7" s="207"/>
      <c r="C7" s="340" t="s">
        <v>1160</v>
      </c>
      <c r="D7" s="340"/>
      <c r="E7" s="340"/>
      <c r="F7" s="340"/>
      <c r="G7" s="340"/>
      <c r="H7" s="340"/>
      <c r="I7" s="340"/>
      <c r="J7" s="340"/>
      <c r="K7" s="340"/>
      <c r="L7" s="340"/>
      <c r="M7" s="340"/>
      <c r="N7" s="340"/>
      <c r="O7" s="207"/>
      <c r="P7" s="207"/>
      <c r="Q7" s="207"/>
      <c r="R7" s="207"/>
      <c r="S7" s="207"/>
      <c r="T7" s="12"/>
      <c r="U7" s="207"/>
      <c r="V7" s="207"/>
      <c r="W7" s="207"/>
      <c r="X7" s="207"/>
      <c r="Y7" s="207"/>
      <c r="Z7" s="207"/>
      <c r="AA7" s="207"/>
      <c r="AB7" s="207"/>
      <c r="AC7" s="207"/>
      <c r="AD7" s="207"/>
      <c r="AE7" s="207"/>
      <c r="AF7" s="207"/>
      <c r="AG7" s="207"/>
      <c r="AH7" s="207"/>
    </row>
    <row r="8" spans="2:34" s="37" customFormat="1" ht="15.65" customHeight="1" x14ac:dyDescent="0.4">
      <c r="B8" s="207"/>
      <c r="C8" s="340" t="s">
        <v>1161</v>
      </c>
      <c r="D8" s="340"/>
      <c r="E8" s="340"/>
      <c r="F8" s="340"/>
      <c r="G8" s="340"/>
      <c r="H8" s="340"/>
      <c r="I8" s="340"/>
      <c r="J8" s="340"/>
      <c r="K8" s="340"/>
      <c r="L8" s="340"/>
      <c r="M8" s="340"/>
      <c r="N8" s="340"/>
      <c r="O8" s="207"/>
      <c r="P8" s="207"/>
      <c r="Q8" s="207"/>
      <c r="R8" s="207"/>
      <c r="S8" s="207"/>
      <c r="T8" s="12"/>
      <c r="U8" s="207"/>
      <c r="V8" s="207"/>
      <c r="W8" s="207"/>
      <c r="X8" s="207"/>
      <c r="Y8" s="207"/>
      <c r="Z8" s="207"/>
      <c r="AA8" s="207"/>
      <c r="AB8" s="207"/>
      <c r="AC8" s="207"/>
      <c r="AD8" s="207"/>
      <c r="AE8" s="207"/>
      <c r="AF8" s="207"/>
      <c r="AG8" s="207"/>
      <c r="AH8" s="207"/>
    </row>
    <row r="9" spans="2:34" s="37" customFormat="1" ht="15" x14ac:dyDescent="0.4">
      <c r="B9" s="207"/>
      <c r="C9" s="312" t="s">
        <v>422</v>
      </c>
      <c r="D9" s="312"/>
      <c r="E9" s="312"/>
      <c r="F9" s="312"/>
      <c r="G9" s="312"/>
      <c r="H9" s="312"/>
      <c r="I9" s="312"/>
      <c r="J9" s="312"/>
      <c r="K9" s="312"/>
      <c r="L9" s="312"/>
      <c r="M9" s="312"/>
      <c r="N9" s="312"/>
      <c r="O9" s="207"/>
      <c r="P9" s="207"/>
      <c r="Q9" s="207"/>
      <c r="R9" s="207"/>
      <c r="S9" s="207"/>
      <c r="T9" s="12"/>
      <c r="U9" s="207"/>
      <c r="V9" s="207"/>
      <c r="W9" s="207"/>
      <c r="X9" s="207"/>
      <c r="Y9" s="207"/>
      <c r="Z9" s="207"/>
      <c r="AA9" s="207"/>
      <c r="AB9" s="207"/>
      <c r="AC9" s="207"/>
      <c r="AD9" s="207"/>
      <c r="AE9" s="207"/>
      <c r="AF9" s="207"/>
      <c r="AG9" s="207"/>
      <c r="AH9" s="207"/>
    </row>
    <row r="10" spans="2:34" x14ac:dyDescent="0.35">
      <c r="C10" s="342"/>
      <c r="D10" s="342"/>
      <c r="E10" s="342"/>
      <c r="F10" s="342"/>
      <c r="G10" s="342"/>
      <c r="H10" s="342"/>
      <c r="I10" s="342"/>
      <c r="J10" s="342"/>
      <c r="K10" s="342"/>
      <c r="L10" s="342"/>
      <c r="M10" s="342"/>
      <c r="N10" s="342"/>
    </row>
    <row r="11" spans="2:34" ht="22.5" x14ac:dyDescent="0.35">
      <c r="C11" s="314" t="s">
        <v>1162</v>
      </c>
      <c r="D11" s="314"/>
      <c r="E11" s="314"/>
      <c r="F11" s="314"/>
      <c r="G11" s="314"/>
      <c r="H11" s="314"/>
      <c r="I11" s="314"/>
      <c r="J11" s="314"/>
      <c r="K11" s="314"/>
      <c r="L11" s="314"/>
      <c r="M11" s="314"/>
      <c r="N11" s="314"/>
    </row>
    <row r="12" spans="2:34" s="37" customFormat="1" ht="14.25" customHeight="1" x14ac:dyDescent="0.4">
      <c r="B12" s="207"/>
      <c r="C12" s="207"/>
      <c r="D12" s="207"/>
      <c r="E12" s="207"/>
      <c r="F12" s="207"/>
      <c r="G12" s="207"/>
      <c r="H12" s="207"/>
      <c r="I12" s="207"/>
      <c r="J12" s="207"/>
      <c r="K12" s="207"/>
      <c r="L12" s="207"/>
      <c r="M12" s="207"/>
      <c r="N12" s="207"/>
      <c r="O12" s="207"/>
      <c r="P12" s="207"/>
      <c r="Q12" s="207"/>
      <c r="R12" s="207"/>
      <c r="S12" s="207"/>
      <c r="T12" s="12"/>
      <c r="U12" s="207"/>
      <c r="V12" s="207"/>
      <c r="W12" s="207"/>
      <c r="X12" s="207"/>
      <c r="Y12" s="207"/>
      <c r="Z12" s="207"/>
      <c r="AA12" s="207"/>
      <c r="AB12" s="207"/>
      <c r="AC12" s="207"/>
      <c r="AD12" s="207"/>
      <c r="AE12" s="207"/>
      <c r="AF12" s="207"/>
      <c r="AG12" s="207"/>
      <c r="AH12" s="207"/>
    </row>
    <row r="13" spans="2:34" s="37" customFormat="1" ht="15.75" customHeight="1" x14ac:dyDescent="0.4">
      <c r="B13" s="332" t="s">
        <v>1163</v>
      </c>
      <c r="C13" s="332"/>
      <c r="D13" s="332"/>
      <c r="E13" s="332"/>
      <c r="F13" s="332"/>
      <c r="G13" s="332"/>
      <c r="H13" s="332"/>
      <c r="I13" s="332"/>
      <c r="J13" s="332"/>
      <c r="K13" s="332"/>
      <c r="L13" s="332"/>
      <c r="M13" s="332"/>
      <c r="N13" s="332"/>
      <c r="O13" s="207"/>
      <c r="P13" s="207"/>
      <c r="Q13" s="207"/>
      <c r="R13" s="207"/>
      <c r="S13" s="207"/>
      <c r="T13" s="12"/>
      <c r="U13" s="207"/>
      <c r="V13" s="207"/>
      <c r="W13" s="207"/>
      <c r="X13" s="207"/>
      <c r="Y13" s="207"/>
      <c r="Z13" s="207"/>
      <c r="AA13" s="207"/>
      <c r="AB13" s="207"/>
      <c r="AC13" s="207"/>
      <c r="AD13" s="207"/>
      <c r="AE13" s="207"/>
      <c r="AF13" s="207"/>
      <c r="AG13" s="207"/>
      <c r="AH13" s="207"/>
    </row>
    <row r="14" spans="2:34" s="37" customFormat="1" ht="15" x14ac:dyDescent="0.4">
      <c r="B14" s="207" t="s">
        <v>442</v>
      </c>
      <c r="C14" s="207" t="s">
        <v>1164</v>
      </c>
      <c r="D14" s="207" t="s">
        <v>1115</v>
      </c>
      <c r="E14" s="207" t="s">
        <v>1114</v>
      </c>
      <c r="F14" s="207" t="s">
        <v>1165</v>
      </c>
      <c r="G14" s="207" t="s">
        <v>1166</v>
      </c>
      <c r="H14" s="207" t="s">
        <v>1167</v>
      </c>
      <c r="I14" s="207" t="s">
        <v>1168</v>
      </c>
      <c r="J14" s="207" t="s">
        <v>1116</v>
      </c>
      <c r="K14" s="207" t="s">
        <v>1169</v>
      </c>
      <c r="L14" s="207" t="s">
        <v>1170</v>
      </c>
      <c r="M14" s="207" t="s">
        <v>1171</v>
      </c>
      <c r="N14" s="207" t="s">
        <v>1172</v>
      </c>
      <c r="O14" s="207"/>
      <c r="P14" s="207"/>
      <c r="Q14" s="207"/>
      <c r="R14" s="207"/>
      <c r="S14" s="207"/>
      <c r="T14" s="207"/>
      <c r="U14" s="12"/>
      <c r="V14" s="207"/>
      <c r="W14" s="207"/>
      <c r="X14" s="207"/>
      <c r="Y14" s="207"/>
      <c r="Z14" s="207"/>
      <c r="AA14" s="207"/>
      <c r="AB14" s="207"/>
      <c r="AC14" s="207"/>
      <c r="AD14" s="207"/>
      <c r="AE14" s="207"/>
      <c r="AF14" s="207"/>
      <c r="AG14" s="207"/>
      <c r="AH14" s="207"/>
    </row>
    <row r="15" spans="2:34" s="37" customFormat="1" ht="15" x14ac:dyDescent="0.4">
      <c r="B15" s="207">
        <f>VLOOKUP(C15,Companies[],3,FALSE)</f>
        <v>30019775</v>
      </c>
      <c r="C15" s="207" t="s">
        <v>190</v>
      </c>
      <c r="D15" s="207" t="s">
        <v>430</v>
      </c>
      <c r="E15" s="207" t="s">
        <v>1140</v>
      </c>
      <c r="F15" s="207" t="s">
        <v>108</v>
      </c>
      <c r="G15" s="207" t="s">
        <v>108</v>
      </c>
      <c r="H15" s="207"/>
      <c r="I15" s="207" t="s">
        <v>92</v>
      </c>
      <c r="J15" s="217">
        <v>14916216614</v>
      </c>
      <c r="K15" s="207"/>
      <c r="L15" s="207"/>
      <c r="M15" s="207"/>
      <c r="N15" s="207"/>
      <c r="O15" s="207"/>
      <c r="P15" s="207"/>
      <c r="Q15" s="220"/>
      <c r="R15" s="279"/>
      <c r="S15" s="280"/>
      <c r="T15" s="207"/>
      <c r="U15" s="12"/>
      <c r="V15" s="207"/>
      <c r="W15" s="207"/>
      <c r="X15" s="207"/>
      <c r="Y15" s="207"/>
      <c r="Z15" s="207"/>
      <c r="AA15" s="207"/>
      <c r="AB15" s="207"/>
      <c r="AC15" s="207"/>
      <c r="AD15" s="207"/>
      <c r="AE15" s="207"/>
      <c r="AF15" s="207"/>
      <c r="AG15" s="207"/>
      <c r="AH15" s="207"/>
    </row>
    <row r="16" spans="2:34" s="37" customFormat="1" ht="15" x14ac:dyDescent="0.4">
      <c r="B16" s="151">
        <f>VLOOKUP(C16,Companies[],3,FALSE)</f>
        <v>20077720</v>
      </c>
      <c r="C16" s="151" t="s">
        <v>186</v>
      </c>
      <c r="D16" s="207" t="s">
        <v>433</v>
      </c>
      <c r="E16" s="207" t="s">
        <v>1139</v>
      </c>
      <c r="F16" s="207" t="s">
        <v>108</v>
      </c>
      <c r="G16" s="207" t="s">
        <v>108</v>
      </c>
      <c r="H16" s="151"/>
      <c r="I16" s="207" t="s">
        <v>92</v>
      </c>
      <c r="J16" s="217">
        <v>9734684019.8700008</v>
      </c>
      <c r="K16" s="207"/>
      <c r="L16" s="207"/>
      <c r="M16" s="207"/>
      <c r="N16" s="207"/>
      <c r="O16" s="207"/>
      <c r="P16" s="207"/>
      <c r="Q16" s="220"/>
      <c r="R16" s="279"/>
      <c r="S16" s="280"/>
      <c r="T16" s="207"/>
      <c r="U16" s="12"/>
      <c r="V16" s="207"/>
      <c r="W16" s="207"/>
      <c r="X16" s="207"/>
      <c r="Y16" s="207"/>
      <c r="Z16" s="207"/>
      <c r="AA16" s="207"/>
      <c r="AB16" s="207"/>
      <c r="AC16" s="207"/>
      <c r="AD16" s="207"/>
      <c r="AE16" s="207"/>
      <c r="AF16" s="207"/>
      <c r="AG16" s="207"/>
      <c r="AH16" s="207"/>
    </row>
    <row r="17" spans="2:34" s="37" customFormat="1" ht="15" x14ac:dyDescent="0.4">
      <c r="B17" s="151">
        <f>VLOOKUP(C17,Companies[],3,FALSE)</f>
        <v>191000</v>
      </c>
      <c r="C17" s="151" t="s">
        <v>484</v>
      </c>
      <c r="D17" s="207" t="s">
        <v>430</v>
      </c>
      <c r="E17" s="207" t="s">
        <v>1122</v>
      </c>
      <c r="F17" s="207" t="s">
        <v>108</v>
      </c>
      <c r="G17" s="207" t="s">
        <v>108</v>
      </c>
      <c r="H17" s="151"/>
      <c r="I17" s="207" t="s">
        <v>92</v>
      </c>
      <c r="J17" s="217">
        <v>9541650961.5099983</v>
      </c>
      <c r="K17" s="207"/>
      <c r="L17" s="207"/>
      <c r="M17" s="207"/>
      <c r="N17" s="207"/>
      <c r="O17" s="207"/>
      <c r="P17" s="207"/>
      <c r="Q17" s="220"/>
      <c r="R17" s="279"/>
      <c r="S17" s="280"/>
      <c r="T17" s="207"/>
      <c r="U17" s="12"/>
      <c r="V17" s="207"/>
      <c r="W17" s="207"/>
      <c r="X17" s="207"/>
      <c r="Y17" s="207"/>
      <c r="Z17" s="207"/>
      <c r="AA17" s="207"/>
      <c r="AB17" s="207"/>
      <c r="AC17" s="207"/>
      <c r="AD17" s="207"/>
      <c r="AE17" s="207"/>
      <c r="AF17" s="207"/>
      <c r="AG17" s="207"/>
      <c r="AH17" s="207"/>
    </row>
    <row r="18" spans="2:34" s="37" customFormat="1" ht="15" x14ac:dyDescent="0.4">
      <c r="B18" s="151">
        <f>VLOOKUP(C18,Companies[],3,FALSE)</f>
        <v>30019775</v>
      </c>
      <c r="C18" s="151" t="s">
        <v>190</v>
      </c>
      <c r="D18" s="207" t="s">
        <v>430</v>
      </c>
      <c r="E18" s="207" t="s">
        <v>1135</v>
      </c>
      <c r="F18" s="207" t="s">
        <v>61</v>
      </c>
      <c r="G18" s="207" t="s">
        <v>73</v>
      </c>
      <c r="H18" s="151" t="s">
        <v>786</v>
      </c>
      <c r="I18" s="207" t="s">
        <v>92</v>
      </c>
      <c r="J18" s="217">
        <v>7830557410</v>
      </c>
      <c r="K18" s="207"/>
      <c r="L18" s="207"/>
      <c r="M18" s="207"/>
      <c r="N18" s="207">
        <v>7830557410</v>
      </c>
      <c r="O18" s="207"/>
      <c r="P18" s="207"/>
      <c r="Q18" s="220"/>
      <c r="R18" s="279"/>
      <c r="S18" s="280"/>
      <c r="T18" s="207"/>
      <c r="U18" s="12"/>
      <c r="V18" s="207"/>
      <c r="W18" s="207"/>
      <c r="X18" s="207"/>
      <c r="Y18" s="207"/>
      <c r="Z18" s="207"/>
      <c r="AA18" s="207"/>
      <c r="AB18" s="207"/>
      <c r="AC18" s="207"/>
      <c r="AD18" s="207"/>
      <c r="AE18" s="207"/>
      <c r="AF18" s="207"/>
      <c r="AG18" s="207"/>
      <c r="AH18" s="207"/>
    </row>
    <row r="19" spans="2:34" s="37" customFormat="1" ht="15" x14ac:dyDescent="0.4">
      <c r="B19" s="151">
        <f>VLOOKUP(C19,Companies[],3,FALSE)</f>
        <v>42795490</v>
      </c>
      <c r="C19" s="151" t="s">
        <v>194</v>
      </c>
      <c r="D19" s="207" t="s">
        <v>430</v>
      </c>
      <c r="E19" s="207" t="s">
        <v>1140</v>
      </c>
      <c r="F19" s="207" t="s">
        <v>108</v>
      </c>
      <c r="G19" s="207" t="s">
        <v>108</v>
      </c>
      <c r="H19" s="151"/>
      <c r="I19" s="207" t="s">
        <v>92</v>
      </c>
      <c r="J19" s="217">
        <v>7584327799</v>
      </c>
      <c r="K19" s="207"/>
      <c r="L19" s="207"/>
      <c r="M19" s="207"/>
      <c r="N19" s="207"/>
      <c r="O19" s="207"/>
      <c r="P19" s="207"/>
      <c r="Q19" s="220"/>
      <c r="R19" s="279"/>
      <c r="S19" s="207"/>
      <c r="T19" s="207"/>
      <c r="U19" s="12"/>
      <c r="V19" s="207"/>
      <c r="W19" s="207"/>
      <c r="X19" s="207"/>
      <c r="Y19" s="207"/>
      <c r="Z19" s="207"/>
      <c r="AA19" s="207"/>
      <c r="AB19" s="207"/>
      <c r="AC19" s="207"/>
      <c r="AD19" s="207"/>
      <c r="AE19" s="207"/>
      <c r="AF19" s="207"/>
      <c r="AG19" s="207"/>
      <c r="AH19" s="207"/>
    </row>
    <row r="20" spans="2:34" s="37" customFormat="1" ht="15" x14ac:dyDescent="0.4">
      <c r="B20" s="207">
        <f>VLOOKUP(C20,Companies[],3,FALSE)</f>
        <v>30019775</v>
      </c>
      <c r="C20" s="207" t="s">
        <v>190</v>
      </c>
      <c r="D20" s="207" t="s">
        <v>430</v>
      </c>
      <c r="E20" s="207" t="s">
        <v>1122</v>
      </c>
      <c r="F20" s="207" t="s">
        <v>108</v>
      </c>
      <c r="G20" s="207" t="s">
        <v>108</v>
      </c>
      <c r="H20" s="207"/>
      <c r="I20" s="207" t="s">
        <v>92</v>
      </c>
      <c r="J20" s="217">
        <v>7281664028</v>
      </c>
      <c r="K20" s="207"/>
      <c r="L20" s="207"/>
      <c r="M20" s="207"/>
      <c r="N20" s="207"/>
      <c r="O20" s="207"/>
      <c r="P20" s="207"/>
      <c r="Q20" s="220"/>
      <c r="R20" s="279"/>
      <c r="S20" s="207"/>
      <c r="T20" s="207"/>
      <c r="U20" s="12"/>
      <c r="V20" s="207"/>
      <c r="W20" s="207"/>
      <c r="X20" s="207"/>
      <c r="Y20" s="207"/>
      <c r="Z20" s="207"/>
      <c r="AA20" s="207"/>
      <c r="AB20" s="207"/>
      <c r="AC20" s="207"/>
      <c r="AD20" s="207"/>
      <c r="AE20" s="207"/>
      <c r="AF20" s="207"/>
      <c r="AG20" s="207"/>
      <c r="AH20" s="207"/>
    </row>
    <row r="21" spans="2:34" s="37" customFormat="1" ht="15" x14ac:dyDescent="0.4">
      <c r="B21" s="151">
        <f>VLOOKUP(C21,Companies[],3,FALSE)</f>
        <v>42795490</v>
      </c>
      <c r="C21" s="151" t="s">
        <v>194</v>
      </c>
      <c r="D21" s="207" t="s">
        <v>430</v>
      </c>
      <c r="E21" s="207" t="s">
        <v>1122</v>
      </c>
      <c r="F21" s="207" t="s">
        <v>108</v>
      </c>
      <c r="G21" s="207" t="s">
        <v>108</v>
      </c>
      <c r="H21" s="151"/>
      <c r="I21" s="207" t="s">
        <v>92</v>
      </c>
      <c r="J21" s="217">
        <v>6438509951</v>
      </c>
      <c r="K21" s="207"/>
      <c r="L21" s="207"/>
      <c r="M21" s="207"/>
      <c r="N21" s="207"/>
      <c r="O21" s="207"/>
      <c r="P21" s="207"/>
      <c r="Q21" s="220"/>
      <c r="R21" s="279"/>
      <c r="S21" s="207"/>
      <c r="T21" s="207"/>
      <c r="U21" s="12"/>
      <c r="V21" s="207"/>
      <c r="W21" s="207"/>
      <c r="X21" s="207"/>
      <c r="Y21" s="207"/>
      <c r="Z21" s="207"/>
      <c r="AA21" s="207"/>
      <c r="AB21" s="207"/>
      <c r="AC21" s="207"/>
      <c r="AD21" s="207"/>
      <c r="AE21" s="207"/>
      <c r="AF21" s="207"/>
      <c r="AG21" s="207"/>
      <c r="AH21" s="207"/>
    </row>
    <row r="22" spans="2:34" s="37" customFormat="1" ht="15" x14ac:dyDescent="0.4">
      <c r="B22" s="151">
        <f>VLOOKUP(C22,Companies[],3,FALSE)</f>
        <v>24432974</v>
      </c>
      <c r="C22" s="151" t="s">
        <v>481</v>
      </c>
      <c r="D22" s="207" t="s">
        <v>430</v>
      </c>
      <c r="E22" s="207" t="s">
        <v>1122</v>
      </c>
      <c r="F22" s="207" t="s">
        <v>108</v>
      </c>
      <c r="G22" s="207" t="s">
        <v>108</v>
      </c>
      <c r="H22" s="151"/>
      <c r="I22" s="207" t="s">
        <v>92</v>
      </c>
      <c r="J22" s="217">
        <v>6386354457.3899994</v>
      </c>
      <c r="K22" s="207"/>
      <c r="L22" s="207"/>
      <c r="M22" s="207"/>
      <c r="N22" s="207"/>
      <c r="O22" s="207"/>
      <c r="P22" s="207"/>
      <c r="Q22" s="220"/>
      <c r="R22" s="279"/>
      <c r="S22" s="207"/>
      <c r="T22" s="207"/>
      <c r="U22" s="12"/>
      <c r="V22" s="207"/>
      <c r="W22" s="207"/>
      <c r="X22" s="207"/>
      <c r="Y22" s="207"/>
      <c r="Z22" s="207"/>
      <c r="AA22" s="207"/>
      <c r="AB22" s="207"/>
      <c r="AC22" s="207"/>
      <c r="AD22" s="207"/>
      <c r="AE22" s="207"/>
      <c r="AF22" s="207"/>
      <c r="AG22" s="207"/>
      <c r="AH22" s="207"/>
    </row>
    <row r="23" spans="2:34" s="37" customFormat="1" ht="15" x14ac:dyDescent="0.4">
      <c r="B23" s="151">
        <f>VLOOKUP(C23,Companies[],3,FALSE)</f>
        <v>191023</v>
      </c>
      <c r="C23" s="151" t="s">
        <v>485</v>
      </c>
      <c r="D23" s="207" t="s">
        <v>430</v>
      </c>
      <c r="E23" s="207" t="s">
        <v>1122</v>
      </c>
      <c r="F23" s="207" t="s">
        <v>108</v>
      </c>
      <c r="G23" s="207" t="s">
        <v>108</v>
      </c>
      <c r="H23" s="151"/>
      <c r="I23" s="207" t="s">
        <v>92</v>
      </c>
      <c r="J23" s="217">
        <v>5847546001.8600006</v>
      </c>
      <c r="K23" s="207"/>
      <c r="L23" s="207"/>
      <c r="M23" s="207"/>
      <c r="N23" s="207"/>
      <c r="O23" s="207"/>
      <c r="P23" s="207"/>
      <c r="Q23" s="220"/>
      <c r="R23" s="279"/>
      <c r="S23" s="280"/>
      <c r="T23" s="207"/>
      <c r="U23" s="12"/>
      <c r="V23" s="207"/>
      <c r="W23" s="207"/>
      <c r="X23" s="207"/>
      <c r="Y23" s="207"/>
      <c r="Z23" s="207"/>
      <c r="AA23" s="207"/>
      <c r="AB23" s="207"/>
      <c r="AC23" s="207"/>
      <c r="AD23" s="207"/>
      <c r="AE23" s="207"/>
      <c r="AF23" s="207"/>
      <c r="AG23" s="207"/>
      <c r="AH23" s="207"/>
    </row>
    <row r="24" spans="2:34" s="37" customFormat="1" ht="15" x14ac:dyDescent="0.4">
      <c r="B24" s="151">
        <f>VLOOKUP(C24,Companies[],3,FALSE)</f>
        <v>190905</v>
      </c>
      <c r="C24" s="151" t="s">
        <v>486</v>
      </c>
      <c r="D24" s="207" t="s">
        <v>430</v>
      </c>
      <c r="E24" s="207" t="s">
        <v>1122</v>
      </c>
      <c r="F24" s="207" t="s">
        <v>108</v>
      </c>
      <c r="G24" s="207" t="s">
        <v>108</v>
      </c>
      <c r="H24" s="151"/>
      <c r="I24" s="207" t="s">
        <v>92</v>
      </c>
      <c r="J24" s="217">
        <v>4839117546</v>
      </c>
      <c r="K24" s="207"/>
      <c r="L24" s="207"/>
      <c r="M24" s="207"/>
      <c r="N24" s="207"/>
      <c r="O24" s="207"/>
      <c r="P24" s="207"/>
      <c r="Q24" s="224"/>
      <c r="R24" s="279"/>
      <c r="S24" s="207"/>
      <c r="T24" s="207"/>
      <c r="U24" s="12"/>
      <c r="V24" s="207"/>
      <c r="W24" s="207"/>
      <c r="X24" s="207"/>
      <c r="Y24" s="207"/>
      <c r="Z24" s="207"/>
      <c r="AA24" s="207"/>
      <c r="AB24" s="207"/>
      <c r="AC24" s="207"/>
      <c r="AD24" s="207"/>
      <c r="AE24" s="207"/>
      <c r="AF24" s="207"/>
      <c r="AG24" s="207"/>
      <c r="AH24" s="207"/>
    </row>
    <row r="25" spans="2:34" s="37" customFormat="1" ht="15" x14ac:dyDescent="0.4">
      <c r="B25" s="151">
        <f>VLOOKUP(C25,Companies[],3,FALSE)</f>
        <v>30019775</v>
      </c>
      <c r="C25" s="151" t="s">
        <v>190</v>
      </c>
      <c r="D25" s="207" t="s">
        <v>430</v>
      </c>
      <c r="E25" s="207" t="s">
        <v>1135</v>
      </c>
      <c r="F25" s="207" t="s">
        <v>61</v>
      </c>
      <c r="G25" s="207" t="s">
        <v>73</v>
      </c>
      <c r="H25" s="151" t="s">
        <v>1053</v>
      </c>
      <c r="I25" s="207" t="s">
        <v>92</v>
      </c>
      <c r="J25" s="217">
        <v>4544264940</v>
      </c>
      <c r="K25" s="207"/>
      <c r="L25" s="207"/>
      <c r="M25" s="207"/>
      <c r="N25" s="207">
        <v>4544264940</v>
      </c>
      <c r="O25" s="207"/>
      <c r="P25" s="207"/>
      <c r="Q25"/>
      <c r="R25" s="207"/>
      <c r="S25" s="207"/>
      <c r="T25" s="207"/>
      <c r="U25" s="12"/>
      <c r="V25" s="207"/>
      <c r="W25" s="207"/>
      <c r="X25" s="207"/>
      <c r="Y25" s="207"/>
      <c r="Z25" s="207"/>
      <c r="AA25" s="207"/>
      <c r="AB25" s="207"/>
      <c r="AC25" s="207"/>
      <c r="AD25" s="207"/>
      <c r="AE25" s="207"/>
      <c r="AF25" s="207"/>
      <c r="AG25" s="207"/>
      <c r="AH25" s="207"/>
    </row>
    <row r="26" spans="2:34" s="37" customFormat="1" ht="15" x14ac:dyDescent="0.4">
      <c r="B26" s="151">
        <f>VLOOKUP(C26,Companies[],3,FALSE)</f>
        <v>191282</v>
      </c>
      <c r="C26" s="151" t="s">
        <v>487</v>
      </c>
      <c r="D26" s="207" t="s">
        <v>430</v>
      </c>
      <c r="E26" s="207" t="s">
        <v>1122</v>
      </c>
      <c r="F26" s="207" t="s">
        <v>108</v>
      </c>
      <c r="G26" s="207" t="s">
        <v>108</v>
      </c>
      <c r="H26" s="151"/>
      <c r="I26" s="207" t="s">
        <v>92</v>
      </c>
      <c r="J26" s="217">
        <v>4449126528.6000004</v>
      </c>
      <c r="K26" s="207"/>
      <c r="L26" s="207"/>
      <c r="M26" s="207"/>
      <c r="N26" s="207"/>
      <c r="O26" s="207"/>
      <c r="P26" s="207"/>
      <c r="Q26"/>
      <c r="R26" s="207"/>
      <c r="S26" s="207"/>
      <c r="T26" s="207"/>
      <c r="U26" s="12"/>
      <c r="V26" s="207"/>
      <c r="W26" s="207"/>
      <c r="X26" s="207"/>
      <c r="Y26" s="207"/>
      <c r="Z26" s="207"/>
      <c r="AA26" s="207"/>
      <c r="AB26" s="207"/>
      <c r="AC26" s="207"/>
      <c r="AD26" s="207"/>
      <c r="AE26" s="207"/>
      <c r="AF26" s="207"/>
      <c r="AG26" s="207"/>
      <c r="AH26" s="207"/>
    </row>
    <row r="27" spans="2:34" s="37" customFormat="1" ht="15" x14ac:dyDescent="0.4">
      <c r="B27" s="151">
        <f>VLOOKUP(C27,Companies[],3,FALSE)</f>
        <v>24432974</v>
      </c>
      <c r="C27" s="151" t="s">
        <v>481</v>
      </c>
      <c r="D27" s="207" t="s">
        <v>433</v>
      </c>
      <c r="E27" s="207" t="s">
        <v>1139</v>
      </c>
      <c r="F27" s="207" t="s">
        <v>108</v>
      </c>
      <c r="G27" s="207" t="s">
        <v>108</v>
      </c>
      <c r="H27" s="151"/>
      <c r="I27" s="207" t="s">
        <v>92</v>
      </c>
      <c r="J27" s="217">
        <v>4406096193.2000103</v>
      </c>
      <c r="K27" s="207"/>
      <c r="L27" s="207"/>
      <c r="M27" s="207"/>
      <c r="N27" s="207"/>
      <c r="O27" s="207"/>
      <c r="P27" s="207"/>
      <c r="Q27"/>
      <c r="R27" s="207"/>
      <c r="S27" s="207"/>
      <c r="T27" s="207"/>
      <c r="U27" s="12"/>
      <c r="V27" s="207"/>
      <c r="W27" s="207"/>
      <c r="X27" s="207"/>
      <c r="Y27" s="207"/>
      <c r="Z27" s="207"/>
      <c r="AA27" s="207"/>
      <c r="AB27" s="207"/>
      <c r="AC27" s="207"/>
      <c r="AD27" s="207"/>
      <c r="AE27" s="207"/>
      <c r="AF27" s="207"/>
      <c r="AG27" s="207"/>
      <c r="AH27" s="207"/>
    </row>
    <row r="28" spans="2:34" s="37" customFormat="1" ht="15" x14ac:dyDescent="0.4">
      <c r="B28" s="151">
        <f>VLOOKUP(C28,Companies[],3,FALSE)</f>
        <v>30019801</v>
      </c>
      <c r="C28" s="151" t="s">
        <v>196</v>
      </c>
      <c r="D28" s="207" t="s">
        <v>430</v>
      </c>
      <c r="E28" s="207" t="s">
        <v>1140</v>
      </c>
      <c r="F28" s="207" t="s">
        <v>108</v>
      </c>
      <c r="G28" s="207" t="s">
        <v>108</v>
      </c>
      <c r="H28" s="151"/>
      <c r="I28" s="207" t="s">
        <v>92</v>
      </c>
      <c r="J28" s="217">
        <v>4180881582</v>
      </c>
      <c r="K28" s="207"/>
      <c r="L28" s="207"/>
      <c r="M28" s="207"/>
      <c r="N28" s="207"/>
      <c r="O28" s="207"/>
      <c r="P28" s="207"/>
      <c r="Q28"/>
      <c r="R28" s="207"/>
      <c r="S28" s="207"/>
      <c r="T28" s="207"/>
      <c r="U28" s="12"/>
      <c r="V28" s="207"/>
      <c r="W28" s="207"/>
      <c r="X28" s="207"/>
      <c r="Y28" s="207"/>
      <c r="Z28" s="207"/>
      <c r="AA28" s="207"/>
      <c r="AB28" s="207"/>
      <c r="AC28" s="207"/>
      <c r="AD28" s="207"/>
      <c r="AE28" s="207"/>
      <c r="AF28" s="207"/>
      <c r="AG28" s="207"/>
      <c r="AH28" s="207"/>
    </row>
    <row r="29" spans="2:34" s="37" customFormat="1" ht="15" x14ac:dyDescent="0.4">
      <c r="B29" s="151">
        <f>VLOOKUP(C29,Companies[],3,FALSE)</f>
        <v>30019775</v>
      </c>
      <c r="C29" s="151" t="s">
        <v>190</v>
      </c>
      <c r="D29" s="207" t="s">
        <v>430</v>
      </c>
      <c r="E29" s="207" t="s">
        <v>1135</v>
      </c>
      <c r="F29" s="207" t="s">
        <v>61</v>
      </c>
      <c r="G29" s="207" t="s">
        <v>73</v>
      </c>
      <c r="H29" s="151" t="s">
        <v>851</v>
      </c>
      <c r="I29" s="207" t="s">
        <v>92</v>
      </c>
      <c r="J29" s="217">
        <v>3610454320</v>
      </c>
      <c r="K29" s="207"/>
      <c r="L29" s="207"/>
      <c r="M29" s="207"/>
      <c r="N29" s="207">
        <v>3610454320</v>
      </c>
      <c r="O29" s="207"/>
      <c r="P29" s="207"/>
      <c r="Q29"/>
      <c r="R29" s="207"/>
      <c r="S29" s="207"/>
      <c r="T29" s="207"/>
      <c r="U29" s="12"/>
      <c r="V29" s="207"/>
      <c r="W29" s="207"/>
      <c r="X29" s="207"/>
      <c r="Y29" s="207"/>
      <c r="Z29" s="207"/>
      <c r="AA29" s="207"/>
      <c r="AB29" s="207"/>
      <c r="AC29" s="207"/>
      <c r="AD29" s="207"/>
      <c r="AE29" s="207"/>
      <c r="AF29" s="207"/>
      <c r="AG29" s="207"/>
      <c r="AH29" s="207"/>
    </row>
    <row r="30" spans="2:34" s="37" customFormat="1" ht="15" x14ac:dyDescent="0.4">
      <c r="B30" s="151">
        <f>VLOOKUP(C30,Companies[],3,FALSE)</f>
        <v>20077720</v>
      </c>
      <c r="C30" s="151" t="s">
        <v>186</v>
      </c>
      <c r="D30" s="207" t="s">
        <v>430</v>
      </c>
      <c r="E30" s="207" t="s">
        <v>1140</v>
      </c>
      <c r="F30" s="207" t="s">
        <v>108</v>
      </c>
      <c r="G30" s="207" t="s">
        <v>108</v>
      </c>
      <c r="H30" s="151"/>
      <c r="I30" s="207" t="s">
        <v>92</v>
      </c>
      <c r="J30" s="217">
        <v>3590002744</v>
      </c>
      <c r="K30" s="207"/>
      <c r="L30" s="207"/>
      <c r="M30" s="207"/>
      <c r="N30" s="207"/>
      <c r="O30" s="207"/>
      <c r="P30" s="207"/>
      <c r="Q30"/>
      <c r="R30" s="207"/>
      <c r="S30" s="207"/>
      <c r="T30" s="207"/>
      <c r="U30" s="12"/>
      <c r="V30" s="207"/>
      <c r="W30" s="207"/>
      <c r="X30" s="207"/>
      <c r="Y30" s="207"/>
      <c r="Z30" s="207"/>
      <c r="AA30" s="207"/>
      <c r="AB30" s="207"/>
      <c r="AC30" s="207"/>
      <c r="AD30" s="207"/>
      <c r="AE30" s="207"/>
      <c r="AF30" s="207"/>
      <c r="AG30" s="207"/>
      <c r="AH30" s="207"/>
    </row>
    <row r="31" spans="2:34" s="37" customFormat="1" ht="15" x14ac:dyDescent="0.4">
      <c r="B31" s="151">
        <f>VLOOKUP(C31,Companies[],3,FALSE)</f>
        <v>30019775</v>
      </c>
      <c r="C31" s="151" t="s">
        <v>190</v>
      </c>
      <c r="D31" s="207" t="s">
        <v>430</v>
      </c>
      <c r="E31" s="207" t="s">
        <v>1135</v>
      </c>
      <c r="F31" s="207" t="s">
        <v>61</v>
      </c>
      <c r="G31" s="207" t="s">
        <v>73</v>
      </c>
      <c r="H31" s="151" t="s">
        <v>1077</v>
      </c>
      <c r="I31" s="207" t="s">
        <v>92</v>
      </c>
      <c r="J31" s="217">
        <v>3021610400</v>
      </c>
      <c r="K31" s="207"/>
      <c r="L31" s="207"/>
      <c r="M31" s="207"/>
      <c r="N31" s="207">
        <v>3021610400</v>
      </c>
      <c r="O31" s="207"/>
      <c r="P31" s="207"/>
      <c r="Q31"/>
      <c r="R31" s="207"/>
      <c r="S31" s="207"/>
      <c r="T31" s="207"/>
      <c r="U31" s="12"/>
      <c r="V31" s="207"/>
      <c r="W31" s="207"/>
      <c r="X31" s="207"/>
      <c r="Y31" s="207"/>
      <c r="Z31" s="207"/>
      <c r="AA31" s="207"/>
      <c r="AB31" s="207"/>
      <c r="AC31" s="207"/>
      <c r="AD31" s="207"/>
      <c r="AE31" s="207"/>
      <c r="AF31" s="207"/>
      <c r="AG31" s="207"/>
      <c r="AH31" s="207"/>
    </row>
    <row r="32" spans="2:34" s="37" customFormat="1" ht="15" x14ac:dyDescent="0.4">
      <c r="B32" s="151">
        <f>VLOOKUP(C32,Companies[],3,FALSE)</f>
        <v>30019775</v>
      </c>
      <c r="C32" s="151" t="s">
        <v>190</v>
      </c>
      <c r="D32" s="207" t="s">
        <v>430</v>
      </c>
      <c r="E32" s="207" t="s">
        <v>1135</v>
      </c>
      <c r="F32" s="207" t="s">
        <v>61</v>
      </c>
      <c r="G32" s="207" t="s">
        <v>73</v>
      </c>
      <c r="H32" s="151" t="s">
        <v>893</v>
      </c>
      <c r="I32" s="207" t="s">
        <v>92</v>
      </c>
      <c r="J32" s="217">
        <v>2756972340</v>
      </c>
      <c r="K32" s="207"/>
      <c r="L32" s="207"/>
      <c r="M32" s="207"/>
      <c r="N32" s="207">
        <v>2756972340</v>
      </c>
      <c r="O32" s="207"/>
      <c r="P32" s="207"/>
      <c r="Q32"/>
      <c r="R32" s="207"/>
      <c r="S32" s="207"/>
      <c r="T32" s="207"/>
      <c r="U32" s="12"/>
      <c r="V32" s="207"/>
      <c r="W32" s="207"/>
      <c r="X32" s="207"/>
      <c r="Y32" s="207"/>
      <c r="Z32" s="207"/>
      <c r="AA32" s="207"/>
      <c r="AB32" s="207"/>
      <c r="AC32" s="207"/>
      <c r="AD32" s="207"/>
      <c r="AE32" s="207"/>
      <c r="AF32" s="207"/>
      <c r="AG32" s="207"/>
      <c r="AH32" s="207"/>
    </row>
    <row r="33" spans="2:33" s="37" customFormat="1" ht="15" x14ac:dyDescent="0.4">
      <c r="B33" s="151">
        <f>VLOOKUP(C33,Companies[],3,FALSE)</f>
        <v>32377038</v>
      </c>
      <c r="C33" s="151" t="s">
        <v>453</v>
      </c>
      <c r="D33" s="207" t="s">
        <v>430</v>
      </c>
      <c r="E33" s="207" t="s">
        <v>1140</v>
      </c>
      <c r="F33" s="207" t="s">
        <v>108</v>
      </c>
      <c r="G33" s="207" t="s">
        <v>108</v>
      </c>
      <c r="H33" s="151"/>
      <c r="I33" s="207" t="s">
        <v>92</v>
      </c>
      <c r="J33" s="217">
        <v>2334058833.96</v>
      </c>
      <c r="K33" s="207"/>
      <c r="L33" s="207"/>
      <c r="M33" s="207"/>
      <c r="N33" s="207"/>
      <c r="O33" s="207"/>
      <c r="P33" s="207"/>
      <c r="Q33"/>
      <c r="R33" s="207"/>
      <c r="S33" s="207"/>
      <c r="T33" s="207"/>
      <c r="U33" s="12"/>
      <c r="V33" s="207"/>
      <c r="W33" s="207"/>
      <c r="X33" s="207"/>
      <c r="Y33" s="207"/>
      <c r="Z33" s="207"/>
      <c r="AA33" s="207"/>
      <c r="AB33" s="207"/>
      <c r="AC33" s="207"/>
      <c r="AD33" s="207"/>
      <c r="AE33" s="207"/>
      <c r="AF33" s="207"/>
      <c r="AG33" s="207"/>
    </row>
    <row r="34" spans="2:33" s="37" customFormat="1" ht="15" x14ac:dyDescent="0.4">
      <c r="B34" s="151">
        <f>VLOOKUP(C34,Companies[],3,FALSE)</f>
        <v>32377038</v>
      </c>
      <c r="C34" s="151" t="s">
        <v>453</v>
      </c>
      <c r="D34" s="207" t="s">
        <v>430</v>
      </c>
      <c r="E34" s="207" t="s">
        <v>1135</v>
      </c>
      <c r="F34" s="207" t="s">
        <v>61</v>
      </c>
      <c r="G34" s="207" t="s">
        <v>73</v>
      </c>
      <c r="H34" s="151"/>
      <c r="I34" s="207" t="s">
        <v>92</v>
      </c>
      <c r="J34" s="217">
        <v>2253819400.6199999</v>
      </c>
      <c r="K34" s="207"/>
      <c r="L34" s="207"/>
      <c r="M34" s="207"/>
      <c r="N34" s="207"/>
      <c r="O34" s="207"/>
      <c r="P34" s="207"/>
      <c r="Q34"/>
      <c r="R34" s="207"/>
      <c r="S34" s="207"/>
      <c r="T34" s="207"/>
      <c r="U34" s="12"/>
      <c r="V34" s="207"/>
      <c r="W34" s="207"/>
      <c r="X34" s="207"/>
      <c r="Y34" s="207"/>
      <c r="Z34" s="207"/>
      <c r="AA34" s="207"/>
      <c r="AB34" s="207"/>
      <c r="AC34" s="207"/>
      <c r="AD34" s="207"/>
      <c r="AE34" s="207"/>
      <c r="AF34" s="207"/>
      <c r="AG34" s="207"/>
    </row>
    <row r="35" spans="2:33" s="37" customFormat="1" ht="15" x14ac:dyDescent="0.4">
      <c r="B35" s="151">
        <f>VLOOKUP(C35,Companies[],3,FALSE)</f>
        <v>190977</v>
      </c>
      <c r="C35" s="151" t="s">
        <v>490</v>
      </c>
      <c r="D35" s="207" t="s">
        <v>430</v>
      </c>
      <c r="E35" s="207" t="s">
        <v>1122</v>
      </c>
      <c r="F35" s="207" t="s">
        <v>108</v>
      </c>
      <c r="G35" s="207" t="s">
        <v>108</v>
      </c>
      <c r="H35" s="151"/>
      <c r="I35" s="207" t="s">
        <v>92</v>
      </c>
      <c r="J35" s="217">
        <v>2093742876</v>
      </c>
      <c r="K35" s="207"/>
      <c r="L35" s="207"/>
      <c r="M35" s="207"/>
      <c r="N35" s="207"/>
      <c r="O35" s="207"/>
      <c r="P35" s="207"/>
      <c r="Q35"/>
      <c r="R35" s="207"/>
      <c r="S35" s="207"/>
      <c r="T35" s="207"/>
      <c r="U35" s="12"/>
      <c r="V35" s="207"/>
      <c r="W35" s="207"/>
      <c r="X35" s="207"/>
      <c r="Y35" s="207"/>
      <c r="Z35" s="207"/>
      <c r="AA35" s="207"/>
      <c r="AB35" s="207"/>
      <c r="AC35" s="207"/>
      <c r="AD35" s="207"/>
      <c r="AE35" s="207"/>
      <c r="AF35" s="207"/>
      <c r="AG35" s="207"/>
    </row>
    <row r="36" spans="2:33" s="37" customFormat="1" ht="15" x14ac:dyDescent="0.4">
      <c r="B36" s="151">
        <f>VLOOKUP(C36,Companies[],3,FALSE)</f>
        <v>33152471</v>
      </c>
      <c r="C36" s="151" t="s">
        <v>455</v>
      </c>
      <c r="D36" s="207" t="s">
        <v>430</v>
      </c>
      <c r="E36" s="207" t="s">
        <v>1135</v>
      </c>
      <c r="F36" s="207" t="s">
        <v>61</v>
      </c>
      <c r="G36" s="207" t="s">
        <v>73</v>
      </c>
      <c r="H36" s="151"/>
      <c r="I36" s="207" t="s">
        <v>92</v>
      </c>
      <c r="J36" s="217">
        <v>1950235365.6399999</v>
      </c>
      <c r="K36" s="207"/>
      <c r="L36" s="207"/>
      <c r="M36" s="207"/>
      <c r="N36" s="207"/>
      <c r="O36" s="207"/>
      <c r="P36" s="207"/>
      <c r="Q36"/>
      <c r="R36" s="207"/>
      <c r="S36" s="207"/>
      <c r="T36" s="207"/>
      <c r="U36" s="12"/>
      <c r="V36" s="207"/>
      <c r="W36" s="207"/>
      <c r="X36" s="207"/>
      <c r="Y36" s="207"/>
      <c r="Z36" s="207"/>
      <c r="AA36" s="207"/>
      <c r="AB36" s="207"/>
      <c r="AC36" s="207"/>
      <c r="AD36" s="207"/>
      <c r="AE36" s="207"/>
      <c r="AF36" s="207"/>
      <c r="AG36" s="207"/>
    </row>
    <row r="37" spans="2:33" s="37" customFormat="1" ht="15" x14ac:dyDescent="0.4">
      <c r="B37" s="151">
        <f>VLOOKUP(C37,Companies[],3,FALSE)</f>
        <v>30019775</v>
      </c>
      <c r="C37" s="151" t="s">
        <v>190</v>
      </c>
      <c r="D37" s="207" t="s">
        <v>430</v>
      </c>
      <c r="E37" s="207" t="s">
        <v>1135</v>
      </c>
      <c r="F37" s="207" t="s">
        <v>61</v>
      </c>
      <c r="G37" s="207" t="s">
        <v>73</v>
      </c>
      <c r="H37" s="151" t="s">
        <v>1035</v>
      </c>
      <c r="I37" s="207" t="s">
        <v>92</v>
      </c>
      <c r="J37" s="217">
        <v>1723648940</v>
      </c>
      <c r="K37" s="207"/>
      <c r="L37" s="207"/>
      <c r="M37" s="207"/>
      <c r="N37" s="207">
        <v>1723648940</v>
      </c>
      <c r="O37" s="207"/>
      <c r="P37" s="207"/>
      <c r="Q37"/>
      <c r="R37" s="207"/>
      <c r="S37" s="207"/>
      <c r="T37" s="207"/>
      <c r="U37" s="12"/>
      <c r="V37" s="207"/>
      <c r="W37" s="207"/>
      <c r="X37" s="207"/>
      <c r="Y37" s="207"/>
      <c r="Z37" s="207"/>
      <c r="AA37" s="207"/>
      <c r="AB37" s="207"/>
      <c r="AC37" s="207"/>
      <c r="AD37" s="207"/>
      <c r="AE37" s="207"/>
      <c r="AF37" s="207"/>
      <c r="AG37" s="207"/>
    </row>
    <row r="38" spans="2:33" s="37" customFormat="1" ht="15" x14ac:dyDescent="0.4">
      <c r="B38" s="151">
        <f>VLOOKUP(C38,Companies[],3,FALSE)</f>
        <v>191218</v>
      </c>
      <c r="C38" s="151" t="s">
        <v>488</v>
      </c>
      <c r="D38" s="207" t="s">
        <v>430</v>
      </c>
      <c r="E38" s="207" t="s">
        <v>1135</v>
      </c>
      <c r="F38" s="207" t="s">
        <v>61</v>
      </c>
      <c r="G38" s="207" t="s">
        <v>73</v>
      </c>
      <c r="H38" s="151"/>
      <c r="I38" s="207" t="s">
        <v>92</v>
      </c>
      <c r="J38" s="217">
        <v>1618197728.3600001</v>
      </c>
      <c r="K38" s="207"/>
      <c r="L38" s="207"/>
      <c r="M38" s="207"/>
      <c r="N38" s="207"/>
      <c r="O38" s="207"/>
      <c r="P38" s="207"/>
      <c r="Q38"/>
      <c r="R38" s="207"/>
      <c r="S38" s="207"/>
      <c r="T38" s="207"/>
      <c r="U38" s="12"/>
      <c r="V38" s="207"/>
      <c r="W38" s="207"/>
      <c r="X38" s="207"/>
      <c r="Y38" s="207"/>
      <c r="Z38" s="207"/>
      <c r="AA38" s="207"/>
      <c r="AB38" s="207"/>
      <c r="AC38" s="207"/>
      <c r="AD38" s="207"/>
      <c r="AE38" s="207"/>
      <c r="AF38" s="207"/>
      <c r="AG38" s="207"/>
    </row>
    <row r="39" spans="2:33" s="37" customFormat="1" ht="15" x14ac:dyDescent="0.4">
      <c r="B39" s="151">
        <f>VLOOKUP(C39,Companies[],3,FALSE)</f>
        <v>35713283</v>
      </c>
      <c r="C39" s="151" t="s">
        <v>491</v>
      </c>
      <c r="D39" s="207" t="s">
        <v>430</v>
      </c>
      <c r="E39" s="207" t="s">
        <v>1122</v>
      </c>
      <c r="F39" s="207" t="s">
        <v>108</v>
      </c>
      <c r="G39" s="207" t="s">
        <v>108</v>
      </c>
      <c r="H39" s="151"/>
      <c r="I39" s="207" t="s">
        <v>92</v>
      </c>
      <c r="J39" s="217">
        <v>1589786908.4300001</v>
      </c>
      <c r="K39" s="207"/>
      <c r="L39" s="207"/>
      <c r="M39" s="207"/>
      <c r="N39" s="207"/>
      <c r="O39" s="207"/>
      <c r="P39" s="207"/>
      <c r="Q39"/>
      <c r="R39" s="207"/>
      <c r="S39" s="207"/>
      <c r="T39" s="207"/>
      <c r="U39" s="12"/>
      <c r="V39" s="207"/>
      <c r="W39" s="207"/>
      <c r="X39" s="207"/>
      <c r="Y39" s="207"/>
      <c r="Z39" s="207"/>
      <c r="AA39" s="207"/>
      <c r="AB39" s="207"/>
      <c r="AC39" s="207"/>
      <c r="AD39" s="207"/>
      <c r="AE39" s="207"/>
      <c r="AF39" s="207"/>
      <c r="AG39" s="207"/>
    </row>
    <row r="40" spans="2:33" s="37" customFormat="1" ht="15" x14ac:dyDescent="0.4">
      <c r="B40" s="151">
        <f>VLOOKUP(C40,Companies[],3,FALSE)</f>
        <v>33152471</v>
      </c>
      <c r="C40" s="151" t="s">
        <v>455</v>
      </c>
      <c r="D40" s="207" t="s">
        <v>430</v>
      </c>
      <c r="E40" s="207" t="s">
        <v>1140</v>
      </c>
      <c r="F40" s="207" t="s">
        <v>108</v>
      </c>
      <c r="G40" s="207" t="s">
        <v>108</v>
      </c>
      <c r="H40" s="151"/>
      <c r="I40" s="207" t="s">
        <v>92</v>
      </c>
      <c r="J40" s="217">
        <v>1573926439</v>
      </c>
      <c r="K40" s="207"/>
      <c r="L40" s="207"/>
      <c r="M40" s="207"/>
      <c r="N40" s="207"/>
      <c r="O40" s="207"/>
      <c r="P40" s="207"/>
      <c r="Q40"/>
      <c r="R40" s="207"/>
      <c r="S40" s="207"/>
      <c r="T40" s="207"/>
      <c r="U40" s="12"/>
      <c r="V40" s="207"/>
      <c r="W40" s="207"/>
      <c r="X40" s="207"/>
      <c r="Y40" s="207"/>
      <c r="Z40" s="207"/>
      <c r="AA40" s="207"/>
      <c r="AB40" s="207"/>
      <c r="AC40" s="207"/>
      <c r="AD40" s="207"/>
      <c r="AE40" s="207"/>
      <c r="AF40" s="207"/>
      <c r="AG40" s="207"/>
    </row>
    <row r="41" spans="2:33" s="37" customFormat="1" ht="15" x14ac:dyDescent="0.4">
      <c r="B41" s="151">
        <f>VLOOKUP(C41,Companies[],3,FALSE)</f>
        <v>191218</v>
      </c>
      <c r="C41" s="151" t="s">
        <v>488</v>
      </c>
      <c r="D41" s="207" t="s">
        <v>430</v>
      </c>
      <c r="E41" s="207" t="s">
        <v>1122</v>
      </c>
      <c r="F41" s="207" t="s">
        <v>108</v>
      </c>
      <c r="G41" s="207" t="s">
        <v>108</v>
      </c>
      <c r="H41" s="151"/>
      <c r="I41" s="207" t="s">
        <v>92</v>
      </c>
      <c r="J41" s="217">
        <v>1550199567.46</v>
      </c>
      <c r="K41" s="207"/>
      <c r="L41" s="207"/>
      <c r="M41" s="207"/>
      <c r="N41" s="207"/>
      <c r="O41" s="207"/>
      <c r="P41" s="207"/>
      <c r="Q41"/>
      <c r="R41" s="207"/>
      <c r="S41" s="207"/>
      <c r="T41" s="207"/>
      <c r="U41" s="12"/>
      <c r="V41" s="207"/>
      <c r="W41" s="207"/>
      <c r="X41" s="207"/>
      <c r="Y41" s="207"/>
      <c r="Z41" s="207"/>
      <c r="AA41" s="207"/>
      <c r="AB41" s="207"/>
      <c r="AC41" s="207"/>
      <c r="AD41" s="207"/>
      <c r="AE41" s="207"/>
      <c r="AF41" s="207"/>
      <c r="AG41" s="207"/>
    </row>
    <row r="42" spans="2:33" s="37" customFormat="1" ht="15" x14ac:dyDescent="0.4">
      <c r="B42" s="151">
        <f>VLOOKUP(C42,Companies[],3,FALSE)</f>
        <v>178353</v>
      </c>
      <c r="C42" s="151" t="s">
        <v>499</v>
      </c>
      <c r="D42" s="207" t="s">
        <v>430</v>
      </c>
      <c r="E42" s="207" t="s">
        <v>1140</v>
      </c>
      <c r="F42" s="207" t="s">
        <v>108</v>
      </c>
      <c r="G42" s="207" t="s">
        <v>108</v>
      </c>
      <c r="H42" s="151"/>
      <c r="I42" s="207" t="s">
        <v>92</v>
      </c>
      <c r="J42" s="217">
        <v>1535645637.51</v>
      </c>
      <c r="K42" s="207"/>
      <c r="L42" s="207"/>
      <c r="M42" s="207"/>
      <c r="N42" s="207"/>
      <c r="O42" s="207"/>
      <c r="P42" s="207"/>
      <c r="Q42"/>
      <c r="R42" s="207"/>
      <c r="S42" s="207"/>
      <c r="T42" s="207"/>
      <c r="U42" s="12"/>
      <c r="V42" s="207"/>
      <c r="W42" s="207"/>
      <c r="X42" s="207"/>
      <c r="Y42" s="207"/>
      <c r="Z42" s="207"/>
      <c r="AA42" s="207"/>
      <c r="AB42" s="207"/>
      <c r="AC42" s="207"/>
      <c r="AD42" s="207"/>
      <c r="AE42" s="207"/>
      <c r="AF42" s="207"/>
      <c r="AG42" s="207"/>
    </row>
    <row r="43" spans="2:33" s="37" customFormat="1" ht="16.5" customHeight="1" x14ac:dyDescent="0.4">
      <c r="B43" s="151">
        <f>VLOOKUP(C43,Companies[],3,FALSE)</f>
        <v>32377038</v>
      </c>
      <c r="C43" s="151" t="s">
        <v>453</v>
      </c>
      <c r="D43" s="207" t="s">
        <v>430</v>
      </c>
      <c r="E43" s="207" t="s">
        <v>1122</v>
      </c>
      <c r="F43" s="207" t="s">
        <v>108</v>
      </c>
      <c r="G43" s="207" t="s">
        <v>108</v>
      </c>
      <c r="H43" s="151"/>
      <c r="I43" s="207" t="s">
        <v>92</v>
      </c>
      <c r="J43" s="217">
        <v>1450100602.7199998</v>
      </c>
      <c r="K43" s="207"/>
      <c r="L43" s="207"/>
      <c r="M43" s="207"/>
      <c r="N43" s="207"/>
      <c r="O43" s="207"/>
      <c r="P43" s="207"/>
      <c r="Q43"/>
      <c r="R43" s="207"/>
      <c r="S43" s="207"/>
      <c r="T43" s="207"/>
      <c r="U43" s="12"/>
      <c r="V43" s="207"/>
      <c r="W43" s="207"/>
      <c r="X43" s="207"/>
      <c r="Y43" s="207"/>
      <c r="Z43" s="207"/>
      <c r="AA43" s="207"/>
      <c r="AB43" s="207"/>
      <c r="AC43" s="207"/>
      <c r="AD43" s="207"/>
      <c r="AE43" s="207"/>
      <c r="AF43" s="207"/>
      <c r="AG43" s="207"/>
    </row>
    <row r="44" spans="2:33" s="37" customFormat="1" ht="15" x14ac:dyDescent="0.4">
      <c r="B44" s="151">
        <f>VLOOKUP(C44,Companies[],3,FALSE)</f>
        <v>30019775</v>
      </c>
      <c r="C44" s="151" t="s">
        <v>190</v>
      </c>
      <c r="D44" s="207" t="s">
        <v>430</v>
      </c>
      <c r="E44" s="207" t="s">
        <v>1135</v>
      </c>
      <c r="F44" s="207" t="s">
        <v>61</v>
      </c>
      <c r="G44" s="207" t="s">
        <v>73</v>
      </c>
      <c r="H44" s="151" t="s">
        <v>1009</v>
      </c>
      <c r="I44" s="207" t="s">
        <v>92</v>
      </c>
      <c r="J44" s="217">
        <v>1356160910</v>
      </c>
      <c r="K44" s="207"/>
      <c r="L44" s="207"/>
      <c r="M44" s="207"/>
      <c r="N44" s="207">
        <v>1356160910</v>
      </c>
      <c r="O44" s="207"/>
      <c r="P44" s="207"/>
      <c r="Q44"/>
      <c r="R44" s="207"/>
      <c r="S44" s="207"/>
      <c r="T44" s="207"/>
      <c r="U44" s="12"/>
      <c r="V44" s="207"/>
      <c r="W44" s="207"/>
      <c r="X44" s="207"/>
      <c r="Y44" s="207"/>
      <c r="Z44" s="207"/>
      <c r="AA44" s="207"/>
      <c r="AB44" s="207"/>
      <c r="AC44" s="207"/>
      <c r="AD44" s="207"/>
      <c r="AE44" s="207"/>
      <c r="AF44" s="207"/>
      <c r="AG44" s="207"/>
    </row>
    <row r="45" spans="2:33" s="37" customFormat="1" ht="15" x14ac:dyDescent="0.4">
      <c r="B45" s="151">
        <f>VLOOKUP(C45,Companies[],3,FALSE)</f>
        <v>32377038</v>
      </c>
      <c r="C45" s="151" t="s">
        <v>453</v>
      </c>
      <c r="D45" s="207" t="s">
        <v>430</v>
      </c>
      <c r="E45" s="207" t="s">
        <v>1135</v>
      </c>
      <c r="F45" s="207" t="s">
        <v>61</v>
      </c>
      <c r="G45" s="207" t="s">
        <v>73</v>
      </c>
      <c r="H45" s="151" t="s">
        <v>1087</v>
      </c>
      <c r="I45" s="207" t="s">
        <v>92</v>
      </c>
      <c r="J45" s="217">
        <v>1301738520</v>
      </c>
      <c r="K45" s="207"/>
      <c r="L45" s="207"/>
      <c r="M45" s="207"/>
      <c r="N45" s="207">
        <v>1301738520</v>
      </c>
      <c r="O45" s="207"/>
      <c r="P45" s="207"/>
      <c r="Q45"/>
      <c r="R45" s="207"/>
      <c r="S45" s="207"/>
      <c r="T45" s="207"/>
      <c r="U45" s="12"/>
      <c r="V45" s="207"/>
      <c r="W45" s="207"/>
      <c r="X45" s="207"/>
      <c r="Y45" s="207"/>
      <c r="Z45" s="207"/>
      <c r="AA45" s="207"/>
      <c r="AB45" s="207"/>
      <c r="AC45" s="207"/>
      <c r="AD45" s="207"/>
      <c r="AE45" s="207"/>
      <c r="AF45" s="207"/>
      <c r="AG45" s="207"/>
    </row>
    <row r="46" spans="2:33" s="37" customFormat="1" ht="15" x14ac:dyDescent="0.4">
      <c r="B46" s="151">
        <f>VLOOKUP(C46,Companies[],3,FALSE)</f>
        <v>191307</v>
      </c>
      <c r="C46" s="151" t="s">
        <v>489</v>
      </c>
      <c r="D46" s="207" t="s">
        <v>430</v>
      </c>
      <c r="E46" s="207" t="s">
        <v>1135</v>
      </c>
      <c r="F46" s="207" t="s">
        <v>61</v>
      </c>
      <c r="G46" s="207" t="s">
        <v>73</v>
      </c>
      <c r="H46" s="151"/>
      <c r="I46" s="207" t="s">
        <v>92</v>
      </c>
      <c r="J46" s="217">
        <v>1296314919.3500001</v>
      </c>
      <c r="K46" s="207"/>
      <c r="L46" s="207"/>
      <c r="M46" s="207"/>
      <c r="N46" s="207"/>
      <c r="O46" s="207"/>
      <c r="P46" s="207"/>
      <c r="Q46"/>
      <c r="R46" s="207"/>
      <c r="S46" s="207"/>
      <c r="T46" s="207"/>
      <c r="U46" s="12"/>
      <c r="V46" s="207"/>
      <c r="W46" s="207"/>
      <c r="X46" s="207"/>
      <c r="Y46" s="207"/>
      <c r="Z46" s="207"/>
      <c r="AA46" s="207"/>
      <c r="AB46" s="207"/>
      <c r="AC46" s="207"/>
      <c r="AD46" s="207"/>
      <c r="AE46" s="207"/>
      <c r="AF46" s="207"/>
      <c r="AG46" s="207"/>
    </row>
    <row r="47" spans="2:33" s="37" customFormat="1" ht="15" x14ac:dyDescent="0.4">
      <c r="B47" s="151">
        <f>VLOOKUP(C47,Companies[],3,FALSE)</f>
        <v>30019775</v>
      </c>
      <c r="C47" s="151" t="s">
        <v>190</v>
      </c>
      <c r="D47" s="207" t="s">
        <v>430</v>
      </c>
      <c r="E47" s="207" t="s">
        <v>1135</v>
      </c>
      <c r="F47" s="207" t="s">
        <v>61</v>
      </c>
      <c r="G47" s="207" t="s">
        <v>73</v>
      </c>
      <c r="H47" s="151" t="s">
        <v>853</v>
      </c>
      <c r="I47" s="207" t="s">
        <v>92</v>
      </c>
      <c r="J47" s="217">
        <v>1295984830</v>
      </c>
      <c r="K47" s="207"/>
      <c r="L47" s="207"/>
      <c r="M47" s="207"/>
      <c r="N47" s="207">
        <v>1295984830</v>
      </c>
      <c r="O47" s="207"/>
      <c r="P47" s="207"/>
      <c r="Q47"/>
      <c r="R47" s="207"/>
      <c r="S47" s="207"/>
      <c r="T47" s="207"/>
      <c r="U47" s="12"/>
      <c r="V47" s="207"/>
      <c r="W47" s="207"/>
      <c r="X47" s="207"/>
      <c r="Y47" s="207"/>
      <c r="Z47" s="207"/>
      <c r="AA47" s="207"/>
      <c r="AB47" s="207"/>
      <c r="AC47" s="207"/>
      <c r="AD47" s="207"/>
      <c r="AE47" s="207"/>
      <c r="AF47" s="207"/>
      <c r="AG47" s="207"/>
    </row>
    <row r="48" spans="2:33" s="37" customFormat="1" ht="15" x14ac:dyDescent="0.4">
      <c r="B48" s="151">
        <f>VLOOKUP(C48,Companies[],3,FALSE)</f>
        <v>135390</v>
      </c>
      <c r="C48" s="151" t="s">
        <v>188</v>
      </c>
      <c r="D48" s="207" t="s">
        <v>430</v>
      </c>
      <c r="E48" s="207" t="s">
        <v>1135</v>
      </c>
      <c r="F48" s="207" t="s">
        <v>61</v>
      </c>
      <c r="G48" s="207" t="s">
        <v>73</v>
      </c>
      <c r="H48" s="151" t="s">
        <v>565</v>
      </c>
      <c r="I48" s="207" t="s">
        <v>92</v>
      </c>
      <c r="J48" s="217">
        <v>1256218000</v>
      </c>
      <c r="K48" s="207"/>
      <c r="L48" s="207"/>
      <c r="M48" s="207"/>
      <c r="N48" s="207">
        <v>1256218000</v>
      </c>
      <c r="O48" s="207"/>
      <c r="P48" s="207"/>
      <c r="Q48"/>
      <c r="R48" s="207"/>
      <c r="S48" s="207"/>
      <c r="T48" s="207"/>
      <c r="U48" s="12"/>
      <c r="V48" s="207"/>
      <c r="W48" s="207"/>
      <c r="X48" s="207"/>
      <c r="Y48" s="207"/>
      <c r="Z48" s="207"/>
      <c r="AA48" s="207"/>
      <c r="AB48" s="207"/>
      <c r="AC48" s="207"/>
      <c r="AD48" s="207"/>
      <c r="AE48" s="207"/>
      <c r="AF48" s="207"/>
      <c r="AG48" s="207"/>
    </row>
    <row r="49" spans="2:33" s="37" customFormat="1" ht="15.75" customHeight="1" x14ac:dyDescent="0.4">
      <c r="B49" s="151">
        <f>VLOOKUP(C49,Companies[],3,FALSE)</f>
        <v>191307</v>
      </c>
      <c r="C49" s="151" t="s">
        <v>489</v>
      </c>
      <c r="D49" s="207" t="s">
        <v>430</v>
      </c>
      <c r="E49" s="207" t="s">
        <v>1122</v>
      </c>
      <c r="F49" s="207" t="s">
        <v>108</v>
      </c>
      <c r="G49" s="207" t="s">
        <v>108</v>
      </c>
      <c r="H49" s="151"/>
      <c r="I49" s="207" t="s">
        <v>92</v>
      </c>
      <c r="J49" s="217">
        <v>1220572590.6299999</v>
      </c>
      <c r="K49" s="207"/>
      <c r="L49" s="207"/>
      <c r="M49" s="207"/>
      <c r="N49" s="207"/>
      <c r="O49" s="207"/>
      <c r="P49" s="207"/>
      <c r="Q49"/>
      <c r="R49" s="207"/>
      <c r="S49" s="207"/>
      <c r="T49" s="207"/>
      <c r="U49" s="12"/>
      <c r="V49" s="207"/>
      <c r="W49" s="207"/>
      <c r="X49" s="207"/>
      <c r="Y49" s="207"/>
      <c r="Z49" s="207"/>
      <c r="AA49" s="207"/>
      <c r="AB49" s="207"/>
      <c r="AC49" s="207"/>
      <c r="AD49" s="207"/>
      <c r="AE49" s="207"/>
      <c r="AF49" s="207"/>
      <c r="AG49" s="207"/>
    </row>
    <row r="50" spans="2:33" s="37" customFormat="1" ht="15" x14ac:dyDescent="0.4">
      <c r="B50" s="151">
        <f>VLOOKUP(C50,Companies[],3,FALSE)</f>
        <v>30019775</v>
      </c>
      <c r="C50" s="151" t="s">
        <v>190</v>
      </c>
      <c r="D50" s="207" t="s">
        <v>430</v>
      </c>
      <c r="E50" s="207" t="s">
        <v>1135</v>
      </c>
      <c r="F50" s="207" t="s">
        <v>61</v>
      </c>
      <c r="G50" s="207" t="s">
        <v>73</v>
      </c>
      <c r="H50" s="151" t="s">
        <v>947</v>
      </c>
      <c r="I50" s="207" t="s">
        <v>92</v>
      </c>
      <c r="J50" s="217">
        <v>1204585540</v>
      </c>
      <c r="K50" s="207"/>
      <c r="L50" s="207"/>
      <c r="M50" s="207"/>
      <c r="N50" s="207">
        <v>1204585540</v>
      </c>
      <c r="O50" s="207"/>
      <c r="P50" s="207"/>
      <c r="Q50"/>
      <c r="R50" s="207"/>
      <c r="S50" s="207"/>
      <c r="T50" s="207"/>
      <c r="U50" s="12"/>
      <c r="V50" s="207"/>
      <c r="W50" s="207"/>
      <c r="X50" s="207"/>
      <c r="Y50" s="207"/>
      <c r="Z50" s="207"/>
      <c r="AA50" s="207"/>
      <c r="AB50" s="207"/>
      <c r="AC50" s="207"/>
      <c r="AD50" s="207"/>
      <c r="AE50" s="207"/>
      <c r="AF50" s="207"/>
      <c r="AG50" s="207"/>
    </row>
    <row r="51" spans="2:33" ht="15" x14ac:dyDescent="0.4">
      <c r="B51" s="151">
        <f>VLOOKUP(C51,Companies[],3,FALSE)</f>
        <v>30019775</v>
      </c>
      <c r="C51" s="151" t="s">
        <v>190</v>
      </c>
      <c r="D51" s="207" t="s">
        <v>430</v>
      </c>
      <c r="E51" s="207" t="s">
        <v>1135</v>
      </c>
      <c r="F51" s="207" t="s">
        <v>61</v>
      </c>
      <c r="G51" s="207" t="s">
        <v>73</v>
      </c>
      <c r="H51" s="151" t="s">
        <v>1045</v>
      </c>
      <c r="I51" s="207" t="s">
        <v>92</v>
      </c>
      <c r="J51" s="217">
        <v>1155367720</v>
      </c>
      <c r="K51" s="207"/>
      <c r="L51" s="207"/>
      <c r="M51" s="207"/>
      <c r="N51" s="207">
        <v>1155367720</v>
      </c>
      <c r="Q51"/>
    </row>
    <row r="52" spans="2:33" ht="15" x14ac:dyDescent="0.4">
      <c r="B52" s="151">
        <f>VLOOKUP(C52,Companies[],3,FALSE)</f>
        <v>30019775</v>
      </c>
      <c r="C52" s="151" t="s">
        <v>190</v>
      </c>
      <c r="D52" s="207" t="s">
        <v>430</v>
      </c>
      <c r="E52" s="207" t="s">
        <v>1135</v>
      </c>
      <c r="F52" s="207" t="s">
        <v>61</v>
      </c>
      <c r="G52" s="207" t="s">
        <v>73</v>
      </c>
      <c r="H52" s="151" t="s">
        <v>951</v>
      </c>
      <c r="I52" s="207" t="s">
        <v>92</v>
      </c>
      <c r="J52" s="217">
        <v>1121512220</v>
      </c>
      <c r="K52" s="207"/>
      <c r="L52" s="207"/>
      <c r="M52" s="207"/>
      <c r="N52" s="207">
        <v>1121512220</v>
      </c>
      <c r="Q52"/>
    </row>
    <row r="53" spans="2:33" ht="15" x14ac:dyDescent="0.4">
      <c r="B53" s="151">
        <f>VLOOKUP(C53,Companies[],3,FALSE)</f>
        <v>30019775</v>
      </c>
      <c r="C53" s="151" t="s">
        <v>190</v>
      </c>
      <c r="D53" s="207" t="s">
        <v>430</v>
      </c>
      <c r="E53" s="207" t="s">
        <v>1135</v>
      </c>
      <c r="F53" s="207" t="s">
        <v>61</v>
      </c>
      <c r="G53" s="207" t="s">
        <v>73</v>
      </c>
      <c r="H53" s="151" t="s">
        <v>943</v>
      </c>
      <c r="I53" s="207" t="s">
        <v>92</v>
      </c>
      <c r="J53" s="217">
        <v>1102670880</v>
      </c>
      <c r="K53" s="207"/>
      <c r="L53" s="207"/>
      <c r="M53" s="207"/>
      <c r="N53" s="207">
        <v>1102670880</v>
      </c>
      <c r="Q53"/>
    </row>
    <row r="54" spans="2:33" ht="15" x14ac:dyDescent="0.4">
      <c r="B54" s="151">
        <f>VLOOKUP(C54,Companies[],3,FALSE)</f>
        <v>178353</v>
      </c>
      <c r="C54" s="151" t="s">
        <v>499</v>
      </c>
      <c r="D54" s="207" t="s">
        <v>430</v>
      </c>
      <c r="E54" s="207" t="s">
        <v>1137</v>
      </c>
      <c r="F54" s="207" t="s">
        <v>108</v>
      </c>
      <c r="G54" s="207" t="s">
        <v>108</v>
      </c>
      <c r="H54" s="151"/>
      <c r="I54" s="207" t="s">
        <v>92</v>
      </c>
      <c r="J54" s="217">
        <v>1078244551.22</v>
      </c>
      <c r="K54" s="207"/>
      <c r="L54" s="207"/>
      <c r="M54" s="207"/>
      <c r="N54" s="207"/>
      <c r="Q54"/>
    </row>
    <row r="55" spans="2:33" ht="15" x14ac:dyDescent="0.4">
      <c r="B55" s="151">
        <f>VLOOKUP(C55,Companies[],3,FALSE)</f>
        <v>30019775</v>
      </c>
      <c r="C55" s="151" t="s">
        <v>190</v>
      </c>
      <c r="D55" s="207" t="s">
        <v>430</v>
      </c>
      <c r="E55" s="207" t="s">
        <v>1135</v>
      </c>
      <c r="F55" s="207" t="s">
        <v>61</v>
      </c>
      <c r="G55" s="207" t="s">
        <v>73</v>
      </c>
      <c r="H55" s="151" t="s">
        <v>865</v>
      </c>
      <c r="I55" s="207" t="s">
        <v>92</v>
      </c>
      <c r="J55" s="217">
        <v>1078010160</v>
      </c>
      <c r="K55" s="207"/>
      <c r="L55" s="207"/>
      <c r="M55" s="207"/>
      <c r="N55" s="207">
        <v>1078010160</v>
      </c>
      <c r="Q55"/>
    </row>
    <row r="56" spans="2:33" ht="15" x14ac:dyDescent="0.4">
      <c r="B56" s="151">
        <f>VLOOKUP(C56,Companies[],3,FALSE)</f>
        <v>24432974</v>
      </c>
      <c r="C56" s="151" t="s">
        <v>481</v>
      </c>
      <c r="D56" s="207" t="s">
        <v>430</v>
      </c>
      <c r="E56" s="207" t="s">
        <v>1137</v>
      </c>
      <c r="F56" s="207" t="s">
        <v>108</v>
      </c>
      <c r="G56" s="207" t="s">
        <v>108</v>
      </c>
      <c r="H56" s="151"/>
      <c r="I56" s="207" t="s">
        <v>92</v>
      </c>
      <c r="J56" s="217">
        <v>1072837172.7</v>
      </c>
      <c r="K56" s="207"/>
      <c r="L56" s="207"/>
      <c r="M56" s="207"/>
      <c r="N56" s="207"/>
      <c r="Q56"/>
    </row>
    <row r="57" spans="2:33" ht="15" x14ac:dyDescent="0.4">
      <c r="B57" s="207">
        <f>VLOOKUP(C57,Companies[],3,FALSE)</f>
        <v>30019775</v>
      </c>
      <c r="C57" s="207" t="s">
        <v>190</v>
      </c>
      <c r="D57" s="207" t="s">
        <v>430</v>
      </c>
      <c r="E57" s="207" t="s">
        <v>1137</v>
      </c>
      <c r="F57" s="207" t="s">
        <v>108</v>
      </c>
      <c r="G57" s="207" t="s">
        <v>108</v>
      </c>
      <c r="H57" s="207"/>
      <c r="I57" s="207" t="s">
        <v>92</v>
      </c>
      <c r="J57" s="217">
        <v>1064372236.98</v>
      </c>
      <c r="K57" s="207"/>
      <c r="L57" s="207"/>
      <c r="M57" s="207"/>
      <c r="N57" s="207"/>
      <c r="Q57"/>
    </row>
    <row r="58" spans="2:33" ht="15" x14ac:dyDescent="0.4">
      <c r="B58" s="151">
        <f>VLOOKUP(C58,Companies[],3,FALSE)</f>
        <v>30732144</v>
      </c>
      <c r="C58" s="151" t="s">
        <v>456</v>
      </c>
      <c r="D58" s="207" t="s">
        <v>430</v>
      </c>
      <c r="E58" s="207" t="s">
        <v>1135</v>
      </c>
      <c r="F58" s="207" t="s">
        <v>61</v>
      </c>
      <c r="G58" s="207" t="s">
        <v>73</v>
      </c>
      <c r="H58" s="151"/>
      <c r="I58" s="207" t="s">
        <v>92</v>
      </c>
      <c r="J58" s="217">
        <v>1038698729.83</v>
      </c>
      <c r="K58" s="207"/>
      <c r="L58" s="207"/>
      <c r="M58" s="207"/>
      <c r="N58" s="207"/>
      <c r="Q58"/>
    </row>
    <row r="59" spans="2:33" ht="15" x14ac:dyDescent="0.4">
      <c r="B59" s="151">
        <f>VLOOKUP(C59,Companies[],3,FALSE)</f>
        <v>30019775</v>
      </c>
      <c r="C59" s="151" t="s">
        <v>190</v>
      </c>
      <c r="D59" s="207" t="s">
        <v>430</v>
      </c>
      <c r="E59" s="207" t="s">
        <v>1135</v>
      </c>
      <c r="F59" s="207" t="s">
        <v>61</v>
      </c>
      <c r="G59" s="207" t="s">
        <v>73</v>
      </c>
      <c r="H59" s="151" t="s">
        <v>873</v>
      </c>
      <c r="I59" s="207" t="s">
        <v>92</v>
      </c>
      <c r="J59" s="217">
        <v>988460750</v>
      </c>
      <c r="K59" s="207"/>
      <c r="L59" s="207"/>
      <c r="M59" s="207"/>
      <c r="N59" s="207">
        <v>988460750</v>
      </c>
      <c r="Q59"/>
    </row>
    <row r="60" spans="2:33" ht="15" x14ac:dyDescent="0.4">
      <c r="B60" s="151">
        <f>VLOOKUP(C60,Companies[],3,FALSE)</f>
        <v>24432974</v>
      </c>
      <c r="C60" s="151" t="s">
        <v>481</v>
      </c>
      <c r="D60" s="207" t="s">
        <v>430</v>
      </c>
      <c r="E60" s="207" t="s">
        <v>1132</v>
      </c>
      <c r="F60" s="207" t="s">
        <v>108</v>
      </c>
      <c r="G60" s="207" t="s">
        <v>108</v>
      </c>
      <c r="H60" s="151"/>
      <c r="I60" s="207" t="s">
        <v>92</v>
      </c>
      <c r="J60" s="217">
        <v>920495150.02999985</v>
      </c>
      <c r="K60" s="207"/>
      <c r="L60" s="207"/>
      <c r="M60" s="207"/>
      <c r="N60" s="207"/>
      <c r="Q60"/>
    </row>
    <row r="61" spans="2:33" ht="15" x14ac:dyDescent="0.4">
      <c r="B61" s="151">
        <f>VLOOKUP(C61,Companies[],3,FALSE)</f>
        <v>30019775</v>
      </c>
      <c r="C61" s="151" t="s">
        <v>190</v>
      </c>
      <c r="D61" s="207" t="s">
        <v>430</v>
      </c>
      <c r="E61" s="207" t="s">
        <v>1135</v>
      </c>
      <c r="F61" s="207" t="s">
        <v>61</v>
      </c>
      <c r="G61" s="207" t="s">
        <v>73</v>
      </c>
      <c r="H61" s="151" t="s">
        <v>1073</v>
      </c>
      <c r="I61" s="207" t="s">
        <v>92</v>
      </c>
      <c r="J61" s="217">
        <v>897238100</v>
      </c>
      <c r="K61" s="207"/>
      <c r="L61" s="207"/>
      <c r="M61" s="207"/>
      <c r="N61" s="207">
        <v>897238100</v>
      </c>
      <c r="Q61"/>
    </row>
    <row r="62" spans="2:33" ht="15" x14ac:dyDescent="0.4">
      <c r="B62" s="151">
        <f>VLOOKUP(C62,Companies[],3,FALSE)</f>
        <v>191023</v>
      </c>
      <c r="C62" s="151" t="s">
        <v>485</v>
      </c>
      <c r="D62" s="207" t="s">
        <v>430</v>
      </c>
      <c r="E62" s="207" t="s">
        <v>1135</v>
      </c>
      <c r="F62" s="207" t="s">
        <v>61</v>
      </c>
      <c r="G62" s="207" t="s">
        <v>73</v>
      </c>
      <c r="H62" s="151"/>
      <c r="I62" s="207" t="s">
        <v>92</v>
      </c>
      <c r="J62" s="217">
        <v>867323628.87</v>
      </c>
      <c r="K62" s="207"/>
      <c r="L62" s="207"/>
      <c r="M62" s="207"/>
      <c r="N62" s="207"/>
      <c r="Q62"/>
    </row>
    <row r="63" spans="2:33" ht="15" x14ac:dyDescent="0.4">
      <c r="B63" s="151">
        <f>VLOOKUP(C63,Companies[],3,FALSE)</f>
        <v>42795490</v>
      </c>
      <c r="C63" s="151" t="s">
        <v>194</v>
      </c>
      <c r="D63" s="207" t="s">
        <v>430</v>
      </c>
      <c r="E63" s="207" t="s">
        <v>1137</v>
      </c>
      <c r="F63" s="207" t="s">
        <v>108</v>
      </c>
      <c r="G63" s="207" t="s">
        <v>108</v>
      </c>
      <c r="H63" s="151"/>
      <c r="I63" s="207" t="s">
        <v>92</v>
      </c>
      <c r="J63" s="217">
        <v>849555942.18999994</v>
      </c>
      <c r="K63" s="207"/>
      <c r="L63" s="207"/>
      <c r="M63" s="207"/>
      <c r="N63" s="207"/>
      <c r="Q63"/>
    </row>
    <row r="64" spans="2:33" ht="15" x14ac:dyDescent="0.4">
      <c r="B64" s="151">
        <f>VLOOKUP(C64,Companies[],3,FALSE)</f>
        <v>30019775</v>
      </c>
      <c r="C64" s="151" t="s">
        <v>190</v>
      </c>
      <c r="D64" s="207" t="s">
        <v>430</v>
      </c>
      <c r="E64" s="207" t="s">
        <v>1135</v>
      </c>
      <c r="F64" s="207" t="s">
        <v>61</v>
      </c>
      <c r="G64" s="207" t="s">
        <v>73</v>
      </c>
      <c r="H64" s="151" t="s">
        <v>991</v>
      </c>
      <c r="I64" s="207" t="s">
        <v>92</v>
      </c>
      <c r="J64" s="217">
        <v>822810890</v>
      </c>
      <c r="K64" s="207"/>
      <c r="L64" s="207"/>
      <c r="M64" s="207"/>
      <c r="N64" s="207">
        <v>822810890</v>
      </c>
      <c r="Q64"/>
    </row>
    <row r="65" spans="2:17" ht="15" x14ac:dyDescent="0.4">
      <c r="B65" s="151">
        <f>VLOOKUP(C65,Companies[],3,FALSE)</f>
        <v>30019775</v>
      </c>
      <c r="C65" s="151" t="s">
        <v>190</v>
      </c>
      <c r="D65" s="207" t="s">
        <v>430</v>
      </c>
      <c r="E65" s="207" t="s">
        <v>1135</v>
      </c>
      <c r="F65" s="207" t="s">
        <v>61</v>
      </c>
      <c r="G65" s="207" t="s">
        <v>73</v>
      </c>
      <c r="H65" s="151" t="s">
        <v>803</v>
      </c>
      <c r="I65" s="207" t="s">
        <v>92</v>
      </c>
      <c r="J65" s="217">
        <v>790366100</v>
      </c>
      <c r="K65" s="207"/>
      <c r="L65" s="207"/>
      <c r="M65" s="207"/>
      <c r="N65" s="207">
        <v>790366100</v>
      </c>
      <c r="Q65"/>
    </row>
    <row r="66" spans="2:17" ht="15" x14ac:dyDescent="0.4">
      <c r="B66" s="151">
        <f>VLOOKUP(C66,Companies[],3,FALSE)</f>
        <v>190905</v>
      </c>
      <c r="C66" s="151" t="s">
        <v>486</v>
      </c>
      <c r="D66" s="207" t="s">
        <v>430</v>
      </c>
      <c r="E66" s="207" t="s">
        <v>1135</v>
      </c>
      <c r="F66" s="207" t="s">
        <v>61</v>
      </c>
      <c r="G66" s="207" t="s">
        <v>73</v>
      </c>
      <c r="H66" s="151"/>
      <c r="I66" s="207" t="s">
        <v>92</v>
      </c>
      <c r="J66" s="217">
        <v>786699529.36000001</v>
      </c>
      <c r="K66" s="207"/>
      <c r="L66" s="207"/>
      <c r="M66" s="207"/>
      <c r="N66" s="207"/>
      <c r="Q66"/>
    </row>
    <row r="67" spans="2:17" ht="15" x14ac:dyDescent="0.4">
      <c r="B67" s="151">
        <f>VLOOKUP(C67,Companies[],3,FALSE)</f>
        <v>30019775</v>
      </c>
      <c r="C67" s="151" t="s">
        <v>190</v>
      </c>
      <c r="D67" s="207" t="s">
        <v>430</v>
      </c>
      <c r="E67" s="207" t="s">
        <v>1135</v>
      </c>
      <c r="F67" s="207" t="s">
        <v>61</v>
      </c>
      <c r="G67" s="207" t="s">
        <v>73</v>
      </c>
      <c r="H67" s="151" t="s">
        <v>995</v>
      </c>
      <c r="I67" s="207" t="s">
        <v>92</v>
      </c>
      <c r="J67" s="217">
        <v>779014450</v>
      </c>
      <c r="K67" s="207"/>
      <c r="L67" s="207"/>
      <c r="M67" s="207"/>
      <c r="N67" s="207">
        <v>779014450</v>
      </c>
      <c r="Q67"/>
    </row>
    <row r="68" spans="2:17" ht="15" x14ac:dyDescent="0.4">
      <c r="B68" s="151">
        <f>VLOOKUP(C68,Companies[],3,FALSE)</f>
        <v>30019775</v>
      </c>
      <c r="C68" s="151" t="s">
        <v>190</v>
      </c>
      <c r="D68" s="207" t="s">
        <v>430</v>
      </c>
      <c r="E68" s="207" t="s">
        <v>1135</v>
      </c>
      <c r="F68" s="207" t="s">
        <v>61</v>
      </c>
      <c r="G68" s="207" t="s">
        <v>73</v>
      </c>
      <c r="H68" s="151" t="s">
        <v>867</v>
      </c>
      <c r="I68" s="207" t="s">
        <v>92</v>
      </c>
      <c r="J68" s="217">
        <v>764717520</v>
      </c>
      <c r="K68" s="207"/>
      <c r="L68" s="207"/>
      <c r="M68" s="207"/>
      <c r="N68" s="207">
        <v>764717520</v>
      </c>
      <c r="Q68"/>
    </row>
    <row r="69" spans="2:17" ht="15" x14ac:dyDescent="0.4">
      <c r="B69" s="151">
        <f>VLOOKUP(C69,Companies[],3,FALSE)</f>
        <v>33152471</v>
      </c>
      <c r="C69" s="151" t="s">
        <v>455</v>
      </c>
      <c r="D69" s="207" t="s">
        <v>430</v>
      </c>
      <c r="E69" s="207" t="s">
        <v>1122</v>
      </c>
      <c r="F69" s="207" t="s">
        <v>108</v>
      </c>
      <c r="G69" s="207" t="s">
        <v>108</v>
      </c>
      <c r="H69" s="151"/>
      <c r="I69" s="207" t="s">
        <v>92</v>
      </c>
      <c r="J69" s="217">
        <v>764234923</v>
      </c>
      <c r="K69" s="207"/>
      <c r="L69" s="207"/>
      <c r="M69" s="207"/>
      <c r="N69" s="207"/>
      <c r="Q69"/>
    </row>
    <row r="70" spans="2:17" ht="15" x14ac:dyDescent="0.4">
      <c r="B70" s="151">
        <f>VLOOKUP(C70,Companies[],3,FALSE)</f>
        <v>135390</v>
      </c>
      <c r="C70" s="151" t="s">
        <v>188</v>
      </c>
      <c r="D70" s="207" t="s">
        <v>430</v>
      </c>
      <c r="E70" s="207" t="s">
        <v>1135</v>
      </c>
      <c r="F70" s="207" t="s">
        <v>61</v>
      </c>
      <c r="G70" s="207" t="s">
        <v>73</v>
      </c>
      <c r="H70" s="151" t="s">
        <v>673</v>
      </c>
      <c r="I70" s="207" t="s">
        <v>92</v>
      </c>
      <c r="J70" s="217">
        <v>761085600</v>
      </c>
      <c r="K70" s="207"/>
      <c r="L70" s="207"/>
      <c r="M70" s="207"/>
      <c r="N70" s="207">
        <v>761085600</v>
      </c>
      <c r="Q70"/>
    </row>
    <row r="71" spans="2:17" ht="15" x14ac:dyDescent="0.4">
      <c r="B71" s="151">
        <f>VLOOKUP(C71,Companies[],3,FALSE)</f>
        <v>30019775</v>
      </c>
      <c r="C71" s="151" t="s">
        <v>190</v>
      </c>
      <c r="D71" s="207" t="s">
        <v>430</v>
      </c>
      <c r="E71" s="207" t="s">
        <v>1135</v>
      </c>
      <c r="F71" s="207" t="s">
        <v>61</v>
      </c>
      <c r="G71" s="207" t="s">
        <v>73</v>
      </c>
      <c r="H71" s="151" t="s">
        <v>1013</v>
      </c>
      <c r="I71" s="207" t="s">
        <v>92</v>
      </c>
      <c r="J71" s="217">
        <v>753913100</v>
      </c>
      <c r="K71" s="207"/>
      <c r="L71" s="207"/>
      <c r="M71" s="207"/>
      <c r="N71" s="207">
        <v>753913100</v>
      </c>
      <c r="Q71"/>
    </row>
    <row r="72" spans="2:17" ht="15" x14ac:dyDescent="0.4">
      <c r="B72" s="151">
        <f>VLOOKUP(C72,Companies[],3,FALSE)</f>
        <v>32377038</v>
      </c>
      <c r="C72" s="151" t="s">
        <v>453</v>
      </c>
      <c r="D72" s="207" t="s">
        <v>430</v>
      </c>
      <c r="E72" s="207" t="s">
        <v>1135</v>
      </c>
      <c r="F72" s="207" t="s">
        <v>61</v>
      </c>
      <c r="G72" s="207" t="s">
        <v>73</v>
      </c>
      <c r="H72" s="151" t="s">
        <v>1085</v>
      </c>
      <c r="I72" s="207" t="s">
        <v>92</v>
      </c>
      <c r="J72" s="217">
        <v>753169620</v>
      </c>
      <c r="K72" s="207"/>
      <c r="L72" s="207"/>
      <c r="M72" s="207"/>
      <c r="N72" s="207">
        <v>753169620</v>
      </c>
      <c r="Q72"/>
    </row>
    <row r="73" spans="2:17" ht="15" x14ac:dyDescent="0.4">
      <c r="B73" s="151">
        <f>VLOOKUP(C73,Companies[],3,FALSE)</f>
        <v>191218</v>
      </c>
      <c r="C73" s="151" t="s">
        <v>488</v>
      </c>
      <c r="D73" s="207" t="s">
        <v>430</v>
      </c>
      <c r="E73" s="207" t="s">
        <v>1140</v>
      </c>
      <c r="F73" s="207" t="s">
        <v>108</v>
      </c>
      <c r="G73" s="207" t="s">
        <v>108</v>
      </c>
      <c r="H73" s="151"/>
      <c r="I73" s="207" t="s">
        <v>92</v>
      </c>
      <c r="J73" s="217">
        <v>749007317</v>
      </c>
      <c r="K73" s="207"/>
      <c r="L73" s="207"/>
      <c r="M73" s="207"/>
      <c r="N73" s="207"/>
      <c r="Q73"/>
    </row>
    <row r="74" spans="2:17" ht="15" x14ac:dyDescent="0.4">
      <c r="B74" s="151">
        <f>VLOOKUP(C74,Companies[],3,FALSE)</f>
        <v>191329</v>
      </c>
      <c r="C74" s="151" t="s">
        <v>492</v>
      </c>
      <c r="D74" s="207" t="s">
        <v>430</v>
      </c>
      <c r="E74" s="207" t="s">
        <v>1135</v>
      </c>
      <c r="F74" s="207" t="s">
        <v>61</v>
      </c>
      <c r="G74" s="207" t="s">
        <v>73</v>
      </c>
      <c r="H74" s="151"/>
      <c r="I74" s="207" t="s">
        <v>92</v>
      </c>
      <c r="J74" s="217">
        <v>735846445.34000003</v>
      </c>
      <c r="K74" s="207"/>
      <c r="L74" s="207"/>
      <c r="M74" s="207"/>
      <c r="N74" s="207"/>
      <c r="Q74"/>
    </row>
    <row r="75" spans="2:17" ht="15" x14ac:dyDescent="0.4">
      <c r="B75" s="151">
        <f>VLOOKUP(C75,Companies[],3,FALSE)</f>
        <v>30019775</v>
      </c>
      <c r="C75" s="151" t="s">
        <v>190</v>
      </c>
      <c r="D75" s="207" t="s">
        <v>430</v>
      </c>
      <c r="E75" s="207" t="s">
        <v>1135</v>
      </c>
      <c r="F75" s="207" t="s">
        <v>61</v>
      </c>
      <c r="G75" s="207" t="s">
        <v>73</v>
      </c>
      <c r="H75" s="151" t="s">
        <v>855</v>
      </c>
      <c r="I75" s="207" t="s">
        <v>92</v>
      </c>
      <c r="J75" s="217">
        <v>719959580</v>
      </c>
      <c r="K75" s="207"/>
      <c r="L75" s="207"/>
      <c r="M75" s="207"/>
      <c r="N75" s="207">
        <v>719959580</v>
      </c>
      <c r="Q75"/>
    </row>
    <row r="76" spans="2:17" ht="15" x14ac:dyDescent="0.4">
      <c r="B76" s="151">
        <f>VLOOKUP(C76,Companies[],3,FALSE)</f>
        <v>30732144</v>
      </c>
      <c r="C76" s="151" t="s">
        <v>456</v>
      </c>
      <c r="D76" s="207" t="s">
        <v>430</v>
      </c>
      <c r="E76" s="207" t="s">
        <v>1140</v>
      </c>
      <c r="F76" s="207" t="s">
        <v>108</v>
      </c>
      <c r="G76" s="207" t="s">
        <v>108</v>
      </c>
      <c r="H76" s="151"/>
      <c r="I76" s="207" t="s">
        <v>92</v>
      </c>
      <c r="J76" s="217">
        <v>715130364</v>
      </c>
      <c r="K76" s="207"/>
      <c r="L76" s="207"/>
      <c r="M76" s="207"/>
      <c r="N76" s="207"/>
      <c r="Q76"/>
    </row>
    <row r="77" spans="2:17" ht="15" x14ac:dyDescent="0.4">
      <c r="B77" s="151">
        <f>VLOOKUP(C77,Companies[],3,FALSE)</f>
        <v>30019775</v>
      </c>
      <c r="C77" s="151" t="s">
        <v>190</v>
      </c>
      <c r="D77" s="207" t="s">
        <v>430</v>
      </c>
      <c r="E77" s="207" t="s">
        <v>1135</v>
      </c>
      <c r="F77" s="207" t="s">
        <v>61</v>
      </c>
      <c r="G77" s="207" t="s">
        <v>73</v>
      </c>
      <c r="H77" s="151" t="s">
        <v>903</v>
      </c>
      <c r="I77" s="207" t="s">
        <v>92</v>
      </c>
      <c r="J77" s="217">
        <v>708748200</v>
      </c>
      <c r="K77" s="207"/>
      <c r="L77" s="207"/>
      <c r="M77" s="207"/>
      <c r="N77" s="207">
        <v>708748200</v>
      </c>
      <c r="Q77"/>
    </row>
    <row r="78" spans="2:17" ht="15" x14ac:dyDescent="0.4">
      <c r="B78" s="151">
        <f>VLOOKUP(C78,Companies[],3,FALSE)</f>
        <v>190977</v>
      </c>
      <c r="C78" s="151" t="s">
        <v>490</v>
      </c>
      <c r="D78" s="207" t="s">
        <v>430</v>
      </c>
      <c r="E78" s="207" t="s">
        <v>1135</v>
      </c>
      <c r="F78" s="207" t="s">
        <v>61</v>
      </c>
      <c r="G78" s="207" t="s">
        <v>73</v>
      </c>
      <c r="H78" s="151"/>
      <c r="I78" s="207" t="s">
        <v>92</v>
      </c>
      <c r="J78" s="217">
        <v>684895384.3499999</v>
      </c>
      <c r="K78" s="207"/>
      <c r="L78" s="207"/>
      <c r="M78" s="207"/>
      <c r="N78" s="207"/>
      <c r="Q78"/>
    </row>
    <row r="79" spans="2:17" ht="15" x14ac:dyDescent="0.4">
      <c r="B79" s="151">
        <f>VLOOKUP(C79,Companies[],3,FALSE)</f>
        <v>20041662</v>
      </c>
      <c r="C79" s="151" t="s">
        <v>457</v>
      </c>
      <c r="D79" s="207" t="s">
        <v>430</v>
      </c>
      <c r="E79" s="207" t="s">
        <v>1135</v>
      </c>
      <c r="F79" s="207" t="s">
        <v>61</v>
      </c>
      <c r="G79" s="207" t="s">
        <v>73</v>
      </c>
      <c r="H79" s="151"/>
      <c r="I79" s="207" t="s">
        <v>92</v>
      </c>
      <c r="J79" s="217">
        <v>663751581.75</v>
      </c>
      <c r="K79" s="207"/>
      <c r="L79" s="207"/>
      <c r="M79" s="207"/>
      <c r="N79" s="207"/>
      <c r="Q79"/>
    </row>
    <row r="80" spans="2:17" ht="15" x14ac:dyDescent="0.4">
      <c r="B80" s="207">
        <f>VLOOKUP(C80,Companies[],3,FALSE)</f>
        <v>30019775</v>
      </c>
      <c r="C80" s="207" t="s">
        <v>190</v>
      </c>
      <c r="D80" s="207" t="s">
        <v>432</v>
      </c>
      <c r="E80" s="207" t="s">
        <v>1130</v>
      </c>
      <c r="F80" s="207" t="s">
        <v>108</v>
      </c>
      <c r="G80" s="207" t="s">
        <v>108</v>
      </c>
      <c r="H80" s="207"/>
      <c r="I80" s="207" t="s">
        <v>92</v>
      </c>
      <c r="J80" s="217">
        <v>657673462</v>
      </c>
      <c r="K80" s="207"/>
      <c r="L80" s="207"/>
      <c r="M80" s="207"/>
      <c r="N80" s="207"/>
      <c r="Q80"/>
    </row>
    <row r="81" spans="2:17" ht="15" x14ac:dyDescent="0.4">
      <c r="B81" s="151">
        <f>VLOOKUP(C81,Companies[],3,FALSE)</f>
        <v>191307</v>
      </c>
      <c r="C81" s="151" t="s">
        <v>489</v>
      </c>
      <c r="D81" s="207" t="s">
        <v>430</v>
      </c>
      <c r="E81" s="207" t="s">
        <v>1140</v>
      </c>
      <c r="F81" s="207" t="s">
        <v>108</v>
      </c>
      <c r="G81" s="207" t="s">
        <v>108</v>
      </c>
      <c r="H81" s="151"/>
      <c r="I81" s="207" t="s">
        <v>92</v>
      </c>
      <c r="J81" s="217">
        <v>653687947</v>
      </c>
      <c r="K81" s="207"/>
      <c r="L81" s="207"/>
      <c r="M81" s="207"/>
      <c r="N81" s="207"/>
      <c r="Q81"/>
    </row>
    <row r="82" spans="2:17" ht="15" x14ac:dyDescent="0.4">
      <c r="B82" s="151">
        <f>VLOOKUP(C82,Companies[],3,FALSE)</f>
        <v>135390</v>
      </c>
      <c r="C82" s="151" t="s">
        <v>188</v>
      </c>
      <c r="D82" s="207" t="s">
        <v>430</v>
      </c>
      <c r="E82" s="207" t="s">
        <v>1135</v>
      </c>
      <c r="F82" s="207" t="s">
        <v>61</v>
      </c>
      <c r="G82" s="207" t="s">
        <v>73</v>
      </c>
      <c r="H82" s="151" t="s">
        <v>553</v>
      </c>
      <c r="I82" s="207" t="s">
        <v>92</v>
      </c>
      <c r="J82" s="217">
        <v>645115400</v>
      </c>
      <c r="K82" s="207"/>
      <c r="L82" s="207"/>
      <c r="M82" s="207"/>
      <c r="N82" s="207">
        <v>645115400</v>
      </c>
      <c r="Q82"/>
    </row>
    <row r="83" spans="2:17" ht="15" x14ac:dyDescent="0.4">
      <c r="B83" s="151">
        <f>VLOOKUP(C83,Companies[],3,FALSE)</f>
        <v>30019775</v>
      </c>
      <c r="C83" s="151" t="s">
        <v>190</v>
      </c>
      <c r="D83" s="207" t="s">
        <v>430</v>
      </c>
      <c r="E83" s="207" t="s">
        <v>1135</v>
      </c>
      <c r="F83" s="207" t="s">
        <v>61</v>
      </c>
      <c r="G83" s="207" t="s">
        <v>73</v>
      </c>
      <c r="H83" s="151" t="s">
        <v>961</v>
      </c>
      <c r="I83" s="207" t="s">
        <v>92</v>
      </c>
      <c r="J83" s="217">
        <v>644771490</v>
      </c>
      <c r="K83" s="207"/>
      <c r="L83" s="207"/>
      <c r="M83" s="207"/>
      <c r="N83" s="207">
        <v>644771490</v>
      </c>
      <c r="Q83"/>
    </row>
    <row r="84" spans="2:17" ht="15" x14ac:dyDescent="0.4">
      <c r="B84" s="151">
        <f>VLOOKUP(C84,Companies[],3,FALSE)</f>
        <v>30019775</v>
      </c>
      <c r="C84" s="151" t="s">
        <v>190</v>
      </c>
      <c r="D84" s="207" t="s">
        <v>430</v>
      </c>
      <c r="E84" s="207" t="s">
        <v>1135</v>
      </c>
      <c r="F84" s="207" t="s">
        <v>61</v>
      </c>
      <c r="G84" s="207" t="s">
        <v>73</v>
      </c>
      <c r="H84" s="151" t="s">
        <v>987</v>
      </c>
      <c r="I84" s="207" t="s">
        <v>92</v>
      </c>
      <c r="J84" s="217">
        <v>633611550</v>
      </c>
      <c r="K84" s="207"/>
      <c r="L84" s="207"/>
      <c r="M84" s="207"/>
      <c r="N84" s="207">
        <v>633611550</v>
      </c>
      <c r="Q84"/>
    </row>
    <row r="85" spans="2:17" ht="15" x14ac:dyDescent="0.4">
      <c r="B85" s="151">
        <f>VLOOKUP(C85,Companies[],3,FALSE)</f>
        <v>191329</v>
      </c>
      <c r="C85" s="151" t="s">
        <v>492</v>
      </c>
      <c r="D85" s="207" t="s">
        <v>430</v>
      </c>
      <c r="E85" s="207" t="s">
        <v>1140</v>
      </c>
      <c r="F85" s="207" t="s">
        <v>108</v>
      </c>
      <c r="G85" s="207" t="s">
        <v>108</v>
      </c>
      <c r="H85" s="151"/>
      <c r="I85" s="207" t="s">
        <v>92</v>
      </c>
      <c r="J85" s="217">
        <v>610542428</v>
      </c>
      <c r="K85" s="207"/>
      <c r="L85" s="207"/>
      <c r="M85" s="207"/>
      <c r="N85" s="207"/>
      <c r="Q85"/>
    </row>
    <row r="86" spans="2:17" ht="15" x14ac:dyDescent="0.4">
      <c r="B86" s="151">
        <f>VLOOKUP(C86,Companies[],3,FALSE)</f>
        <v>30019775</v>
      </c>
      <c r="C86" s="151" t="s">
        <v>190</v>
      </c>
      <c r="D86" s="207" t="s">
        <v>430</v>
      </c>
      <c r="E86" s="207" t="s">
        <v>1135</v>
      </c>
      <c r="F86" s="207" t="s">
        <v>61</v>
      </c>
      <c r="G86" s="207" t="s">
        <v>73</v>
      </c>
      <c r="H86" s="151" t="s">
        <v>1079</v>
      </c>
      <c r="I86" s="207" t="s">
        <v>92</v>
      </c>
      <c r="J86" s="217">
        <v>602891110</v>
      </c>
      <c r="K86" s="207"/>
      <c r="L86" s="207"/>
      <c r="M86" s="207"/>
      <c r="N86" s="207">
        <v>602891110</v>
      </c>
      <c r="Q86"/>
    </row>
    <row r="87" spans="2:17" ht="15" x14ac:dyDescent="0.4">
      <c r="B87" s="151">
        <f>VLOOKUP(C87,Companies[],3,FALSE)</f>
        <v>13498562</v>
      </c>
      <c r="C87" s="151" t="s">
        <v>501</v>
      </c>
      <c r="D87" s="207" t="s">
        <v>430</v>
      </c>
      <c r="E87" s="207" t="s">
        <v>1140</v>
      </c>
      <c r="F87" s="207" t="s">
        <v>108</v>
      </c>
      <c r="G87" s="207" t="s">
        <v>108</v>
      </c>
      <c r="H87" s="151"/>
      <c r="I87" s="207" t="s">
        <v>92</v>
      </c>
      <c r="J87" s="217">
        <v>596999674</v>
      </c>
      <c r="K87" s="207"/>
      <c r="L87" s="207"/>
      <c r="M87" s="207"/>
      <c r="N87" s="207"/>
      <c r="Q87"/>
    </row>
    <row r="88" spans="2:17" ht="15" x14ac:dyDescent="0.4">
      <c r="B88" s="151">
        <f>VLOOKUP(C88,Companies[],3,FALSE)</f>
        <v>191282</v>
      </c>
      <c r="C88" s="151" t="s">
        <v>487</v>
      </c>
      <c r="D88" s="207" t="s">
        <v>430</v>
      </c>
      <c r="E88" s="207" t="s">
        <v>1135</v>
      </c>
      <c r="F88" s="207" t="s">
        <v>61</v>
      </c>
      <c r="G88" s="207" t="s">
        <v>73</v>
      </c>
      <c r="H88" s="151"/>
      <c r="I88" s="207" t="s">
        <v>92</v>
      </c>
      <c r="J88" s="217">
        <v>590534156.88999999</v>
      </c>
      <c r="K88" s="207"/>
      <c r="L88" s="207"/>
      <c r="M88" s="207"/>
      <c r="N88" s="207"/>
      <c r="Q88"/>
    </row>
    <row r="89" spans="2:17" ht="15" x14ac:dyDescent="0.4">
      <c r="B89" s="151">
        <f>VLOOKUP(C89,Companies[],3,FALSE)</f>
        <v>30019775</v>
      </c>
      <c r="C89" s="151" t="s">
        <v>190</v>
      </c>
      <c r="D89" s="207" t="s">
        <v>430</v>
      </c>
      <c r="E89" s="207" t="s">
        <v>1135</v>
      </c>
      <c r="F89" s="207" t="s">
        <v>61</v>
      </c>
      <c r="G89" s="207" t="s">
        <v>73</v>
      </c>
      <c r="H89" s="151" t="s">
        <v>917</v>
      </c>
      <c r="I89" s="207" t="s">
        <v>92</v>
      </c>
      <c r="J89" s="217">
        <v>588100350</v>
      </c>
      <c r="K89" s="207"/>
      <c r="L89" s="207"/>
      <c r="M89" s="207"/>
      <c r="N89" s="207">
        <v>588100350</v>
      </c>
      <c r="Q89"/>
    </row>
    <row r="90" spans="2:17" ht="15" x14ac:dyDescent="0.4">
      <c r="B90" s="151">
        <f>VLOOKUP(C90,Companies[],3,FALSE)</f>
        <v>13498562</v>
      </c>
      <c r="C90" s="151" t="s">
        <v>501</v>
      </c>
      <c r="D90" s="207" t="s">
        <v>430</v>
      </c>
      <c r="E90" s="207" t="s">
        <v>1122</v>
      </c>
      <c r="F90" s="207" t="s">
        <v>108</v>
      </c>
      <c r="G90" s="207" t="s">
        <v>108</v>
      </c>
      <c r="H90" s="151"/>
      <c r="I90" s="207" t="s">
        <v>92</v>
      </c>
      <c r="J90" s="217">
        <v>578056355</v>
      </c>
      <c r="K90" s="207"/>
      <c r="L90" s="207"/>
      <c r="M90" s="207"/>
      <c r="N90" s="207"/>
      <c r="Q90"/>
    </row>
    <row r="91" spans="2:17" ht="15" x14ac:dyDescent="0.4">
      <c r="B91" s="151">
        <f>VLOOKUP(C91,Companies[],3,FALSE)</f>
        <v>30019775</v>
      </c>
      <c r="C91" s="151" t="s">
        <v>190</v>
      </c>
      <c r="D91" s="207" t="s">
        <v>430</v>
      </c>
      <c r="E91" s="207" t="s">
        <v>1135</v>
      </c>
      <c r="F91" s="207" t="s">
        <v>61</v>
      </c>
      <c r="G91" s="207" t="s">
        <v>73</v>
      </c>
      <c r="H91" s="151" t="s">
        <v>1027</v>
      </c>
      <c r="I91" s="207" t="s">
        <v>92</v>
      </c>
      <c r="J91" s="217">
        <v>531246730</v>
      </c>
      <c r="K91" s="207"/>
      <c r="L91" s="207"/>
      <c r="M91" s="207"/>
      <c r="N91" s="207">
        <v>531246730</v>
      </c>
      <c r="Q91"/>
    </row>
    <row r="92" spans="2:17" ht="15" x14ac:dyDescent="0.4">
      <c r="B92" s="151">
        <f>VLOOKUP(C92,Companies[],3,FALSE)</f>
        <v>25635581</v>
      </c>
      <c r="C92" s="151" t="s">
        <v>461</v>
      </c>
      <c r="D92" s="207" t="s">
        <v>430</v>
      </c>
      <c r="E92" s="207" t="s">
        <v>1135</v>
      </c>
      <c r="F92" s="207" t="s">
        <v>61</v>
      </c>
      <c r="G92" s="207" t="s">
        <v>73</v>
      </c>
      <c r="H92" s="151"/>
      <c r="I92" s="207" t="s">
        <v>92</v>
      </c>
      <c r="J92" s="217">
        <v>490963217.41000003</v>
      </c>
      <c r="K92" s="207"/>
      <c r="L92" s="207"/>
      <c r="M92" s="207"/>
      <c r="N92" s="207"/>
      <c r="Q92"/>
    </row>
    <row r="93" spans="2:17" ht="15" x14ac:dyDescent="0.4">
      <c r="B93" s="151">
        <f>VLOOKUP(C93,Companies[],3,FALSE)</f>
        <v>35713283</v>
      </c>
      <c r="C93" s="151" t="s">
        <v>491</v>
      </c>
      <c r="D93" s="207" t="s">
        <v>430</v>
      </c>
      <c r="E93" s="207" t="s">
        <v>1135</v>
      </c>
      <c r="F93" s="207" t="s">
        <v>61</v>
      </c>
      <c r="G93" s="207" t="s">
        <v>73</v>
      </c>
      <c r="H93" s="151"/>
      <c r="I93" s="207" t="s">
        <v>92</v>
      </c>
      <c r="J93" s="217">
        <v>473863228.32000005</v>
      </c>
      <c r="K93" s="207"/>
      <c r="L93" s="207"/>
      <c r="M93" s="207"/>
      <c r="N93" s="207"/>
      <c r="Q93"/>
    </row>
    <row r="94" spans="2:17" ht="15" x14ac:dyDescent="0.4">
      <c r="B94" s="151">
        <f>VLOOKUP(C94,Companies[],3,FALSE)</f>
        <v>25635581</v>
      </c>
      <c r="C94" s="151" t="s">
        <v>461</v>
      </c>
      <c r="D94" s="207" t="s">
        <v>430</v>
      </c>
      <c r="E94" s="207" t="s">
        <v>1135</v>
      </c>
      <c r="F94" s="207" t="s">
        <v>61</v>
      </c>
      <c r="G94" s="207" t="s">
        <v>73</v>
      </c>
      <c r="H94" s="151" t="s">
        <v>761</v>
      </c>
      <c r="I94" s="207" t="s">
        <v>92</v>
      </c>
      <c r="J94" s="217">
        <v>472251080</v>
      </c>
      <c r="K94" s="207"/>
      <c r="L94" s="207"/>
      <c r="M94" s="207"/>
      <c r="N94" s="207">
        <v>472251080</v>
      </c>
      <c r="Q94"/>
    </row>
    <row r="95" spans="2:17" ht="15" x14ac:dyDescent="0.4">
      <c r="B95" s="151">
        <f>VLOOKUP(C95,Companies[],3,FALSE)</f>
        <v>191000</v>
      </c>
      <c r="C95" s="151" t="s">
        <v>484</v>
      </c>
      <c r="D95" s="207" t="s">
        <v>430</v>
      </c>
      <c r="E95" s="207" t="s">
        <v>1135</v>
      </c>
      <c r="F95" s="207" t="s">
        <v>61</v>
      </c>
      <c r="G95" s="207" t="s">
        <v>73</v>
      </c>
      <c r="H95" s="151"/>
      <c r="I95" s="207" t="s">
        <v>92</v>
      </c>
      <c r="J95" s="217">
        <v>456099030.95999998</v>
      </c>
      <c r="K95" s="207"/>
      <c r="L95" s="207"/>
      <c r="M95" s="207"/>
      <c r="N95" s="207"/>
      <c r="Q95"/>
    </row>
    <row r="96" spans="2:17" ht="15" x14ac:dyDescent="0.4">
      <c r="B96" s="151">
        <f>VLOOKUP(C96,Companies[],3,FALSE)</f>
        <v>13498562</v>
      </c>
      <c r="C96" s="151" t="s">
        <v>501</v>
      </c>
      <c r="D96" s="207" t="s">
        <v>430</v>
      </c>
      <c r="E96" s="207" t="s">
        <v>1137</v>
      </c>
      <c r="F96" s="207" t="s">
        <v>108</v>
      </c>
      <c r="G96" s="207" t="s">
        <v>108</v>
      </c>
      <c r="H96" s="151"/>
      <c r="I96" s="207" t="s">
        <v>92</v>
      </c>
      <c r="J96" s="217">
        <v>455941975.81999999</v>
      </c>
      <c r="K96" s="207"/>
      <c r="L96" s="207"/>
      <c r="M96" s="207"/>
      <c r="N96" s="207"/>
      <c r="Q96"/>
    </row>
    <row r="97" spans="2:17" ht="15" x14ac:dyDescent="0.4">
      <c r="B97" s="151">
        <f>VLOOKUP(C97,Companies[],3,FALSE)</f>
        <v>20041662</v>
      </c>
      <c r="C97" s="151" t="s">
        <v>457</v>
      </c>
      <c r="D97" s="207" t="s">
        <v>430</v>
      </c>
      <c r="E97" s="207" t="s">
        <v>1140</v>
      </c>
      <c r="F97" s="207" t="s">
        <v>108</v>
      </c>
      <c r="G97" s="207" t="s">
        <v>108</v>
      </c>
      <c r="H97" s="151"/>
      <c r="I97" s="207" t="s">
        <v>92</v>
      </c>
      <c r="J97" s="217">
        <v>451141402</v>
      </c>
      <c r="K97" s="207"/>
      <c r="L97" s="207"/>
      <c r="M97" s="207"/>
      <c r="N97" s="207"/>
      <c r="Q97"/>
    </row>
    <row r="98" spans="2:17" ht="15" x14ac:dyDescent="0.4">
      <c r="B98" s="151">
        <f>VLOOKUP(C98,Companies[],3,FALSE)</f>
        <v>30019775</v>
      </c>
      <c r="C98" s="151" t="s">
        <v>190</v>
      </c>
      <c r="D98" s="207" t="s">
        <v>430</v>
      </c>
      <c r="E98" s="207" t="s">
        <v>1135</v>
      </c>
      <c r="F98" s="207" t="s">
        <v>61</v>
      </c>
      <c r="G98" s="207" t="s">
        <v>73</v>
      </c>
      <c r="H98" s="151" t="s">
        <v>925</v>
      </c>
      <c r="I98" s="207" t="s">
        <v>92</v>
      </c>
      <c r="J98" s="217">
        <v>444698290</v>
      </c>
      <c r="K98" s="207"/>
      <c r="L98" s="207"/>
      <c r="M98" s="207"/>
      <c r="N98" s="207">
        <v>444698290</v>
      </c>
      <c r="Q98"/>
    </row>
    <row r="99" spans="2:17" ht="15" x14ac:dyDescent="0.4">
      <c r="B99" s="151">
        <f>VLOOKUP(C99,Companies[],3,FALSE)</f>
        <v>191329</v>
      </c>
      <c r="C99" s="151" t="s">
        <v>492</v>
      </c>
      <c r="D99" s="207" t="s">
        <v>430</v>
      </c>
      <c r="E99" s="207" t="s">
        <v>1135</v>
      </c>
      <c r="F99" s="207" t="s">
        <v>61</v>
      </c>
      <c r="G99" s="207" t="s">
        <v>73</v>
      </c>
      <c r="H99" s="151" t="s">
        <v>738</v>
      </c>
      <c r="I99" s="207" t="s">
        <v>92</v>
      </c>
      <c r="J99" s="217">
        <v>439011670</v>
      </c>
      <c r="K99" s="207"/>
      <c r="L99" s="207"/>
      <c r="M99" s="207"/>
      <c r="N99" s="207">
        <v>439011670</v>
      </c>
      <c r="Q99"/>
    </row>
    <row r="100" spans="2:17" ht="15" x14ac:dyDescent="0.4">
      <c r="B100" s="151">
        <f>VLOOKUP(C100,Companies[],3,FALSE)</f>
        <v>191307</v>
      </c>
      <c r="C100" s="151" t="s">
        <v>489</v>
      </c>
      <c r="D100" s="207" t="s">
        <v>430</v>
      </c>
      <c r="E100" s="207" t="s">
        <v>1135</v>
      </c>
      <c r="F100" s="207" t="s">
        <v>61</v>
      </c>
      <c r="G100" s="207" t="s">
        <v>73</v>
      </c>
      <c r="H100" s="151" t="s">
        <v>807</v>
      </c>
      <c r="I100" s="207" t="s">
        <v>92</v>
      </c>
      <c r="J100" s="217">
        <v>436410700</v>
      </c>
      <c r="K100" s="207"/>
      <c r="L100" s="207"/>
      <c r="M100" s="207"/>
      <c r="N100" s="207">
        <v>436410700</v>
      </c>
      <c r="Q100"/>
    </row>
    <row r="101" spans="2:17" ht="15" x14ac:dyDescent="0.4">
      <c r="B101" s="151">
        <f>VLOOKUP(C101,Companies[],3,FALSE)</f>
        <v>33100376</v>
      </c>
      <c r="C101" s="151" t="s">
        <v>460</v>
      </c>
      <c r="D101" s="207" t="s">
        <v>430</v>
      </c>
      <c r="E101" s="207" t="s">
        <v>1135</v>
      </c>
      <c r="F101" s="207" t="s">
        <v>61</v>
      </c>
      <c r="G101" s="207" t="s">
        <v>73</v>
      </c>
      <c r="H101" s="151"/>
      <c r="I101" s="207" t="s">
        <v>92</v>
      </c>
      <c r="J101" s="217">
        <v>431467470.70999998</v>
      </c>
      <c r="K101" s="207"/>
      <c r="L101" s="207"/>
      <c r="M101" s="207"/>
      <c r="N101" s="207"/>
      <c r="Q101"/>
    </row>
    <row r="102" spans="2:17" ht="15" x14ac:dyDescent="0.4">
      <c r="B102" s="151">
        <f>VLOOKUP(C102,Companies[],3,FALSE)</f>
        <v>135390</v>
      </c>
      <c r="C102" s="151" t="s">
        <v>188</v>
      </c>
      <c r="D102" s="207" t="s">
        <v>430</v>
      </c>
      <c r="E102" s="207" t="s">
        <v>1135</v>
      </c>
      <c r="F102" s="207" t="s">
        <v>61</v>
      </c>
      <c r="G102" s="207" t="s">
        <v>73</v>
      </c>
      <c r="H102" s="151" t="s">
        <v>523</v>
      </c>
      <c r="I102" s="207" t="s">
        <v>92</v>
      </c>
      <c r="J102" s="217">
        <v>430583800</v>
      </c>
      <c r="K102" s="207"/>
      <c r="L102" s="207"/>
      <c r="M102" s="207"/>
      <c r="N102" s="207">
        <v>430583800</v>
      </c>
      <c r="Q102"/>
    </row>
    <row r="103" spans="2:17" ht="15" x14ac:dyDescent="0.4">
      <c r="B103" s="151">
        <f>VLOOKUP(C103,Companies[],3,FALSE)</f>
        <v>35602704</v>
      </c>
      <c r="C103" s="151" t="s">
        <v>459</v>
      </c>
      <c r="D103" s="207" t="s">
        <v>430</v>
      </c>
      <c r="E103" s="207" t="s">
        <v>1140</v>
      </c>
      <c r="F103" s="207" t="s">
        <v>108</v>
      </c>
      <c r="G103" s="207" t="s">
        <v>108</v>
      </c>
      <c r="H103" s="151"/>
      <c r="I103" s="207" t="s">
        <v>92</v>
      </c>
      <c r="J103" s="217">
        <v>428157396</v>
      </c>
      <c r="K103" s="207"/>
      <c r="L103" s="207"/>
      <c r="M103" s="207"/>
      <c r="N103" s="207"/>
      <c r="Q103"/>
    </row>
    <row r="104" spans="2:17" ht="15" x14ac:dyDescent="0.4">
      <c r="B104" s="151">
        <f>VLOOKUP(C104,Companies[],3,FALSE)</f>
        <v>24432974</v>
      </c>
      <c r="C104" s="151" t="s">
        <v>481</v>
      </c>
      <c r="D104" s="207" t="s">
        <v>430</v>
      </c>
      <c r="E104" s="207" t="s">
        <v>1135</v>
      </c>
      <c r="F104" s="207" t="s">
        <v>61</v>
      </c>
      <c r="G104" s="207" t="s">
        <v>73</v>
      </c>
      <c r="H104" s="151"/>
      <c r="I104" s="207" t="s">
        <v>92</v>
      </c>
      <c r="J104" s="217">
        <v>425504835.42999995</v>
      </c>
      <c r="K104" s="207"/>
      <c r="L104" s="207"/>
      <c r="M104" s="207"/>
      <c r="N104" s="207"/>
      <c r="Q104"/>
    </row>
    <row r="105" spans="2:17" ht="15" x14ac:dyDescent="0.4">
      <c r="B105" s="151">
        <f>VLOOKUP(C105,Companies[],3,FALSE)</f>
        <v>30019775</v>
      </c>
      <c r="C105" s="151" t="s">
        <v>190</v>
      </c>
      <c r="D105" s="207" t="s">
        <v>430</v>
      </c>
      <c r="E105" s="207" t="s">
        <v>1135</v>
      </c>
      <c r="F105" s="207" t="s">
        <v>61</v>
      </c>
      <c r="G105" s="207" t="s">
        <v>73</v>
      </c>
      <c r="H105" s="151" t="s">
        <v>821</v>
      </c>
      <c r="I105" s="207" t="s">
        <v>92</v>
      </c>
      <c r="J105" s="217">
        <v>420395760</v>
      </c>
      <c r="K105" s="207"/>
      <c r="L105" s="207"/>
      <c r="M105" s="207"/>
      <c r="N105" s="207">
        <v>420395760</v>
      </c>
      <c r="Q105"/>
    </row>
    <row r="106" spans="2:17" ht="15" x14ac:dyDescent="0.4">
      <c r="B106" s="151">
        <f>VLOOKUP(C106,Companies[],3,FALSE)</f>
        <v>26333503</v>
      </c>
      <c r="C106" s="151" t="s">
        <v>462</v>
      </c>
      <c r="D106" s="207" t="s">
        <v>430</v>
      </c>
      <c r="E106" s="207" t="s">
        <v>1135</v>
      </c>
      <c r="F106" s="207" t="s">
        <v>61</v>
      </c>
      <c r="G106" s="207" t="s">
        <v>73</v>
      </c>
      <c r="H106" s="151"/>
      <c r="I106" s="207" t="s">
        <v>92</v>
      </c>
      <c r="J106" s="217">
        <v>416632862.06</v>
      </c>
      <c r="K106" s="207"/>
      <c r="L106" s="207"/>
      <c r="M106" s="207"/>
      <c r="N106" s="207"/>
      <c r="Q106"/>
    </row>
    <row r="107" spans="2:17" ht="15" x14ac:dyDescent="0.4">
      <c r="B107" s="151">
        <f>VLOOKUP(C107,Companies[],3,FALSE)</f>
        <v>191307</v>
      </c>
      <c r="C107" s="151" t="s">
        <v>489</v>
      </c>
      <c r="D107" s="207" t="s">
        <v>430</v>
      </c>
      <c r="E107" s="207" t="s">
        <v>1135</v>
      </c>
      <c r="F107" s="207" t="s">
        <v>61</v>
      </c>
      <c r="G107" s="207" t="s">
        <v>73</v>
      </c>
      <c r="H107" s="151" t="s">
        <v>811</v>
      </c>
      <c r="I107" s="207" t="s">
        <v>92</v>
      </c>
      <c r="J107" s="217">
        <v>401360600</v>
      </c>
      <c r="K107" s="207"/>
      <c r="L107" s="207"/>
      <c r="M107" s="207"/>
      <c r="N107" s="207">
        <v>401360600</v>
      </c>
      <c r="Q107"/>
    </row>
    <row r="108" spans="2:17" ht="15" x14ac:dyDescent="0.4">
      <c r="B108" s="151">
        <f>VLOOKUP(C108,Companies[],3,FALSE)</f>
        <v>33100376</v>
      </c>
      <c r="C108" s="151" t="s">
        <v>460</v>
      </c>
      <c r="D108" s="207" t="s">
        <v>430</v>
      </c>
      <c r="E108" s="207" t="s">
        <v>1140</v>
      </c>
      <c r="F108" s="207" t="s">
        <v>108</v>
      </c>
      <c r="G108" s="207" t="s">
        <v>108</v>
      </c>
      <c r="H108" s="151"/>
      <c r="I108" s="207" t="s">
        <v>92</v>
      </c>
      <c r="J108" s="217">
        <v>393958205</v>
      </c>
      <c r="K108" s="207"/>
      <c r="L108" s="207"/>
      <c r="M108" s="207"/>
      <c r="N108" s="207"/>
      <c r="Q108"/>
    </row>
    <row r="109" spans="2:17" ht="15" x14ac:dyDescent="0.4">
      <c r="B109" s="151">
        <f>VLOOKUP(C109,Companies[],3,FALSE)</f>
        <v>191307</v>
      </c>
      <c r="C109" s="151" t="s">
        <v>489</v>
      </c>
      <c r="D109" s="207" t="s">
        <v>430</v>
      </c>
      <c r="E109" s="207" t="s">
        <v>1137</v>
      </c>
      <c r="F109" s="207" t="s">
        <v>108</v>
      </c>
      <c r="G109" s="207" t="s">
        <v>108</v>
      </c>
      <c r="H109" s="151"/>
      <c r="I109" s="207" t="s">
        <v>92</v>
      </c>
      <c r="J109" s="217">
        <v>384134835.06999999</v>
      </c>
      <c r="K109" s="207"/>
      <c r="L109" s="207"/>
      <c r="M109" s="207"/>
      <c r="N109" s="207"/>
      <c r="Q109"/>
    </row>
    <row r="110" spans="2:17" ht="15" x14ac:dyDescent="0.4">
      <c r="B110" s="151">
        <f>VLOOKUP(C110,Companies[],3,FALSE)</f>
        <v>37064892</v>
      </c>
      <c r="C110" s="151" t="s">
        <v>493</v>
      </c>
      <c r="D110" s="207" t="s">
        <v>430</v>
      </c>
      <c r="E110" s="207" t="s">
        <v>1140</v>
      </c>
      <c r="F110" s="207" t="s">
        <v>108</v>
      </c>
      <c r="G110" s="207" t="s">
        <v>108</v>
      </c>
      <c r="H110" s="151"/>
      <c r="I110" s="207" t="s">
        <v>92</v>
      </c>
      <c r="J110" s="217">
        <v>376608696</v>
      </c>
      <c r="K110" s="207"/>
      <c r="L110" s="207"/>
      <c r="M110" s="207"/>
      <c r="N110" s="207"/>
      <c r="Q110"/>
    </row>
    <row r="111" spans="2:17" ht="15" x14ac:dyDescent="0.4">
      <c r="B111" s="151">
        <f>VLOOKUP(C111,Companies[],3,FALSE)</f>
        <v>30019775</v>
      </c>
      <c r="C111" s="151" t="s">
        <v>190</v>
      </c>
      <c r="D111" s="207" t="s">
        <v>430</v>
      </c>
      <c r="E111" s="207" t="s">
        <v>1135</v>
      </c>
      <c r="F111" s="207" t="s">
        <v>61</v>
      </c>
      <c r="G111" s="207" t="s">
        <v>73</v>
      </c>
      <c r="H111" s="151" t="s">
        <v>1049</v>
      </c>
      <c r="I111" s="207" t="s">
        <v>92</v>
      </c>
      <c r="J111" s="217">
        <v>374433280</v>
      </c>
      <c r="K111" s="207"/>
      <c r="L111" s="207"/>
      <c r="M111" s="207"/>
      <c r="N111" s="207">
        <v>374433280</v>
      </c>
      <c r="Q111"/>
    </row>
    <row r="112" spans="2:17" ht="15" x14ac:dyDescent="0.4">
      <c r="B112" s="151">
        <f>VLOOKUP(C112,Companies[],3,FALSE)</f>
        <v>35602704</v>
      </c>
      <c r="C112" s="151" t="s">
        <v>459</v>
      </c>
      <c r="D112" s="207" t="s">
        <v>430</v>
      </c>
      <c r="E112" s="207" t="s">
        <v>1135</v>
      </c>
      <c r="F112" s="207" t="s">
        <v>61</v>
      </c>
      <c r="G112" s="207" t="s">
        <v>73</v>
      </c>
      <c r="H112" s="151"/>
      <c r="I112" s="207" t="s">
        <v>92</v>
      </c>
      <c r="J112" s="217">
        <v>359981947.41000003</v>
      </c>
      <c r="K112" s="207"/>
      <c r="L112" s="207"/>
      <c r="M112" s="207"/>
      <c r="N112" s="207"/>
      <c r="Q112"/>
    </row>
    <row r="113" spans="2:17" ht="15" x14ac:dyDescent="0.4">
      <c r="B113" s="151">
        <f>VLOOKUP(C113,Companies[],3,FALSE)</f>
        <v>26333503</v>
      </c>
      <c r="C113" s="151" t="s">
        <v>462</v>
      </c>
      <c r="D113" s="207" t="s">
        <v>430</v>
      </c>
      <c r="E113" s="207" t="s">
        <v>1140</v>
      </c>
      <c r="F113" s="207" t="s">
        <v>108</v>
      </c>
      <c r="G113" s="207" t="s">
        <v>108</v>
      </c>
      <c r="H113" s="151"/>
      <c r="I113" s="207" t="s">
        <v>92</v>
      </c>
      <c r="J113" s="217">
        <v>351192779</v>
      </c>
      <c r="K113" s="207"/>
      <c r="L113" s="207"/>
      <c r="M113" s="207"/>
      <c r="N113" s="207"/>
      <c r="Q113"/>
    </row>
    <row r="114" spans="2:17" ht="15" x14ac:dyDescent="0.4">
      <c r="B114" s="151">
        <f>VLOOKUP(C114,Companies[],3,FALSE)</f>
        <v>30019775</v>
      </c>
      <c r="C114" s="151" t="s">
        <v>190</v>
      </c>
      <c r="D114" s="207" t="s">
        <v>430</v>
      </c>
      <c r="E114" s="207" t="s">
        <v>1135</v>
      </c>
      <c r="F114" s="207" t="s">
        <v>61</v>
      </c>
      <c r="G114" s="207" t="s">
        <v>73</v>
      </c>
      <c r="H114" s="151" t="s">
        <v>805</v>
      </c>
      <c r="I114" s="207" t="s">
        <v>92</v>
      </c>
      <c r="J114" s="217">
        <v>349017440</v>
      </c>
      <c r="K114" s="207"/>
      <c r="L114" s="207"/>
      <c r="M114" s="207"/>
      <c r="N114" s="207">
        <v>349017440</v>
      </c>
      <c r="Q114"/>
    </row>
    <row r="115" spans="2:17" ht="15" x14ac:dyDescent="0.4">
      <c r="B115" s="151">
        <f>VLOOKUP(C115,Companies[],3,FALSE)</f>
        <v>191023</v>
      </c>
      <c r="C115" s="151" t="s">
        <v>485</v>
      </c>
      <c r="D115" s="207" t="s">
        <v>430</v>
      </c>
      <c r="E115" s="207" t="s">
        <v>1137</v>
      </c>
      <c r="F115" s="207" t="s">
        <v>108</v>
      </c>
      <c r="G115" s="207" t="s">
        <v>108</v>
      </c>
      <c r="H115" s="151"/>
      <c r="I115" s="207" t="s">
        <v>92</v>
      </c>
      <c r="J115" s="217">
        <v>345618141.02999997</v>
      </c>
      <c r="K115" s="207"/>
      <c r="L115" s="207"/>
      <c r="M115" s="207"/>
      <c r="N115" s="207"/>
      <c r="Q115"/>
    </row>
    <row r="116" spans="2:17" ht="15" x14ac:dyDescent="0.4">
      <c r="B116" s="151">
        <f>VLOOKUP(C116,Companies[],3,FALSE)</f>
        <v>23152126</v>
      </c>
      <c r="C116" s="151" t="s">
        <v>192</v>
      </c>
      <c r="D116" s="207" t="s">
        <v>430</v>
      </c>
      <c r="E116" s="207" t="s">
        <v>1135</v>
      </c>
      <c r="F116" s="207" t="s">
        <v>61</v>
      </c>
      <c r="G116" s="207" t="s">
        <v>73</v>
      </c>
      <c r="H116" s="151"/>
      <c r="I116" s="207" t="s">
        <v>92</v>
      </c>
      <c r="J116" s="217">
        <v>342205710.52000004</v>
      </c>
      <c r="K116" s="207"/>
      <c r="L116" s="207"/>
      <c r="M116" s="207"/>
      <c r="N116" s="207"/>
      <c r="Q116"/>
    </row>
    <row r="117" spans="2:17" ht="15" x14ac:dyDescent="0.4">
      <c r="B117" s="151">
        <f>VLOOKUP(C117,Companies[],3,FALSE)</f>
        <v>191000</v>
      </c>
      <c r="C117" s="151" t="s">
        <v>484</v>
      </c>
      <c r="D117" s="207" t="s">
        <v>430</v>
      </c>
      <c r="E117" s="207" t="s">
        <v>1137</v>
      </c>
      <c r="F117" s="207" t="s">
        <v>108</v>
      </c>
      <c r="G117" s="207" t="s">
        <v>108</v>
      </c>
      <c r="H117" s="151"/>
      <c r="I117" s="207" t="s">
        <v>92</v>
      </c>
      <c r="J117" s="217">
        <v>340456242.94999999</v>
      </c>
      <c r="K117" s="207"/>
      <c r="L117" s="207"/>
      <c r="M117" s="207"/>
      <c r="N117" s="207"/>
      <c r="Q117"/>
    </row>
    <row r="118" spans="2:17" ht="15" x14ac:dyDescent="0.4">
      <c r="B118" s="151">
        <f>VLOOKUP(C118,Companies[],3,FALSE)</f>
        <v>24432974</v>
      </c>
      <c r="C118" s="151" t="s">
        <v>481</v>
      </c>
      <c r="D118" s="207" t="s">
        <v>430</v>
      </c>
      <c r="E118" s="207" t="s">
        <v>1127</v>
      </c>
      <c r="F118" s="207" t="s">
        <v>108</v>
      </c>
      <c r="G118" s="207" t="s">
        <v>108</v>
      </c>
      <c r="H118" s="151"/>
      <c r="I118" s="207" t="s">
        <v>92</v>
      </c>
      <c r="J118" s="217">
        <v>339485034.43000001</v>
      </c>
      <c r="K118" s="207"/>
      <c r="L118" s="207"/>
      <c r="M118" s="207"/>
      <c r="N118" s="207"/>
      <c r="Q118"/>
    </row>
    <row r="119" spans="2:17" ht="15" x14ac:dyDescent="0.4">
      <c r="B119" s="151">
        <f>VLOOKUP(C119,Companies[],3,FALSE)</f>
        <v>30019775</v>
      </c>
      <c r="C119" s="151" t="s">
        <v>190</v>
      </c>
      <c r="D119" s="207" t="s">
        <v>430</v>
      </c>
      <c r="E119" s="207" t="s">
        <v>1135</v>
      </c>
      <c r="F119" s="207" t="s">
        <v>61</v>
      </c>
      <c r="G119" s="207" t="s">
        <v>73</v>
      </c>
      <c r="H119" s="151" t="s">
        <v>837</v>
      </c>
      <c r="I119" s="207" t="s">
        <v>92</v>
      </c>
      <c r="J119" s="217">
        <v>328547140</v>
      </c>
      <c r="K119" s="207"/>
      <c r="L119" s="207"/>
      <c r="M119" s="207"/>
      <c r="N119" s="207">
        <v>328547140</v>
      </c>
      <c r="Q119"/>
    </row>
    <row r="120" spans="2:17" ht="15" x14ac:dyDescent="0.4">
      <c r="B120" s="151">
        <f>VLOOKUP(C120,Companies[],3,FALSE)</f>
        <v>30019775</v>
      </c>
      <c r="C120" s="151" t="s">
        <v>190</v>
      </c>
      <c r="D120" s="207" t="s">
        <v>430</v>
      </c>
      <c r="E120" s="207" t="s">
        <v>1135</v>
      </c>
      <c r="F120" s="207" t="s">
        <v>61</v>
      </c>
      <c r="G120" s="207" t="s">
        <v>73</v>
      </c>
      <c r="H120" s="151" t="s">
        <v>1047</v>
      </c>
      <c r="I120" s="207" t="s">
        <v>92</v>
      </c>
      <c r="J120" s="217">
        <v>327834560</v>
      </c>
      <c r="K120" s="207"/>
      <c r="L120" s="207"/>
      <c r="M120" s="207"/>
      <c r="N120" s="207">
        <v>327834560</v>
      </c>
      <c r="Q120"/>
    </row>
    <row r="121" spans="2:17" ht="15" x14ac:dyDescent="0.4">
      <c r="B121" s="151">
        <f>VLOOKUP(C121,Companies[],3,FALSE)</f>
        <v>191282</v>
      </c>
      <c r="C121" s="151" t="s">
        <v>487</v>
      </c>
      <c r="D121" s="207" t="s">
        <v>430</v>
      </c>
      <c r="E121" s="207" t="s">
        <v>1137</v>
      </c>
      <c r="F121" s="207" t="s">
        <v>108</v>
      </c>
      <c r="G121" s="207" t="s">
        <v>108</v>
      </c>
      <c r="H121" s="151"/>
      <c r="I121" s="207" t="s">
        <v>92</v>
      </c>
      <c r="J121" s="217">
        <v>324946526.23000002</v>
      </c>
      <c r="K121" s="207"/>
      <c r="L121" s="207"/>
      <c r="M121" s="207"/>
      <c r="N121" s="207"/>
      <c r="Q121"/>
    </row>
    <row r="122" spans="2:17" ht="15" x14ac:dyDescent="0.4">
      <c r="B122" s="207">
        <f>VLOOKUP(C122,Companies[],3,FALSE)</f>
        <v>30019775</v>
      </c>
      <c r="C122" s="207" t="s">
        <v>190</v>
      </c>
      <c r="D122" s="207" t="s">
        <v>433</v>
      </c>
      <c r="E122" s="207" t="s">
        <v>1139</v>
      </c>
      <c r="F122" s="207" t="s">
        <v>108</v>
      </c>
      <c r="G122" s="207" t="s">
        <v>108</v>
      </c>
      <c r="H122" s="207"/>
      <c r="I122" s="207" t="s">
        <v>92</v>
      </c>
      <c r="J122" s="217">
        <v>324799520.14999998</v>
      </c>
      <c r="K122" s="207"/>
      <c r="L122" s="207"/>
      <c r="M122" s="207"/>
      <c r="N122" s="207"/>
      <c r="Q122"/>
    </row>
    <row r="123" spans="2:17" ht="15" x14ac:dyDescent="0.4">
      <c r="B123" s="151">
        <f>VLOOKUP(C123,Companies[],3,FALSE)</f>
        <v>30019775</v>
      </c>
      <c r="C123" s="151" t="s">
        <v>190</v>
      </c>
      <c r="D123" s="207" t="s">
        <v>430</v>
      </c>
      <c r="E123" s="207" t="s">
        <v>1135</v>
      </c>
      <c r="F123" s="207" t="s">
        <v>61</v>
      </c>
      <c r="G123" s="207" t="s">
        <v>73</v>
      </c>
      <c r="H123" s="151" t="s">
        <v>1053</v>
      </c>
      <c r="I123" s="207" t="s">
        <v>92</v>
      </c>
      <c r="J123" s="217">
        <v>320991270</v>
      </c>
      <c r="K123" s="207"/>
      <c r="L123" s="207"/>
      <c r="M123" s="207"/>
      <c r="N123" s="207">
        <v>320991270</v>
      </c>
      <c r="Q123"/>
    </row>
    <row r="124" spans="2:17" ht="15" x14ac:dyDescent="0.4">
      <c r="B124" s="151">
        <f>VLOOKUP(C124,Companies[],3,FALSE)</f>
        <v>191307</v>
      </c>
      <c r="C124" s="151" t="s">
        <v>489</v>
      </c>
      <c r="D124" s="207" t="s">
        <v>430</v>
      </c>
      <c r="E124" s="207" t="s">
        <v>1135</v>
      </c>
      <c r="F124" s="207" t="s">
        <v>61</v>
      </c>
      <c r="G124" s="207" t="s">
        <v>73</v>
      </c>
      <c r="H124" s="151" t="s">
        <v>810</v>
      </c>
      <c r="I124" s="207" t="s">
        <v>92</v>
      </c>
      <c r="J124" s="217">
        <v>320614300</v>
      </c>
      <c r="K124" s="207"/>
      <c r="L124" s="207"/>
      <c r="M124" s="207"/>
      <c r="N124" s="207">
        <v>320614300</v>
      </c>
      <c r="Q124"/>
    </row>
    <row r="125" spans="2:17" ht="15" x14ac:dyDescent="0.4">
      <c r="B125" s="151">
        <f>VLOOKUP(C125,Companies[],3,FALSE)</f>
        <v>30019775</v>
      </c>
      <c r="C125" s="151" t="s">
        <v>190</v>
      </c>
      <c r="D125" s="207" t="s">
        <v>430</v>
      </c>
      <c r="E125" s="207" t="s">
        <v>1135</v>
      </c>
      <c r="F125" s="207" t="s">
        <v>61</v>
      </c>
      <c r="G125" s="207" t="s">
        <v>73</v>
      </c>
      <c r="H125" s="151" t="s">
        <v>1007</v>
      </c>
      <c r="I125" s="207" t="s">
        <v>92</v>
      </c>
      <c r="J125" s="217">
        <v>317405070</v>
      </c>
      <c r="K125" s="207"/>
      <c r="L125" s="207"/>
      <c r="M125" s="207"/>
      <c r="N125" s="207">
        <v>317405070</v>
      </c>
      <c r="Q125"/>
    </row>
    <row r="126" spans="2:17" ht="15" x14ac:dyDescent="0.4">
      <c r="B126" s="151">
        <f>VLOOKUP(C126,Companies[],3,FALSE)</f>
        <v>135390</v>
      </c>
      <c r="C126" s="151" t="s">
        <v>188</v>
      </c>
      <c r="D126" s="207" t="s">
        <v>430</v>
      </c>
      <c r="E126" s="207" t="s">
        <v>1135</v>
      </c>
      <c r="F126" s="207" t="s">
        <v>61</v>
      </c>
      <c r="G126" s="207" t="s">
        <v>73</v>
      </c>
      <c r="H126" s="151" t="s">
        <v>553</v>
      </c>
      <c r="I126" s="207" t="s">
        <v>92</v>
      </c>
      <c r="J126" s="217">
        <v>316311800</v>
      </c>
      <c r="K126" s="207"/>
      <c r="L126" s="207"/>
      <c r="M126" s="207"/>
      <c r="N126" s="207">
        <v>316311800</v>
      </c>
      <c r="Q126"/>
    </row>
    <row r="127" spans="2:17" ht="15" x14ac:dyDescent="0.4">
      <c r="B127" s="151">
        <f>VLOOKUP(C127,Companies[],3,FALSE)</f>
        <v>30019801</v>
      </c>
      <c r="C127" s="151" t="s">
        <v>196</v>
      </c>
      <c r="D127" s="207" t="s">
        <v>430</v>
      </c>
      <c r="E127" s="207" t="s">
        <v>1137</v>
      </c>
      <c r="F127" s="207" t="s">
        <v>108</v>
      </c>
      <c r="G127" s="207" t="s">
        <v>108</v>
      </c>
      <c r="H127" s="151"/>
      <c r="I127" s="207" t="s">
        <v>92</v>
      </c>
      <c r="J127" s="217">
        <v>313614507.71999991</v>
      </c>
      <c r="K127" s="207"/>
      <c r="L127" s="207"/>
      <c r="M127" s="207"/>
      <c r="N127" s="207"/>
      <c r="Q127"/>
    </row>
    <row r="128" spans="2:17" ht="15" x14ac:dyDescent="0.4">
      <c r="B128" s="151">
        <f>VLOOKUP(C128,Companies[],3,FALSE)</f>
        <v>32323256</v>
      </c>
      <c r="C128" s="151" t="s">
        <v>202</v>
      </c>
      <c r="D128" s="207" t="s">
        <v>430</v>
      </c>
      <c r="E128" s="207" t="s">
        <v>1137</v>
      </c>
      <c r="F128" s="207" t="s">
        <v>108</v>
      </c>
      <c r="G128" s="207" t="s">
        <v>108</v>
      </c>
      <c r="H128" s="151"/>
      <c r="I128" s="207" t="s">
        <v>92</v>
      </c>
      <c r="J128" s="217">
        <v>310865490.45999998</v>
      </c>
      <c r="K128" s="207"/>
      <c r="L128" s="207"/>
      <c r="M128" s="207"/>
      <c r="N128" s="207"/>
      <c r="Q128"/>
    </row>
    <row r="129" spans="2:17" ht="15" x14ac:dyDescent="0.4">
      <c r="B129" s="151">
        <f>VLOOKUP(C129,Companies[],3,FALSE)</f>
        <v>191218</v>
      </c>
      <c r="C129" s="151" t="s">
        <v>488</v>
      </c>
      <c r="D129" s="207" t="s">
        <v>430</v>
      </c>
      <c r="E129" s="207" t="s">
        <v>1137</v>
      </c>
      <c r="F129" s="207" t="s">
        <v>108</v>
      </c>
      <c r="G129" s="207" t="s">
        <v>108</v>
      </c>
      <c r="H129" s="151"/>
      <c r="I129" s="207" t="s">
        <v>92</v>
      </c>
      <c r="J129" s="217">
        <v>304011089.63</v>
      </c>
      <c r="K129" s="207"/>
      <c r="L129" s="207"/>
      <c r="M129" s="207"/>
      <c r="N129" s="207"/>
      <c r="Q129"/>
    </row>
    <row r="130" spans="2:17" ht="15" x14ac:dyDescent="0.4">
      <c r="B130" s="151">
        <f>VLOOKUP(C130,Companies[],3,FALSE)</f>
        <v>191329</v>
      </c>
      <c r="C130" s="151" t="s">
        <v>492</v>
      </c>
      <c r="D130" s="207" t="s">
        <v>430</v>
      </c>
      <c r="E130" s="207" t="s">
        <v>1122</v>
      </c>
      <c r="F130" s="207" t="s">
        <v>108</v>
      </c>
      <c r="G130" s="207" t="s">
        <v>108</v>
      </c>
      <c r="H130" s="151"/>
      <c r="I130" s="207" t="s">
        <v>92</v>
      </c>
      <c r="J130" s="222">
        <v>300727195.87</v>
      </c>
      <c r="K130" s="207"/>
      <c r="L130" s="207"/>
      <c r="M130" s="207"/>
      <c r="N130" s="207"/>
      <c r="Q130"/>
    </row>
    <row r="131" spans="2:17" ht="15" x14ac:dyDescent="0.4">
      <c r="B131" s="151">
        <f>VLOOKUP(C131,Companies[],3,FALSE)</f>
        <v>31570412</v>
      </c>
      <c r="C131" s="151" t="s">
        <v>198</v>
      </c>
      <c r="D131" s="207" t="s">
        <v>430</v>
      </c>
      <c r="E131" s="207" t="s">
        <v>1122</v>
      </c>
      <c r="F131" s="207" t="s">
        <v>108</v>
      </c>
      <c r="G131" s="207" t="s">
        <v>108</v>
      </c>
      <c r="H131" s="151"/>
      <c r="I131" s="207" t="s">
        <v>92</v>
      </c>
      <c r="J131" s="217">
        <v>299380694</v>
      </c>
      <c r="K131" s="207"/>
      <c r="L131" s="207"/>
      <c r="M131" s="207"/>
      <c r="N131" s="207"/>
      <c r="Q131"/>
    </row>
    <row r="132" spans="2:17" ht="15" x14ac:dyDescent="0.4">
      <c r="B132" s="151">
        <f>VLOOKUP(C132,Companies[],3,FALSE)</f>
        <v>191329</v>
      </c>
      <c r="C132" s="151" t="s">
        <v>492</v>
      </c>
      <c r="D132" s="207" t="s">
        <v>430</v>
      </c>
      <c r="E132" s="207" t="s">
        <v>1135</v>
      </c>
      <c r="F132" s="207" t="s">
        <v>61</v>
      </c>
      <c r="G132" s="207" t="s">
        <v>73</v>
      </c>
      <c r="H132" s="151" t="s">
        <v>740</v>
      </c>
      <c r="I132" s="207" t="s">
        <v>92</v>
      </c>
      <c r="J132" s="217">
        <v>296834770</v>
      </c>
      <c r="K132" s="207"/>
      <c r="L132" s="207"/>
      <c r="M132" s="207"/>
      <c r="N132" s="207">
        <v>296834770</v>
      </c>
      <c r="Q132"/>
    </row>
    <row r="133" spans="2:17" ht="15" x14ac:dyDescent="0.4">
      <c r="B133" s="151">
        <f>VLOOKUP(C133,Companies[],3,FALSE)</f>
        <v>135390</v>
      </c>
      <c r="C133" s="151" t="s">
        <v>188</v>
      </c>
      <c r="D133" s="207" t="s">
        <v>430</v>
      </c>
      <c r="E133" s="207" t="s">
        <v>1135</v>
      </c>
      <c r="F133" s="207" t="s">
        <v>61</v>
      </c>
      <c r="G133" s="207" t="s">
        <v>73</v>
      </c>
      <c r="H133" s="151" t="s">
        <v>677</v>
      </c>
      <c r="I133" s="207" t="s">
        <v>92</v>
      </c>
      <c r="J133" s="217">
        <v>289403800</v>
      </c>
      <c r="K133" s="207"/>
      <c r="L133" s="207"/>
      <c r="M133" s="207"/>
      <c r="N133" s="207">
        <v>289403800</v>
      </c>
      <c r="Q133"/>
    </row>
    <row r="134" spans="2:17" ht="15" x14ac:dyDescent="0.4">
      <c r="B134" s="151">
        <f>VLOOKUP(C134,Companies[],3,FALSE)</f>
        <v>25635581</v>
      </c>
      <c r="C134" s="151" t="s">
        <v>461</v>
      </c>
      <c r="D134" s="207" t="s">
        <v>430</v>
      </c>
      <c r="E134" s="207" t="s">
        <v>1140</v>
      </c>
      <c r="F134" s="207" t="s">
        <v>108</v>
      </c>
      <c r="G134" s="207" t="s">
        <v>108</v>
      </c>
      <c r="H134" s="151"/>
      <c r="I134" s="207" t="s">
        <v>92</v>
      </c>
      <c r="J134" s="217">
        <v>287330070</v>
      </c>
      <c r="K134" s="207"/>
      <c r="L134" s="207"/>
      <c r="M134" s="207"/>
      <c r="N134" s="207"/>
      <c r="Q134"/>
    </row>
    <row r="135" spans="2:17" ht="15" x14ac:dyDescent="0.4">
      <c r="B135" s="151">
        <f>VLOOKUP(C135,Companies[],3,FALSE)</f>
        <v>38453810</v>
      </c>
      <c r="C135" s="151" t="s">
        <v>474</v>
      </c>
      <c r="D135" s="207" t="s">
        <v>430</v>
      </c>
      <c r="E135" s="207" t="s">
        <v>1135</v>
      </c>
      <c r="F135" s="207" t="s">
        <v>61</v>
      </c>
      <c r="G135" s="207" t="s">
        <v>73</v>
      </c>
      <c r="H135" s="151" t="s">
        <v>1095</v>
      </c>
      <c r="I135" s="207" t="s">
        <v>92</v>
      </c>
      <c r="J135" s="217">
        <v>285267270</v>
      </c>
      <c r="K135" s="207"/>
      <c r="L135" s="207"/>
      <c r="M135" s="207"/>
      <c r="N135" s="207">
        <v>285267270</v>
      </c>
      <c r="Q135"/>
    </row>
    <row r="136" spans="2:17" ht="15" x14ac:dyDescent="0.4">
      <c r="B136" s="151">
        <f>VLOOKUP(C136,Companies[],3,FALSE)</f>
        <v>135390</v>
      </c>
      <c r="C136" s="151" t="s">
        <v>188</v>
      </c>
      <c r="D136" s="207" t="s">
        <v>430</v>
      </c>
      <c r="E136" s="207" t="s">
        <v>1135</v>
      </c>
      <c r="F136" s="207" t="s">
        <v>61</v>
      </c>
      <c r="G136" s="207" t="s">
        <v>73</v>
      </c>
      <c r="H136" s="151" t="s">
        <v>631</v>
      </c>
      <c r="I136" s="207" t="s">
        <v>92</v>
      </c>
      <c r="J136" s="217">
        <v>282716500</v>
      </c>
      <c r="K136" s="207"/>
      <c r="L136" s="207"/>
      <c r="M136" s="207"/>
      <c r="N136" s="207">
        <v>282716500</v>
      </c>
      <c r="Q136"/>
    </row>
    <row r="137" spans="2:17" ht="15" x14ac:dyDescent="0.4">
      <c r="B137" s="151">
        <f>VLOOKUP(C137,Companies[],3,FALSE)</f>
        <v>35602704</v>
      </c>
      <c r="C137" s="151" t="s">
        <v>459</v>
      </c>
      <c r="D137" s="207" t="s">
        <v>430</v>
      </c>
      <c r="E137" s="207" t="s">
        <v>1122</v>
      </c>
      <c r="F137" s="207" t="s">
        <v>108</v>
      </c>
      <c r="G137" s="207" t="s">
        <v>108</v>
      </c>
      <c r="H137" s="151"/>
      <c r="I137" s="207" t="s">
        <v>92</v>
      </c>
      <c r="J137" s="217">
        <v>272748551</v>
      </c>
      <c r="K137" s="207"/>
      <c r="L137" s="207"/>
      <c r="M137" s="207"/>
      <c r="N137" s="207"/>
      <c r="Q137"/>
    </row>
    <row r="138" spans="2:17" ht="15" x14ac:dyDescent="0.4">
      <c r="B138" s="151">
        <f>VLOOKUP(C138,Companies[],3,FALSE)</f>
        <v>30019775</v>
      </c>
      <c r="C138" s="151" t="s">
        <v>190</v>
      </c>
      <c r="D138" s="207" t="s">
        <v>430</v>
      </c>
      <c r="E138" s="207" t="s">
        <v>1135</v>
      </c>
      <c r="F138" s="207" t="s">
        <v>61</v>
      </c>
      <c r="G138" s="207" t="s">
        <v>73</v>
      </c>
      <c r="H138" s="151" t="s">
        <v>1031</v>
      </c>
      <c r="I138" s="207" t="s">
        <v>92</v>
      </c>
      <c r="J138" s="217">
        <v>271063540</v>
      </c>
      <c r="K138" s="207"/>
      <c r="L138" s="207"/>
      <c r="M138" s="207"/>
      <c r="N138" s="207">
        <v>271063540</v>
      </c>
      <c r="Q138"/>
    </row>
    <row r="139" spans="2:17" ht="15" x14ac:dyDescent="0.4">
      <c r="B139" s="151">
        <f>VLOOKUP(C139,Companies[],3,FALSE)</f>
        <v>30019775</v>
      </c>
      <c r="C139" s="151" t="s">
        <v>190</v>
      </c>
      <c r="D139" s="207" t="s">
        <v>430</v>
      </c>
      <c r="E139" s="207" t="s">
        <v>1135</v>
      </c>
      <c r="F139" s="207" t="s">
        <v>61</v>
      </c>
      <c r="G139" s="207" t="s">
        <v>73</v>
      </c>
      <c r="H139" s="151" t="s">
        <v>1019</v>
      </c>
      <c r="I139" s="207" t="s">
        <v>92</v>
      </c>
      <c r="J139" s="217">
        <v>269017930</v>
      </c>
      <c r="K139" s="207"/>
      <c r="L139" s="207"/>
      <c r="M139" s="207"/>
      <c r="N139" s="207">
        <v>269017930</v>
      </c>
      <c r="Q139"/>
    </row>
    <row r="140" spans="2:17" ht="15" x14ac:dyDescent="0.4">
      <c r="B140" s="151">
        <f>VLOOKUP(C140,Companies[],3,FALSE)</f>
        <v>190905</v>
      </c>
      <c r="C140" s="151" t="s">
        <v>486</v>
      </c>
      <c r="D140" s="207" t="s">
        <v>430</v>
      </c>
      <c r="E140" s="207" t="s">
        <v>1137</v>
      </c>
      <c r="F140" s="207" t="s">
        <v>108</v>
      </c>
      <c r="G140" s="207" t="s">
        <v>108</v>
      </c>
      <c r="H140" s="151"/>
      <c r="I140" s="207" t="s">
        <v>92</v>
      </c>
      <c r="J140" s="217">
        <v>268198105.99000001</v>
      </c>
      <c r="K140" s="207"/>
      <c r="L140" s="207"/>
      <c r="M140" s="207"/>
      <c r="N140" s="207"/>
      <c r="Q140"/>
    </row>
    <row r="141" spans="2:17" ht="15" x14ac:dyDescent="0.4">
      <c r="B141" s="151">
        <f>VLOOKUP(C141,Companies[],3,FALSE)</f>
        <v>30019775</v>
      </c>
      <c r="C141" s="151" t="s">
        <v>190</v>
      </c>
      <c r="D141" s="207" t="s">
        <v>430</v>
      </c>
      <c r="E141" s="207" t="s">
        <v>1135</v>
      </c>
      <c r="F141" s="207" t="s">
        <v>61</v>
      </c>
      <c r="G141" s="207" t="s">
        <v>73</v>
      </c>
      <c r="H141" s="151" t="s">
        <v>915</v>
      </c>
      <c r="I141" s="207" t="s">
        <v>92</v>
      </c>
      <c r="J141" s="217">
        <v>264574330.00000003</v>
      </c>
      <c r="K141" s="207"/>
      <c r="L141" s="207"/>
      <c r="M141" s="207"/>
      <c r="N141" s="207">
        <v>264574330.00000003</v>
      </c>
      <c r="Q141"/>
    </row>
    <row r="142" spans="2:17" ht="15" x14ac:dyDescent="0.4">
      <c r="B142" s="151">
        <f>VLOOKUP(C142,Companies[],3,FALSE)</f>
        <v>190977</v>
      </c>
      <c r="C142" s="151" t="s">
        <v>490</v>
      </c>
      <c r="D142" s="207" t="s">
        <v>430</v>
      </c>
      <c r="E142" s="207" t="s">
        <v>1137</v>
      </c>
      <c r="F142" s="207" t="s">
        <v>108</v>
      </c>
      <c r="G142" s="207" t="s">
        <v>108</v>
      </c>
      <c r="H142" s="151"/>
      <c r="I142" s="207" t="s">
        <v>92</v>
      </c>
      <c r="J142" s="217">
        <v>257606316.11000001</v>
      </c>
      <c r="K142" s="207"/>
      <c r="L142" s="207"/>
      <c r="M142" s="207"/>
      <c r="N142" s="207"/>
      <c r="Q142"/>
    </row>
    <row r="143" spans="2:17" ht="15" x14ac:dyDescent="0.4">
      <c r="B143" s="151">
        <f>VLOOKUP(C143,Companies[],3,FALSE)</f>
        <v>30019775</v>
      </c>
      <c r="C143" s="151" t="s">
        <v>190</v>
      </c>
      <c r="D143" s="207" t="s">
        <v>430</v>
      </c>
      <c r="E143" s="207" t="s">
        <v>1135</v>
      </c>
      <c r="F143" s="207" t="s">
        <v>61</v>
      </c>
      <c r="G143" s="207" t="s">
        <v>73</v>
      </c>
      <c r="H143" s="151" t="s">
        <v>817</v>
      </c>
      <c r="I143" s="207" t="s">
        <v>92</v>
      </c>
      <c r="J143" s="217">
        <v>254138160</v>
      </c>
      <c r="K143" s="207"/>
      <c r="L143" s="207"/>
      <c r="M143" s="207"/>
      <c r="N143" s="207">
        <v>254138160</v>
      </c>
      <c r="Q143"/>
    </row>
    <row r="144" spans="2:17" ht="15" x14ac:dyDescent="0.4">
      <c r="B144" s="151">
        <f>VLOOKUP(C144,Companies[],3,FALSE)</f>
        <v>36716128</v>
      </c>
      <c r="C144" s="151" t="s">
        <v>200</v>
      </c>
      <c r="D144" s="207" t="s">
        <v>430</v>
      </c>
      <c r="E144" s="207" t="s">
        <v>1124</v>
      </c>
      <c r="F144" s="207" t="s">
        <v>108</v>
      </c>
      <c r="G144" s="207" t="s">
        <v>108</v>
      </c>
      <c r="H144" s="151"/>
      <c r="I144" s="207" t="s">
        <v>92</v>
      </c>
      <c r="J144" s="217">
        <v>253520518</v>
      </c>
      <c r="K144" s="207"/>
      <c r="L144" s="207"/>
      <c r="M144" s="207"/>
      <c r="N144" s="207"/>
      <c r="Q144"/>
    </row>
    <row r="145" spans="2:17" ht="15" x14ac:dyDescent="0.4">
      <c r="B145" s="151">
        <f>VLOOKUP(C145,Companies[],3,FALSE)</f>
        <v>30694895</v>
      </c>
      <c r="C145" s="151" t="s">
        <v>466</v>
      </c>
      <c r="D145" s="207" t="s">
        <v>430</v>
      </c>
      <c r="E145" s="207" t="s">
        <v>1135</v>
      </c>
      <c r="F145" s="207" t="s">
        <v>61</v>
      </c>
      <c r="G145" s="207" t="s">
        <v>73</v>
      </c>
      <c r="H145" s="151"/>
      <c r="I145" s="207" t="s">
        <v>92</v>
      </c>
      <c r="J145" s="217">
        <v>246678885.27000001</v>
      </c>
      <c r="K145" s="207"/>
      <c r="L145" s="207"/>
      <c r="M145" s="207"/>
      <c r="N145" s="207"/>
      <c r="Q145"/>
    </row>
    <row r="146" spans="2:17" ht="15" x14ac:dyDescent="0.4">
      <c r="B146" s="151">
        <f>VLOOKUP(C146,Companies[],3,FALSE)</f>
        <v>30019775</v>
      </c>
      <c r="C146" s="151" t="s">
        <v>190</v>
      </c>
      <c r="D146" s="207" t="s">
        <v>430</v>
      </c>
      <c r="E146" s="207" t="s">
        <v>1135</v>
      </c>
      <c r="F146" s="207" t="s">
        <v>61</v>
      </c>
      <c r="G146" s="207" t="s">
        <v>73</v>
      </c>
      <c r="H146" s="151" t="s">
        <v>782</v>
      </c>
      <c r="I146" s="207" t="s">
        <v>92</v>
      </c>
      <c r="J146" s="217">
        <v>240268530</v>
      </c>
      <c r="K146" s="207"/>
      <c r="L146" s="207"/>
      <c r="M146" s="207"/>
      <c r="N146" s="207">
        <v>240268530</v>
      </c>
      <c r="Q146"/>
    </row>
    <row r="147" spans="2:17" ht="15" x14ac:dyDescent="0.4">
      <c r="B147" s="151">
        <f>VLOOKUP(C147,Companies[],3,FALSE)</f>
        <v>191282</v>
      </c>
      <c r="C147" s="151" t="s">
        <v>487</v>
      </c>
      <c r="D147" s="207" t="s">
        <v>433</v>
      </c>
      <c r="E147" s="207" t="s">
        <v>1139</v>
      </c>
      <c r="F147" s="207" t="s">
        <v>108</v>
      </c>
      <c r="G147" s="207" t="s">
        <v>108</v>
      </c>
      <c r="H147" s="151"/>
      <c r="I147" s="207" t="s">
        <v>92</v>
      </c>
      <c r="J147" s="217">
        <v>236402773.77000001</v>
      </c>
      <c r="K147" s="207"/>
      <c r="L147" s="207"/>
      <c r="M147" s="207"/>
      <c r="N147" s="207"/>
      <c r="Q147"/>
    </row>
    <row r="148" spans="2:17" ht="15" x14ac:dyDescent="0.4">
      <c r="B148" s="151">
        <f>VLOOKUP(C148,Companies[],3,FALSE)</f>
        <v>135390</v>
      </c>
      <c r="C148" s="151" t="s">
        <v>188</v>
      </c>
      <c r="D148" s="207" t="s">
        <v>430</v>
      </c>
      <c r="E148" s="207" t="s">
        <v>1135</v>
      </c>
      <c r="F148" s="207" t="s">
        <v>61</v>
      </c>
      <c r="G148" s="207" t="s">
        <v>73</v>
      </c>
      <c r="H148" s="151" t="s">
        <v>637</v>
      </c>
      <c r="I148" s="207" t="s">
        <v>92</v>
      </c>
      <c r="J148" s="217">
        <v>231730300</v>
      </c>
      <c r="K148" s="207"/>
      <c r="L148" s="207"/>
      <c r="M148" s="207"/>
      <c r="N148" s="207">
        <v>231730300</v>
      </c>
      <c r="Q148"/>
    </row>
    <row r="149" spans="2:17" ht="15" x14ac:dyDescent="0.4">
      <c r="B149" s="151">
        <f>VLOOKUP(C149,Companies[],3,FALSE)</f>
        <v>33100376</v>
      </c>
      <c r="C149" s="151" t="s">
        <v>460</v>
      </c>
      <c r="D149" s="207" t="s">
        <v>430</v>
      </c>
      <c r="E149" s="207" t="s">
        <v>1122</v>
      </c>
      <c r="F149" s="207" t="s">
        <v>108</v>
      </c>
      <c r="G149" s="207" t="s">
        <v>108</v>
      </c>
      <c r="H149" s="151"/>
      <c r="I149" s="207" t="s">
        <v>92</v>
      </c>
      <c r="J149" s="217">
        <v>224082290.16</v>
      </c>
      <c r="K149" s="207"/>
      <c r="L149" s="207"/>
      <c r="M149" s="207"/>
      <c r="N149" s="207"/>
      <c r="Q149"/>
    </row>
    <row r="150" spans="2:17" ht="15" x14ac:dyDescent="0.4">
      <c r="B150" s="151">
        <f>VLOOKUP(C150,Companies[],3,FALSE)</f>
        <v>30019775</v>
      </c>
      <c r="C150" s="151" t="s">
        <v>190</v>
      </c>
      <c r="D150" s="207" t="s">
        <v>430</v>
      </c>
      <c r="E150" s="207" t="s">
        <v>1135</v>
      </c>
      <c r="F150" s="207" t="s">
        <v>61</v>
      </c>
      <c r="G150" s="207" t="s">
        <v>73</v>
      </c>
      <c r="H150" s="151" t="s">
        <v>953</v>
      </c>
      <c r="I150" s="207" t="s">
        <v>92</v>
      </c>
      <c r="J150" s="217">
        <v>223911030</v>
      </c>
      <c r="K150" s="207"/>
      <c r="L150" s="207"/>
      <c r="M150" s="207"/>
      <c r="N150" s="207">
        <v>223911030</v>
      </c>
      <c r="Q150"/>
    </row>
    <row r="151" spans="2:17" ht="15" x14ac:dyDescent="0.4">
      <c r="B151" s="151">
        <f>VLOOKUP(C151,Companies[],3,FALSE)</f>
        <v>135390</v>
      </c>
      <c r="C151" s="151" t="s">
        <v>188</v>
      </c>
      <c r="D151" s="207" t="s">
        <v>430</v>
      </c>
      <c r="E151" s="207" t="s">
        <v>1135</v>
      </c>
      <c r="F151" s="207" t="s">
        <v>61</v>
      </c>
      <c r="G151" s="207" t="s">
        <v>73</v>
      </c>
      <c r="H151" s="151" t="s">
        <v>671</v>
      </c>
      <c r="I151" s="207" t="s">
        <v>92</v>
      </c>
      <c r="J151" s="217">
        <v>222132500</v>
      </c>
      <c r="K151" s="207"/>
      <c r="L151" s="207"/>
      <c r="M151" s="207"/>
      <c r="N151" s="207">
        <v>222132500</v>
      </c>
      <c r="Q151"/>
    </row>
    <row r="152" spans="2:17" ht="15" x14ac:dyDescent="0.4">
      <c r="B152" s="151">
        <f>VLOOKUP(C152,Companies[],3,FALSE)</f>
        <v>36716128</v>
      </c>
      <c r="C152" s="151" t="s">
        <v>200</v>
      </c>
      <c r="D152" s="207" t="s">
        <v>430</v>
      </c>
      <c r="E152" s="207" t="s">
        <v>1137</v>
      </c>
      <c r="F152" s="207" t="s">
        <v>108</v>
      </c>
      <c r="G152" s="207" t="s">
        <v>108</v>
      </c>
      <c r="H152" s="151"/>
      <c r="I152" s="207" t="s">
        <v>92</v>
      </c>
      <c r="J152" s="217">
        <v>220888838.53</v>
      </c>
      <c r="K152" s="207"/>
      <c r="L152" s="207"/>
      <c r="M152" s="207"/>
      <c r="N152" s="207"/>
      <c r="Q152"/>
    </row>
    <row r="153" spans="2:17" ht="15" x14ac:dyDescent="0.4">
      <c r="B153" s="151">
        <f>VLOOKUP(C153,Companies[],3,FALSE)</f>
        <v>135390</v>
      </c>
      <c r="C153" s="151" t="s">
        <v>188</v>
      </c>
      <c r="D153" s="207" t="s">
        <v>430</v>
      </c>
      <c r="E153" s="207" t="s">
        <v>1135</v>
      </c>
      <c r="F153" s="207" t="s">
        <v>61</v>
      </c>
      <c r="G153" s="207" t="s">
        <v>73</v>
      </c>
      <c r="H153" s="151" t="s">
        <v>567</v>
      </c>
      <c r="I153" s="207" t="s">
        <v>92</v>
      </c>
      <c r="J153" s="217">
        <v>214720400</v>
      </c>
      <c r="K153" s="207"/>
      <c r="L153" s="207"/>
      <c r="M153" s="207"/>
      <c r="N153" s="207">
        <v>214720400</v>
      </c>
      <c r="Q153"/>
    </row>
    <row r="154" spans="2:17" ht="15" x14ac:dyDescent="0.4">
      <c r="B154" s="151">
        <f>VLOOKUP(C154,Companies[],3,FALSE)</f>
        <v>30019775</v>
      </c>
      <c r="C154" s="151" t="s">
        <v>190</v>
      </c>
      <c r="D154" s="207" t="s">
        <v>430</v>
      </c>
      <c r="E154" s="207" t="s">
        <v>1135</v>
      </c>
      <c r="F154" s="207" t="s">
        <v>61</v>
      </c>
      <c r="G154" s="207" t="s">
        <v>73</v>
      </c>
      <c r="H154" s="151" t="s">
        <v>971</v>
      </c>
      <c r="I154" s="207" t="s">
        <v>92</v>
      </c>
      <c r="J154" s="217">
        <v>213791740</v>
      </c>
      <c r="K154" s="207"/>
      <c r="L154" s="207"/>
      <c r="M154" s="207"/>
      <c r="N154" s="207">
        <v>213791740</v>
      </c>
      <c r="Q154"/>
    </row>
    <row r="155" spans="2:17" ht="15" x14ac:dyDescent="0.4">
      <c r="B155" s="151">
        <f>VLOOKUP(C155,Companies[],3,FALSE)</f>
        <v>36716128</v>
      </c>
      <c r="C155" s="151" t="s">
        <v>200</v>
      </c>
      <c r="D155" s="207" t="s">
        <v>430</v>
      </c>
      <c r="E155" s="207" t="s">
        <v>1135</v>
      </c>
      <c r="F155" s="207" t="s">
        <v>61</v>
      </c>
      <c r="G155" s="207" t="s">
        <v>73</v>
      </c>
      <c r="H155" s="151"/>
      <c r="I155" s="207" t="s">
        <v>92</v>
      </c>
      <c r="J155" s="217">
        <v>211797106.10999998</v>
      </c>
      <c r="K155" s="207"/>
      <c r="L155" s="207"/>
      <c r="M155" s="207"/>
      <c r="N155" s="207"/>
      <c r="Q155"/>
    </row>
    <row r="156" spans="2:17" ht="15" x14ac:dyDescent="0.4">
      <c r="B156" s="151">
        <f>VLOOKUP(C156,Companies[],3,FALSE)</f>
        <v>30019775</v>
      </c>
      <c r="C156" s="151" t="s">
        <v>190</v>
      </c>
      <c r="D156" s="207" t="s">
        <v>430</v>
      </c>
      <c r="E156" s="207" t="s">
        <v>1135</v>
      </c>
      <c r="F156" s="207" t="s">
        <v>61</v>
      </c>
      <c r="G156" s="207" t="s">
        <v>73</v>
      </c>
      <c r="H156" s="151" t="s">
        <v>1055</v>
      </c>
      <c r="I156" s="207" t="s">
        <v>92</v>
      </c>
      <c r="J156" s="217">
        <v>211739860</v>
      </c>
      <c r="K156" s="207"/>
      <c r="L156" s="207"/>
      <c r="M156" s="207"/>
      <c r="N156" s="207">
        <v>211739860</v>
      </c>
      <c r="Q156"/>
    </row>
    <row r="157" spans="2:17" ht="15" x14ac:dyDescent="0.4">
      <c r="B157" s="151">
        <f>VLOOKUP(C157,Companies[],3,FALSE)</f>
        <v>135390</v>
      </c>
      <c r="C157" s="151" t="s">
        <v>188</v>
      </c>
      <c r="D157" s="207" t="s">
        <v>430</v>
      </c>
      <c r="E157" s="207" t="s">
        <v>1135</v>
      </c>
      <c r="F157" s="207" t="s">
        <v>61</v>
      </c>
      <c r="G157" s="207" t="s">
        <v>73</v>
      </c>
      <c r="H157" s="151" t="s">
        <v>583</v>
      </c>
      <c r="I157" s="207" t="s">
        <v>92</v>
      </c>
      <c r="J157" s="217">
        <v>207611900</v>
      </c>
      <c r="K157" s="207"/>
      <c r="L157" s="207"/>
      <c r="M157" s="207"/>
      <c r="N157" s="207">
        <v>207611900</v>
      </c>
      <c r="Q157"/>
    </row>
    <row r="158" spans="2:17" ht="15" x14ac:dyDescent="0.4">
      <c r="B158" s="151">
        <f>VLOOKUP(C158,Companies[],3,FALSE)</f>
        <v>30019775</v>
      </c>
      <c r="C158" s="151" t="s">
        <v>190</v>
      </c>
      <c r="D158" s="207" t="s">
        <v>430</v>
      </c>
      <c r="E158" s="207" t="s">
        <v>1135</v>
      </c>
      <c r="F158" s="207" t="s">
        <v>61</v>
      </c>
      <c r="G158" s="207" t="s">
        <v>73</v>
      </c>
      <c r="H158" s="151" t="s">
        <v>935</v>
      </c>
      <c r="I158" s="207" t="s">
        <v>92</v>
      </c>
      <c r="J158" s="217">
        <v>207276400</v>
      </c>
      <c r="K158" s="207"/>
      <c r="L158" s="207"/>
      <c r="M158" s="207"/>
      <c r="N158" s="207">
        <v>207276400</v>
      </c>
      <c r="Q158"/>
    </row>
    <row r="159" spans="2:17" ht="15" x14ac:dyDescent="0.4">
      <c r="B159" s="151">
        <f>VLOOKUP(C159,Companies[],3,FALSE)</f>
        <v>31570412</v>
      </c>
      <c r="C159" s="151" t="s">
        <v>198</v>
      </c>
      <c r="D159" s="207" t="s">
        <v>430</v>
      </c>
      <c r="E159" s="207" t="s">
        <v>1137</v>
      </c>
      <c r="F159" s="207" t="s">
        <v>108</v>
      </c>
      <c r="G159" s="207" t="s">
        <v>108</v>
      </c>
      <c r="H159" s="151"/>
      <c r="I159" s="207" t="s">
        <v>92</v>
      </c>
      <c r="J159" s="217">
        <v>202321504.03999999</v>
      </c>
      <c r="K159" s="207"/>
      <c r="L159" s="207"/>
      <c r="M159" s="207"/>
      <c r="N159" s="207"/>
      <c r="Q159"/>
    </row>
    <row r="160" spans="2:17" ht="15" x14ac:dyDescent="0.4">
      <c r="B160" s="151">
        <f>VLOOKUP(C160,Companies[],3,FALSE)</f>
        <v>36050166</v>
      </c>
      <c r="C160" s="151" t="s">
        <v>467</v>
      </c>
      <c r="D160" s="207" t="s">
        <v>430</v>
      </c>
      <c r="E160" s="207" t="s">
        <v>1135</v>
      </c>
      <c r="F160" s="207" t="s">
        <v>61</v>
      </c>
      <c r="G160" s="207" t="s">
        <v>73</v>
      </c>
      <c r="H160" s="151"/>
      <c r="I160" s="207" t="s">
        <v>92</v>
      </c>
      <c r="J160" s="217">
        <v>197434530.69999999</v>
      </c>
      <c r="K160" s="207"/>
      <c r="L160" s="207"/>
      <c r="M160" s="207"/>
      <c r="N160" s="207"/>
      <c r="Q160"/>
    </row>
    <row r="161" spans="2:17" ht="15" x14ac:dyDescent="0.4">
      <c r="B161" s="151">
        <f>VLOOKUP(C161,Companies[],3,FALSE)</f>
        <v>43895975</v>
      </c>
      <c r="C161" s="151" t="s">
        <v>502</v>
      </c>
      <c r="D161" s="207" t="s">
        <v>430</v>
      </c>
      <c r="E161" s="207" t="s">
        <v>1137</v>
      </c>
      <c r="F161" s="207" t="s">
        <v>108</v>
      </c>
      <c r="G161" s="207" t="s">
        <v>108</v>
      </c>
      <c r="H161" s="151"/>
      <c r="I161" s="207" t="s">
        <v>92</v>
      </c>
      <c r="J161" s="217">
        <v>196271628.88</v>
      </c>
      <c r="K161" s="207"/>
      <c r="L161" s="207"/>
      <c r="M161" s="207"/>
      <c r="N161" s="207"/>
      <c r="Q161"/>
    </row>
    <row r="162" spans="2:17" ht="15" x14ac:dyDescent="0.4">
      <c r="B162" s="151">
        <f>VLOOKUP(C162,Companies[],3,FALSE)</f>
        <v>26333503</v>
      </c>
      <c r="C162" s="151" t="s">
        <v>462</v>
      </c>
      <c r="D162" s="207" t="s">
        <v>430</v>
      </c>
      <c r="E162" s="207" t="s">
        <v>1135</v>
      </c>
      <c r="F162" s="207" t="s">
        <v>61</v>
      </c>
      <c r="G162" s="207" t="s">
        <v>73</v>
      </c>
      <c r="H162" s="151" t="s">
        <v>759</v>
      </c>
      <c r="I162" s="207" t="s">
        <v>92</v>
      </c>
      <c r="J162" s="217">
        <v>192837460</v>
      </c>
      <c r="K162" s="207"/>
      <c r="L162" s="207"/>
      <c r="M162" s="207"/>
      <c r="N162" s="207">
        <v>192837460</v>
      </c>
      <c r="Q162"/>
    </row>
    <row r="163" spans="2:17" ht="15" x14ac:dyDescent="0.4">
      <c r="B163" s="151">
        <f>VLOOKUP(C163,Companies[],3,FALSE)</f>
        <v>32377038</v>
      </c>
      <c r="C163" s="151" t="s">
        <v>453</v>
      </c>
      <c r="D163" s="207" t="s">
        <v>430</v>
      </c>
      <c r="E163" s="207" t="s">
        <v>1135</v>
      </c>
      <c r="F163" s="207" t="s">
        <v>61</v>
      </c>
      <c r="G163" s="207" t="s">
        <v>73</v>
      </c>
      <c r="H163" s="151" t="s">
        <v>1087</v>
      </c>
      <c r="I163" s="207" t="s">
        <v>92</v>
      </c>
      <c r="J163" s="217">
        <v>192606350</v>
      </c>
      <c r="K163" s="207"/>
      <c r="L163" s="207"/>
      <c r="M163" s="207"/>
      <c r="N163" s="207">
        <v>192606350</v>
      </c>
      <c r="Q163"/>
    </row>
    <row r="164" spans="2:17" ht="15" x14ac:dyDescent="0.4">
      <c r="B164" s="151">
        <f>VLOOKUP(C164,Companies[],3,FALSE)</f>
        <v>30019775</v>
      </c>
      <c r="C164" s="151" t="s">
        <v>190</v>
      </c>
      <c r="D164" s="207" t="s">
        <v>430</v>
      </c>
      <c r="E164" s="207" t="s">
        <v>1135</v>
      </c>
      <c r="F164" s="207" t="s">
        <v>61</v>
      </c>
      <c r="G164" s="207" t="s">
        <v>73</v>
      </c>
      <c r="H164" s="151" t="s">
        <v>849</v>
      </c>
      <c r="I164" s="207" t="s">
        <v>92</v>
      </c>
      <c r="J164" s="217">
        <v>189147400</v>
      </c>
      <c r="K164" s="207"/>
      <c r="L164" s="207"/>
      <c r="M164" s="207"/>
      <c r="N164" s="207">
        <v>189147400</v>
      </c>
      <c r="Q164"/>
    </row>
    <row r="165" spans="2:17" ht="15" x14ac:dyDescent="0.4">
      <c r="B165" s="151">
        <f>VLOOKUP(C165,Companies[],3,FALSE)</f>
        <v>30019775</v>
      </c>
      <c r="C165" s="151" t="s">
        <v>190</v>
      </c>
      <c r="D165" s="207" t="s">
        <v>430</v>
      </c>
      <c r="E165" s="207" t="s">
        <v>1135</v>
      </c>
      <c r="F165" s="207" t="s">
        <v>61</v>
      </c>
      <c r="G165" s="207" t="s">
        <v>73</v>
      </c>
      <c r="H165" s="151" t="s">
        <v>1009</v>
      </c>
      <c r="I165" s="207" t="s">
        <v>92</v>
      </c>
      <c r="J165" s="217">
        <v>186966310</v>
      </c>
      <c r="K165" s="207"/>
      <c r="L165" s="207"/>
      <c r="M165" s="207"/>
      <c r="N165" s="207">
        <v>186966310</v>
      </c>
      <c r="Q165"/>
    </row>
    <row r="166" spans="2:17" ht="15" x14ac:dyDescent="0.4">
      <c r="B166" s="151">
        <f>VLOOKUP(C166,Companies[],3,FALSE)</f>
        <v>30019775</v>
      </c>
      <c r="C166" s="151" t="s">
        <v>190</v>
      </c>
      <c r="D166" s="207" t="s">
        <v>430</v>
      </c>
      <c r="E166" s="207" t="s">
        <v>1135</v>
      </c>
      <c r="F166" s="207" t="s">
        <v>61</v>
      </c>
      <c r="G166" s="207" t="s">
        <v>73</v>
      </c>
      <c r="H166" s="151" t="s">
        <v>999</v>
      </c>
      <c r="I166" s="207" t="s">
        <v>92</v>
      </c>
      <c r="J166" s="217">
        <v>183956370</v>
      </c>
      <c r="K166" s="207"/>
      <c r="L166" s="207"/>
      <c r="M166" s="207"/>
      <c r="N166" s="207">
        <v>183956370</v>
      </c>
      <c r="Q166"/>
    </row>
    <row r="167" spans="2:17" ht="15" x14ac:dyDescent="0.4">
      <c r="B167" s="151">
        <f>VLOOKUP(C167,Companies[],3,FALSE)</f>
        <v>30019775</v>
      </c>
      <c r="C167" s="151" t="s">
        <v>190</v>
      </c>
      <c r="D167" s="207" t="s">
        <v>430</v>
      </c>
      <c r="E167" s="207" t="s">
        <v>1135</v>
      </c>
      <c r="F167" s="207" t="s">
        <v>61</v>
      </c>
      <c r="G167" s="207" t="s">
        <v>73</v>
      </c>
      <c r="H167" s="151" t="s">
        <v>941</v>
      </c>
      <c r="I167" s="207" t="s">
        <v>92</v>
      </c>
      <c r="J167" s="217">
        <v>179873690</v>
      </c>
      <c r="K167" s="207"/>
      <c r="L167" s="207"/>
      <c r="M167" s="207"/>
      <c r="N167" s="207">
        <v>179873690</v>
      </c>
      <c r="Q167"/>
    </row>
    <row r="168" spans="2:17" ht="15" x14ac:dyDescent="0.4">
      <c r="B168" s="151">
        <f>VLOOKUP(C168,Companies[],3,FALSE)</f>
        <v>33426253</v>
      </c>
      <c r="C168" s="151" t="s">
        <v>203</v>
      </c>
      <c r="D168" s="207" t="s">
        <v>430</v>
      </c>
      <c r="E168" s="207" t="s">
        <v>1137</v>
      </c>
      <c r="F168" s="207" t="s">
        <v>108</v>
      </c>
      <c r="G168" s="207" t="s">
        <v>108</v>
      </c>
      <c r="H168" s="151"/>
      <c r="I168" s="207" t="s">
        <v>92</v>
      </c>
      <c r="J168" s="217">
        <v>175956851.24000001</v>
      </c>
      <c r="K168" s="207"/>
      <c r="L168" s="207"/>
      <c r="M168" s="207"/>
      <c r="N168" s="207"/>
      <c r="Q168"/>
    </row>
    <row r="169" spans="2:17" ht="15" x14ac:dyDescent="0.4">
      <c r="B169" s="151">
        <f>VLOOKUP(C169,Companies[],3,FALSE)</f>
        <v>135390</v>
      </c>
      <c r="C169" s="151" t="s">
        <v>188</v>
      </c>
      <c r="D169" s="207" t="s">
        <v>430</v>
      </c>
      <c r="E169" s="207" t="s">
        <v>1135</v>
      </c>
      <c r="F169" s="207" t="s">
        <v>61</v>
      </c>
      <c r="G169" s="207" t="s">
        <v>73</v>
      </c>
      <c r="H169" s="151" t="s">
        <v>635</v>
      </c>
      <c r="I169" s="207" t="s">
        <v>92</v>
      </c>
      <c r="J169" s="217">
        <v>175253700</v>
      </c>
      <c r="K169" s="207"/>
      <c r="L169" s="207"/>
      <c r="M169" s="207"/>
      <c r="N169" s="207">
        <v>175253700</v>
      </c>
      <c r="Q169"/>
    </row>
    <row r="170" spans="2:17" ht="15" x14ac:dyDescent="0.4">
      <c r="B170" s="151">
        <f>VLOOKUP(C170,Companies[],3,FALSE)</f>
        <v>13498562</v>
      </c>
      <c r="C170" s="151" t="s">
        <v>501</v>
      </c>
      <c r="D170" s="207" t="s">
        <v>433</v>
      </c>
      <c r="E170" s="207" t="s">
        <v>1139</v>
      </c>
      <c r="F170" s="207" t="s">
        <v>108</v>
      </c>
      <c r="G170" s="207" t="s">
        <v>108</v>
      </c>
      <c r="H170" s="151"/>
      <c r="I170" s="207" t="s">
        <v>92</v>
      </c>
      <c r="J170" s="217">
        <v>172660036.94999999</v>
      </c>
      <c r="K170" s="207"/>
      <c r="L170" s="207"/>
      <c r="M170" s="207"/>
      <c r="N170" s="207"/>
      <c r="Q170"/>
    </row>
    <row r="171" spans="2:17" ht="15" x14ac:dyDescent="0.4">
      <c r="B171" s="151">
        <f>VLOOKUP(C171,Companies[],3,FALSE)</f>
        <v>25635581</v>
      </c>
      <c r="C171" s="151" t="s">
        <v>461</v>
      </c>
      <c r="D171" s="207" t="s">
        <v>430</v>
      </c>
      <c r="E171" s="207" t="s">
        <v>1122</v>
      </c>
      <c r="F171" s="207" t="s">
        <v>108</v>
      </c>
      <c r="G171" s="207" t="s">
        <v>108</v>
      </c>
      <c r="H171" s="151"/>
      <c r="I171" s="207" t="s">
        <v>92</v>
      </c>
      <c r="J171" s="217">
        <v>172402914</v>
      </c>
      <c r="K171" s="207"/>
      <c r="L171" s="207"/>
      <c r="M171" s="207"/>
      <c r="N171" s="207"/>
      <c r="Q171"/>
    </row>
    <row r="172" spans="2:17" ht="15" x14ac:dyDescent="0.4">
      <c r="B172" s="151">
        <f>VLOOKUP(C172,Companies[],3,FALSE)</f>
        <v>20041662</v>
      </c>
      <c r="C172" s="151" t="s">
        <v>457</v>
      </c>
      <c r="D172" s="207" t="s">
        <v>430</v>
      </c>
      <c r="E172" s="207" t="s">
        <v>1122</v>
      </c>
      <c r="F172" s="207" t="s">
        <v>108</v>
      </c>
      <c r="G172" s="207" t="s">
        <v>108</v>
      </c>
      <c r="H172" s="151"/>
      <c r="I172" s="207" t="s">
        <v>92</v>
      </c>
      <c r="J172" s="217">
        <v>168707000</v>
      </c>
      <c r="K172" s="207"/>
      <c r="L172" s="207"/>
      <c r="M172" s="207"/>
      <c r="N172" s="207"/>
      <c r="Q172"/>
    </row>
    <row r="173" spans="2:17" ht="15" x14ac:dyDescent="0.4">
      <c r="B173" s="151">
        <f>VLOOKUP(C173,Companies[],3,FALSE)</f>
        <v>178353</v>
      </c>
      <c r="C173" s="151" t="s">
        <v>499</v>
      </c>
      <c r="D173" s="207" t="s">
        <v>430</v>
      </c>
      <c r="E173" s="207" t="s">
        <v>1122</v>
      </c>
      <c r="F173" s="207" t="s">
        <v>108</v>
      </c>
      <c r="G173" s="207" t="s">
        <v>108</v>
      </c>
      <c r="H173" s="151"/>
      <c r="I173" s="207" t="s">
        <v>92</v>
      </c>
      <c r="J173" s="217">
        <v>167134814.48999998</v>
      </c>
      <c r="K173" s="207"/>
      <c r="L173" s="207"/>
      <c r="M173" s="207"/>
      <c r="N173" s="207"/>
      <c r="Q173"/>
    </row>
    <row r="174" spans="2:17" ht="15" x14ac:dyDescent="0.4">
      <c r="B174" s="151">
        <f>VLOOKUP(C174,Companies[],3,FALSE)</f>
        <v>135390</v>
      </c>
      <c r="C174" s="151" t="s">
        <v>188</v>
      </c>
      <c r="D174" s="207" t="s">
        <v>430</v>
      </c>
      <c r="E174" s="207" t="s">
        <v>1135</v>
      </c>
      <c r="F174" s="207" t="s">
        <v>61</v>
      </c>
      <c r="G174" s="207" t="s">
        <v>73</v>
      </c>
      <c r="H174" s="151" t="s">
        <v>637</v>
      </c>
      <c r="I174" s="207" t="s">
        <v>92</v>
      </c>
      <c r="J174" s="217">
        <v>166176100</v>
      </c>
      <c r="K174" s="207"/>
      <c r="L174" s="207"/>
      <c r="M174" s="207"/>
      <c r="N174" s="207">
        <v>166176100</v>
      </c>
      <c r="Q174"/>
    </row>
    <row r="175" spans="2:17" ht="15" x14ac:dyDescent="0.4">
      <c r="B175" s="151">
        <f>VLOOKUP(C175,Companies[],3,FALSE)</f>
        <v>30019775</v>
      </c>
      <c r="C175" s="151" t="s">
        <v>190</v>
      </c>
      <c r="D175" s="207" t="s">
        <v>430</v>
      </c>
      <c r="E175" s="207" t="s">
        <v>1135</v>
      </c>
      <c r="F175" s="207" t="s">
        <v>61</v>
      </c>
      <c r="G175" s="207" t="s">
        <v>73</v>
      </c>
      <c r="H175" s="151" t="s">
        <v>825</v>
      </c>
      <c r="I175" s="207" t="s">
        <v>92</v>
      </c>
      <c r="J175" s="217">
        <v>163048070</v>
      </c>
      <c r="K175" s="207"/>
      <c r="L175" s="207"/>
      <c r="M175" s="207"/>
      <c r="N175" s="207">
        <v>163048070</v>
      </c>
      <c r="Q175"/>
    </row>
    <row r="176" spans="2:17" ht="15" x14ac:dyDescent="0.4">
      <c r="B176" s="151">
        <f>VLOOKUP(C176,Companies[],3,FALSE)</f>
        <v>135390</v>
      </c>
      <c r="C176" s="151" t="s">
        <v>188</v>
      </c>
      <c r="D176" s="207" t="s">
        <v>430</v>
      </c>
      <c r="E176" s="207" t="s">
        <v>1135</v>
      </c>
      <c r="F176" s="207" t="s">
        <v>61</v>
      </c>
      <c r="G176" s="207" t="s">
        <v>73</v>
      </c>
      <c r="H176" s="151" t="s">
        <v>529</v>
      </c>
      <c r="I176" s="207" t="s">
        <v>92</v>
      </c>
      <c r="J176" s="217">
        <v>163004500</v>
      </c>
      <c r="K176" s="207"/>
      <c r="L176" s="207"/>
      <c r="M176" s="207"/>
      <c r="N176" s="207">
        <v>163004500</v>
      </c>
      <c r="Q176"/>
    </row>
    <row r="177" spans="2:17" ht="15" x14ac:dyDescent="0.4">
      <c r="B177" s="151">
        <f>VLOOKUP(C177,Companies[],3,FALSE)</f>
        <v>20077720</v>
      </c>
      <c r="C177" s="151" t="s">
        <v>186</v>
      </c>
      <c r="D177" s="207" t="s">
        <v>430</v>
      </c>
      <c r="E177" s="207" t="s">
        <v>1122</v>
      </c>
      <c r="F177" s="207" t="s">
        <v>108</v>
      </c>
      <c r="G177" s="207" t="s">
        <v>108</v>
      </c>
      <c r="H177" s="151"/>
      <c r="I177" s="207" t="s">
        <v>92</v>
      </c>
      <c r="J177" s="217">
        <v>162709751.69999999</v>
      </c>
      <c r="K177" s="207"/>
      <c r="L177" s="207"/>
      <c r="M177" s="207"/>
      <c r="N177" s="207"/>
      <c r="Q177"/>
    </row>
    <row r="178" spans="2:17" ht="15" x14ac:dyDescent="0.4">
      <c r="B178" s="151">
        <f>VLOOKUP(C178,Companies[],3,FALSE)</f>
        <v>30019775</v>
      </c>
      <c r="C178" s="151" t="s">
        <v>190</v>
      </c>
      <c r="D178" s="207" t="s">
        <v>430</v>
      </c>
      <c r="E178" s="207" t="s">
        <v>1135</v>
      </c>
      <c r="F178" s="207" t="s">
        <v>61</v>
      </c>
      <c r="G178" s="207" t="s">
        <v>73</v>
      </c>
      <c r="H178" s="151" t="s">
        <v>790</v>
      </c>
      <c r="I178" s="207" t="s">
        <v>92</v>
      </c>
      <c r="J178" s="217">
        <v>160997360</v>
      </c>
      <c r="K178" s="207"/>
      <c r="L178" s="207"/>
      <c r="M178" s="207"/>
      <c r="N178" s="207">
        <v>160997360</v>
      </c>
      <c r="Q178"/>
    </row>
    <row r="179" spans="2:17" ht="15" x14ac:dyDescent="0.4">
      <c r="B179" s="151">
        <f>VLOOKUP(C179,Companies[],3,FALSE)</f>
        <v>135390</v>
      </c>
      <c r="C179" s="151" t="s">
        <v>188</v>
      </c>
      <c r="D179" s="207" t="s">
        <v>430</v>
      </c>
      <c r="E179" s="207" t="s">
        <v>1135</v>
      </c>
      <c r="F179" s="207" t="s">
        <v>61</v>
      </c>
      <c r="G179" s="207" t="s">
        <v>73</v>
      </c>
      <c r="H179" s="151" t="s">
        <v>523</v>
      </c>
      <c r="I179" s="207" t="s">
        <v>92</v>
      </c>
      <c r="J179" s="217">
        <v>160750900</v>
      </c>
      <c r="K179" s="207"/>
      <c r="L179" s="207"/>
      <c r="M179" s="207"/>
      <c r="N179" s="207">
        <v>160750900</v>
      </c>
      <c r="Q179"/>
    </row>
    <row r="180" spans="2:17" ht="15" x14ac:dyDescent="0.4">
      <c r="B180" s="151">
        <f>VLOOKUP(C180,Companies[],3,FALSE)</f>
        <v>43895975</v>
      </c>
      <c r="C180" s="151" t="s">
        <v>502</v>
      </c>
      <c r="D180" s="207" t="s">
        <v>430</v>
      </c>
      <c r="E180" s="207" t="s">
        <v>1140</v>
      </c>
      <c r="F180" s="207" t="s">
        <v>108</v>
      </c>
      <c r="G180" s="207" t="s">
        <v>108</v>
      </c>
      <c r="H180" s="151"/>
      <c r="I180" s="207" t="s">
        <v>92</v>
      </c>
      <c r="J180" s="217">
        <v>160055421.42999998</v>
      </c>
      <c r="K180" s="207"/>
      <c r="L180" s="207"/>
      <c r="M180" s="207"/>
      <c r="N180" s="207"/>
      <c r="Q180"/>
    </row>
    <row r="181" spans="2:17" ht="15" x14ac:dyDescent="0.4">
      <c r="B181" s="151">
        <f>VLOOKUP(C181,Companies[],3,FALSE)</f>
        <v>190928</v>
      </c>
      <c r="C181" s="151" t="s">
        <v>496</v>
      </c>
      <c r="D181" s="207" t="s">
        <v>430</v>
      </c>
      <c r="E181" s="207" t="s">
        <v>1137</v>
      </c>
      <c r="F181" s="207" t="s">
        <v>108</v>
      </c>
      <c r="G181" s="207" t="s">
        <v>108</v>
      </c>
      <c r="H181" s="151"/>
      <c r="I181" s="207" t="s">
        <v>92</v>
      </c>
      <c r="J181" s="217">
        <v>155889140.76000002</v>
      </c>
      <c r="K181" s="207"/>
      <c r="L181" s="207"/>
      <c r="M181" s="207"/>
      <c r="N181" s="207"/>
      <c r="Q181"/>
    </row>
    <row r="182" spans="2:17" ht="15" x14ac:dyDescent="0.4">
      <c r="B182" s="151">
        <f>VLOOKUP(C182,Companies[],3,FALSE)</f>
        <v>36828617</v>
      </c>
      <c r="C182" s="151" t="s">
        <v>463</v>
      </c>
      <c r="D182" s="207" t="s">
        <v>430</v>
      </c>
      <c r="E182" s="207" t="s">
        <v>1140</v>
      </c>
      <c r="F182" s="207" t="s">
        <v>108</v>
      </c>
      <c r="G182" s="207" t="s">
        <v>108</v>
      </c>
      <c r="H182" s="151"/>
      <c r="I182" s="207" t="s">
        <v>92</v>
      </c>
      <c r="J182" s="217">
        <v>154556899</v>
      </c>
      <c r="K182" s="207"/>
      <c r="L182" s="207"/>
      <c r="M182" s="207"/>
      <c r="N182" s="207"/>
      <c r="Q182"/>
    </row>
    <row r="183" spans="2:17" ht="15" x14ac:dyDescent="0.4">
      <c r="B183" s="151">
        <f>VLOOKUP(C183,Companies[],3,FALSE)</f>
        <v>191329</v>
      </c>
      <c r="C183" s="151" t="s">
        <v>492</v>
      </c>
      <c r="D183" s="207" t="s">
        <v>430</v>
      </c>
      <c r="E183" s="207" t="s">
        <v>1137</v>
      </c>
      <c r="F183" s="207" t="s">
        <v>108</v>
      </c>
      <c r="G183" s="207" t="s">
        <v>108</v>
      </c>
      <c r="H183" s="151"/>
      <c r="I183" s="207" t="s">
        <v>92</v>
      </c>
      <c r="J183" s="217">
        <v>154259088.92000002</v>
      </c>
      <c r="K183" s="207"/>
      <c r="L183" s="207"/>
      <c r="M183" s="207"/>
      <c r="N183" s="207"/>
      <c r="Q183"/>
    </row>
    <row r="184" spans="2:17" ht="15" x14ac:dyDescent="0.4">
      <c r="B184" s="151">
        <f>VLOOKUP(C184,Companies[],3,FALSE)</f>
        <v>33862865</v>
      </c>
      <c r="C184" s="151" t="s">
        <v>465</v>
      </c>
      <c r="D184" s="207" t="s">
        <v>430</v>
      </c>
      <c r="E184" s="207" t="s">
        <v>1135</v>
      </c>
      <c r="F184" s="207" t="s">
        <v>61</v>
      </c>
      <c r="G184" s="207" t="s">
        <v>73</v>
      </c>
      <c r="H184" s="151" t="s">
        <v>763</v>
      </c>
      <c r="I184" s="207" t="s">
        <v>92</v>
      </c>
      <c r="J184" s="217">
        <v>154243510</v>
      </c>
      <c r="K184" s="207"/>
      <c r="L184" s="207"/>
      <c r="M184" s="207"/>
      <c r="N184" s="207">
        <v>154243510</v>
      </c>
      <c r="Q184"/>
    </row>
    <row r="185" spans="2:17" ht="15" x14ac:dyDescent="0.4">
      <c r="B185" s="151">
        <f>VLOOKUP(C185,Companies[],3,FALSE)</f>
        <v>33862865</v>
      </c>
      <c r="C185" s="151" t="s">
        <v>465</v>
      </c>
      <c r="D185" s="207" t="s">
        <v>430</v>
      </c>
      <c r="E185" s="207" t="s">
        <v>1135</v>
      </c>
      <c r="F185" s="207" t="s">
        <v>61</v>
      </c>
      <c r="G185" s="207" t="s">
        <v>73</v>
      </c>
      <c r="H185" s="151"/>
      <c r="I185" s="207" t="s">
        <v>92</v>
      </c>
      <c r="J185" s="217">
        <v>154243508.39000002</v>
      </c>
      <c r="K185" s="207"/>
      <c r="L185" s="207"/>
      <c r="M185" s="207"/>
      <c r="N185" s="207"/>
      <c r="Q185"/>
    </row>
    <row r="186" spans="2:17" ht="15" x14ac:dyDescent="0.4">
      <c r="B186" s="151">
        <f>VLOOKUP(C186,Companies[],3,FALSE)</f>
        <v>30019775</v>
      </c>
      <c r="C186" s="151" t="s">
        <v>190</v>
      </c>
      <c r="D186" s="207" t="s">
        <v>430</v>
      </c>
      <c r="E186" s="207" t="s">
        <v>1135</v>
      </c>
      <c r="F186" s="207" t="s">
        <v>61</v>
      </c>
      <c r="G186" s="207" t="s">
        <v>73</v>
      </c>
      <c r="H186" s="151" t="s">
        <v>895</v>
      </c>
      <c r="I186" s="207" t="s">
        <v>92</v>
      </c>
      <c r="J186" s="217">
        <v>151990320</v>
      </c>
      <c r="K186" s="207"/>
      <c r="L186" s="207"/>
      <c r="M186" s="207"/>
      <c r="N186" s="207">
        <v>151990320</v>
      </c>
      <c r="Q186"/>
    </row>
    <row r="187" spans="2:17" ht="15" x14ac:dyDescent="0.4">
      <c r="B187" s="151">
        <f>VLOOKUP(C187,Companies[],3,FALSE)</f>
        <v>135390</v>
      </c>
      <c r="C187" s="151" t="s">
        <v>188</v>
      </c>
      <c r="D187" s="207" t="s">
        <v>430</v>
      </c>
      <c r="E187" s="207" t="s">
        <v>1135</v>
      </c>
      <c r="F187" s="207" t="s">
        <v>61</v>
      </c>
      <c r="G187" s="207" t="s">
        <v>73</v>
      </c>
      <c r="H187" s="151" t="s">
        <v>641</v>
      </c>
      <c r="I187" s="207" t="s">
        <v>92</v>
      </c>
      <c r="J187" s="217">
        <v>148377000</v>
      </c>
      <c r="K187" s="207"/>
      <c r="L187" s="207"/>
      <c r="M187" s="207"/>
      <c r="N187" s="207">
        <v>148377000</v>
      </c>
      <c r="Q187"/>
    </row>
    <row r="188" spans="2:17" ht="15" x14ac:dyDescent="0.4">
      <c r="B188" s="151">
        <f>VLOOKUP(C188,Companies[],3,FALSE)</f>
        <v>135390</v>
      </c>
      <c r="C188" s="151" t="s">
        <v>188</v>
      </c>
      <c r="D188" s="207" t="s">
        <v>430</v>
      </c>
      <c r="E188" s="207" t="s">
        <v>1135</v>
      </c>
      <c r="F188" s="207" t="s">
        <v>61</v>
      </c>
      <c r="G188" s="207" t="s">
        <v>73</v>
      </c>
      <c r="H188" s="151" t="s">
        <v>529</v>
      </c>
      <c r="I188" s="207" t="s">
        <v>92</v>
      </c>
      <c r="J188" s="217">
        <v>148112200</v>
      </c>
      <c r="K188" s="207"/>
      <c r="L188" s="207"/>
      <c r="M188" s="207"/>
      <c r="N188" s="207">
        <v>148112200</v>
      </c>
      <c r="Q188"/>
    </row>
    <row r="189" spans="2:17" ht="15" x14ac:dyDescent="0.4">
      <c r="B189" s="151">
        <f>VLOOKUP(C189,Companies[],3,FALSE)</f>
        <v>191023</v>
      </c>
      <c r="C189" s="151" t="s">
        <v>485</v>
      </c>
      <c r="D189" s="207" t="s">
        <v>430</v>
      </c>
      <c r="E189" s="207" t="s">
        <v>1127</v>
      </c>
      <c r="F189" s="207" t="s">
        <v>108</v>
      </c>
      <c r="G189" s="207" t="s">
        <v>108</v>
      </c>
      <c r="H189" s="151"/>
      <c r="I189" s="207" t="s">
        <v>92</v>
      </c>
      <c r="J189" s="217">
        <v>148112075.31</v>
      </c>
      <c r="K189" s="207"/>
      <c r="L189" s="207"/>
      <c r="M189" s="207"/>
      <c r="N189" s="207"/>
      <c r="Q189"/>
    </row>
    <row r="190" spans="2:17" ht="15" x14ac:dyDescent="0.4">
      <c r="B190" s="151">
        <f>VLOOKUP(C190,Companies[],3,FALSE)</f>
        <v>178353</v>
      </c>
      <c r="C190" s="151" t="s">
        <v>499</v>
      </c>
      <c r="D190" s="207" t="s">
        <v>430</v>
      </c>
      <c r="E190" s="207" t="s">
        <v>1135</v>
      </c>
      <c r="F190" s="207" t="s">
        <v>61</v>
      </c>
      <c r="G190" s="207" t="s">
        <v>73</v>
      </c>
      <c r="H190" s="151"/>
      <c r="I190" s="207" t="s">
        <v>92</v>
      </c>
      <c r="J190" s="217">
        <v>147561181.93000001</v>
      </c>
      <c r="K190" s="207"/>
      <c r="L190" s="207"/>
      <c r="M190" s="207"/>
      <c r="N190" s="207"/>
      <c r="Q190"/>
    </row>
    <row r="191" spans="2:17" ht="15" x14ac:dyDescent="0.4">
      <c r="B191" s="151">
        <f>VLOOKUP(C191,Companies[],3,FALSE)</f>
        <v>36828617</v>
      </c>
      <c r="C191" s="151" t="s">
        <v>463</v>
      </c>
      <c r="D191" s="207" t="s">
        <v>430</v>
      </c>
      <c r="E191" s="207" t="s">
        <v>1135</v>
      </c>
      <c r="F191" s="207" t="s">
        <v>61</v>
      </c>
      <c r="G191" s="207" t="s">
        <v>73</v>
      </c>
      <c r="H191" s="151"/>
      <c r="I191" s="207" t="s">
        <v>92</v>
      </c>
      <c r="J191" s="217">
        <v>146925054.5</v>
      </c>
      <c r="K191" s="207"/>
      <c r="L191" s="207"/>
      <c r="M191" s="207"/>
      <c r="N191" s="207"/>
      <c r="Q191"/>
    </row>
    <row r="192" spans="2:17" ht="15" x14ac:dyDescent="0.4">
      <c r="B192" s="151">
        <f>VLOOKUP(C192,Companies[],3,FALSE)</f>
        <v>36282935</v>
      </c>
      <c r="C192" s="151" t="s">
        <v>468</v>
      </c>
      <c r="D192" s="207" t="s">
        <v>430</v>
      </c>
      <c r="E192" s="207" t="s">
        <v>1140</v>
      </c>
      <c r="F192" s="207" t="s">
        <v>108</v>
      </c>
      <c r="G192" s="207" t="s">
        <v>108</v>
      </c>
      <c r="H192" s="151"/>
      <c r="I192" s="207" t="s">
        <v>92</v>
      </c>
      <c r="J192" s="217">
        <v>146210784</v>
      </c>
      <c r="K192" s="207"/>
      <c r="L192" s="207"/>
      <c r="M192" s="207"/>
      <c r="N192" s="207"/>
      <c r="Q192"/>
    </row>
    <row r="193" spans="2:17" ht="15" x14ac:dyDescent="0.4">
      <c r="B193" s="151">
        <f>VLOOKUP(C193,Companies[],3,FALSE)</f>
        <v>32320594</v>
      </c>
      <c r="C193" s="151" t="s">
        <v>205</v>
      </c>
      <c r="D193" s="207" t="s">
        <v>430</v>
      </c>
      <c r="E193" s="207" t="s">
        <v>1137</v>
      </c>
      <c r="F193" s="207" t="s">
        <v>108</v>
      </c>
      <c r="G193" s="207" t="s">
        <v>108</v>
      </c>
      <c r="H193" s="151"/>
      <c r="I193" s="207" t="s">
        <v>92</v>
      </c>
      <c r="J193" s="217">
        <v>145924972.11000001</v>
      </c>
      <c r="K193" s="207"/>
      <c r="L193" s="207"/>
      <c r="M193" s="207"/>
      <c r="N193" s="207"/>
      <c r="Q193"/>
    </row>
    <row r="194" spans="2:17" ht="15" x14ac:dyDescent="0.4">
      <c r="B194" s="151">
        <f>VLOOKUP(C194,Companies[],3,FALSE)</f>
        <v>30019775</v>
      </c>
      <c r="C194" s="151" t="s">
        <v>190</v>
      </c>
      <c r="D194" s="207" t="s">
        <v>430</v>
      </c>
      <c r="E194" s="207" t="s">
        <v>1135</v>
      </c>
      <c r="F194" s="207" t="s">
        <v>61</v>
      </c>
      <c r="G194" s="207" t="s">
        <v>73</v>
      </c>
      <c r="H194" s="151" t="s">
        <v>939</v>
      </c>
      <c r="I194" s="207" t="s">
        <v>92</v>
      </c>
      <c r="J194" s="217">
        <v>145591480</v>
      </c>
      <c r="K194" s="207"/>
      <c r="L194" s="207"/>
      <c r="M194" s="207"/>
      <c r="N194" s="207">
        <v>145591480</v>
      </c>
      <c r="Q194"/>
    </row>
    <row r="195" spans="2:17" ht="15" x14ac:dyDescent="0.4">
      <c r="B195" s="151">
        <f>VLOOKUP(C195,Companies[],3,FALSE)</f>
        <v>33862865</v>
      </c>
      <c r="C195" s="151" t="s">
        <v>465</v>
      </c>
      <c r="D195" s="207" t="s">
        <v>430</v>
      </c>
      <c r="E195" s="207" t="s">
        <v>1140</v>
      </c>
      <c r="F195" s="207" t="s">
        <v>108</v>
      </c>
      <c r="G195" s="207" t="s">
        <v>108</v>
      </c>
      <c r="H195" s="151"/>
      <c r="I195" s="207" t="s">
        <v>92</v>
      </c>
      <c r="J195" s="217">
        <v>145005584</v>
      </c>
      <c r="K195" s="207"/>
      <c r="L195" s="207"/>
      <c r="M195" s="207"/>
      <c r="N195" s="207"/>
      <c r="Q195"/>
    </row>
    <row r="196" spans="2:17" ht="15" x14ac:dyDescent="0.4">
      <c r="B196" s="151">
        <f>VLOOKUP(C196,Companies[],3,FALSE)</f>
        <v>190928</v>
      </c>
      <c r="C196" s="151" t="s">
        <v>496</v>
      </c>
      <c r="D196" s="207" t="s">
        <v>430</v>
      </c>
      <c r="E196" s="207" t="s">
        <v>1135</v>
      </c>
      <c r="F196" s="207" t="s">
        <v>61</v>
      </c>
      <c r="G196" s="207" t="s">
        <v>73</v>
      </c>
      <c r="H196" s="151"/>
      <c r="I196" s="207" t="s">
        <v>92</v>
      </c>
      <c r="J196" s="217">
        <v>142127358.96000001</v>
      </c>
      <c r="K196" s="207"/>
      <c r="L196" s="207"/>
      <c r="M196" s="207"/>
      <c r="N196" s="207"/>
      <c r="Q196"/>
    </row>
    <row r="197" spans="2:17" ht="15" x14ac:dyDescent="0.4">
      <c r="B197" s="151">
        <f>VLOOKUP(C197,Companies[],3,FALSE)</f>
        <v>191282</v>
      </c>
      <c r="C197" s="151" t="s">
        <v>487</v>
      </c>
      <c r="D197" s="207" t="s">
        <v>430</v>
      </c>
      <c r="E197" s="207" t="s">
        <v>1127</v>
      </c>
      <c r="F197" s="207" t="s">
        <v>108</v>
      </c>
      <c r="G197" s="207" t="s">
        <v>108</v>
      </c>
      <c r="H197" s="151"/>
      <c r="I197" s="207" t="s">
        <v>92</v>
      </c>
      <c r="J197" s="217">
        <v>139436918.55000001</v>
      </c>
      <c r="K197" s="207"/>
      <c r="L197" s="207"/>
      <c r="M197" s="207"/>
      <c r="N197" s="207"/>
      <c r="Q197"/>
    </row>
    <row r="198" spans="2:17" ht="15" x14ac:dyDescent="0.4">
      <c r="B198" s="151">
        <f>VLOOKUP(C198,Companies[],3,FALSE)</f>
        <v>190911</v>
      </c>
      <c r="C198" s="151" t="s">
        <v>498</v>
      </c>
      <c r="D198" s="207" t="s">
        <v>430</v>
      </c>
      <c r="E198" s="207" t="s">
        <v>1137</v>
      </c>
      <c r="F198" s="207" t="s">
        <v>108</v>
      </c>
      <c r="G198" s="207" t="s">
        <v>108</v>
      </c>
      <c r="H198" s="151"/>
      <c r="I198" s="207" t="s">
        <v>92</v>
      </c>
      <c r="J198" s="217">
        <v>139087934.31</v>
      </c>
      <c r="K198" s="207"/>
      <c r="L198" s="207"/>
      <c r="M198" s="207"/>
      <c r="N198" s="207"/>
      <c r="Q198"/>
    </row>
    <row r="199" spans="2:17" ht="15" x14ac:dyDescent="0.4">
      <c r="B199" s="151">
        <f>VLOOKUP(C199,Companies[],3,FALSE)</f>
        <v>30019775</v>
      </c>
      <c r="C199" s="151" t="s">
        <v>190</v>
      </c>
      <c r="D199" s="207" t="s">
        <v>430</v>
      </c>
      <c r="E199" s="207" t="s">
        <v>1135</v>
      </c>
      <c r="F199" s="207" t="s">
        <v>61</v>
      </c>
      <c r="G199" s="207" t="s">
        <v>73</v>
      </c>
      <c r="H199" s="151" t="s">
        <v>931</v>
      </c>
      <c r="I199" s="207" t="s">
        <v>92</v>
      </c>
      <c r="J199" s="217">
        <v>139053340</v>
      </c>
      <c r="K199" s="207"/>
      <c r="L199" s="207"/>
      <c r="M199" s="207"/>
      <c r="N199" s="207">
        <v>139053340</v>
      </c>
      <c r="Q199"/>
    </row>
    <row r="200" spans="2:17" ht="15" x14ac:dyDescent="0.4">
      <c r="B200" s="151">
        <f>VLOOKUP(C200,Companies[],3,FALSE)</f>
        <v>135390</v>
      </c>
      <c r="C200" s="151" t="s">
        <v>188</v>
      </c>
      <c r="D200" s="207" t="s">
        <v>430</v>
      </c>
      <c r="E200" s="207" t="s">
        <v>1135</v>
      </c>
      <c r="F200" s="207" t="s">
        <v>61</v>
      </c>
      <c r="G200" s="207" t="s">
        <v>73</v>
      </c>
      <c r="H200" s="151" t="s">
        <v>581</v>
      </c>
      <c r="I200" s="207" t="s">
        <v>92</v>
      </c>
      <c r="J200" s="217">
        <v>138789600</v>
      </c>
      <c r="K200" s="207"/>
      <c r="L200" s="207"/>
      <c r="M200" s="207"/>
      <c r="N200" s="207">
        <v>138789600</v>
      </c>
      <c r="Q200"/>
    </row>
    <row r="201" spans="2:17" ht="15" x14ac:dyDescent="0.4">
      <c r="B201" s="151">
        <f>VLOOKUP(C201,Companies[],3,FALSE)</f>
        <v>31570412</v>
      </c>
      <c r="C201" s="151" t="s">
        <v>198</v>
      </c>
      <c r="D201" s="207" t="s">
        <v>430</v>
      </c>
      <c r="E201" s="207" t="s">
        <v>1140</v>
      </c>
      <c r="F201" s="207" t="s">
        <v>108</v>
      </c>
      <c r="G201" s="207" t="s">
        <v>108</v>
      </c>
      <c r="H201" s="151"/>
      <c r="I201" s="207" t="s">
        <v>92</v>
      </c>
      <c r="J201" s="217">
        <v>138186253</v>
      </c>
      <c r="K201" s="207"/>
      <c r="L201" s="207"/>
      <c r="M201" s="207"/>
      <c r="N201" s="207"/>
      <c r="Q201"/>
    </row>
    <row r="202" spans="2:17" ht="15" x14ac:dyDescent="0.4">
      <c r="B202" s="151">
        <f>VLOOKUP(C202,Companies[],3,FALSE)</f>
        <v>191307</v>
      </c>
      <c r="C202" s="151" t="s">
        <v>489</v>
      </c>
      <c r="D202" s="207" t="s">
        <v>430</v>
      </c>
      <c r="E202" s="207" t="s">
        <v>1135</v>
      </c>
      <c r="F202" s="207" t="s">
        <v>61</v>
      </c>
      <c r="G202" s="207" t="s">
        <v>73</v>
      </c>
      <c r="H202" s="151" t="s">
        <v>812</v>
      </c>
      <c r="I202" s="207" t="s">
        <v>92</v>
      </c>
      <c r="J202" s="217">
        <v>137928600</v>
      </c>
      <c r="K202" s="207"/>
      <c r="L202" s="207"/>
      <c r="M202" s="207"/>
      <c r="N202" s="207">
        <v>137928600</v>
      </c>
      <c r="Q202"/>
    </row>
    <row r="203" spans="2:17" ht="15" x14ac:dyDescent="0.4">
      <c r="B203" s="151">
        <f>VLOOKUP(C203,Companies[],3,FALSE)</f>
        <v>37064892</v>
      </c>
      <c r="C203" s="151" t="s">
        <v>493</v>
      </c>
      <c r="D203" s="207" t="s">
        <v>430</v>
      </c>
      <c r="E203" s="207" t="s">
        <v>1122</v>
      </c>
      <c r="F203" s="207" t="s">
        <v>108</v>
      </c>
      <c r="G203" s="207" t="s">
        <v>108</v>
      </c>
      <c r="H203" s="151"/>
      <c r="I203" s="207" t="s">
        <v>92</v>
      </c>
      <c r="J203" s="217">
        <v>137293526.46000001</v>
      </c>
      <c r="K203" s="207"/>
      <c r="L203" s="207"/>
      <c r="M203" s="207"/>
      <c r="N203" s="207"/>
      <c r="Q203"/>
    </row>
    <row r="204" spans="2:17" ht="15" x14ac:dyDescent="0.4">
      <c r="B204" s="151">
        <f>VLOOKUP(C204,Companies[],3,FALSE)</f>
        <v>30019775</v>
      </c>
      <c r="C204" s="151" t="s">
        <v>190</v>
      </c>
      <c r="D204" s="207" t="s">
        <v>430</v>
      </c>
      <c r="E204" s="207" t="s">
        <v>1135</v>
      </c>
      <c r="F204" s="207" t="s">
        <v>61</v>
      </c>
      <c r="G204" s="207" t="s">
        <v>73</v>
      </c>
      <c r="H204" s="151" t="s">
        <v>897</v>
      </c>
      <c r="I204" s="207" t="s">
        <v>92</v>
      </c>
      <c r="J204" s="217">
        <v>134032600</v>
      </c>
      <c r="K204" s="207"/>
      <c r="L204" s="207"/>
      <c r="M204" s="207"/>
      <c r="N204" s="207">
        <v>134032600</v>
      </c>
      <c r="Q204"/>
    </row>
    <row r="205" spans="2:17" ht="15" x14ac:dyDescent="0.4">
      <c r="B205" s="151">
        <f>VLOOKUP(C205,Companies[],3,FALSE)</f>
        <v>30019775</v>
      </c>
      <c r="C205" s="151" t="s">
        <v>190</v>
      </c>
      <c r="D205" s="207" t="s">
        <v>430</v>
      </c>
      <c r="E205" s="207" t="s">
        <v>1135</v>
      </c>
      <c r="F205" s="207" t="s">
        <v>61</v>
      </c>
      <c r="G205" s="207" t="s">
        <v>73</v>
      </c>
      <c r="H205" s="151" t="s">
        <v>949</v>
      </c>
      <c r="I205" s="207" t="s">
        <v>92</v>
      </c>
      <c r="J205" s="217">
        <v>133290680</v>
      </c>
      <c r="K205" s="207"/>
      <c r="L205" s="207"/>
      <c r="M205" s="207"/>
      <c r="N205" s="207">
        <v>133290680</v>
      </c>
      <c r="Q205"/>
    </row>
    <row r="206" spans="2:17" ht="15" x14ac:dyDescent="0.4">
      <c r="B206" s="151">
        <f>VLOOKUP(C206,Companies[],3,FALSE)</f>
        <v>13498562</v>
      </c>
      <c r="C206" s="151" t="s">
        <v>501</v>
      </c>
      <c r="D206" s="207" t="s">
        <v>430</v>
      </c>
      <c r="E206" s="207" t="s">
        <v>1135</v>
      </c>
      <c r="F206" s="207" t="s">
        <v>61</v>
      </c>
      <c r="G206" s="207" t="s">
        <v>73</v>
      </c>
      <c r="H206" s="151"/>
      <c r="I206" s="207" t="s">
        <v>92</v>
      </c>
      <c r="J206" s="217">
        <v>131819259.16000001</v>
      </c>
      <c r="K206" s="207"/>
      <c r="L206" s="207"/>
      <c r="M206" s="207"/>
      <c r="N206" s="207"/>
      <c r="Q206"/>
    </row>
    <row r="207" spans="2:17" ht="15" x14ac:dyDescent="0.4">
      <c r="B207" s="151">
        <f>VLOOKUP(C207,Companies[],3,FALSE)</f>
        <v>191023</v>
      </c>
      <c r="C207" s="151" t="s">
        <v>485</v>
      </c>
      <c r="D207" s="207" t="s">
        <v>433</v>
      </c>
      <c r="E207" s="207" t="s">
        <v>1139</v>
      </c>
      <c r="F207" s="207" t="s">
        <v>108</v>
      </c>
      <c r="G207" s="207" t="s">
        <v>108</v>
      </c>
      <c r="H207" s="151"/>
      <c r="I207" s="207" t="s">
        <v>92</v>
      </c>
      <c r="J207" s="217">
        <v>129702174.01000001</v>
      </c>
      <c r="K207" s="207"/>
      <c r="L207" s="207"/>
      <c r="M207" s="207"/>
      <c r="N207" s="207"/>
      <c r="Q207"/>
    </row>
    <row r="208" spans="2:17" ht="15" x14ac:dyDescent="0.4">
      <c r="B208" s="151">
        <f>VLOOKUP(C208,Companies[],3,FALSE)</f>
        <v>191000</v>
      </c>
      <c r="C208" s="151" t="s">
        <v>484</v>
      </c>
      <c r="D208" s="207" t="s">
        <v>433</v>
      </c>
      <c r="E208" s="207" t="s">
        <v>1139</v>
      </c>
      <c r="F208" s="207" t="s">
        <v>108</v>
      </c>
      <c r="G208" s="207" t="s">
        <v>108</v>
      </c>
      <c r="H208" s="151"/>
      <c r="I208" s="207" t="s">
        <v>92</v>
      </c>
      <c r="J208" s="217">
        <v>129481852.63</v>
      </c>
      <c r="K208" s="207"/>
      <c r="L208" s="207"/>
      <c r="M208" s="207"/>
      <c r="N208" s="207"/>
      <c r="Q208"/>
    </row>
    <row r="209" spans="2:17" ht="15" x14ac:dyDescent="0.4">
      <c r="B209" s="151">
        <f>VLOOKUP(C209,Companies[],3,FALSE)</f>
        <v>26333503</v>
      </c>
      <c r="C209" s="151" t="s">
        <v>462</v>
      </c>
      <c r="D209" s="207" t="s">
        <v>430</v>
      </c>
      <c r="E209" s="207" t="s">
        <v>1135</v>
      </c>
      <c r="F209" s="207" t="s">
        <v>61</v>
      </c>
      <c r="G209" s="207" t="s">
        <v>73</v>
      </c>
      <c r="H209" s="151" t="s">
        <v>757</v>
      </c>
      <c r="I209" s="207" t="s">
        <v>92</v>
      </c>
      <c r="J209" s="217">
        <v>127056360</v>
      </c>
      <c r="K209" s="207"/>
      <c r="L209" s="207"/>
      <c r="M209" s="207"/>
      <c r="N209" s="207">
        <v>127056360</v>
      </c>
      <c r="Q209"/>
    </row>
    <row r="210" spans="2:17" ht="15" x14ac:dyDescent="0.4">
      <c r="B210" s="151">
        <f>VLOOKUP(C210,Companies[],3,FALSE)</f>
        <v>30019775</v>
      </c>
      <c r="C210" s="151" t="s">
        <v>190</v>
      </c>
      <c r="D210" s="207" t="s">
        <v>430</v>
      </c>
      <c r="E210" s="207" t="s">
        <v>1135</v>
      </c>
      <c r="F210" s="207" t="s">
        <v>61</v>
      </c>
      <c r="G210" s="207" t="s">
        <v>73</v>
      </c>
      <c r="H210" s="151" t="s">
        <v>1081</v>
      </c>
      <c r="I210" s="207" t="s">
        <v>92</v>
      </c>
      <c r="J210" s="217">
        <v>123743140</v>
      </c>
      <c r="K210" s="207"/>
      <c r="L210" s="207"/>
      <c r="M210" s="207"/>
      <c r="N210" s="207">
        <v>123743140</v>
      </c>
      <c r="Q210"/>
    </row>
    <row r="211" spans="2:17" ht="15" x14ac:dyDescent="0.4">
      <c r="B211" s="151">
        <f>VLOOKUP(C211,Companies[],3,FALSE)</f>
        <v>36828617</v>
      </c>
      <c r="C211" s="151" t="s">
        <v>463</v>
      </c>
      <c r="D211" s="207" t="s">
        <v>432</v>
      </c>
      <c r="E211" s="207" t="s">
        <v>1130</v>
      </c>
      <c r="F211" s="207" t="s">
        <v>108</v>
      </c>
      <c r="G211" s="207" t="s">
        <v>108</v>
      </c>
      <c r="H211" s="151"/>
      <c r="I211" s="207" t="s">
        <v>92</v>
      </c>
      <c r="J211" s="217">
        <v>123698994</v>
      </c>
      <c r="K211" s="207"/>
      <c r="L211" s="207"/>
      <c r="M211" s="207"/>
      <c r="N211" s="207"/>
      <c r="Q211"/>
    </row>
    <row r="212" spans="2:17" ht="15" x14ac:dyDescent="0.4">
      <c r="B212" s="151">
        <f>VLOOKUP(C212,Companies[],3,FALSE)</f>
        <v>38453810</v>
      </c>
      <c r="C212" s="151" t="s">
        <v>474</v>
      </c>
      <c r="D212" s="207" t="s">
        <v>430</v>
      </c>
      <c r="E212" s="207" t="s">
        <v>1140</v>
      </c>
      <c r="F212" s="207" t="s">
        <v>108</v>
      </c>
      <c r="G212" s="207" t="s">
        <v>108</v>
      </c>
      <c r="H212" s="151"/>
      <c r="I212" s="207" t="s">
        <v>92</v>
      </c>
      <c r="J212" s="217">
        <v>122550436</v>
      </c>
      <c r="K212" s="207"/>
      <c r="L212" s="207"/>
      <c r="M212" s="207"/>
      <c r="N212" s="207"/>
      <c r="Q212"/>
    </row>
    <row r="213" spans="2:17" ht="15" x14ac:dyDescent="0.4">
      <c r="B213" s="151">
        <f>VLOOKUP(C213,Companies[],3,FALSE)</f>
        <v>135390</v>
      </c>
      <c r="C213" s="151" t="s">
        <v>188</v>
      </c>
      <c r="D213" s="207" t="s">
        <v>430</v>
      </c>
      <c r="E213" s="207" t="s">
        <v>1135</v>
      </c>
      <c r="F213" s="207" t="s">
        <v>61</v>
      </c>
      <c r="G213" s="207" t="s">
        <v>73</v>
      </c>
      <c r="H213" s="151" t="s">
        <v>593</v>
      </c>
      <c r="I213" s="207" t="s">
        <v>92</v>
      </c>
      <c r="J213" s="217">
        <v>120846900</v>
      </c>
      <c r="K213" s="207"/>
      <c r="L213" s="207"/>
      <c r="M213" s="207"/>
      <c r="N213" s="207">
        <v>120846900</v>
      </c>
      <c r="Q213"/>
    </row>
    <row r="214" spans="2:17" ht="15" x14ac:dyDescent="0.4">
      <c r="B214" s="151">
        <f>VLOOKUP(C214,Companies[],3,FALSE)</f>
        <v>20077720</v>
      </c>
      <c r="C214" s="151" t="s">
        <v>186</v>
      </c>
      <c r="D214" s="207" t="s">
        <v>430</v>
      </c>
      <c r="E214" s="207" t="s">
        <v>1137</v>
      </c>
      <c r="F214" s="207" t="s">
        <v>108</v>
      </c>
      <c r="G214" s="207" t="s">
        <v>108</v>
      </c>
      <c r="H214" s="151"/>
      <c r="I214" s="207" t="s">
        <v>92</v>
      </c>
      <c r="J214" s="217">
        <v>119452597.41</v>
      </c>
      <c r="K214" s="207"/>
      <c r="L214" s="207"/>
      <c r="M214" s="207"/>
      <c r="N214" s="207"/>
      <c r="Q214"/>
    </row>
    <row r="215" spans="2:17" ht="15" x14ac:dyDescent="0.4">
      <c r="B215" s="151">
        <f>VLOOKUP(C215,Companies[],3,FALSE)</f>
        <v>36716128</v>
      </c>
      <c r="C215" s="151" t="s">
        <v>200</v>
      </c>
      <c r="D215" s="207" t="s">
        <v>430</v>
      </c>
      <c r="E215" s="207" t="s">
        <v>1122</v>
      </c>
      <c r="F215" s="207" t="s">
        <v>108</v>
      </c>
      <c r="G215" s="207" t="s">
        <v>108</v>
      </c>
      <c r="H215" s="151"/>
      <c r="I215" s="207" t="s">
        <v>92</v>
      </c>
      <c r="J215" s="217">
        <v>118836259.99000001</v>
      </c>
      <c r="K215" s="207"/>
      <c r="L215" s="207"/>
      <c r="M215" s="207"/>
      <c r="N215" s="207"/>
      <c r="Q215"/>
    </row>
    <row r="216" spans="2:17" ht="15" x14ac:dyDescent="0.4">
      <c r="B216" s="151">
        <f>VLOOKUP(C216,Companies[],3,FALSE)</f>
        <v>190977</v>
      </c>
      <c r="C216" s="151" t="s">
        <v>490</v>
      </c>
      <c r="D216" s="207" t="s">
        <v>430</v>
      </c>
      <c r="E216" s="207" t="s">
        <v>1132</v>
      </c>
      <c r="F216" s="207" t="s">
        <v>108</v>
      </c>
      <c r="G216" s="207" t="s">
        <v>108</v>
      </c>
      <c r="H216" s="151"/>
      <c r="I216" s="207" t="s">
        <v>92</v>
      </c>
      <c r="J216" s="217">
        <v>117454047.77999999</v>
      </c>
      <c r="K216" s="207"/>
      <c r="L216" s="207"/>
      <c r="M216" s="207"/>
      <c r="N216" s="207"/>
      <c r="Q216"/>
    </row>
    <row r="217" spans="2:17" ht="15" x14ac:dyDescent="0.4">
      <c r="B217" s="151">
        <f>VLOOKUP(C217,Companies[],3,FALSE)</f>
        <v>35713283</v>
      </c>
      <c r="C217" s="151" t="s">
        <v>491</v>
      </c>
      <c r="D217" s="207" t="s">
        <v>430</v>
      </c>
      <c r="E217" s="207" t="s">
        <v>1137</v>
      </c>
      <c r="F217" s="207" t="s">
        <v>108</v>
      </c>
      <c r="G217" s="207" t="s">
        <v>108</v>
      </c>
      <c r="H217" s="151"/>
      <c r="I217" s="207" t="s">
        <v>92</v>
      </c>
      <c r="J217" s="217">
        <v>116875688.42</v>
      </c>
      <c r="K217" s="207"/>
      <c r="L217" s="207"/>
      <c r="M217" s="207"/>
      <c r="N217" s="207"/>
      <c r="Q217"/>
    </row>
    <row r="218" spans="2:17" ht="15" x14ac:dyDescent="0.4">
      <c r="B218" s="151">
        <f>VLOOKUP(C218,Companies[],3,FALSE)</f>
        <v>135390</v>
      </c>
      <c r="C218" s="151" t="s">
        <v>188</v>
      </c>
      <c r="D218" s="207" t="s">
        <v>430</v>
      </c>
      <c r="E218" s="207" t="s">
        <v>1135</v>
      </c>
      <c r="F218" s="207" t="s">
        <v>61</v>
      </c>
      <c r="G218" s="207" t="s">
        <v>73</v>
      </c>
      <c r="H218" s="151" t="s">
        <v>597</v>
      </c>
      <c r="I218" s="207" t="s">
        <v>92</v>
      </c>
      <c r="J218" s="217">
        <v>115187500</v>
      </c>
      <c r="K218" s="207"/>
      <c r="L218" s="207"/>
      <c r="M218" s="207"/>
      <c r="N218" s="207">
        <v>115187500</v>
      </c>
      <c r="Q218"/>
    </row>
    <row r="219" spans="2:17" ht="15" x14ac:dyDescent="0.4">
      <c r="B219" s="151">
        <f>VLOOKUP(C219,Companies[],3,FALSE)</f>
        <v>30019775</v>
      </c>
      <c r="C219" s="151" t="s">
        <v>190</v>
      </c>
      <c r="D219" s="207" t="s">
        <v>430</v>
      </c>
      <c r="E219" s="207" t="s">
        <v>1135</v>
      </c>
      <c r="F219" s="207" t="s">
        <v>61</v>
      </c>
      <c r="G219" s="207" t="s">
        <v>73</v>
      </c>
      <c r="H219" s="151" t="s">
        <v>901</v>
      </c>
      <c r="I219" s="207" t="s">
        <v>92</v>
      </c>
      <c r="J219" s="217">
        <v>114087330</v>
      </c>
      <c r="K219" s="207"/>
      <c r="L219" s="207"/>
      <c r="M219" s="207"/>
      <c r="N219" s="207">
        <v>114087330</v>
      </c>
      <c r="Q219"/>
    </row>
    <row r="220" spans="2:17" ht="15" x14ac:dyDescent="0.4">
      <c r="B220" s="151">
        <f>VLOOKUP(C220,Companies[],3,FALSE)</f>
        <v>32087941</v>
      </c>
      <c r="C220" s="151" t="s">
        <v>207</v>
      </c>
      <c r="D220" s="207" t="s">
        <v>430</v>
      </c>
      <c r="E220" s="207" t="s">
        <v>1137</v>
      </c>
      <c r="F220" s="207" t="s">
        <v>108</v>
      </c>
      <c r="G220" s="207" t="s">
        <v>108</v>
      </c>
      <c r="H220" s="151"/>
      <c r="I220" s="207" t="s">
        <v>92</v>
      </c>
      <c r="J220" s="217">
        <v>111987995.19999999</v>
      </c>
      <c r="K220" s="207"/>
      <c r="L220" s="207"/>
      <c r="M220" s="207"/>
      <c r="N220" s="207"/>
      <c r="Q220"/>
    </row>
    <row r="221" spans="2:17" ht="15" x14ac:dyDescent="0.4">
      <c r="B221" s="151">
        <f>VLOOKUP(C221,Companies[],3,FALSE)</f>
        <v>135390</v>
      </c>
      <c r="C221" s="151" t="s">
        <v>188</v>
      </c>
      <c r="D221" s="207" t="s">
        <v>430</v>
      </c>
      <c r="E221" s="207" t="s">
        <v>1135</v>
      </c>
      <c r="F221" s="207" t="s">
        <v>61</v>
      </c>
      <c r="G221" s="207" t="s">
        <v>73</v>
      </c>
      <c r="H221" s="151" t="s">
        <v>687</v>
      </c>
      <c r="I221" s="207" t="s">
        <v>92</v>
      </c>
      <c r="J221" s="217">
        <v>110499800</v>
      </c>
      <c r="K221" s="207"/>
      <c r="L221" s="207"/>
      <c r="M221" s="207"/>
      <c r="N221" s="207">
        <v>110499800</v>
      </c>
      <c r="Q221"/>
    </row>
    <row r="222" spans="2:17" ht="15" x14ac:dyDescent="0.4">
      <c r="B222" s="151">
        <f>VLOOKUP(C222,Companies[],3,FALSE)</f>
        <v>32426289</v>
      </c>
      <c r="C222" s="151" t="s">
        <v>472</v>
      </c>
      <c r="D222" s="207" t="s">
        <v>430</v>
      </c>
      <c r="E222" s="207" t="s">
        <v>1140</v>
      </c>
      <c r="F222" s="207" t="s">
        <v>108</v>
      </c>
      <c r="G222" s="207" t="s">
        <v>108</v>
      </c>
      <c r="H222" s="151"/>
      <c r="I222" s="207" t="s">
        <v>92</v>
      </c>
      <c r="J222" s="217">
        <v>110351543</v>
      </c>
      <c r="K222" s="207"/>
      <c r="L222" s="207"/>
      <c r="M222" s="207"/>
      <c r="N222" s="207"/>
      <c r="Q222"/>
    </row>
    <row r="223" spans="2:17" ht="15" x14ac:dyDescent="0.4">
      <c r="B223" s="151">
        <f>VLOOKUP(C223,Companies[],3,FALSE)</f>
        <v>135390</v>
      </c>
      <c r="C223" s="151" t="s">
        <v>188</v>
      </c>
      <c r="D223" s="207" t="s">
        <v>430</v>
      </c>
      <c r="E223" s="207" t="s">
        <v>1135</v>
      </c>
      <c r="F223" s="207" t="s">
        <v>61</v>
      </c>
      <c r="G223" s="207" t="s">
        <v>73</v>
      </c>
      <c r="H223" s="151" t="s">
        <v>683</v>
      </c>
      <c r="I223" s="207" t="s">
        <v>92</v>
      </c>
      <c r="J223" s="217">
        <v>109257000</v>
      </c>
      <c r="K223" s="207"/>
      <c r="L223" s="207"/>
      <c r="M223" s="207"/>
      <c r="N223" s="207">
        <v>109257000</v>
      </c>
      <c r="Q223"/>
    </row>
    <row r="224" spans="2:17" ht="15" x14ac:dyDescent="0.4">
      <c r="B224" s="151">
        <f>VLOOKUP(C224,Companies[],3,FALSE)</f>
        <v>30019775</v>
      </c>
      <c r="C224" s="151" t="s">
        <v>190</v>
      </c>
      <c r="D224" s="207" t="s">
        <v>430</v>
      </c>
      <c r="E224" s="207" t="s">
        <v>1135</v>
      </c>
      <c r="F224" s="207" t="s">
        <v>61</v>
      </c>
      <c r="G224" s="207" t="s">
        <v>73</v>
      </c>
      <c r="H224" s="151" t="s">
        <v>997</v>
      </c>
      <c r="I224" s="207" t="s">
        <v>92</v>
      </c>
      <c r="J224" s="217">
        <v>107912360</v>
      </c>
      <c r="K224" s="207"/>
      <c r="L224" s="207"/>
      <c r="M224" s="207"/>
      <c r="N224" s="207">
        <v>107912360</v>
      </c>
      <c r="Q224"/>
    </row>
    <row r="225" spans="2:17" ht="15" x14ac:dyDescent="0.4">
      <c r="B225" s="151">
        <f>VLOOKUP(C225,Companies[],3,FALSE)</f>
        <v>30019775</v>
      </c>
      <c r="C225" s="151" t="s">
        <v>190</v>
      </c>
      <c r="D225" s="207" t="s">
        <v>430</v>
      </c>
      <c r="E225" s="207" t="s">
        <v>1135</v>
      </c>
      <c r="F225" s="207" t="s">
        <v>61</v>
      </c>
      <c r="G225" s="207" t="s">
        <v>73</v>
      </c>
      <c r="H225" s="151" t="s">
        <v>893</v>
      </c>
      <c r="I225" s="207" t="s">
        <v>92</v>
      </c>
      <c r="J225" s="217">
        <v>106999020</v>
      </c>
      <c r="K225" s="207"/>
      <c r="L225" s="207"/>
      <c r="M225" s="207"/>
      <c r="N225" s="207">
        <v>106999020</v>
      </c>
      <c r="Q225"/>
    </row>
    <row r="226" spans="2:17" ht="15" x14ac:dyDescent="0.4">
      <c r="B226" s="151">
        <f>VLOOKUP(C226,Companies[],3,FALSE)</f>
        <v>135390</v>
      </c>
      <c r="C226" s="151" t="s">
        <v>188</v>
      </c>
      <c r="D226" s="207" t="s">
        <v>430</v>
      </c>
      <c r="E226" s="207" t="s">
        <v>1135</v>
      </c>
      <c r="F226" s="207" t="s">
        <v>61</v>
      </c>
      <c r="G226" s="207" t="s">
        <v>73</v>
      </c>
      <c r="H226" s="151" t="s">
        <v>520</v>
      </c>
      <c r="I226" s="207" t="s">
        <v>92</v>
      </c>
      <c r="J226" s="217">
        <v>105788800</v>
      </c>
      <c r="K226" s="207"/>
      <c r="L226" s="207"/>
      <c r="M226" s="207"/>
      <c r="N226" s="207">
        <v>105788800</v>
      </c>
      <c r="Q226"/>
    </row>
    <row r="227" spans="2:17" ht="15" x14ac:dyDescent="0.4">
      <c r="B227" s="151">
        <f>VLOOKUP(C227,Companies[],3,FALSE)</f>
        <v>32359108</v>
      </c>
      <c r="C227" s="151" t="s">
        <v>209</v>
      </c>
      <c r="D227" s="207" t="s">
        <v>430</v>
      </c>
      <c r="E227" s="207" t="s">
        <v>1137</v>
      </c>
      <c r="F227" s="207" t="s">
        <v>108</v>
      </c>
      <c r="G227" s="207" t="s">
        <v>108</v>
      </c>
      <c r="H227" s="151"/>
      <c r="I227" s="207" t="s">
        <v>92</v>
      </c>
      <c r="J227" s="217">
        <v>105166667.15000001</v>
      </c>
      <c r="K227" s="207"/>
      <c r="L227" s="207"/>
      <c r="M227" s="207"/>
      <c r="N227" s="207"/>
      <c r="Q227"/>
    </row>
    <row r="228" spans="2:17" ht="15" x14ac:dyDescent="0.4">
      <c r="B228" s="151">
        <f>VLOOKUP(C228,Companies[],3,FALSE)</f>
        <v>135390</v>
      </c>
      <c r="C228" s="151" t="s">
        <v>188</v>
      </c>
      <c r="D228" s="207" t="s">
        <v>430</v>
      </c>
      <c r="E228" s="207" t="s">
        <v>1135</v>
      </c>
      <c r="F228" s="207" t="s">
        <v>61</v>
      </c>
      <c r="G228" s="207" t="s">
        <v>73</v>
      </c>
      <c r="H228" s="151" t="s">
        <v>549</v>
      </c>
      <c r="I228" s="207" t="s">
        <v>92</v>
      </c>
      <c r="J228" s="217">
        <v>104835700</v>
      </c>
      <c r="K228" s="207"/>
      <c r="L228" s="207"/>
      <c r="M228" s="207"/>
      <c r="N228" s="207">
        <v>104835700</v>
      </c>
      <c r="Q228"/>
    </row>
    <row r="229" spans="2:17" ht="15" x14ac:dyDescent="0.4">
      <c r="B229" s="151">
        <f>VLOOKUP(C229,Companies[],3,FALSE)</f>
        <v>30019775</v>
      </c>
      <c r="C229" s="151" t="s">
        <v>190</v>
      </c>
      <c r="D229" s="207" t="s">
        <v>430</v>
      </c>
      <c r="E229" s="207" t="s">
        <v>1135</v>
      </c>
      <c r="F229" s="207" t="s">
        <v>61</v>
      </c>
      <c r="G229" s="207" t="s">
        <v>73</v>
      </c>
      <c r="H229" s="151" t="s">
        <v>841</v>
      </c>
      <c r="I229" s="207" t="s">
        <v>92</v>
      </c>
      <c r="J229" s="217">
        <v>104368820</v>
      </c>
      <c r="K229" s="207"/>
      <c r="L229" s="207"/>
      <c r="M229" s="207"/>
      <c r="N229" s="207">
        <v>104368820</v>
      </c>
      <c r="Q229"/>
    </row>
    <row r="230" spans="2:17" ht="15" x14ac:dyDescent="0.4">
      <c r="B230" s="151">
        <f>VLOOKUP(C230,Companies[],3,FALSE)</f>
        <v>40695853</v>
      </c>
      <c r="C230" s="151" t="s">
        <v>212</v>
      </c>
      <c r="D230" s="207" t="s">
        <v>430</v>
      </c>
      <c r="E230" s="207" t="s">
        <v>1137</v>
      </c>
      <c r="F230" s="207" t="s">
        <v>108</v>
      </c>
      <c r="G230" s="207" t="s">
        <v>108</v>
      </c>
      <c r="H230" s="151"/>
      <c r="I230" s="207" t="s">
        <v>92</v>
      </c>
      <c r="J230" s="217">
        <v>103906827.58</v>
      </c>
      <c r="K230" s="207"/>
      <c r="L230" s="207"/>
      <c r="M230" s="207"/>
      <c r="N230" s="207"/>
      <c r="Q230"/>
    </row>
    <row r="231" spans="2:17" ht="15" x14ac:dyDescent="0.4">
      <c r="B231" s="151">
        <f>VLOOKUP(C231,Companies[],3,FALSE)</f>
        <v>30019801</v>
      </c>
      <c r="C231" s="151" t="s">
        <v>196</v>
      </c>
      <c r="D231" s="207" t="s">
        <v>430</v>
      </c>
      <c r="E231" s="207" t="s">
        <v>1132</v>
      </c>
      <c r="F231" s="207" t="s">
        <v>108</v>
      </c>
      <c r="G231" s="207" t="s">
        <v>108</v>
      </c>
      <c r="H231" s="151"/>
      <c r="I231" s="207" t="s">
        <v>92</v>
      </c>
      <c r="J231" s="217">
        <v>102102406.67</v>
      </c>
      <c r="K231" s="207"/>
      <c r="L231" s="207"/>
      <c r="M231" s="207"/>
      <c r="N231" s="207"/>
      <c r="Q231"/>
    </row>
    <row r="232" spans="2:17" ht="15" x14ac:dyDescent="0.4">
      <c r="B232" s="151">
        <f>VLOOKUP(C232,Companies[],3,FALSE)</f>
        <v>23152126</v>
      </c>
      <c r="C232" s="151" t="s">
        <v>192</v>
      </c>
      <c r="D232" s="207" t="s">
        <v>430</v>
      </c>
      <c r="E232" s="207" t="s">
        <v>1140</v>
      </c>
      <c r="F232" s="207" t="s">
        <v>108</v>
      </c>
      <c r="G232" s="207" t="s">
        <v>108</v>
      </c>
      <c r="H232" s="151"/>
      <c r="I232" s="207" t="s">
        <v>92</v>
      </c>
      <c r="J232" s="217">
        <v>101743337</v>
      </c>
      <c r="K232" s="207"/>
      <c r="L232" s="207"/>
      <c r="M232" s="207"/>
      <c r="N232" s="207"/>
      <c r="Q232"/>
    </row>
    <row r="233" spans="2:17" ht="15" x14ac:dyDescent="0.4">
      <c r="B233" s="151">
        <f>VLOOKUP(C233,Companies[],3,FALSE)</f>
        <v>135390</v>
      </c>
      <c r="C233" s="151" t="s">
        <v>188</v>
      </c>
      <c r="D233" s="207" t="s">
        <v>430</v>
      </c>
      <c r="E233" s="207" t="s">
        <v>1135</v>
      </c>
      <c r="F233" s="207" t="s">
        <v>61</v>
      </c>
      <c r="G233" s="207" t="s">
        <v>73</v>
      </c>
      <c r="H233" s="151" t="s">
        <v>613</v>
      </c>
      <c r="I233" s="207" t="s">
        <v>92</v>
      </c>
      <c r="J233" s="217">
        <v>100936200</v>
      </c>
      <c r="K233" s="207"/>
      <c r="L233" s="207"/>
      <c r="M233" s="207"/>
      <c r="N233" s="207">
        <v>100936200</v>
      </c>
      <c r="Q233"/>
    </row>
    <row r="234" spans="2:17" ht="15" x14ac:dyDescent="0.4">
      <c r="B234" s="151">
        <f>VLOOKUP(C234,Companies[],3,FALSE)</f>
        <v>190905</v>
      </c>
      <c r="C234" s="151" t="s">
        <v>486</v>
      </c>
      <c r="D234" s="207" t="s">
        <v>430</v>
      </c>
      <c r="E234" s="207" t="s">
        <v>1127</v>
      </c>
      <c r="F234" s="207" t="s">
        <v>108</v>
      </c>
      <c r="G234" s="207" t="s">
        <v>108</v>
      </c>
      <c r="H234" s="151"/>
      <c r="I234" s="207" t="s">
        <v>92</v>
      </c>
      <c r="J234" s="217">
        <v>99620154.420000002</v>
      </c>
      <c r="K234" s="207"/>
      <c r="L234" s="207"/>
      <c r="M234" s="207"/>
      <c r="N234" s="207"/>
      <c r="Q234"/>
    </row>
    <row r="235" spans="2:17" ht="15" x14ac:dyDescent="0.4">
      <c r="B235" s="151">
        <f>VLOOKUP(C235,Companies[],3,FALSE)</f>
        <v>135390</v>
      </c>
      <c r="C235" s="151" t="s">
        <v>188</v>
      </c>
      <c r="D235" s="207" t="s">
        <v>430</v>
      </c>
      <c r="E235" s="207" t="s">
        <v>1135</v>
      </c>
      <c r="F235" s="207" t="s">
        <v>61</v>
      </c>
      <c r="G235" s="207" t="s">
        <v>73</v>
      </c>
      <c r="H235" s="151" t="s">
        <v>555</v>
      </c>
      <c r="I235" s="207" t="s">
        <v>92</v>
      </c>
      <c r="J235" s="217">
        <v>98193700</v>
      </c>
      <c r="K235" s="207"/>
      <c r="L235" s="207"/>
      <c r="M235" s="207"/>
      <c r="N235" s="207">
        <v>98193700</v>
      </c>
      <c r="Q235"/>
    </row>
    <row r="236" spans="2:17" ht="15" x14ac:dyDescent="0.4">
      <c r="B236" s="151">
        <f>VLOOKUP(C236,Companies[],3,FALSE)</f>
        <v>190928</v>
      </c>
      <c r="C236" s="151" t="s">
        <v>496</v>
      </c>
      <c r="D236" s="207" t="s">
        <v>430</v>
      </c>
      <c r="E236" s="207" t="s">
        <v>1132</v>
      </c>
      <c r="F236" s="207" t="s">
        <v>108</v>
      </c>
      <c r="G236" s="207" t="s">
        <v>108</v>
      </c>
      <c r="H236" s="151"/>
      <c r="I236" s="207" t="s">
        <v>92</v>
      </c>
      <c r="J236" s="217">
        <v>98176394.929999992</v>
      </c>
      <c r="K236" s="207"/>
      <c r="L236" s="207"/>
      <c r="M236" s="207"/>
      <c r="N236" s="207"/>
      <c r="Q236"/>
    </row>
    <row r="237" spans="2:17" ht="15" x14ac:dyDescent="0.4">
      <c r="B237" s="151">
        <f>VLOOKUP(C237,Companies[],3,FALSE)</f>
        <v>35713283</v>
      </c>
      <c r="C237" s="151" t="s">
        <v>491</v>
      </c>
      <c r="D237" s="207" t="s">
        <v>433</v>
      </c>
      <c r="E237" s="207" t="s">
        <v>1139</v>
      </c>
      <c r="F237" s="207" t="s">
        <v>108</v>
      </c>
      <c r="G237" s="207" t="s">
        <v>108</v>
      </c>
      <c r="H237" s="151"/>
      <c r="I237" s="207" t="s">
        <v>92</v>
      </c>
      <c r="J237" s="217">
        <v>96629575.449999899</v>
      </c>
      <c r="K237" s="207"/>
      <c r="L237" s="207"/>
      <c r="M237" s="207"/>
      <c r="N237" s="207"/>
      <c r="Q237"/>
    </row>
    <row r="238" spans="2:17" ht="15" x14ac:dyDescent="0.4">
      <c r="B238" s="151">
        <f>VLOOKUP(C238,Companies[],3,FALSE)</f>
        <v>24186185</v>
      </c>
      <c r="C238" s="151" t="s">
        <v>471</v>
      </c>
      <c r="D238" s="207" t="s">
        <v>430</v>
      </c>
      <c r="E238" s="207" t="s">
        <v>1135</v>
      </c>
      <c r="F238" s="207" t="s">
        <v>61</v>
      </c>
      <c r="G238" s="207" t="s">
        <v>73</v>
      </c>
      <c r="H238" s="151"/>
      <c r="I238" s="207" t="s">
        <v>92</v>
      </c>
      <c r="J238" s="217">
        <v>95448275.640000001</v>
      </c>
      <c r="K238" s="207"/>
      <c r="L238" s="207"/>
      <c r="M238" s="207"/>
      <c r="N238" s="207"/>
      <c r="Q238"/>
    </row>
    <row r="239" spans="2:17" ht="15" x14ac:dyDescent="0.4">
      <c r="B239" s="151">
        <f>VLOOKUP(C239,Companies[],3,FALSE)</f>
        <v>30019775</v>
      </c>
      <c r="C239" s="151" t="s">
        <v>190</v>
      </c>
      <c r="D239" s="207" t="s">
        <v>430</v>
      </c>
      <c r="E239" s="207" t="s">
        <v>1135</v>
      </c>
      <c r="F239" s="207" t="s">
        <v>61</v>
      </c>
      <c r="G239" s="207" t="s">
        <v>73</v>
      </c>
      <c r="H239" s="151" t="s">
        <v>945</v>
      </c>
      <c r="I239" s="207" t="s">
        <v>92</v>
      </c>
      <c r="J239" s="217">
        <v>94283300</v>
      </c>
      <c r="K239" s="207"/>
      <c r="L239" s="207"/>
      <c r="M239" s="207"/>
      <c r="N239" s="207">
        <v>94283300</v>
      </c>
      <c r="Q239"/>
    </row>
    <row r="240" spans="2:17" ht="15" x14ac:dyDescent="0.4">
      <c r="B240" s="151">
        <f>VLOOKUP(C240,Companies[],3,FALSE)</f>
        <v>36028628</v>
      </c>
      <c r="C240" s="151" t="s">
        <v>503</v>
      </c>
      <c r="D240" s="207" t="s">
        <v>430</v>
      </c>
      <c r="E240" s="207" t="s">
        <v>1140</v>
      </c>
      <c r="F240" s="207" t="s">
        <v>108</v>
      </c>
      <c r="G240" s="207" t="s">
        <v>108</v>
      </c>
      <c r="H240" s="151"/>
      <c r="I240" s="207" t="s">
        <v>92</v>
      </c>
      <c r="J240" s="217">
        <v>93171598</v>
      </c>
      <c r="K240" s="207"/>
      <c r="L240" s="207"/>
      <c r="M240" s="207"/>
      <c r="N240" s="207"/>
      <c r="Q240"/>
    </row>
    <row r="241" spans="2:17" ht="15" x14ac:dyDescent="0.4">
      <c r="B241" s="151">
        <f>VLOOKUP(C241,Companies[],3,FALSE)</f>
        <v>30019775</v>
      </c>
      <c r="C241" s="151" t="s">
        <v>190</v>
      </c>
      <c r="D241" s="207" t="s">
        <v>430</v>
      </c>
      <c r="E241" s="207" t="s">
        <v>1135</v>
      </c>
      <c r="F241" s="207" t="s">
        <v>61</v>
      </c>
      <c r="G241" s="207" t="s">
        <v>73</v>
      </c>
      <c r="H241" s="151" t="s">
        <v>814</v>
      </c>
      <c r="I241" s="207" t="s">
        <v>92</v>
      </c>
      <c r="J241" s="217">
        <v>93162500</v>
      </c>
      <c r="K241" s="207"/>
      <c r="L241" s="207"/>
      <c r="M241" s="207"/>
      <c r="N241" s="207">
        <v>93162500</v>
      </c>
      <c r="Q241"/>
    </row>
    <row r="242" spans="2:17" ht="15" x14ac:dyDescent="0.4">
      <c r="B242" s="151">
        <f>VLOOKUP(C242,Companies[],3,FALSE)</f>
        <v>30019775</v>
      </c>
      <c r="C242" s="151" t="s">
        <v>190</v>
      </c>
      <c r="D242" s="207" t="s">
        <v>430</v>
      </c>
      <c r="E242" s="207" t="s">
        <v>1135</v>
      </c>
      <c r="F242" s="207" t="s">
        <v>61</v>
      </c>
      <c r="G242" s="207" t="s">
        <v>73</v>
      </c>
      <c r="H242" s="151" t="s">
        <v>871</v>
      </c>
      <c r="I242" s="207" t="s">
        <v>92</v>
      </c>
      <c r="J242" s="217">
        <v>92725900</v>
      </c>
      <c r="K242" s="207"/>
      <c r="L242" s="207"/>
      <c r="M242" s="207"/>
      <c r="N242" s="207">
        <v>92725900</v>
      </c>
      <c r="Q242"/>
    </row>
    <row r="243" spans="2:17" ht="15" x14ac:dyDescent="0.4">
      <c r="B243" s="151">
        <f>VLOOKUP(C243,Companies[],3,FALSE)</f>
        <v>24186185</v>
      </c>
      <c r="C243" s="151" t="s">
        <v>471</v>
      </c>
      <c r="D243" s="207" t="s">
        <v>430</v>
      </c>
      <c r="E243" s="207" t="s">
        <v>1135</v>
      </c>
      <c r="F243" s="207" t="s">
        <v>61</v>
      </c>
      <c r="G243" s="207" t="s">
        <v>73</v>
      </c>
      <c r="H243" s="151" t="s">
        <v>770</v>
      </c>
      <c r="I243" s="207" t="s">
        <v>92</v>
      </c>
      <c r="J243" s="217">
        <v>91722200</v>
      </c>
      <c r="K243" s="207"/>
      <c r="L243" s="207"/>
      <c r="M243" s="207"/>
      <c r="N243" s="207">
        <v>91722200</v>
      </c>
      <c r="Q243"/>
    </row>
    <row r="244" spans="2:17" ht="15" x14ac:dyDescent="0.4">
      <c r="B244" s="151">
        <f>VLOOKUP(C244,Companies[],3,FALSE)</f>
        <v>33839013</v>
      </c>
      <c r="C244" s="151" t="s">
        <v>211</v>
      </c>
      <c r="D244" s="207" t="s">
        <v>430</v>
      </c>
      <c r="E244" s="207" t="s">
        <v>1137</v>
      </c>
      <c r="F244" s="207" t="s">
        <v>108</v>
      </c>
      <c r="G244" s="207" t="s">
        <v>108</v>
      </c>
      <c r="H244" s="151"/>
      <c r="I244" s="207" t="s">
        <v>92</v>
      </c>
      <c r="J244" s="217">
        <v>90870097.930000007</v>
      </c>
      <c r="K244" s="207"/>
      <c r="L244" s="207"/>
      <c r="M244" s="207"/>
      <c r="N244" s="207"/>
      <c r="Q244"/>
    </row>
    <row r="245" spans="2:17" ht="15" x14ac:dyDescent="0.4">
      <c r="B245" s="151">
        <f>VLOOKUP(C245,Companies[],3,FALSE)</f>
        <v>39454684</v>
      </c>
      <c r="C245" s="151" t="s">
        <v>469</v>
      </c>
      <c r="D245" s="207" t="s">
        <v>430</v>
      </c>
      <c r="E245" s="207" t="s">
        <v>1135</v>
      </c>
      <c r="F245" s="207" t="s">
        <v>61</v>
      </c>
      <c r="G245" s="207" t="s">
        <v>73</v>
      </c>
      <c r="H245" s="151"/>
      <c r="I245" s="207" t="s">
        <v>92</v>
      </c>
      <c r="J245" s="217">
        <v>90662880.670000002</v>
      </c>
      <c r="K245" s="207"/>
      <c r="L245" s="207"/>
      <c r="M245" s="207"/>
      <c r="N245" s="207"/>
      <c r="Q245"/>
    </row>
    <row r="246" spans="2:17" ht="15" x14ac:dyDescent="0.4">
      <c r="B246" s="151">
        <f>VLOOKUP(C246,Companies[],3,FALSE)</f>
        <v>39454684</v>
      </c>
      <c r="C246" s="151" t="s">
        <v>469</v>
      </c>
      <c r="D246" s="207" t="s">
        <v>430</v>
      </c>
      <c r="E246" s="207" t="s">
        <v>1135</v>
      </c>
      <c r="F246" s="207" t="s">
        <v>61</v>
      </c>
      <c r="G246" s="207" t="s">
        <v>73</v>
      </c>
      <c r="H246" s="151" t="s">
        <v>772</v>
      </c>
      <c r="I246" s="207" t="s">
        <v>92</v>
      </c>
      <c r="J246" s="217">
        <v>90662880</v>
      </c>
      <c r="K246" s="207"/>
      <c r="L246" s="207"/>
      <c r="M246" s="207"/>
      <c r="N246" s="207">
        <v>90662880</v>
      </c>
      <c r="Q246"/>
    </row>
    <row r="247" spans="2:17" ht="15" x14ac:dyDescent="0.4">
      <c r="B247" s="151">
        <f>VLOOKUP(C247,Companies[],3,FALSE)</f>
        <v>190905</v>
      </c>
      <c r="C247" s="151" t="s">
        <v>486</v>
      </c>
      <c r="D247" s="207" t="s">
        <v>433</v>
      </c>
      <c r="E247" s="207" t="s">
        <v>1139</v>
      </c>
      <c r="F247" s="207" t="s">
        <v>108</v>
      </c>
      <c r="G247" s="207" t="s">
        <v>108</v>
      </c>
      <c r="H247" s="151"/>
      <c r="I247" s="207" t="s">
        <v>92</v>
      </c>
      <c r="J247" s="217">
        <v>90010447.170000002</v>
      </c>
      <c r="K247" s="207"/>
      <c r="L247" s="207"/>
      <c r="M247" s="207"/>
      <c r="N247" s="207"/>
      <c r="Q247"/>
    </row>
    <row r="248" spans="2:17" ht="15" x14ac:dyDescent="0.4">
      <c r="B248" s="151">
        <f>VLOOKUP(C248,Companies[],3,FALSE)</f>
        <v>30019775</v>
      </c>
      <c r="C248" s="151" t="s">
        <v>190</v>
      </c>
      <c r="D248" s="207" t="s">
        <v>430</v>
      </c>
      <c r="E248" s="207" t="s">
        <v>1135</v>
      </c>
      <c r="F248" s="207" t="s">
        <v>61</v>
      </c>
      <c r="G248" s="207" t="s">
        <v>73</v>
      </c>
      <c r="H248" s="151" t="s">
        <v>1003</v>
      </c>
      <c r="I248" s="207" t="s">
        <v>92</v>
      </c>
      <c r="J248" s="217">
        <v>89894160</v>
      </c>
      <c r="K248" s="207"/>
      <c r="L248" s="207"/>
      <c r="M248" s="207"/>
      <c r="N248" s="207">
        <v>89894160</v>
      </c>
      <c r="Q248"/>
    </row>
    <row r="249" spans="2:17" ht="15" x14ac:dyDescent="0.4">
      <c r="B249" s="151">
        <f>VLOOKUP(C249,Companies[],3,FALSE)</f>
        <v>30019775</v>
      </c>
      <c r="C249" s="151" t="s">
        <v>190</v>
      </c>
      <c r="D249" s="207" t="s">
        <v>430</v>
      </c>
      <c r="E249" s="207" t="s">
        <v>1135</v>
      </c>
      <c r="F249" s="207" t="s">
        <v>61</v>
      </c>
      <c r="G249" s="207" t="s">
        <v>73</v>
      </c>
      <c r="H249" s="151" t="s">
        <v>1017</v>
      </c>
      <c r="I249" s="207" t="s">
        <v>92</v>
      </c>
      <c r="J249" s="217">
        <v>89283120</v>
      </c>
      <c r="K249" s="207"/>
      <c r="L249" s="207"/>
      <c r="M249" s="207"/>
      <c r="N249" s="207">
        <v>89283120</v>
      </c>
      <c r="Q249"/>
    </row>
    <row r="250" spans="2:17" ht="15" x14ac:dyDescent="0.4">
      <c r="B250" s="151">
        <f>VLOOKUP(C250,Companies[],3,FALSE)</f>
        <v>22402928</v>
      </c>
      <c r="C250" s="151" t="s">
        <v>478</v>
      </c>
      <c r="D250" s="207" t="s">
        <v>430</v>
      </c>
      <c r="E250" s="207" t="s">
        <v>1135</v>
      </c>
      <c r="F250" s="207" t="s">
        <v>61</v>
      </c>
      <c r="G250" s="207" t="s">
        <v>73</v>
      </c>
      <c r="H250" s="151"/>
      <c r="I250" s="207" t="s">
        <v>92</v>
      </c>
      <c r="J250" s="217">
        <v>89023964.949999988</v>
      </c>
      <c r="K250" s="207"/>
      <c r="L250" s="207"/>
      <c r="M250" s="207"/>
      <c r="N250" s="207"/>
      <c r="Q250"/>
    </row>
    <row r="251" spans="2:17" ht="15" x14ac:dyDescent="0.4">
      <c r="B251" s="151">
        <f>VLOOKUP(C251,Companies[],3,FALSE)</f>
        <v>39454684</v>
      </c>
      <c r="C251" s="151" t="s">
        <v>469</v>
      </c>
      <c r="D251" s="207" t="s">
        <v>430</v>
      </c>
      <c r="E251" s="207" t="s">
        <v>1140</v>
      </c>
      <c r="F251" s="207" t="s">
        <v>108</v>
      </c>
      <c r="G251" s="207" t="s">
        <v>108</v>
      </c>
      <c r="H251" s="151"/>
      <c r="I251" s="207" t="s">
        <v>92</v>
      </c>
      <c r="J251" s="217">
        <v>88773673</v>
      </c>
      <c r="K251" s="207"/>
      <c r="L251" s="207"/>
      <c r="M251" s="207"/>
      <c r="N251" s="207"/>
      <c r="Q251"/>
    </row>
    <row r="252" spans="2:17" ht="15" x14ac:dyDescent="0.4">
      <c r="B252" s="151">
        <f>VLOOKUP(C252,Companies[],3,FALSE)</f>
        <v>190911</v>
      </c>
      <c r="C252" s="151" t="s">
        <v>498</v>
      </c>
      <c r="D252" s="207" t="s">
        <v>430</v>
      </c>
      <c r="E252" s="207" t="s">
        <v>1135</v>
      </c>
      <c r="F252" s="207" t="s">
        <v>61</v>
      </c>
      <c r="G252" s="207" t="s">
        <v>73</v>
      </c>
      <c r="H252" s="151"/>
      <c r="I252" s="207" t="s">
        <v>92</v>
      </c>
      <c r="J252" s="217">
        <v>88514249.419999987</v>
      </c>
      <c r="K252" s="207"/>
      <c r="L252" s="207"/>
      <c r="M252" s="207"/>
      <c r="N252" s="207"/>
      <c r="Q252"/>
    </row>
    <row r="253" spans="2:17" ht="15" x14ac:dyDescent="0.4">
      <c r="B253" s="151">
        <f>VLOOKUP(C253,Companies[],3,FALSE)</f>
        <v>36050166</v>
      </c>
      <c r="C253" s="151" t="s">
        <v>467</v>
      </c>
      <c r="D253" s="207" t="s">
        <v>430</v>
      </c>
      <c r="E253" s="207" t="s">
        <v>1140</v>
      </c>
      <c r="F253" s="207" t="s">
        <v>108</v>
      </c>
      <c r="G253" s="207" t="s">
        <v>108</v>
      </c>
      <c r="H253" s="151"/>
      <c r="I253" s="207" t="s">
        <v>92</v>
      </c>
      <c r="J253" s="217">
        <v>87927526.11999999</v>
      </c>
      <c r="K253" s="207"/>
      <c r="L253" s="207"/>
      <c r="M253" s="207"/>
      <c r="N253" s="207"/>
      <c r="Q253"/>
    </row>
    <row r="254" spans="2:17" ht="15" x14ac:dyDescent="0.4">
      <c r="B254" s="151">
        <f>VLOOKUP(C254,Companies[],3,FALSE)</f>
        <v>135390</v>
      </c>
      <c r="C254" s="151" t="s">
        <v>188</v>
      </c>
      <c r="D254" s="207" t="s">
        <v>430</v>
      </c>
      <c r="E254" s="207" t="s">
        <v>1135</v>
      </c>
      <c r="F254" s="207" t="s">
        <v>61</v>
      </c>
      <c r="G254" s="207" t="s">
        <v>73</v>
      </c>
      <c r="H254" s="151" t="s">
        <v>631</v>
      </c>
      <c r="I254" s="207" t="s">
        <v>92</v>
      </c>
      <c r="J254" s="217">
        <v>87601100</v>
      </c>
      <c r="K254" s="207"/>
      <c r="L254" s="207"/>
      <c r="M254" s="207"/>
      <c r="N254" s="207">
        <v>87601100</v>
      </c>
      <c r="Q254"/>
    </row>
    <row r="255" spans="2:17" ht="15" x14ac:dyDescent="0.4">
      <c r="B255" s="151">
        <f>VLOOKUP(C255,Companies[],3,FALSE)</f>
        <v>135390</v>
      </c>
      <c r="C255" s="151" t="s">
        <v>188</v>
      </c>
      <c r="D255" s="207" t="s">
        <v>430</v>
      </c>
      <c r="E255" s="207" t="s">
        <v>1135</v>
      </c>
      <c r="F255" s="207" t="s">
        <v>61</v>
      </c>
      <c r="G255" s="207" t="s">
        <v>73</v>
      </c>
      <c r="H255" s="151" t="s">
        <v>573</v>
      </c>
      <c r="I255" s="207" t="s">
        <v>92</v>
      </c>
      <c r="J255" s="217">
        <v>87171300</v>
      </c>
      <c r="K255" s="207"/>
      <c r="L255" s="207"/>
      <c r="M255" s="207"/>
      <c r="N255" s="207">
        <v>87171300</v>
      </c>
      <c r="Q255"/>
    </row>
    <row r="256" spans="2:17" ht="15" x14ac:dyDescent="0.4">
      <c r="B256" s="151">
        <f>VLOOKUP(C256,Companies[],3,FALSE)</f>
        <v>30019775</v>
      </c>
      <c r="C256" s="151" t="s">
        <v>190</v>
      </c>
      <c r="D256" s="207" t="s">
        <v>430</v>
      </c>
      <c r="E256" s="207" t="s">
        <v>1135</v>
      </c>
      <c r="F256" s="207" t="s">
        <v>61</v>
      </c>
      <c r="G256" s="207" t="s">
        <v>73</v>
      </c>
      <c r="H256" s="151" t="s">
        <v>1051</v>
      </c>
      <c r="I256" s="207" t="s">
        <v>92</v>
      </c>
      <c r="J256" s="217">
        <v>87050870</v>
      </c>
      <c r="K256" s="207"/>
      <c r="L256" s="207"/>
      <c r="M256" s="207"/>
      <c r="N256" s="207">
        <v>87050870</v>
      </c>
      <c r="Q256"/>
    </row>
    <row r="257" spans="2:17" ht="15" x14ac:dyDescent="0.4">
      <c r="B257" s="151">
        <f>VLOOKUP(C257,Companies[],3,FALSE)</f>
        <v>191023</v>
      </c>
      <c r="C257" s="151" t="s">
        <v>485</v>
      </c>
      <c r="D257" s="207" t="s">
        <v>430</v>
      </c>
      <c r="E257" s="207" t="s">
        <v>1132</v>
      </c>
      <c r="F257" s="207" t="s">
        <v>108</v>
      </c>
      <c r="G257" s="207" t="s">
        <v>108</v>
      </c>
      <c r="H257" s="151"/>
      <c r="I257" s="207" t="s">
        <v>92</v>
      </c>
      <c r="J257" s="217">
        <v>86926340.499999985</v>
      </c>
      <c r="K257" s="207"/>
      <c r="L257" s="207"/>
      <c r="M257" s="207"/>
      <c r="N257" s="207"/>
      <c r="Q257"/>
    </row>
    <row r="258" spans="2:17" ht="15" x14ac:dyDescent="0.4">
      <c r="B258" s="151">
        <f>VLOOKUP(C258,Companies[],3,FALSE)</f>
        <v>30694895</v>
      </c>
      <c r="C258" s="151" t="s">
        <v>466</v>
      </c>
      <c r="D258" s="207" t="s">
        <v>430</v>
      </c>
      <c r="E258" s="207" t="s">
        <v>1140</v>
      </c>
      <c r="F258" s="207" t="s">
        <v>108</v>
      </c>
      <c r="G258" s="207" t="s">
        <v>108</v>
      </c>
      <c r="H258" s="151"/>
      <c r="I258" s="207" t="s">
        <v>92</v>
      </c>
      <c r="J258" s="217">
        <v>86756607</v>
      </c>
      <c r="K258" s="207"/>
      <c r="L258" s="207"/>
      <c r="M258" s="207"/>
      <c r="N258" s="207"/>
      <c r="Q258"/>
    </row>
    <row r="259" spans="2:17" ht="15" x14ac:dyDescent="0.4">
      <c r="B259" s="151">
        <f>VLOOKUP(C259,Companies[],3,FALSE)</f>
        <v>135390</v>
      </c>
      <c r="C259" s="151" t="s">
        <v>188</v>
      </c>
      <c r="D259" s="207" t="s">
        <v>430</v>
      </c>
      <c r="E259" s="207" t="s">
        <v>1135</v>
      </c>
      <c r="F259" s="207" t="s">
        <v>61</v>
      </c>
      <c r="G259" s="207" t="s">
        <v>73</v>
      </c>
      <c r="H259" s="151" t="s">
        <v>531</v>
      </c>
      <c r="I259" s="207" t="s">
        <v>92</v>
      </c>
      <c r="J259" s="217">
        <v>86707300</v>
      </c>
      <c r="K259" s="207"/>
      <c r="L259" s="207"/>
      <c r="M259" s="207"/>
      <c r="N259" s="207">
        <v>86707300</v>
      </c>
      <c r="Q259"/>
    </row>
    <row r="260" spans="2:17" ht="15" x14ac:dyDescent="0.4">
      <c r="B260" s="151">
        <f>VLOOKUP(C260,Companies[],3,FALSE)</f>
        <v>30019775</v>
      </c>
      <c r="C260" s="151" t="s">
        <v>190</v>
      </c>
      <c r="D260" s="207" t="s">
        <v>430</v>
      </c>
      <c r="E260" s="207" t="s">
        <v>1135</v>
      </c>
      <c r="F260" s="207" t="s">
        <v>61</v>
      </c>
      <c r="G260" s="207" t="s">
        <v>73</v>
      </c>
      <c r="H260" s="151" t="s">
        <v>899</v>
      </c>
      <c r="I260" s="207" t="s">
        <v>92</v>
      </c>
      <c r="J260" s="217">
        <v>86348410</v>
      </c>
      <c r="K260" s="207"/>
      <c r="L260" s="207"/>
      <c r="M260" s="207"/>
      <c r="N260" s="207">
        <v>86348410</v>
      </c>
      <c r="Q260"/>
    </row>
    <row r="261" spans="2:17" ht="15" x14ac:dyDescent="0.4">
      <c r="B261" s="151">
        <f>VLOOKUP(C261,Companies[],3,FALSE)</f>
        <v>36282935</v>
      </c>
      <c r="C261" s="151" t="s">
        <v>468</v>
      </c>
      <c r="D261" s="207" t="s">
        <v>430</v>
      </c>
      <c r="E261" s="207" t="s">
        <v>1135</v>
      </c>
      <c r="F261" s="207" t="s">
        <v>61</v>
      </c>
      <c r="G261" s="207" t="s">
        <v>73</v>
      </c>
      <c r="H261" s="151"/>
      <c r="I261" s="207" t="s">
        <v>92</v>
      </c>
      <c r="J261" s="217">
        <v>85824069.440000013</v>
      </c>
      <c r="K261" s="207"/>
      <c r="L261" s="207"/>
      <c r="M261" s="207"/>
      <c r="N261" s="207"/>
      <c r="Q261"/>
    </row>
    <row r="262" spans="2:17" ht="15" x14ac:dyDescent="0.4">
      <c r="B262" s="151">
        <f>VLOOKUP(C262,Companies[],3,FALSE)</f>
        <v>36282935</v>
      </c>
      <c r="C262" s="151" t="s">
        <v>468</v>
      </c>
      <c r="D262" s="207" t="s">
        <v>430</v>
      </c>
      <c r="E262" s="207" t="s">
        <v>1135</v>
      </c>
      <c r="F262" s="207" t="s">
        <v>61</v>
      </c>
      <c r="G262" s="207" t="s">
        <v>73</v>
      </c>
      <c r="H262" s="151" t="s">
        <v>769</v>
      </c>
      <c r="I262" s="207" t="s">
        <v>92</v>
      </c>
      <c r="J262" s="217">
        <v>85788550</v>
      </c>
      <c r="K262" s="207"/>
      <c r="L262" s="207"/>
      <c r="M262" s="207"/>
      <c r="N262" s="207">
        <v>85788550</v>
      </c>
      <c r="Q262"/>
    </row>
    <row r="263" spans="2:17" ht="15" x14ac:dyDescent="0.4">
      <c r="B263" s="151">
        <f>VLOOKUP(C263,Companies[],3,FALSE)</f>
        <v>30019775</v>
      </c>
      <c r="C263" s="151" t="s">
        <v>190</v>
      </c>
      <c r="D263" s="207" t="s">
        <v>430</v>
      </c>
      <c r="E263" s="207" t="s">
        <v>1135</v>
      </c>
      <c r="F263" s="207" t="s">
        <v>61</v>
      </c>
      <c r="G263" s="207" t="s">
        <v>73</v>
      </c>
      <c r="H263" s="151" t="s">
        <v>913</v>
      </c>
      <c r="I263" s="207" t="s">
        <v>92</v>
      </c>
      <c r="J263" s="217">
        <v>85640890</v>
      </c>
      <c r="K263" s="207"/>
      <c r="L263" s="207"/>
      <c r="M263" s="207"/>
      <c r="N263" s="207">
        <v>85640890</v>
      </c>
      <c r="Q263"/>
    </row>
    <row r="264" spans="2:17" ht="15" x14ac:dyDescent="0.4">
      <c r="B264" s="151">
        <f>VLOOKUP(C264,Companies[],3,FALSE)</f>
        <v>135390</v>
      </c>
      <c r="C264" s="151" t="s">
        <v>188</v>
      </c>
      <c r="D264" s="207" t="s">
        <v>430</v>
      </c>
      <c r="E264" s="207" t="s">
        <v>1135</v>
      </c>
      <c r="F264" s="207" t="s">
        <v>61</v>
      </c>
      <c r="G264" s="207" t="s">
        <v>73</v>
      </c>
      <c r="H264" s="151" t="s">
        <v>683</v>
      </c>
      <c r="I264" s="207" t="s">
        <v>92</v>
      </c>
      <c r="J264" s="217">
        <v>84787900</v>
      </c>
      <c r="K264" s="207"/>
      <c r="L264" s="207"/>
      <c r="M264" s="207"/>
      <c r="N264" s="207">
        <v>84787900</v>
      </c>
      <c r="Q264"/>
    </row>
    <row r="265" spans="2:17" ht="15" x14ac:dyDescent="0.4">
      <c r="B265" s="151">
        <f>VLOOKUP(C265,Companies[],3,FALSE)</f>
        <v>30019775</v>
      </c>
      <c r="C265" s="151" t="s">
        <v>190</v>
      </c>
      <c r="D265" s="207" t="s">
        <v>430</v>
      </c>
      <c r="E265" s="207" t="s">
        <v>1135</v>
      </c>
      <c r="F265" s="207" t="s">
        <v>61</v>
      </c>
      <c r="G265" s="207" t="s">
        <v>73</v>
      </c>
      <c r="H265" s="151" t="s">
        <v>1083</v>
      </c>
      <c r="I265" s="207" t="s">
        <v>92</v>
      </c>
      <c r="J265" s="217">
        <v>83909700</v>
      </c>
      <c r="K265" s="207"/>
      <c r="L265" s="207"/>
      <c r="M265" s="207"/>
      <c r="N265" s="207">
        <v>83909700</v>
      </c>
      <c r="Q265"/>
    </row>
    <row r="266" spans="2:17" ht="15" x14ac:dyDescent="0.4">
      <c r="B266" s="151">
        <f>VLOOKUP(C266,Companies[],3,FALSE)</f>
        <v>33152471</v>
      </c>
      <c r="C266" s="151" t="s">
        <v>455</v>
      </c>
      <c r="D266" s="207" t="s">
        <v>433</v>
      </c>
      <c r="E266" s="207" t="s">
        <v>1139</v>
      </c>
      <c r="F266" s="207" t="s">
        <v>108</v>
      </c>
      <c r="G266" s="207" t="s">
        <v>108</v>
      </c>
      <c r="H266" s="151"/>
      <c r="I266" s="207" t="s">
        <v>92</v>
      </c>
      <c r="J266" s="217">
        <v>83025262.540000007</v>
      </c>
      <c r="K266" s="207"/>
      <c r="L266" s="207"/>
      <c r="M266" s="207"/>
      <c r="N266" s="207"/>
      <c r="Q266"/>
    </row>
    <row r="267" spans="2:17" ht="15" x14ac:dyDescent="0.4">
      <c r="B267" s="151">
        <f>VLOOKUP(C267,Companies[],3,FALSE)</f>
        <v>38203132</v>
      </c>
      <c r="C267" s="151" t="s">
        <v>473</v>
      </c>
      <c r="D267" s="207" t="s">
        <v>430</v>
      </c>
      <c r="E267" s="207" t="s">
        <v>1135</v>
      </c>
      <c r="F267" s="207" t="s">
        <v>61</v>
      </c>
      <c r="G267" s="207" t="s">
        <v>73</v>
      </c>
      <c r="H267" s="151"/>
      <c r="I267" s="207" t="s">
        <v>92</v>
      </c>
      <c r="J267" s="217">
        <v>82542850</v>
      </c>
      <c r="K267" s="207"/>
      <c r="L267" s="207"/>
      <c r="M267" s="207"/>
      <c r="N267" s="207"/>
      <c r="Q267"/>
    </row>
    <row r="268" spans="2:17" ht="15" x14ac:dyDescent="0.4">
      <c r="B268" s="151">
        <f>VLOOKUP(C268,Companies[],3,FALSE)</f>
        <v>190977</v>
      </c>
      <c r="C268" s="151" t="s">
        <v>490</v>
      </c>
      <c r="D268" s="207" t="s">
        <v>430</v>
      </c>
      <c r="E268" s="207" t="s">
        <v>1127</v>
      </c>
      <c r="F268" s="207" t="s">
        <v>108</v>
      </c>
      <c r="G268" s="207" t="s">
        <v>108</v>
      </c>
      <c r="H268" s="151"/>
      <c r="I268" s="207" t="s">
        <v>92</v>
      </c>
      <c r="J268" s="217">
        <v>82458616.11999999</v>
      </c>
      <c r="K268" s="207"/>
      <c r="L268" s="207"/>
      <c r="M268" s="207"/>
      <c r="N268" s="207"/>
      <c r="Q268"/>
    </row>
    <row r="269" spans="2:17" ht="15" x14ac:dyDescent="0.4">
      <c r="B269" s="151">
        <f>VLOOKUP(C269,Companies[],3,FALSE)</f>
        <v>135390</v>
      </c>
      <c r="C269" s="151" t="s">
        <v>188</v>
      </c>
      <c r="D269" s="207" t="s">
        <v>430</v>
      </c>
      <c r="E269" s="207" t="s">
        <v>1135</v>
      </c>
      <c r="F269" s="207" t="s">
        <v>61</v>
      </c>
      <c r="G269" s="207" t="s">
        <v>73</v>
      </c>
      <c r="H269" s="151" t="s">
        <v>577</v>
      </c>
      <c r="I269" s="207" t="s">
        <v>92</v>
      </c>
      <c r="J269" s="217">
        <v>81412700</v>
      </c>
      <c r="K269" s="207"/>
      <c r="L269" s="207"/>
      <c r="M269" s="207"/>
      <c r="N269" s="207">
        <v>81412700</v>
      </c>
      <c r="Q269"/>
    </row>
    <row r="270" spans="2:17" ht="15" x14ac:dyDescent="0.4">
      <c r="B270" s="151">
        <f>VLOOKUP(C270,Companies[],3,FALSE)</f>
        <v>135390</v>
      </c>
      <c r="C270" s="151" t="s">
        <v>188</v>
      </c>
      <c r="D270" s="207" t="s">
        <v>430</v>
      </c>
      <c r="E270" s="207" t="s">
        <v>1135</v>
      </c>
      <c r="F270" s="207" t="s">
        <v>61</v>
      </c>
      <c r="G270" s="207" t="s">
        <v>73</v>
      </c>
      <c r="H270" s="151" t="s">
        <v>565</v>
      </c>
      <c r="I270" s="207" t="s">
        <v>92</v>
      </c>
      <c r="J270" s="217">
        <v>81260700</v>
      </c>
      <c r="K270" s="207"/>
      <c r="L270" s="207"/>
      <c r="M270" s="207"/>
      <c r="N270" s="207">
        <v>81260700</v>
      </c>
      <c r="Q270"/>
    </row>
    <row r="271" spans="2:17" ht="15" x14ac:dyDescent="0.4">
      <c r="B271" s="151">
        <f>VLOOKUP(C271,Companies[],3,FALSE)</f>
        <v>36828617</v>
      </c>
      <c r="C271" s="151" t="s">
        <v>463</v>
      </c>
      <c r="D271" s="207" t="s">
        <v>430</v>
      </c>
      <c r="E271" s="207" t="s">
        <v>1122</v>
      </c>
      <c r="F271" s="207" t="s">
        <v>108</v>
      </c>
      <c r="G271" s="207" t="s">
        <v>108</v>
      </c>
      <c r="H271" s="151"/>
      <c r="I271" s="207" t="s">
        <v>92</v>
      </c>
      <c r="J271" s="217">
        <v>80091444.999999985</v>
      </c>
      <c r="K271" s="207"/>
      <c r="L271" s="207"/>
      <c r="M271" s="207"/>
      <c r="N271" s="207"/>
      <c r="Q271"/>
    </row>
    <row r="272" spans="2:17" ht="15" x14ac:dyDescent="0.4">
      <c r="B272" s="151">
        <f>VLOOKUP(C272,Companies[],3,FALSE)</f>
        <v>31747429</v>
      </c>
      <c r="C272" s="151" t="s">
        <v>477</v>
      </c>
      <c r="D272" s="207" t="s">
        <v>430</v>
      </c>
      <c r="E272" s="207" t="s">
        <v>1135</v>
      </c>
      <c r="F272" s="207" t="s">
        <v>61</v>
      </c>
      <c r="G272" s="207" t="s">
        <v>73</v>
      </c>
      <c r="H272" s="151"/>
      <c r="I272" s="207" t="s">
        <v>92</v>
      </c>
      <c r="J272" s="217">
        <v>78968050.140000001</v>
      </c>
      <c r="K272" s="207"/>
      <c r="L272" s="207"/>
      <c r="M272" s="207"/>
      <c r="N272" s="207"/>
      <c r="Q272"/>
    </row>
    <row r="273" spans="2:17" ht="15" x14ac:dyDescent="0.4">
      <c r="B273" s="151">
        <f>VLOOKUP(C273,Companies[],3,FALSE)</f>
        <v>135390</v>
      </c>
      <c r="C273" s="151" t="s">
        <v>188</v>
      </c>
      <c r="D273" s="207" t="s">
        <v>430</v>
      </c>
      <c r="E273" s="207" t="s">
        <v>1135</v>
      </c>
      <c r="F273" s="207" t="s">
        <v>61</v>
      </c>
      <c r="G273" s="207" t="s">
        <v>73</v>
      </c>
      <c r="H273" s="151" t="s">
        <v>599</v>
      </c>
      <c r="I273" s="207" t="s">
        <v>92</v>
      </c>
      <c r="J273" s="217">
        <v>78678800</v>
      </c>
      <c r="K273" s="207"/>
      <c r="L273" s="207"/>
      <c r="M273" s="207"/>
      <c r="N273" s="207">
        <v>78678800</v>
      </c>
      <c r="Q273"/>
    </row>
    <row r="274" spans="2:17" ht="15" x14ac:dyDescent="0.4">
      <c r="B274" s="151">
        <f>VLOOKUP(C274,Companies[],3,FALSE)</f>
        <v>135390</v>
      </c>
      <c r="C274" s="151" t="s">
        <v>188</v>
      </c>
      <c r="D274" s="207" t="s">
        <v>430</v>
      </c>
      <c r="E274" s="207" t="s">
        <v>1135</v>
      </c>
      <c r="F274" s="207" t="s">
        <v>61</v>
      </c>
      <c r="G274" s="207" t="s">
        <v>73</v>
      </c>
      <c r="H274" s="151" t="s">
        <v>520</v>
      </c>
      <c r="I274" s="207" t="s">
        <v>92</v>
      </c>
      <c r="J274" s="217">
        <v>78124400</v>
      </c>
      <c r="K274" s="207"/>
      <c r="L274" s="207"/>
      <c r="M274" s="207"/>
      <c r="N274" s="207">
        <v>78124400</v>
      </c>
      <c r="Q274"/>
    </row>
    <row r="275" spans="2:17" ht="15" x14ac:dyDescent="0.4">
      <c r="B275" s="151">
        <f>VLOOKUP(C275,Companies[],3,FALSE)</f>
        <v>30019775</v>
      </c>
      <c r="C275" s="151" t="s">
        <v>190</v>
      </c>
      <c r="D275" s="207" t="s">
        <v>430</v>
      </c>
      <c r="E275" s="207" t="s">
        <v>1135</v>
      </c>
      <c r="F275" s="207" t="s">
        <v>61</v>
      </c>
      <c r="G275" s="207" t="s">
        <v>73</v>
      </c>
      <c r="H275" s="151" t="s">
        <v>823</v>
      </c>
      <c r="I275" s="207" t="s">
        <v>92</v>
      </c>
      <c r="J275" s="217">
        <v>78097900</v>
      </c>
      <c r="K275" s="207"/>
      <c r="L275" s="207"/>
      <c r="M275" s="207"/>
      <c r="N275" s="207">
        <v>78097900</v>
      </c>
      <c r="Q275"/>
    </row>
    <row r="276" spans="2:17" ht="15" x14ac:dyDescent="0.4">
      <c r="B276" s="151">
        <f>VLOOKUP(C276,Companies[],3,FALSE)</f>
        <v>30019775</v>
      </c>
      <c r="C276" s="151" t="s">
        <v>190</v>
      </c>
      <c r="D276" s="207" t="s">
        <v>430</v>
      </c>
      <c r="E276" s="207" t="s">
        <v>1135</v>
      </c>
      <c r="F276" s="207" t="s">
        <v>61</v>
      </c>
      <c r="G276" s="207" t="s">
        <v>73</v>
      </c>
      <c r="H276" s="151" t="s">
        <v>907</v>
      </c>
      <c r="I276" s="207" t="s">
        <v>92</v>
      </c>
      <c r="J276" s="217">
        <v>77547260</v>
      </c>
      <c r="K276" s="207"/>
      <c r="L276" s="207"/>
      <c r="M276" s="207"/>
      <c r="N276" s="207">
        <v>77547260</v>
      </c>
      <c r="Q276"/>
    </row>
    <row r="277" spans="2:17" ht="15" x14ac:dyDescent="0.4">
      <c r="B277" s="151">
        <f>VLOOKUP(C277,Companies[],3,FALSE)</f>
        <v>135390</v>
      </c>
      <c r="C277" s="151" t="s">
        <v>188</v>
      </c>
      <c r="D277" s="207" t="s">
        <v>430</v>
      </c>
      <c r="E277" s="207" t="s">
        <v>1135</v>
      </c>
      <c r="F277" s="207" t="s">
        <v>61</v>
      </c>
      <c r="G277" s="207" t="s">
        <v>73</v>
      </c>
      <c r="H277" s="151" t="s">
        <v>671</v>
      </c>
      <c r="I277" s="207" t="s">
        <v>92</v>
      </c>
      <c r="J277" s="217">
        <v>77181100</v>
      </c>
      <c r="K277" s="207"/>
      <c r="L277" s="207"/>
      <c r="M277" s="207"/>
      <c r="N277" s="207">
        <v>77181100</v>
      </c>
      <c r="Q277"/>
    </row>
    <row r="278" spans="2:17" ht="15" x14ac:dyDescent="0.4">
      <c r="B278" s="151">
        <f>VLOOKUP(C278,Companies[],3,FALSE)</f>
        <v>36028628</v>
      </c>
      <c r="C278" s="151" t="s">
        <v>503</v>
      </c>
      <c r="D278" s="207" t="s">
        <v>430</v>
      </c>
      <c r="E278" s="207" t="s">
        <v>1137</v>
      </c>
      <c r="F278" s="207" t="s">
        <v>108</v>
      </c>
      <c r="G278" s="207" t="s">
        <v>108</v>
      </c>
      <c r="H278" s="151"/>
      <c r="I278" s="207" t="s">
        <v>92</v>
      </c>
      <c r="J278" s="217">
        <v>77171820.980000004</v>
      </c>
      <c r="K278" s="207"/>
      <c r="L278" s="207"/>
      <c r="M278" s="207"/>
      <c r="N278" s="207"/>
      <c r="Q278"/>
    </row>
    <row r="279" spans="2:17" ht="15" x14ac:dyDescent="0.4">
      <c r="B279" s="151">
        <f>VLOOKUP(C279,Companies[],3,FALSE)</f>
        <v>42795490</v>
      </c>
      <c r="C279" s="151" t="s">
        <v>194</v>
      </c>
      <c r="D279" s="207" t="s">
        <v>433</v>
      </c>
      <c r="E279" s="207" t="s">
        <v>1139</v>
      </c>
      <c r="F279" s="207" t="s">
        <v>108</v>
      </c>
      <c r="G279" s="207" t="s">
        <v>108</v>
      </c>
      <c r="H279" s="151"/>
      <c r="I279" s="207" t="s">
        <v>92</v>
      </c>
      <c r="J279" s="217">
        <v>76338333.75</v>
      </c>
      <c r="K279" s="207"/>
      <c r="L279" s="207"/>
      <c r="M279" s="207"/>
      <c r="N279" s="207"/>
      <c r="Q279"/>
    </row>
    <row r="280" spans="2:17" ht="15" x14ac:dyDescent="0.4">
      <c r="B280" s="151">
        <f>VLOOKUP(C280,Companies[],3,FALSE)</f>
        <v>30019775</v>
      </c>
      <c r="C280" s="151" t="s">
        <v>190</v>
      </c>
      <c r="D280" s="207" t="s">
        <v>430</v>
      </c>
      <c r="E280" s="207" t="s">
        <v>1135</v>
      </c>
      <c r="F280" s="207" t="s">
        <v>61</v>
      </c>
      <c r="G280" s="207" t="s">
        <v>73</v>
      </c>
      <c r="H280" s="151" t="s">
        <v>985</v>
      </c>
      <c r="I280" s="207" t="s">
        <v>92</v>
      </c>
      <c r="J280" s="217">
        <v>75925030</v>
      </c>
      <c r="K280" s="207"/>
      <c r="L280" s="207"/>
      <c r="M280" s="207"/>
      <c r="N280" s="207">
        <v>75925030</v>
      </c>
      <c r="Q280"/>
    </row>
    <row r="281" spans="2:17" ht="15" x14ac:dyDescent="0.4">
      <c r="B281" s="151">
        <f>VLOOKUP(C281,Companies[],3,FALSE)</f>
        <v>191282</v>
      </c>
      <c r="C281" s="151" t="s">
        <v>487</v>
      </c>
      <c r="D281" s="207" t="s">
        <v>430</v>
      </c>
      <c r="E281" s="207" t="s">
        <v>1132</v>
      </c>
      <c r="F281" s="207" t="s">
        <v>108</v>
      </c>
      <c r="G281" s="207" t="s">
        <v>108</v>
      </c>
      <c r="H281" s="151"/>
      <c r="I281" s="207" t="s">
        <v>92</v>
      </c>
      <c r="J281" s="217">
        <v>75915778.030000001</v>
      </c>
      <c r="K281" s="207"/>
      <c r="L281" s="207"/>
      <c r="M281" s="207"/>
      <c r="N281" s="207"/>
      <c r="Q281"/>
    </row>
    <row r="282" spans="2:17" ht="15" x14ac:dyDescent="0.4">
      <c r="B282" s="207">
        <f>VLOOKUP(C282,Companies[],3,FALSE)</f>
        <v>30019775</v>
      </c>
      <c r="C282" s="207" t="s">
        <v>190</v>
      </c>
      <c r="D282" s="207" t="s">
        <v>430</v>
      </c>
      <c r="E282" s="207" t="s">
        <v>1135</v>
      </c>
      <c r="F282" s="207" t="s">
        <v>61</v>
      </c>
      <c r="G282" s="207" t="s">
        <v>73</v>
      </c>
      <c r="H282" s="207" t="s">
        <v>973</v>
      </c>
      <c r="I282" s="207" t="s">
        <v>92</v>
      </c>
      <c r="J282" s="217">
        <v>74880330</v>
      </c>
      <c r="K282" s="207"/>
      <c r="L282" s="207"/>
      <c r="M282" s="207"/>
      <c r="N282" s="207">
        <v>74880330</v>
      </c>
      <c r="Q282"/>
    </row>
    <row r="283" spans="2:17" ht="15" x14ac:dyDescent="0.4">
      <c r="B283" s="151">
        <f>VLOOKUP(C283,Companies[],3,FALSE)</f>
        <v>31747429</v>
      </c>
      <c r="C283" s="151" t="s">
        <v>477</v>
      </c>
      <c r="D283" s="207" t="s">
        <v>430</v>
      </c>
      <c r="E283" s="207" t="s">
        <v>1135</v>
      </c>
      <c r="F283" s="207" t="s">
        <v>61</v>
      </c>
      <c r="G283" s="207" t="s">
        <v>73</v>
      </c>
      <c r="H283" s="151" t="s">
        <v>776</v>
      </c>
      <c r="I283" s="207" t="s">
        <v>92</v>
      </c>
      <c r="J283" s="217">
        <v>74078330</v>
      </c>
      <c r="K283" s="207"/>
      <c r="L283" s="207"/>
      <c r="M283" s="207"/>
      <c r="N283" s="207">
        <v>74078330</v>
      </c>
      <c r="Q283"/>
    </row>
    <row r="284" spans="2:17" ht="15" x14ac:dyDescent="0.4">
      <c r="B284" s="151">
        <f>VLOOKUP(C284,Companies[],3,FALSE)</f>
        <v>190977</v>
      </c>
      <c r="C284" s="151" t="s">
        <v>490</v>
      </c>
      <c r="D284" s="207" t="s">
        <v>433</v>
      </c>
      <c r="E284" s="207" t="s">
        <v>1139</v>
      </c>
      <c r="F284" s="207" t="s">
        <v>108</v>
      </c>
      <c r="G284" s="207" t="s">
        <v>108</v>
      </c>
      <c r="H284" s="151"/>
      <c r="I284" s="207" t="s">
        <v>92</v>
      </c>
      <c r="J284" s="217">
        <v>73909830.510000005</v>
      </c>
      <c r="K284" s="207"/>
      <c r="L284" s="207"/>
      <c r="M284" s="207"/>
      <c r="N284" s="207"/>
      <c r="Q284"/>
    </row>
    <row r="285" spans="2:17" ht="15" x14ac:dyDescent="0.4">
      <c r="B285" s="151">
        <f>VLOOKUP(C285,Companies[],3,FALSE)</f>
        <v>35713283</v>
      </c>
      <c r="C285" s="151" t="s">
        <v>491</v>
      </c>
      <c r="D285" s="207" t="s">
        <v>430</v>
      </c>
      <c r="E285" s="207" t="s">
        <v>1127</v>
      </c>
      <c r="F285" s="207" t="s">
        <v>108</v>
      </c>
      <c r="G285" s="207" t="s">
        <v>108</v>
      </c>
      <c r="H285" s="151"/>
      <c r="I285" s="207" t="s">
        <v>92</v>
      </c>
      <c r="J285" s="217">
        <v>73609941.480000004</v>
      </c>
      <c r="K285" s="207"/>
      <c r="L285" s="207"/>
      <c r="M285" s="207"/>
      <c r="N285" s="207"/>
      <c r="Q285"/>
    </row>
    <row r="286" spans="2:17" ht="15" x14ac:dyDescent="0.4">
      <c r="B286" s="151">
        <f>VLOOKUP(C286,Companies[],3,FALSE)</f>
        <v>191000</v>
      </c>
      <c r="C286" s="151" t="s">
        <v>484</v>
      </c>
      <c r="D286" s="207" t="s">
        <v>430</v>
      </c>
      <c r="E286" s="207" t="s">
        <v>1132</v>
      </c>
      <c r="F286" s="207" t="s">
        <v>108</v>
      </c>
      <c r="G286" s="207" t="s">
        <v>108</v>
      </c>
      <c r="H286" s="151"/>
      <c r="I286" s="207" t="s">
        <v>92</v>
      </c>
      <c r="J286" s="217">
        <v>73602970.830000013</v>
      </c>
      <c r="K286" s="207"/>
      <c r="L286" s="207"/>
      <c r="M286" s="207"/>
      <c r="N286" s="207"/>
      <c r="Q286"/>
    </row>
    <row r="287" spans="2:17" ht="15" x14ac:dyDescent="0.4">
      <c r="B287" s="151">
        <f>VLOOKUP(C287,Companies[],3,FALSE)</f>
        <v>135390</v>
      </c>
      <c r="C287" s="151" t="s">
        <v>188</v>
      </c>
      <c r="D287" s="207" t="s">
        <v>430</v>
      </c>
      <c r="E287" s="207" t="s">
        <v>1135</v>
      </c>
      <c r="F287" s="207" t="s">
        <v>61</v>
      </c>
      <c r="G287" s="207" t="s">
        <v>73</v>
      </c>
      <c r="H287" s="151" t="s">
        <v>569</v>
      </c>
      <c r="I287" s="207" t="s">
        <v>92</v>
      </c>
      <c r="J287" s="217">
        <v>73325000</v>
      </c>
      <c r="K287" s="207"/>
      <c r="L287" s="207"/>
      <c r="M287" s="207"/>
      <c r="N287" s="207">
        <v>73325000</v>
      </c>
      <c r="Q287"/>
    </row>
    <row r="288" spans="2:17" ht="15" x14ac:dyDescent="0.4">
      <c r="B288" s="151">
        <f>VLOOKUP(C288,Companies[],3,FALSE)</f>
        <v>135390</v>
      </c>
      <c r="C288" s="151" t="s">
        <v>188</v>
      </c>
      <c r="D288" s="207" t="s">
        <v>430</v>
      </c>
      <c r="E288" s="207" t="s">
        <v>1135</v>
      </c>
      <c r="F288" s="207" t="s">
        <v>61</v>
      </c>
      <c r="G288" s="207" t="s">
        <v>73</v>
      </c>
      <c r="H288" s="151" t="s">
        <v>525</v>
      </c>
      <c r="I288" s="207" t="s">
        <v>92</v>
      </c>
      <c r="J288" s="217">
        <v>73064600</v>
      </c>
      <c r="K288" s="207"/>
      <c r="L288" s="207"/>
      <c r="M288" s="207"/>
      <c r="N288" s="207">
        <v>73064600</v>
      </c>
      <c r="Q288"/>
    </row>
    <row r="289" spans="2:17" ht="15" x14ac:dyDescent="0.4">
      <c r="B289" s="151">
        <f>VLOOKUP(C289,Companies[],3,FALSE)</f>
        <v>135390</v>
      </c>
      <c r="C289" s="151" t="s">
        <v>188</v>
      </c>
      <c r="D289" s="207" t="s">
        <v>430</v>
      </c>
      <c r="E289" s="207" t="s">
        <v>1135</v>
      </c>
      <c r="F289" s="207" t="s">
        <v>61</v>
      </c>
      <c r="G289" s="207" t="s">
        <v>73</v>
      </c>
      <c r="H289" s="151" t="s">
        <v>557</v>
      </c>
      <c r="I289" s="207" t="s">
        <v>92</v>
      </c>
      <c r="J289" s="217">
        <v>72965800</v>
      </c>
      <c r="K289" s="207"/>
      <c r="L289" s="207"/>
      <c r="M289" s="207"/>
      <c r="N289" s="207">
        <v>72965800</v>
      </c>
      <c r="Q289"/>
    </row>
    <row r="290" spans="2:17" ht="15" x14ac:dyDescent="0.4">
      <c r="B290" s="151">
        <f>VLOOKUP(C290,Companies[],3,FALSE)</f>
        <v>30732144</v>
      </c>
      <c r="C290" s="151" t="s">
        <v>456</v>
      </c>
      <c r="D290" s="207" t="s">
        <v>430</v>
      </c>
      <c r="E290" s="207" t="s">
        <v>1122</v>
      </c>
      <c r="F290" s="207" t="s">
        <v>108</v>
      </c>
      <c r="G290" s="207" t="s">
        <v>108</v>
      </c>
      <c r="H290" s="151"/>
      <c r="I290" s="207" t="s">
        <v>92</v>
      </c>
      <c r="J290" s="217">
        <v>72756828.039999992</v>
      </c>
      <c r="K290" s="207"/>
      <c r="L290" s="207"/>
      <c r="M290" s="207"/>
      <c r="N290" s="207"/>
      <c r="Q290"/>
    </row>
    <row r="291" spans="2:17" ht="15" x14ac:dyDescent="0.4">
      <c r="B291" s="151">
        <f>VLOOKUP(C291,Companies[],3,FALSE)</f>
        <v>135390</v>
      </c>
      <c r="C291" s="151" t="s">
        <v>188</v>
      </c>
      <c r="D291" s="207" t="s">
        <v>430</v>
      </c>
      <c r="E291" s="207" t="s">
        <v>1135</v>
      </c>
      <c r="F291" s="207" t="s">
        <v>61</v>
      </c>
      <c r="G291" s="207" t="s">
        <v>73</v>
      </c>
      <c r="H291" s="151" t="s">
        <v>567</v>
      </c>
      <c r="I291" s="207" t="s">
        <v>92</v>
      </c>
      <c r="J291" s="217">
        <v>72170100</v>
      </c>
      <c r="K291" s="207"/>
      <c r="L291" s="207"/>
      <c r="M291" s="207"/>
      <c r="N291" s="207">
        <v>72170100</v>
      </c>
      <c r="Q291"/>
    </row>
    <row r="292" spans="2:17" ht="15" x14ac:dyDescent="0.4">
      <c r="B292" s="151">
        <f>VLOOKUP(C292,Companies[],3,FALSE)</f>
        <v>35612749</v>
      </c>
      <c r="C292" s="151" t="s">
        <v>476</v>
      </c>
      <c r="D292" s="207" t="s">
        <v>430</v>
      </c>
      <c r="E292" s="207" t="s">
        <v>1140</v>
      </c>
      <c r="F292" s="207" t="s">
        <v>108</v>
      </c>
      <c r="G292" s="207" t="s">
        <v>108</v>
      </c>
      <c r="H292" s="151"/>
      <c r="I292" s="207" t="s">
        <v>92</v>
      </c>
      <c r="J292" s="217">
        <v>70529529</v>
      </c>
      <c r="K292" s="207"/>
      <c r="L292" s="207"/>
      <c r="M292" s="207"/>
      <c r="N292" s="207"/>
      <c r="Q292"/>
    </row>
    <row r="293" spans="2:17" ht="15" x14ac:dyDescent="0.4">
      <c r="B293" s="151">
        <f>VLOOKUP(C293,Companies[],3,FALSE)</f>
        <v>135390</v>
      </c>
      <c r="C293" s="151" t="s">
        <v>188</v>
      </c>
      <c r="D293" s="207" t="s">
        <v>430</v>
      </c>
      <c r="E293" s="207" t="s">
        <v>1135</v>
      </c>
      <c r="F293" s="207" t="s">
        <v>61</v>
      </c>
      <c r="G293" s="207" t="s">
        <v>73</v>
      </c>
      <c r="H293" s="151" t="s">
        <v>681</v>
      </c>
      <c r="I293" s="207" t="s">
        <v>92</v>
      </c>
      <c r="J293" s="217">
        <v>69797500</v>
      </c>
      <c r="K293" s="207"/>
      <c r="L293" s="207"/>
      <c r="M293" s="207"/>
      <c r="N293" s="207">
        <v>69797500</v>
      </c>
      <c r="Q293"/>
    </row>
    <row r="294" spans="2:17" ht="15" x14ac:dyDescent="0.4">
      <c r="B294" s="151">
        <f>VLOOKUP(C294,Companies[],3,FALSE)</f>
        <v>30019775</v>
      </c>
      <c r="C294" s="151" t="s">
        <v>190</v>
      </c>
      <c r="D294" s="207" t="s">
        <v>430</v>
      </c>
      <c r="E294" s="207" t="s">
        <v>1135</v>
      </c>
      <c r="F294" s="207" t="s">
        <v>61</v>
      </c>
      <c r="G294" s="207" t="s">
        <v>73</v>
      </c>
      <c r="H294" s="151" t="s">
        <v>867</v>
      </c>
      <c r="I294" s="207" t="s">
        <v>92</v>
      </c>
      <c r="J294" s="217">
        <v>69157300</v>
      </c>
      <c r="K294" s="207"/>
      <c r="L294" s="207"/>
      <c r="M294" s="207"/>
      <c r="N294" s="207">
        <v>69157300</v>
      </c>
      <c r="Q294"/>
    </row>
    <row r="295" spans="2:17" ht="15" x14ac:dyDescent="0.4">
      <c r="B295" s="151">
        <f>VLOOKUP(C295,Companies[],3,FALSE)</f>
        <v>135390</v>
      </c>
      <c r="C295" s="151" t="s">
        <v>188</v>
      </c>
      <c r="D295" s="207" t="s">
        <v>430</v>
      </c>
      <c r="E295" s="207" t="s">
        <v>1135</v>
      </c>
      <c r="F295" s="207" t="s">
        <v>61</v>
      </c>
      <c r="G295" s="207" t="s">
        <v>73</v>
      </c>
      <c r="H295" s="151" t="s">
        <v>673</v>
      </c>
      <c r="I295" s="207" t="s">
        <v>92</v>
      </c>
      <c r="J295" s="217">
        <v>69023500</v>
      </c>
      <c r="K295" s="207"/>
      <c r="L295" s="207"/>
      <c r="M295" s="207"/>
      <c r="N295" s="207">
        <v>69023500</v>
      </c>
      <c r="Q295"/>
    </row>
    <row r="296" spans="2:17" ht="15" x14ac:dyDescent="0.4">
      <c r="B296" s="151">
        <f>VLOOKUP(C296,Companies[],3,FALSE)</f>
        <v>24186185</v>
      </c>
      <c r="C296" s="151" t="s">
        <v>471</v>
      </c>
      <c r="D296" s="207" t="s">
        <v>430</v>
      </c>
      <c r="E296" s="207" t="s">
        <v>1140</v>
      </c>
      <c r="F296" s="207" t="s">
        <v>108</v>
      </c>
      <c r="G296" s="207" t="s">
        <v>108</v>
      </c>
      <c r="H296" s="151"/>
      <c r="I296" s="207" t="s">
        <v>92</v>
      </c>
      <c r="J296" s="217">
        <v>69011203</v>
      </c>
      <c r="K296" s="207"/>
      <c r="L296" s="207"/>
      <c r="M296" s="207"/>
      <c r="N296" s="207"/>
      <c r="Q296"/>
    </row>
    <row r="297" spans="2:17" ht="15" x14ac:dyDescent="0.4">
      <c r="B297" s="151">
        <f>VLOOKUP(C297,Companies[],3,FALSE)</f>
        <v>191218</v>
      </c>
      <c r="C297" s="151" t="s">
        <v>488</v>
      </c>
      <c r="D297" s="207" t="s">
        <v>433</v>
      </c>
      <c r="E297" s="207" t="s">
        <v>1139</v>
      </c>
      <c r="F297" s="207" t="s">
        <v>108</v>
      </c>
      <c r="G297" s="207" t="s">
        <v>108</v>
      </c>
      <c r="H297" s="151"/>
      <c r="I297" s="207" t="s">
        <v>92</v>
      </c>
      <c r="J297" s="217">
        <v>68097684.140000105</v>
      </c>
      <c r="K297" s="207"/>
      <c r="L297" s="207"/>
      <c r="M297" s="207"/>
      <c r="N297" s="207"/>
      <c r="Q297"/>
    </row>
    <row r="298" spans="2:17" ht="15" x14ac:dyDescent="0.4">
      <c r="B298" s="151">
        <f>VLOOKUP(C298,Companies[],3,FALSE)</f>
        <v>31599557</v>
      </c>
      <c r="C298" s="151" t="s">
        <v>215</v>
      </c>
      <c r="D298" s="207" t="s">
        <v>430</v>
      </c>
      <c r="E298" s="207" t="s">
        <v>1137</v>
      </c>
      <c r="F298" s="207" t="s">
        <v>108</v>
      </c>
      <c r="G298" s="207" t="s">
        <v>108</v>
      </c>
      <c r="H298" s="151"/>
      <c r="I298" s="207" t="s">
        <v>92</v>
      </c>
      <c r="J298" s="217">
        <v>66062600.090000004</v>
      </c>
      <c r="K298" s="207"/>
      <c r="L298" s="207"/>
      <c r="M298" s="207"/>
      <c r="N298" s="207"/>
      <c r="Q298"/>
    </row>
    <row r="299" spans="2:17" ht="15" x14ac:dyDescent="0.4">
      <c r="B299" s="151">
        <f>VLOOKUP(C299,Companies[],3,FALSE)</f>
        <v>30019775</v>
      </c>
      <c r="C299" s="151" t="s">
        <v>190</v>
      </c>
      <c r="D299" s="207" t="s">
        <v>430</v>
      </c>
      <c r="E299" s="207" t="s">
        <v>1135</v>
      </c>
      <c r="F299" s="207" t="s">
        <v>61</v>
      </c>
      <c r="G299" s="207" t="s">
        <v>73</v>
      </c>
      <c r="H299" s="151" t="s">
        <v>875</v>
      </c>
      <c r="I299" s="207" t="s">
        <v>92</v>
      </c>
      <c r="J299" s="217">
        <v>65665940</v>
      </c>
      <c r="K299" s="207"/>
      <c r="L299" s="207"/>
      <c r="M299" s="207"/>
      <c r="N299" s="207">
        <v>65665940</v>
      </c>
      <c r="Q299"/>
    </row>
    <row r="300" spans="2:17" ht="15" x14ac:dyDescent="0.4">
      <c r="B300" s="151">
        <f>VLOOKUP(C300,Companies[],3,FALSE)</f>
        <v>30019775</v>
      </c>
      <c r="C300" s="151" t="s">
        <v>190</v>
      </c>
      <c r="D300" s="207" t="s">
        <v>430</v>
      </c>
      <c r="E300" s="207" t="s">
        <v>1135</v>
      </c>
      <c r="F300" s="207" t="s">
        <v>61</v>
      </c>
      <c r="G300" s="207" t="s">
        <v>73</v>
      </c>
      <c r="H300" s="151" t="s">
        <v>839</v>
      </c>
      <c r="I300" s="207" t="s">
        <v>92</v>
      </c>
      <c r="J300" s="217">
        <v>65010370</v>
      </c>
      <c r="K300" s="207"/>
      <c r="L300" s="207"/>
      <c r="M300" s="207"/>
      <c r="N300" s="207">
        <v>65010370</v>
      </c>
      <c r="Q300"/>
    </row>
    <row r="301" spans="2:17" ht="15" x14ac:dyDescent="0.4">
      <c r="B301" s="151">
        <f>VLOOKUP(C301,Companies[],3,FALSE)</f>
        <v>33862865</v>
      </c>
      <c r="C301" s="151" t="s">
        <v>465</v>
      </c>
      <c r="D301" s="207" t="s">
        <v>430</v>
      </c>
      <c r="E301" s="207" t="s">
        <v>1122</v>
      </c>
      <c r="F301" s="207" t="s">
        <v>108</v>
      </c>
      <c r="G301" s="207" t="s">
        <v>108</v>
      </c>
      <c r="H301" s="151"/>
      <c r="I301" s="207" t="s">
        <v>92</v>
      </c>
      <c r="J301" s="217">
        <v>64977191.839999996</v>
      </c>
      <c r="K301" s="207"/>
      <c r="L301" s="207"/>
      <c r="M301" s="207"/>
      <c r="N301" s="207"/>
      <c r="Q301"/>
    </row>
    <row r="302" spans="2:17" ht="15" x14ac:dyDescent="0.4">
      <c r="B302" s="151">
        <f>VLOOKUP(C302,Companies[],3,FALSE)</f>
        <v>34032208</v>
      </c>
      <c r="C302" s="151" t="s">
        <v>213</v>
      </c>
      <c r="D302" s="207" t="s">
        <v>430</v>
      </c>
      <c r="E302" s="207" t="s">
        <v>1137</v>
      </c>
      <c r="F302" s="207" t="s">
        <v>108</v>
      </c>
      <c r="G302" s="207" t="s">
        <v>108</v>
      </c>
      <c r="H302" s="151"/>
      <c r="I302" s="207" t="s">
        <v>92</v>
      </c>
      <c r="J302" s="217">
        <v>63806784.710000001</v>
      </c>
      <c r="K302" s="207"/>
      <c r="L302" s="207"/>
      <c r="M302" s="207"/>
      <c r="N302" s="207"/>
      <c r="Q302"/>
    </row>
    <row r="303" spans="2:17" ht="15" x14ac:dyDescent="0.4">
      <c r="B303" s="151">
        <f>VLOOKUP(C303,Companies[],3,FALSE)</f>
        <v>135390</v>
      </c>
      <c r="C303" s="151" t="s">
        <v>188</v>
      </c>
      <c r="D303" s="207" t="s">
        <v>430</v>
      </c>
      <c r="E303" s="207" t="s">
        <v>1135</v>
      </c>
      <c r="F303" s="207" t="s">
        <v>61</v>
      </c>
      <c r="G303" s="207" t="s">
        <v>73</v>
      </c>
      <c r="H303" s="151" t="s">
        <v>599</v>
      </c>
      <c r="I303" s="207" t="s">
        <v>92</v>
      </c>
      <c r="J303" s="217">
        <v>63667500</v>
      </c>
      <c r="K303" s="207"/>
      <c r="L303" s="207"/>
      <c r="M303" s="207"/>
      <c r="N303" s="207">
        <v>63667500</v>
      </c>
      <c r="Q303"/>
    </row>
    <row r="304" spans="2:17" ht="15" x14ac:dyDescent="0.4">
      <c r="B304" s="151">
        <f>VLOOKUP(C304,Companies[],3,FALSE)</f>
        <v>30019775</v>
      </c>
      <c r="C304" s="151" t="s">
        <v>190</v>
      </c>
      <c r="D304" s="207" t="s">
        <v>430</v>
      </c>
      <c r="E304" s="207" t="s">
        <v>1135</v>
      </c>
      <c r="F304" s="207" t="s">
        <v>61</v>
      </c>
      <c r="G304" s="207" t="s">
        <v>73</v>
      </c>
      <c r="H304" s="151" t="s">
        <v>993</v>
      </c>
      <c r="I304" s="207" t="s">
        <v>92</v>
      </c>
      <c r="J304" s="217">
        <v>63019310</v>
      </c>
      <c r="K304" s="207"/>
      <c r="L304" s="207"/>
      <c r="M304" s="207"/>
      <c r="N304" s="207">
        <v>63019310</v>
      </c>
      <c r="Q304"/>
    </row>
    <row r="305" spans="2:17" ht="15" x14ac:dyDescent="0.4">
      <c r="B305" s="151">
        <f>VLOOKUP(C305,Companies[],3,FALSE)</f>
        <v>30019775</v>
      </c>
      <c r="C305" s="151" t="s">
        <v>190</v>
      </c>
      <c r="D305" s="207" t="s">
        <v>430</v>
      </c>
      <c r="E305" s="207" t="s">
        <v>1135</v>
      </c>
      <c r="F305" s="207" t="s">
        <v>61</v>
      </c>
      <c r="G305" s="207" t="s">
        <v>73</v>
      </c>
      <c r="H305" s="151" t="s">
        <v>1041</v>
      </c>
      <c r="I305" s="207" t="s">
        <v>92</v>
      </c>
      <c r="J305" s="217">
        <v>62951050</v>
      </c>
      <c r="K305" s="207"/>
      <c r="L305" s="207"/>
      <c r="M305" s="207"/>
      <c r="N305" s="207">
        <v>62951050</v>
      </c>
      <c r="Q305"/>
    </row>
    <row r="306" spans="2:17" ht="15" x14ac:dyDescent="0.4">
      <c r="B306" s="151">
        <f>VLOOKUP(C306,Companies[],3,FALSE)</f>
        <v>30019775</v>
      </c>
      <c r="C306" s="151" t="s">
        <v>190</v>
      </c>
      <c r="D306" s="207" t="s">
        <v>430</v>
      </c>
      <c r="E306" s="207" t="s">
        <v>1135</v>
      </c>
      <c r="F306" s="207" t="s">
        <v>61</v>
      </c>
      <c r="G306" s="207" t="s">
        <v>73</v>
      </c>
      <c r="H306" s="151" t="s">
        <v>829</v>
      </c>
      <c r="I306" s="207" t="s">
        <v>92</v>
      </c>
      <c r="J306" s="217">
        <v>62924370</v>
      </c>
      <c r="K306" s="207"/>
      <c r="L306" s="207"/>
      <c r="M306" s="207"/>
      <c r="N306" s="207">
        <v>62924370</v>
      </c>
      <c r="Q306"/>
    </row>
    <row r="307" spans="2:17" ht="15" x14ac:dyDescent="0.4">
      <c r="B307" s="151">
        <f>VLOOKUP(C307,Companies[],3,FALSE)</f>
        <v>135390</v>
      </c>
      <c r="C307" s="151" t="s">
        <v>188</v>
      </c>
      <c r="D307" s="207" t="s">
        <v>430</v>
      </c>
      <c r="E307" s="207" t="s">
        <v>1135</v>
      </c>
      <c r="F307" s="207" t="s">
        <v>61</v>
      </c>
      <c r="G307" s="207" t="s">
        <v>73</v>
      </c>
      <c r="H307" s="151" t="s">
        <v>577</v>
      </c>
      <c r="I307" s="207" t="s">
        <v>92</v>
      </c>
      <c r="J307" s="217">
        <v>62271200</v>
      </c>
      <c r="K307" s="207"/>
      <c r="L307" s="207"/>
      <c r="M307" s="207"/>
      <c r="N307" s="207">
        <v>62271200</v>
      </c>
      <c r="Q307"/>
    </row>
    <row r="308" spans="2:17" ht="15" x14ac:dyDescent="0.4">
      <c r="B308" s="151">
        <f>VLOOKUP(C308,Companies[],3,FALSE)</f>
        <v>23703371</v>
      </c>
      <c r="C308" s="151" t="s">
        <v>479</v>
      </c>
      <c r="D308" s="207" t="s">
        <v>430</v>
      </c>
      <c r="E308" s="207" t="s">
        <v>1135</v>
      </c>
      <c r="F308" s="207" t="s">
        <v>61</v>
      </c>
      <c r="G308" s="207" t="s">
        <v>73</v>
      </c>
      <c r="H308" s="151"/>
      <c r="I308" s="207" t="s">
        <v>92</v>
      </c>
      <c r="J308" s="217">
        <v>62195330.669999994</v>
      </c>
      <c r="K308" s="207"/>
      <c r="L308" s="207"/>
      <c r="M308" s="207"/>
      <c r="N308" s="207"/>
      <c r="Q308"/>
    </row>
    <row r="309" spans="2:17" ht="15" x14ac:dyDescent="0.4">
      <c r="B309" s="151">
        <f>VLOOKUP(C309,Companies[],3,FALSE)</f>
        <v>26333503</v>
      </c>
      <c r="C309" s="151" t="s">
        <v>462</v>
      </c>
      <c r="D309" s="207" t="s">
        <v>430</v>
      </c>
      <c r="E309" s="207" t="s">
        <v>1135</v>
      </c>
      <c r="F309" s="207" t="s">
        <v>61</v>
      </c>
      <c r="G309" s="207" t="s">
        <v>73</v>
      </c>
      <c r="H309" s="151" t="s">
        <v>759</v>
      </c>
      <c r="I309" s="207" t="s">
        <v>92</v>
      </c>
      <c r="J309" s="217">
        <v>62050820</v>
      </c>
      <c r="K309" s="207"/>
      <c r="L309" s="207"/>
      <c r="M309" s="207"/>
      <c r="N309" s="207">
        <v>62050820</v>
      </c>
      <c r="Q309"/>
    </row>
    <row r="310" spans="2:17" ht="15" x14ac:dyDescent="0.4">
      <c r="B310" s="151">
        <f>VLOOKUP(C310,Companies[],3,FALSE)</f>
        <v>30019775</v>
      </c>
      <c r="C310" s="151" t="s">
        <v>190</v>
      </c>
      <c r="D310" s="207" t="s">
        <v>430</v>
      </c>
      <c r="E310" s="207" t="s">
        <v>1135</v>
      </c>
      <c r="F310" s="207" t="s">
        <v>61</v>
      </c>
      <c r="G310" s="207" t="s">
        <v>73</v>
      </c>
      <c r="H310" s="151" t="s">
        <v>877</v>
      </c>
      <c r="I310" s="207" t="s">
        <v>92</v>
      </c>
      <c r="J310" s="217">
        <v>60947600</v>
      </c>
      <c r="K310" s="207"/>
      <c r="L310" s="207"/>
      <c r="M310" s="207"/>
      <c r="N310" s="207">
        <v>60947600</v>
      </c>
      <c r="Q310"/>
    </row>
    <row r="311" spans="2:17" ht="15" x14ac:dyDescent="0.4">
      <c r="B311" s="151">
        <f>VLOOKUP(C311,Companies[],3,FALSE)</f>
        <v>135390</v>
      </c>
      <c r="C311" s="151" t="s">
        <v>188</v>
      </c>
      <c r="D311" s="207" t="s">
        <v>430</v>
      </c>
      <c r="E311" s="207" t="s">
        <v>1135</v>
      </c>
      <c r="F311" s="207" t="s">
        <v>61</v>
      </c>
      <c r="G311" s="207" t="s">
        <v>73</v>
      </c>
      <c r="H311" s="151" t="s">
        <v>681</v>
      </c>
      <c r="I311" s="207" t="s">
        <v>92</v>
      </c>
      <c r="J311" s="217">
        <v>60884700</v>
      </c>
      <c r="K311" s="207"/>
      <c r="L311" s="207"/>
      <c r="M311" s="207"/>
      <c r="N311" s="207">
        <v>60884700</v>
      </c>
      <c r="Q311"/>
    </row>
    <row r="312" spans="2:17" ht="15" x14ac:dyDescent="0.4">
      <c r="B312" s="151">
        <f>VLOOKUP(C312,Companies[],3,FALSE)</f>
        <v>30019775</v>
      </c>
      <c r="C312" s="151" t="s">
        <v>190</v>
      </c>
      <c r="D312" s="207" t="s">
        <v>430</v>
      </c>
      <c r="E312" s="207" t="s">
        <v>1135</v>
      </c>
      <c r="F312" s="207" t="s">
        <v>61</v>
      </c>
      <c r="G312" s="207" t="s">
        <v>73</v>
      </c>
      <c r="H312" s="151" t="s">
        <v>851</v>
      </c>
      <c r="I312" s="207" t="s">
        <v>92</v>
      </c>
      <c r="J312" s="217">
        <v>60284670</v>
      </c>
      <c r="K312" s="207"/>
      <c r="L312" s="207"/>
      <c r="M312" s="207"/>
      <c r="N312" s="207">
        <v>60284670</v>
      </c>
      <c r="Q312"/>
    </row>
    <row r="313" spans="2:17" ht="15" x14ac:dyDescent="0.4">
      <c r="B313" s="151">
        <f>VLOOKUP(C313,Companies[],3,FALSE)</f>
        <v>22402928</v>
      </c>
      <c r="C313" s="151" t="s">
        <v>478</v>
      </c>
      <c r="D313" s="207" t="s">
        <v>430</v>
      </c>
      <c r="E313" s="207" t="s">
        <v>1135</v>
      </c>
      <c r="F313" s="207" t="s">
        <v>61</v>
      </c>
      <c r="G313" s="207" t="s">
        <v>73</v>
      </c>
      <c r="H313" s="151" t="s">
        <v>1091</v>
      </c>
      <c r="I313" s="207" t="s">
        <v>92</v>
      </c>
      <c r="J313" s="217">
        <v>59520230</v>
      </c>
      <c r="K313" s="207"/>
      <c r="L313" s="207"/>
      <c r="M313" s="207"/>
      <c r="N313" s="207">
        <v>59520230</v>
      </c>
      <c r="Q313"/>
    </row>
    <row r="314" spans="2:17" ht="15" x14ac:dyDescent="0.4">
      <c r="B314" s="151">
        <f>VLOOKUP(C314,Companies[],3,FALSE)</f>
        <v>135390</v>
      </c>
      <c r="C314" s="151" t="s">
        <v>188</v>
      </c>
      <c r="D314" s="207" t="s">
        <v>430</v>
      </c>
      <c r="E314" s="207" t="s">
        <v>1135</v>
      </c>
      <c r="F314" s="207" t="s">
        <v>61</v>
      </c>
      <c r="G314" s="207" t="s">
        <v>73</v>
      </c>
      <c r="H314" s="151" t="s">
        <v>589</v>
      </c>
      <c r="I314" s="207" t="s">
        <v>92</v>
      </c>
      <c r="J314" s="217">
        <v>58734000</v>
      </c>
      <c r="K314" s="207"/>
      <c r="L314" s="207"/>
      <c r="M314" s="207"/>
      <c r="N314" s="207">
        <v>58734000</v>
      </c>
      <c r="Q314"/>
    </row>
    <row r="315" spans="2:17" ht="15" x14ac:dyDescent="0.4">
      <c r="B315" s="151">
        <f>VLOOKUP(C315,Companies[],3,FALSE)</f>
        <v>23703371</v>
      </c>
      <c r="C315" s="151" t="s">
        <v>479</v>
      </c>
      <c r="D315" s="207" t="s">
        <v>430</v>
      </c>
      <c r="E315" s="207" t="s">
        <v>1135</v>
      </c>
      <c r="F315" s="207" t="s">
        <v>61</v>
      </c>
      <c r="G315" s="207" t="s">
        <v>73</v>
      </c>
      <c r="H315" s="151" t="s">
        <v>1093</v>
      </c>
      <c r="I315" s="207" t="s">
        <v>92</v>
      </c>
      <c r="J315" s="217">
        <v>58496630</v>
      </c>
      <c r="K315" s="207"/>
      <c r="L315" s="207"/>
      <c r="M315" s="207"/>
      <c r="N315" s="207">
        <v>58496630</v>
      </c>
      <c r="Q315"/>
    </row>
    <row r="316" spans="2:17" ht="15" x14ac:dyDescent="0.4">
      <c r="B316" s="151">
        <f>VLOOKUP(C316,Companies[],3,FALSE)</f>
        <v>38203132</v>
      </c>
      <c r="C316" s="151" t="s">
        <v>473</v>
      </c>
      <c r="D316" s="207" t="s">
        <v>430</v>
      </c>
      <c r="E316" s="207" t="s">
        <v>1140</v>
      </c>
      <c r="F316" s="207" t="s">
        <v>108</v>
      </c>
      <c r="G316" s="207" t="s">
        <v>108</v>
      </c>
      <c r="H316" s="151"/>
      <c r="I316" s="207" t="s">
        <v>92</v>
      </c>
      <c r="J316" s="217">
        <v>58281541</v>
      </c>
      <c r="K316" s="207"/>
      <c r="L316" s="207"/>
      <c r="M316" s="207"/>
      <c r="N316" s="207"/>
      <c r="Q316"/>
    </row>
    <row r="317" spans="2:17" ht="15" x14ac:dyDescent="0.4">
      <c r="B317" s="151">
        <f>VLOOKUP(C317,Companies[],3,FALSE)</f>
        <v>135390</v>
      </c>
      <c r="C317" s="151" t="s">
        <v>188</v>
      </c>
      <c r="D317" s="207" t="s">
        <v>430</v>
      </c>
      <c r="E317" s="207" t="s">
        <v>1135</v>
      </c>
      <c r="F317" s="207" t="s">
        <v>61</v>
      </c>
      <c r="G317" s="207" t="s">
        <v>73</v>
      </c>
      <c r="H317" s="151" t="s">
        <v>573</v>
      </c>
      <c r="I317" s="207" t="s">
        <v>92</v>
      </c>
      <c r="J317" s="217">
        <v>58139500</v>
      </c>
      <c r="K317" s="207"/>
      <c r="L317" s="207"/>
      <c r="M317" s="207"/>
      <c r="N317" s="207">
        <v>58139500</v>
      </c>
      <c r="Q317"/>
    </row>
    <row r="318" spans="2:17" ht="15" x14ac:dyDescent="0.4">
      <c r="B318" s="151">
        <f>VLOOKUP(C318,Companies[],3,FALSE)</f>
        <v>30019775</v>
      </c>
      <c r="C318" s="151" t="s">
        <v>190</v>
      </c>
      <c r="D318" s="207" t="s">
        <v>430</v>
      </c>
      <c r="E318" s="207" t="s">
        <v>1135</v>
      </c>
      <c r="F318" s="207" t="s">
        <v>61</v>
      </c>
      <c r="G318" s="207" t="s">
        <v>73</v>
      </c>
      <c r="H318" s="151" t="s">
        <v>975</v>
      </c>
      <c r="I318" s="207" t="s">
        <v>92</v>
      </c>
      <c r="J318" s="217">
        <v>57705730</v>
      </c>
      <c r="K318" s="207"/>
      <c r="L318" s="207"/>
      <c r="M318" s="207"/>
      <c r="N318" s="207">
        <v>57705730</v>
      </c>
      <c r="Q318"/>
    </row>
    <row r="319" spans="2:17" ht="15" x14ac:dyDescent="0.4">
      <c r="B319" s="151">
        <f>VLOOKUP(C319,Companies[],3,FALSE)</f>
        <v>30019775</v>
      </c>
      <c r="C319" s="151" t="s">
        <v>190</v>
      </c>
      <c r="D319" s="207" t="s">
        <v>430</v>
      </c>
      <c r="E319" s="207" t="s">
        <v>1135</v>
      </c>
      <c r="F319" s="207" t="s">
        <v>61</v>
      </c>
      <c r="G319" s="207" t="s">
        <v>73</v>
      </c>
      <c r="H319" s="151" t="s">
        <v>917</v>
      </c>
      <c r="I319" s="207" t="s">
        <v>92</v>
      </c>
      <c r="J319" s="217">
        <v>57164280</v>
      </c>
      <c r="K319" s="207"/>
      <c r="L319" s="207"/>
      <c r="M319" s="207"/>
      <c r="N319" s="207">
        <v>57164280</v>
      </c>
      <c r="Q319"/>
    </row>
    <row r="320" spans="2:17" ht="15" x14ac:dyDescent="0.4">
      <c r="B320" s="207">
        <f>VLOOKUP(C320,Companies[],3,FALSE)</f>
        <v>30019775</v>
      </c>
      <c r="C320" s="207" t="s">
        <v>190</v>
      </c>
      <c r="D320" s="207" t="s">
        <v>430</v>
      </c>
      <c r="E320" s="207" t="s">
        <v>1132</v>
      </c>
      <c r="F320" s="207" t="s">
        <v>108</v>
      </c>
      <c r="G320" s="207" t="s">
        <v>108</v>
      </c>
      <c r="H320" s="207"/>
      <c r="I320" s="207" t="s">
        <v>92</v>
      </c>
      <c r="J320" s="217">
        <v>56400008.009999998</v>
      </c>
      <c r="K320" s="207"/>
      <c r="L320" s="207"/>
      <c r="M320" s="207"/>
      <c r="N320" s="207"/>
      <c r="Q320"/>
    </row>
    <row r="321" spans="2:17" ht="15" x14ac:dyDescent="0.4">
      <c r="B321" s="151">
        <f>VLOOKUP(C321,Companies[],3,FALSE)</f>
        <v>36716128</v>
      </c>
      <c r="C321" s="151" t="s">
        <v>200</v>
      </c>
      <c r="D321" s="207" t="s">
        <v>432</v>
      </c>
      <c r="E321" s="207" t="s">
        <v>1130</v>
      </c>
      <c r="F321" s="207" t="s">
        <v>108</v>
      </c>
      <c r="G321" s="207" t="s">
        <v>108</v>
      </c>
      <c r="H321" s="151"/>
      <c r="I321" s="207" t="s">
        <v>92</v>
      </c>
      <c r="J321" s="217">
        <v>55357646</v>
      </c>
      <c r="K321" s="207"/>
      <c r="L321" s="207"/>
      <c r="M321" s="207"/>
      <c r="N321" s="207"/>
      <c r="Q321"/>
    </row>
    <row r="322" spans="2:17" ht="15" x14ac:dyDescent="0.4">
      <c r="B322" s="151">
        <f>VLOOKUP(C322,Companies[],3,FALSE)</f>
        <v>135390</v>
      </c>
      <c r="C322" s="151" t="s">
        <v>188</v>
      </c>
      <c r="D322" s="207" t="s">
        <v>430</v>
      </c>
      <c r="E322" s="207" t="s">
        <v>1135</v>
      </c>
      <c r="F322" s="207" t="s">
        <v>61</v>
      </c>
      <c r="G322" s="207" t="s">
        <v>73</v>
      </c>
      <c r="H322" s="151" t="s">
        <v>677</v>
      </c>
      <c r="I322" s="207" t="s">
        <v>92</v>
      </c>
      <c r="J322" s="217">
        <v>54572400</v>
      </c>
      <c r="K322" s="207"/>
      <c r="L322" s="207"/>
      <c r="M322" s="207"/>
      <c r="N322" s="207">
        <v>54572400</v>
      </c>
      <c r="Q322"/>
    </row>
    <row r="323" spans="2:17" ht="15" x14ac:dyDescent="0.4">
      <c r="B323" s="151">
        <f>VLOOKUP(C323,Companies[],3,FALSE)</f>
        <v>31747429</v>
      </c>
      <c r="C323" s="151" t="s">
        <v>477</v>
      </c>
      <c r="D323" s="207" t="s">
        <v>430</v>
      </c>
      <c r="E323" s="207" t="s">
        <v>1140</v>
      </c>
      <c r="F323" s="207" t="s">
        <v>108</v>
      </c>
      <c r="G323" s="207" t="s">
        <v>108</v>
      </c>
      <c r="H323" s="151"/>
      <c r="I323" s="207" t="s">
        <v>92</v>
      </c>
      <c r="J323" s="217">
        <v>53474266</v>
      </c>
      <c r="K323" s="207"/>
      <c r="L323" s="207"/>
      <c r="M323" s="207"/>
      <c r="N323" s="207"/>
      <c r="Q323"/>
    </row>
    <row r="324" spans="2:17" ht="15" x14ac:dyDescent="0.4">
      <c r="B324" s="151">
        <f>VLOOKUP(C324,Companies[],3,FALSE)</f>
        <v>191307</v>
      </c>
      <c r="C324" s="151" t="s">
        <v>489</v>
      </c>
      <c r="D324" s="207" t="s">
        <v>430</v>
      </c>
      <c r="E324" s="207" t="s">
        <v>1132</v>
      </c>
      <c r="F324" s="207" t="s">
        <v>108</v>
      </c>
      <c r="G324" s="207" t="s">
        <v>108</v>
      </c>
      <c r="H324" s="151"/>
      <c r="I324" s="207" t="s">
        <v>92</v>
      </c>
      <c r="J324" s="217">
        <v>53393549.139999993</v>
      </c>
      <c r="K324" s="207"/>
      <c r="L324" s="207"/>
      <c r="M324" s="207"/>
      <c r="N324" s="207"/>
      <c r="Q324"/>
    </row>
    <row r="325" spans="2:17" ht="15" x14ac:dyDescent="0.4">
      <c r="B325" s="151">
        <f>VLOOKUP(C325,Companies[],3,FALSE)</f>
        <v>37014600</v>
      </c>
      <c r="C325" s="151" t="s">
        <v>504</v>
      </c>
      <c r="D325" s="207" t="s">
        <v>430</v>
      </c>
      <c r="E325" s="207" t="s">
        <v>1137</v>
      </c>
      <c r="F325" s="207" t="s">
        <v>108</v>
      </c>
      <c r="G325" s="207" t="s">
        <v>108</v>
      </c>
      <c r="H325" s="151"/>
      <c r="I325" s="207" t="s">
        <v>92</v>
      </c>
      <c r="J325" s="217">
        <v>52080927.399999991</v>
      </c>
      <c r="K325" s="207"/>
      <c r="L325" s="207"/>
      <c r="M325" s="207"/>
      <c r="N325" s="207"/>
      <c r="Q325"/>
    </row>
    <row r="326" spans="2:17" ht="15" x14ac:dyDescent="0.4">
      <c r="B326" s="151">
        <f>VLOOKUP(C326,Companies[],3,FALSE)</f>
        <v>135390</v>
      </c>
      <c r="C326" s="151" t="s">
        <v>188</v>
      </c>
      <c r="D326" s="207" t="s">
        <v>430</v>
      </c>
      <c r="E326" s="207" t="s">
        <v>1135</v>
      </c>
      <c r="F326" s="207" t="s">
        <v>61</v>
      </c>
      <c r="G326" s="207" t="s">
        <v>73</v>
      </c>
      <c r="H326" s="151" t="s">
        <v>597</v>
      </c>
      <c r="I326" s="207" t="s">
        <v>92</v>
      </c>
      <c r="J326" s="217">
        <v>51913800</v>
      </c>
      <c r="K326" s="207"/>
      <c r="L326" s="207"/>
      <c r="M326" s="207"/>
      <c r="N326" s="207">
        <v>51913800</v>
      </c>
      <c r="Q326"/>
    </row>
    <row r="327" spans="2:17" ht="15" x14ac:dyDescent="0.4">
      <c r="B327" s="151">
        <f>VLOOKUP(C327,Companies[],3,FALSE)</f>
        <v>135390</v>
      </c>
      <c r="C327" s="151" t="s">
        <v>188</v>
      </c>
      <c r="D327" s="207" t="s">
        <v>430</v>
      </c>
      <c r="E327" s="207" t="s">
        <v>1135</v>
      </c>
      <c r="F327" s="207" t="s">
        <v>61</v>
      </c>
      <c r="G327" s="207" t="s">
        <v>73</v>
      </c>
      <c r="H327" s="151" t="s">
        <v>555</v>
      </c>
      <c r="I327" s="207" t="s">
        <v>92</v>
      </c>
      <c r="J327" s="217">
        <v>51465400</v>
      </c>
      <c r="K327" s="207"/>
      <c r="L327" s="207"/>
      <c r="M327" s="207"/>
      <c r="N327" s="207">
        <v>51465400</v>
      </c>
      <c r="Q327"/>
    </row>
    <row r="328" spans="2:17" ht="15" x14ac:dyDescent="0.4">
      <c r="B328" s="151">
        <f>VLOOKUP(C328,Companies[],3,FALSE)</f>
        <v>30019775</v>
      </c>
      <c r="C328" s="151" t="s">
        <v>190</v>
      </c>
      <c r="D328" s="207" t="s">
        <v>430</v>
      </c>
      <c r="E328" s="207" t="s">
        <v>1135</v>
      </c>
      <c r="F328" s="207" t="s">
        <v>61</v>
      </c>
      <c r="G328" s="207" t="s">
        <v>73</v>
      </c>
      <c r="H328" s="151" t="s">
        <v>921</v>
      </c>
      <c r="I328" s="207" t="s">
        <v>92</v>
      </c>
      <c r="J328" s="217">
        <v>51439940</v>
      </c>
      <c r="K328" s="207"/>
      <c r="L328" s="207"/>
      <c r="M328" s="207"/>
      <c r="N328" s="207">
        <v>51439940</v>
      </c>
      <c r="Q328"/>
    </row>
    <row r="329" spans="2:17" ht="15" x14ac:dyDescent="0.4">
      <c r="B329" s="151">
        <f>VLOOKUP(C329,Companies[],3,FALSE)</f>
        <v>135390</v>
      </c>
      <c r="C329" s="151" t="s">
        <v>188</v>
      </c>
      <c r="D329" s="207" t="s">
        <v>430</v>
      </c>
      <c r="E329" s="207" t="s">
        <v>1135</v>
      </c>
      <c r="F329" s="207" t="s">
        <v>61</v>
      </c>
      <c r="G329" s="207" t="s">
        <v>73</v>
      </c>
      <c r="H329" s="151" t="s">
        <v>551</v>
      </c>
      <c r="I329" s="207" t="s">
        <v>92</v>
      </c>
      <c r="J329" s="217">
        <v>51153700</v>
      </c>
      <c r="K329" s="207"/>
      <c r="L329" s="207"/>
      <c r="M329" s="207"/>
      <c r="N329" s="207">
        <v>51153700</v>
      </c>
      <c r="Q329"/>
    </row>
    <row r="330" spans="2:17" ht="15" x14ac:dyDescent="0.4">
      <c r="B330" s="151">
        <f>VLOOKUP(C330,Companies[],3,FALSE)</f>
        <v>30019775</v>
      </c>
      <c r="C330" s="151" t="s">
        <v>190</v>
      </c>
      <c r="D330" s="207" t="s">
        <v>430</v>
      </c>
      <c r="E330" s="207" t="s">
        <v>1135</v>
      </c>
      <c r="F330" s="207" t="s">
        <v>61</v>
      </c>
      <c r="G330" s="207" t="s">
        <v>73</v>
      </c>
      <c r="H330" s="151" t="s">
        <v>1053</v>
      </c>
      <c r="I330" s="207" t="s">
        <v>92</v>
      </c>
      <c r="J330" s="217">
        <v>50892480</v>
      </c>
      <c r="K330" s="207"/>
      <c r="L330" s="207"/>
      <c r="M330" s="207"/>
      <c r="N330" s="207">
        <v>50892480</v>
      </c>
      <c r="Q330"/>
    </row>
    <row r="331" spans="2:17" ht="15" x14ac:dyDescent="0.4">
      <c r="B331" s="151">
        <f>VLOOKUP(C331,Companies[],3,FALSE)</f>
        <v>178353</v>
      </c>
      <c r="C331" s="151" t="s">
        <v>499</v>
      </c>
      <c r="D331" s="207" t="s">
        <v>433</v>
      </c>
      <c r="E331" s="207" t="s">
        <v>1139</v>
      </c>
      <c r="F331" s="207" t="s">
        <v>108</v>
      </c>
      <c r="G331" s="207" t="s">
        <v>108</v>
      </c>
      <c r="H331" s="151"/>
      <c r="I331" s="207" t="s">
        <v>92</v>
      </c>
      <c r="J331" s="217">
        <v>50526499.380000003</v>
      </c>
      <c r="K331" s="207"/>
      <c r="L331" s="207"/>
      <c r="M331" s="207"/>
      <c r="N331" s="207"/>
      <c r="Q331"/>
    </row>
    <row r="332" spans="2:17" ht="15" x14ac:dyDescent="0.4">
      <c r="B332" s="151">
        <f>VLOOKUP(C332,Companies[],3,FALSE)</f>
        <v>30019775</v>
      </c>
      <c r="C332" s="151" t="s">
        <v>190</v>
      </c>
      <c r="D332" s="207" t="s">
        <v>430</v>
      </c>
      <c r="E332" s="207" t="s">
        <v>1135</v>
      </c>
      <c r="F332" s="207" t="s">
        <v>61</v>
      </c>
      <c r="G332" s="207" t="s">
        <v>73</v>
      </c>
      <c r="H332" s="151" t="s">
        <v>1063</v>
      </c>
      <c r="I332" s="207" t="s">
        <v>92</v>
      </c>
      <c r="J332" s="217">
        <v>48366050</v>
      </c>
      <c r="K332" s="207"/>
      <c r="L332" s="207"/>
      <c r="M332" s="207"/>
      <c r="N332" s="207">
        <v>48366050</v>
      </c>
      <c r="Q332"/>
    </row>
    <row r="333" spans="2:17" ht="15" x14ac:dyDescent="0.4">
      <c r="B333" s="151">
        <f>VLOOKUP(C333,Companies[],3,FALSE)</f>
        <v>30019775</v>
      </c>
      <c r="C333" s="151" t="s">
        <v>190</v>
      </c>
      <c r="D333" s="207" t="s">
        <v>430</v>
      </c>
      <c r="E333" s="207" t="s">
        <v>1135</v>
      </c>
      <c r="F333" s="207" t="s">
        <v>61</v>
      </c>
      <c r="G333" s="207" t="s">
        <v>73</v>
      </c>
      <c r="H333" s="151" t="s">
        <v>905</v>
      </c>
      <c r="I333" s="207" t="s">
        <v>92</v>
      </c>
      <c r="J333" s="217">
        <v>47386970</v>
      </c>
      <c r="K333" s="207"/>
      <c r="L333" s="207"/>
      <c r="M333" s="207"/>
      <c r="N333" s="207">
        <v>47386970</v>
      </c>
      <c r="Q333"/>
    </row>
    <row r="334" spans="2:17" ht="15" x14ac:dyDescent="0.4">
      <c r="B334" s="151">
        <f>VLOOKUP(C334,Companies[],3,FALSE)</f>
        <v>37064892</v>
      </c>
      <c r="C334" s="151" t="s">
        <v>493</v>
      </c>
      <c r="D334" s="207" t="s">
        <v>430</v>
      </c>
      <c r="E334" s="207" t="s">
        <v>1135</v>
      </c>
      <c r="F334" s="207" t="s">
        <v>61</v>
      </c>
      <c r="G334" s="207" t="s">
        <v>73</v>
      </c>
      <c r="H334" s="151"/>
      <c r="I334" s="207" t="s">
        <v>92</v>
      </c>
      <c r="J334" s="217">
        <v>47055412.210000001</v>
      </c>
      <c r="K334" s="207"/>
      <c r="L334" s="207"/>
      <c r="M334" s="207"/>
      <c r="N334" s="207"/>
      <c r="Q334"/>
    </row>
    <row r="335" spans="2:17" ht="15" x14ac:dyDescent="0.4">
      <c r="B335" s="151">
        <f>VLOOKUP(C335,Companies[],3,FALSE)</f>
        <v>135390</v>
      </c>
      <c r="C335" s="151" t="s">
        <v>188</v>
      </c>
      <c r="D335" s="207" t="s">
        <v>430</v>
      </c>
      <c r="E335" s="207" t="s">
        <v>1135</v>
      </c>
      <c r="F335" s="207" t="s">
        <v>61</v>
      </c>
      <c r="G335" s="207" t="s">
        <v>73</v>
      </c>
      <c r="H335" s="151" t="s">
        <v>563</v>
      </c>
      <c r="I335" s="207" t="s">
        <v>92</v>
      </c>
      <c r="J335" s="217">
        <v>45931200</v>
      </c>
      <c r="K335" s="207"/>
      <c r="L335" s="207"/>
      <c r="M335" s="207"/>
      <c r="N335" s="207">
        <v>45931200</v>
      </c>
      <c r="Q335"/>
    </row>
    <row r="336" spans="2:17" ht="15" x14ac:dyDescent="0.4">
      <c r="B336" s="151">
        <f>VLOOKUP(C336,Companies[],3,FALSE)</f>
        <v>23703371</v>
      </c>
      <c r="C336" s="151" t="s">
        <v>479</v>
      </c>
      <c r="D336" s="207" t="s">
        <v>430</v>
      </c>
      <c r="E336" s="207" t="s">
        <v>1140</v>
      </c>
      <c r="F336" s="207" t="s">
        <v>108</v>
      </c>
      <c r="G336" s="207" t="s">
        <v>108</v>
      </c>
      <c r="H336" s="151"/>
      <c r="I336" s="207" t="s">
        <v>92</v>
      </c>
      <c r="J336" s="217">
        <v>45855987</v>
      </c>
      <c r="K336" s="207"/>
      <c r="L336" s="207"/>
      <c r="M336" s="207"/>
      <c r="N336" s="207"/>
      <c r="Q336"/>
    </row>
    <row r="337" spans="2:17" ht="15" x14ac:dyDescent="0.4">
      <c r="B337" s="151">
        <f>VLOOKUP(C337,Companies[],3,FALSE)</f>
        <v>35612749</v>
      </c>
      <c r="C337" s="151" t="s">
        <v>476</v>
      </c>
      <c r="D337" s="207" t="s">
        <v>430</v>
      </c>
      <c r="E337" s="207" t="s">
        <v>1135</v>
      </c>
      <c r="F337" s="207" t="s">
        <v>61</v>
      </c>
      <c r="G337" s="207" t="s">
        <v>73</v>
      </c>
      <c r="H337" s="151"/>
      <c r="I337" s="207" t="s">
        <v>92</v>
      </c>
      <c r="J337" s="217">
        <v>45775752.339999996</v>
      </c>
      <c r="K337" s="207"/>
      <c r="L337" s="207"/>
      <c r="M337" s="207"/>
      <c r="N337" s="207"/>
      <c r="Q337"/>
    </row>
    <row r="338" spans="2:17" ht="15" x14ac:dyDescent="0.4">
      <c r="B338" s="151">
        <f>VLOOKUP(C338,Companies[],3,FALSE)</f>
        <v>30019775</v>
      </c>
      <c r="C338" s="151" t="s">
        <v>190</v>
      </c>
      <c r="D338" s="207" t="s">
        <v>430</v>
      </c>
      <c r="E338" s="207" t="s">
        <v>1135</v>
      </c>
      <c r="F338" s="207" t="s">
        <v>61</v>
      </c>
      <c r="G338" s="207" t="s">
        <v>73</v>
      </c>
      <c r="H338" s="151" t="s">
        <v>871</v>
      </c>
      <c r="I338" s="207" t="s">
        <v>92</v>
      </c>
      <c r="J338" s="217">
        <v>45317230</v>
      </c>
      <c r="K338" s="207"/>
      <c r="L338" s="207"/>
      <c r="M338" s="207"/>
      <c r="N338" s="207">
        <v>45317230</v>
      </c>
      <c r="Q338"/>
    </row>
    <row r="339" spans="2:17" ht="15" x14ac:dyDescent="0.4">
      <c r="B339" s="151">
        <f>VLOOKUP(C339,Companies[],3,FALSE)</f>
        <v>30019775</v>
      </c>
      <c r="C339" s="151" t="s">
        <v>190</v>
      </c>
      <c r="D339" s="207" t="s">
        <v>430</v>
      </c>
      <c r="E339" s="207" t="s">
        <v>1135</v>
      </c>
      <c r="F339" s="207" t="s">
        <v>61</v>
      </c>
      <c r="G339" s="207" t="s">
        <v>73</v>
      </c>
      <c r="H339" s="151" t="s">
        <v>963</v>
      </c>
      <c r="I339" s="207" t="s">
        <v>92</v>
      </c>
      <c r="J339" s="217">
        <v>45116340</v>
      </c>
      <c r="K339" s="207"/>
      <c r="L339" s="207"/>
      <c r="M339" s="207"/>
      <c r="N339" s="207">
        <v>45116340</v>
      </c>
      <c r="Q339"/>
    </row>
    <row r="340" spans="2:17" ht="15" x14ac:dyDescent="0.4">
      <c r="B340" s="151">
        <f>VLOOKUP(C340,Companies[],3,FALSE)</f>
        <v>39454684</v>
      </c>
      <c r="C340" s="151" t="s">
        <v>469</v>
      </c>
      <c r="D340" s="207" t="s">
        <v>430</v>
      </c>
      <c r="E340" s="207" t="s">
        <v>1122</v>
      </c>
      <c r="F340" s="207" t="s">
        <v>108</v>
      </c>
      <c r="G340" s="207" t="s">
        <v>108</v>
      </c>
      <c r="H340" s="151"/>
      <c r="I340" s="207" t="s">
        <v>92</v>
      </c>
      <c r="J340" s="217">
        <v>44339158</v>
      </c>
      <c r="K340" s="207"/>
      <c r="L340" s="207"/>
      <c r="M340" s="207"/>
      <c r="N340" s="207"/>
      <c r="Q340"/>
    </row>
    <row r="341" spans="2:17" ht="15" x14ac:dyDescent="0.4">
      <c r="B341" s="151">
        <f>VLOOKUP(C341,Companies[],3,FALSE)</f>
        <v>30019775</v>
      </c>
      <c r="C341" s="151" t="s">
        <v>190</v>
      </c>
      <c r="D341" s="207" t="s">
        <v>430</v>
      </c>
      <c r="E341" s="207" t="s">
        <v>1135</v>
      </c>
      <c r="F341" s="207" t="s">
        <v>61</v>
      </c>
      <c r="G341" s="207" t="s">
        <v>73</v>
      </c>
      <c r="H341" s="151" t="s">
        <v>1077</v>
      </c>
      <c r="I341" s="207" t="s">
        <v>92</v>
      </c>
      <c r="J341" s="217">
        <v>43588790</v>
      </c>
      <c r="K341" s="207"/>
      <c r="L341" s="207"/>
      <c r="M341" s="207"/>
      <c r="N341" s="207">
        <v>43588790</v>
      </c>
      <c r="Q341"/>
    </row>
    <row r="342" spans="2:17" ht="15" x14ac:dyDescent="0.4">
      <c r="B342" s="151">
        <f>VLOOKUP(C342,Companies[],3,FALSE)</f>
        <v>30019775</v>
      </c>
      <c r="C342" s="151" t="s">
        <v>190</v>
      </c>
      <c r="D342" s="207" t="s">
        <v>430</v>
      </c>
      <c r="E342" s="207" t="s">
        <v>1135</v>
      </c>
      <c r="F342" s="207" t="s">
        <v>61</v>
      </c>
      <c r="G342" s="207" t="s">
        <v>73</v>
      </c>
      <c r="H342" s="151" t="s">
        <v>821</v>
      </c>
      <c r="I342" s="207" t="s">
        <v>92</v>
      </c>
      <c r="J342" s="217">
        <v>42145210</v>
      </c>
      <c r="K342" s="207"/>
      <c r="L342" s="207"/>
      <c r="M342" s="207"/>
      <c r="N342" s="207">
        <v>42145210</v>
      </c>
      <c r="Q342"/>
    </row>
    <row r="343" spans="2:17" ht="15" x14ac:dyDescent="0.4">
      <c r="B343" s="151">
        <f>VLOOKUP(C343,Companies[],3,FALSE)</f>
        <v>30019775</v>
      </c>
      <c r="C343" s="151" t="s">
        <v>190</v>
      </c>
      <c r="D343" s="207" t="s">
        <v>430</v>
      </c>
      <c r="E343" s="207" t="s">
        <v>1135</v>
      </c>
      <c r="F343" s="207" t="s">
        <v>61</v>
      </c>
      <c r="G343" s="207" t="s">
        <v>73</v>
      </c>
      <c r="H343" s="151" t="s">
        <v>1065</v>
      </c>
      <c r="I343" s="207" t="s">
        <v>92</v>
      </c>
      <c r="J343" s="217">
        <v>41496530</v>
      </c>
      <c r="K343" s="207"/>
      <c r="L343" s="207"/>
      <c r="M343" s="207"/>
      <c r="N343" s="207">
        <v>41496530</v>
      </c>
      <c r="Q343"/>
    </row>
    <row r="344" spans="2:17" ht="15" x14ac:dyDescent="0.4">
      <c r="B344" s="151">
        <f>VLOOKUP(C344,Companies[],3,FALSE)</f>
        <v>135390</v>
      </c>
      <c r="C344" s="151" t="s">
        <v>188</v>
      </c>
      <c r="D344" s="207" t="s">
        <v>430</v>
      </c>
      <c r="E344" s="207" t="s">
        <v>1135</v>
      </c>
      <c r="F344" s="207" t="s">
        <v>61</v>
      </c>
      <c r="G344" s="207" t="s">
        <v>73</v>
      </c>
      <c r="H344" s="151" t="s">
        <v>545</v>
      </c>
      <c r="I344" s="207" t="s">
        <v>92</v>
      </c>
      <c r="J344" s="217">
        <v>41467900</v>
      </c>
      <c r="K344" s="207"/>
      <c r="L344" s="207"/>
      <c r="M344" s="207"/>
      <c r="N344" s="207">
        <v>41467900</v>
      </c>
      <c r="Q344"/>
    </row>
    <row r="345" spans="2:17" ht="15" x14ac:dyDescent="0.4">
      <c r="B345" s="151">
        <f>VLOOKUP(C345,Companies[],3,FALSE)</f>
        <v>24432974</v>
      </c>
      <c r="C345" s="151" t="s">
        <v>481</v>
      </c>
      <c r="D345" s="207" t="s">
        <v>432</v>
      </c>
      <c r="E345" s="207" t="s">
        <v>1130</v>
      </c>
      <c r="F345" s="207" t="s">
        <v>108</v>
      </c>
      <c r="G345" s="207" t="s">
        <v>108</v>
      </c>
      <c r="H345" s="151"/>
      <c r="I345" s="207" t="s">
        <v>92</v>
      </c>
      <c r="J345" s="217">
        <v>41272464</v>
      </c>
      <c r="K345" s="207"/>
      <c r="L345" s="207"/>
      <c r="M345" s="207"/>
      <c r="N345" s="207"/>
      <c r="Q345"/>
    </row>
    <row r="346" spans="2:17" ht="15" x14ac:dyDescent="0.4">
      <c r="B346" s="151">
        <f>VLOOKUP(C346,Companies[],3,FALSE)</f>
        <v>135390</v>
      </c>
      <c r="C346" s="151" t="s">
        <v>188</v>
      </c>
      <c r="D346" s="207" t="s">
        <v>430</v>
      </c>
      <c r="E346" s="207" t="s">
        <v>1135</v>
      </c>
      <c r="F346" s="207" t="s">
        <v>61</v>
      </c>
      <c r="G346" s="207" t="s">
        <v>73</v>
      </c>
      <c r="H346" s="151" t="s">
        <v>559</v>
      </c>
      <c r="I346" s="207" t="s">
        <v>92</v>
      </c>
      <c r="J346" s="217">
        <v>39749400</v>
      </c>
      <c r="K346" s="207"/>
      <c r="L346" s="207"/>
      <c r="M346" s="207"/>
      <c r="N346" s="207">
        <v>39749400</v>
      </c>
      <c r="Q346"/>
    </row>
    <row r="347" spans="2:17" ht="15" x14ac:dyDescent="0.4">
      <c r="B347" s="151">
        <f>VLOOKUP(C347,Companies[],3,FALSE)</f>
        <v>190905</v>
      </c>
      <c r="C347" s="151" t="s">
        <v>486</v>
      </c>
      <c r="D347" s="207" t="s">
        <v>430</v>
      </c>
      <c r="E347" s="207" t="s">
        <v>1132</v>
      </c>
      <c r="F347" s="207" t="s">
        <v>108</v>
      </c>
      <c r="G347" s="207" t="s">
        <v>108</v>
      </c>
      <c r="H347" s="151"/>
      <c r="I347" s="207" t="s">
        <v>92</v>
      </c>
      <c r="J347" s="217">
        <v>39706551.390000001</v>
      </c>
      <c r="K347" s="207"/>
      <c r="L347" s="207"/>
      <c r="M347" s="207"/>
      <c r="N347" s="207"/>
      <c r="Q347"/>
    </row>
    <row r="348" spans="2:17" ht="15" x14ac:dyDescent="0.4">
      <c r="B348" s="151">
        <f>VLOOKUP(C348,Companies[],3,FALSE)</f>
        <v>35612749</v>
      </c>
      <c r="C348" s="151" t="s">
        <v>476</v>
      </c>
      <c r="D348" s="207" t="s">
        <v>430</v>
      </c>
      <c r="E348" s="207" t="s">
        <v>1122</v>
      </c>
      <c r="F348" s="207" t="s">
        <v>108</v>
      </c>
      <c r="G348" s="207" t="s">
        <v>108</v>
      </c>
      <c r="H348" s="151"/>
      <c r="I348" s="207" t="s">
        <v>92</v>
      </c>
      <c r="J348" s="217">
        <v>39354301.32</v>
      </c>
      <c r="K348" s="207"/>
      <c r="L348" s="207"/>
      <c r="M348" s="207"/>
      <c r="N348" s="207"/>
      <c r="Q348"/>
    </row>
    <row r="349" spans="2:17" ht="15" x14ac:dyDescent="0.4">
      <c r="B349" s="151">
        <f>VLOOKUP(C349,Companies[],3,FALSE)</f>
        <v>135390</v>
      </c>
      <c r="C349" s="151" t="s">
        <v>188</v>
      </c>
      <c r="D349" s="207" t="s">
        <v>430</v>
      </c>
      <c r="E349" s="207" t="s">
        <v>1135</v>
      </c>
      <c r="F349" s="207" t="s">
        <v>61</v>
      </c>
      <c r="G349" s="207" t="s">
        <v>73</v>
      </c>
      <c r="H349" s="151" t="s">
        <v>571</v>
      </c>
      <c r="I349" s="207" t="s">
        <v>92</v>
      </c>
      <c r="J349" s="217">
        <v>38949600</v>
      </c>
      <c r="K349" s="207"/>
      <c r="L349" s="207"/>
      <c r="M349" s="207"/>
      <c r="N349" s="207">
        <v>38949600</v>
      </c>
      <c r="Q349"/>
    </row>
    <row r="350" spans="2:17" ht="15" x14ac:dyDescent="0.4">
      <c r="B350" s="151">
        <f>VLOOKUP(C350,Companies[],3,FALSE)</f>
        <v>22402928</v>
      </c>
      <c r="C350" s="151" t="s">
        <v>478</v>
      </c>
      <c r="D350" s="207" t="s">
        <v>430</v>
      </c>
      <c r="E350" s="207" t="s">
        <v>1135</v>
      </c>
      <c r="F350" s="207" t="s">
        <v>61</v>
      </c>
      <c r="G350" s="207" t="s">
        <v>73</v>
      </c>
      <c r="H350" s="151" t="s">
        <v>1091</v>
      </c>
      <c r="I350" s="207" t="s">
        <v>92</v>
      </c>
      <c r="J350" s="217">
        <v>38398840</v>
      </c>
      <c r="K350" s="207"/>
      <c r="L350" s="207"/>
      <c r="M350" s="207"/>
      <c r="N350" s="207">
        <v>38398840</v>
      </c>
      <c r="Q350"/>
    </row>
    <row r="351" spans="2:17" ht="15" x14ac:dyDescent="0.4">
      <c r="B351" s="151">
        <f>VLOOKUP(C351,Companies[],3,FALSE)</f>
        <v>32426289</v>
      </c>
      <c r="C351" s="151" t="s">
        <v>472</v>
      </c>
      <c r="D351" s="207" t="s">
        <v>430</v>
      </c>
      <c r="E351" s="207" t="s">
        <v>1135</v>
      </c>
      <c r="F351" s="207" t="s">
        <v>61</v>
      </c>
      <c r="G351" s="207" t="s">
        <v>73</v>
      </c>
      <c r="H351" s="151"/>
      <c r="I351" s="207" t="s">
        <v>92</v>
      </c>
      <c r="J351" s="217">
        <v>38272062.230000004</v>
      </c>
      <c r="K351" s="207"/>
      <c r="L351" s="207"/>
      <c r="M351" s="207"/>
      <c r="N351" s="207"/>
      <c r="Q351"/>
    </row>
    <row r="352" spans="2:17" ht="15" x14ac:dyDescent="0.4">
      <c r="B352" s="151">
        <f>VLOOKUP(C352,Companies[],3,FALSE)</f>
        <v>38453810</v>
      </c>
      <c r="C352" s="151" t="s">
        <v>474</v>
      </c>
      <c r="D352" s="207" t="s">
        <v>430</v>
      </c>
      <c r="E352" s="207" t="s">
        <v>1135</v>
      </c>
      <c r="F352" s="207" t="s">
        <v>61</v>
      </c>
      <c r="G352" s="207" t="s">
        <v>73</v>
      </c>
      <c r="H352" s="151"/>
      <c r="I352" s="207" t="s">
        <v>92</v>
      </c>
      <c r="J352" s="217">
        <v>37660730.789999999</v>
      </c>
      <c r="K352" s="207"/>
      <c r="L352" s="207"/>
      <c r="M352" s="207"/>
      <c r="N352" s="207"/>
      <c r="Q352"/>
    </row>
    <row r="353" spans="2:17" ht="15" x14ac:dyDescent="0.4">
      <c r="B353" s="151">
        <f>VLOOKUP(C353,Companies[],3,FALSE)</f>
        <v>30019775</v>
      </c>
      <c r="C353" s="151" t="s">
        <v>190</v>
      </c>
      <c r="D353" s="207" t="s">
        <v>430</v>
      </c>
      <c r="E353" s="207" t="s">
        <v>1135</v>
      </c>
      <c r="F353" s="207" t="s">
        <v>61</v>
      </c>
      <c r="G353" s="207" t="s">
        <v>73</v>
      </c>
      <c r="H353" s="151" t="s">
        <v>991</v>
      </c>
      <c r="I353" s="207" t="s">
        <v>92</v>
      </c>
      <c r="J353" s="217">
        <v>37170990</v>
      </c>
      <c r="K353" s="207"/>
      <c r="L353" s="207"/>
      <c r="M353" s="207"/>
      <c r="N353" s="207">
        <v>37170990</v>
      </c>
      <c r="Q353"/>
    </row>
    <row r="354" spans="2:17" ht="15" x14ac:dyDescent="0.4">
      <c r="B354" s="151">
        <f>VLOOKUP(C354,Companies[],3,FALSE)</f>
        <v>30019775</v>
      </c>
      <c r="C354" s="151" t="s">
        <v>190</v>
      </c>
      <c r="D354" s="207" t="s">
        <v>430</v>
      </c>
      <c r="E354" s="207" t="s">
        <v>1135</v>
      </c>
      <c r="F354" s="207" t="s">
        <v>61</v>
      </c>
      <c r="G354" s="207" t="s">
        <v>73</v>
      </c>
      <c r="H354" s="151" t="s">
        <v>827</v>
      </c>
      <c r="I354" s="207" t="s">
        <v>92</v>
      </c>
      <c r="J354" s="217">
        <v>36841290</v>
      </c>
      <c r="K354" s="207"/>
      <c r="L354" s="207"/>
      <c r="M354" s="207"/>
      <c r="N354" s="207">
        <v>36841290</v>
      </c>
      <c r="Q354"/>
    </row>
    <row r="355" spans="2:17" ht="15" x14ac:dyDescent="0.4">
      <c r="B355" s="151">
        <f>VLOOKUP(C355,Companies[],3,FALSE)</f>
        <v>135390</v>
      </c>
      <c r="C355" s="151" t="s">
        <v>188</v>
      </c>
      <c r="D355" s="207" t="s">
        <v>430</v>
      </c>
      <c r="E355" s="207" t="s">
        <v>1135</v>
      </c>
      <c r="F355" s="207" t="s">
        <v>61</v>
      </c>
      <c r="G355" s="207" t="s">
        <v>73</v>
      </c>
      <c r="H355" s="151" t="s">
        <v>653</v>
      </c>
      <c r="I355" s="207" t="s">
        <v>92</v>
      </c>
      <c r="J355" s="217">
        <v>36824200</v>
      </c>
      <c r="K355" s="207"/>
      <c r="L355" s="207"/>
      <c r="M355" s="207"/>
      <c r="N355" s="207">
        <v>36824200</v>
      </c>
      <c r="Q355"/>
    </row>
    <row r="356" spans="2:17" ht="15" x14ac:dyDescent="0.4">
      <c r="B356" s="151">
        <f>VLOOKUP(C356,Companies[],3,FALSE)</f>
        <v>135390</v>
      </c>
      <c r="C356" s="151" t="s">
        <v>188</v>
      </c>
      <c r="D356" s="207" t="s">
        <v>430</v>
      </c>
      <c r="E356" s="207" t="s">
        <v>1135</v>
      </c>
      <c r="F356" s="207" t="s">
        <v>61</v>
      </c>
      <c r="G356" s="207" t="s">
        <v>73</v>
      </c>
      <c r="H356" s="151" t="s">
        <v>557</v>
      </c>
      <c r="I356" s="207" t="s">
        <v>92</v>
      </c>
      <c r="J356" s="217">
        <v>36035400</v>
      </c>
      <c r="K356" s="207"/>
      <c r="L356" s="207"/>
      <c r="M356" s="207"/>
      <c r="N356" s="207">
        <v>36035400</v>
      </c>
      <c r="Q356"/>
    </row>
    <row r="357" spans="2:17" ht="15" x14ac:dyDescent="0.4">
      <c r="B357" s="151">
        <f>VLOOKUP(C357,Companies[],3,FALSE)</f>
        <v>190928</v>
      </c>
      <c r="C357" s="151" t="s">
        <v>496</v>
      </c>
      <c r="D357" s="207" t="s">
        <v>430</v>
      </c>
      <c r="E357" s="207" t="s">
        <v>1122</v>
      </c>
      <c r="F357" s="207" t="s">
        <v>108</v>
      </c>
      <c r="G357" s="207" t="s">
        <v>108</v>
      </c>
      <c r="H357" s="151"/>
      <c r="I357" s="207" t="s">
        <v>92</v>
      </c>
      <c r="J357" s="217">
        <v>35679086</v>
      </c>
      <c r="K357" s="207"/>
      <c r="L357" s="207"/>
      <c r="M357" s="207"/>
      <c r="N357" s="207"/>
      <c r="Q357"/>
    </row>
    <row r="358" spans="2:17" ht="15" x14ac:dyDescent="0.4">
      <c r="B358" s="151">
        <f>VLOOKUP(C358,Companies[],3,FALSE)</f>
        <v>30019775</v>
      </c>
      <c r="C358" s="151" t="s">
        <v>190</v>
      </c>
      <c r="D358" s="207" t="s">
        <v>430</v>
      </c>
      <c r="E358" s="207" t="s">
        <v>1135</v>
      </c>
      <c r="F358" s="207" t="s">
        <v>61</v>
      </c>
      <c r="G358" s="207" t="s">
        <v>73</v>
      </c>
      <c r="H358" s="151" t="s">
        <v>879</v>
      </c>
      <c r="I358" s="207" t="s">
        <v>92</v>
      </c>
      <c r="J358" s="217">
        <v>35530030</v>
      </c>
      <c r="K358" s="207"/>
      <c r="L358" s="207"/>
      <c r="M358" s="207"/>
      <c r="N358" s="207">
        <v>35530030</v>
      </c>
      <c r="Q358"/>
    </row>
    <row r="359" spans="2:17" ht="15" x14ac:dyDescent="0.4">
      <c r="B359" s="151">
        <f>VLOOKUP(C359,Companies[],3,FALSE)</f>
        <v>36282935</v>
      </c>
      <c r="C359" s="151" t="s">
        <v>468</v>
      </c>
      <c r="D359" s="207" t="s">
        <v>430</v>
      </c>
      <c r="E359" s="207" t="s">
        <v>1122</v>
      </c>
      <c r="F359" s="207" t="s">
        <v>108</v>
      </c>
      <c r="G359" s="207" t="s">
        <v>108</v>
      </c>
      <c r="H359" s="151"/>
      <c r="I359" s="207" t="s">
        <v>92</v>
      </c>
      <c r="J359" s="217">
        <v>35237768.460000001</v>
      </c>
      <c r="K359" s="207"/>
      <c r="L359" s="207"/>
      <c r="M359" s="207"/>
      <c r="N359" s="207"/>
      <c r="Q359"/>
    </row>
    <row r="360" spans="2:17" ht="15" x14ac:dyDescent="0.4">
      <c r="B360" s="151">
        <f>VLOOKUP(C360,Companies[],3,FALSE)</f>
        <v>135390</v>
      </c>
      <c r="C360" s="151" t="s">
        <v>188</v>
      </c>
      <c r="D360" s="207" t="s">
        <v>430</v>
      </c>
      <c r="E360" s="207" t="s">
        <v>1135</v>
      </c>
      <c r="F360" s="207" t="s">
        <v>61</v>
      </c>
      <c r="G360" s="207" t="s">
        <v>73</v>
      </c>
      <c r="H360" s="151" t="s">
        <v>613</v>
      </c>
      <c r="I360" s="207" t="s">
        <v>92</v>
      </c>
      <c r="J360" s="217">
        <v>34925600</v>
      </c>
      <c r="K360" s="207"/>
      <c r="L360" s="207"/>
      <c r="M360" s="207"/>
      <c r="N360" s="207">
        <v>34925600</v>
      </c>
      <c r="Q360"/>
    </row>
    <row r="361" spans="2:17" ht="15" x14ac:dyDescent="0.4">
      <c r="B361" s="151">
        <f>VLOOKUP(C361,Companies[],3,FALSE)</f>
        <v>191282</v>
      </c>
      <c r="C361" s="151" t="s">
        <v>487</v>
      </c>
      <c r="D361" s="207" t="s">
        <v>432</v>
      </c>
      <c r="E361" s="207" t="s">
        <v>1130</v>
      </c>
      <c r="F361" s="207" t="s">
        <v>108</v>
      </c>
      <c r="G361" s="207" t="s">
        <v>108</v>
      </c>
      <c r="H361" s="151"/>
      <c r="I361" s="207" t="s">
        <v>92</v>
      </c>
      <c r="J361" s="217">
        <v>34914671</v>
      </c>
      <c r="K361" s="207"/>
      <c r="L361" s="207"/>
      <c r="M361" s="207"/>
      <c r="N361" s="207"/>
      <c r="Q361"/>
    </row>
    <row r="362" spans="2:17" ht="15" x14ac:dyDescent="0.4">
      <c r="B362" s="151">
        <f>VLOOKUP(C362,Companies[],3,FALSE)</f>
        <v>135390</v>
      </c>
      <c r="C362" s="151" t="s">
        <v>188</v>
      </c>
      <c r="D362" s="207" t="s">
        <v>430</v>
      </c>
      <c r="E362" s="207" t="s">
        <v>1135</v>
      </c>
      <c r="F362" s="207" t="s">
        <v>61</v>
      </c>
      <c r="G362" s="207" t="s">
        <v>73</v>
      </c>
      <c r="H362" s="151" t="s">
        <v>583</v>
      </c>
      <c r="I362" s="207" t="s">
        <v>92</v>
      </c>
      <c r="J362" s="217">
        <v>34914600</v>
      </c>
      <c r="K362" s="207"/>
      <c r="L362" s="207"/>
      <c r="M362" s="207"/>
      <c r="N362" s="207">
        <v>34914600</v>
      </c>
      <c r="Q362"/>
    </row>
    <row r="363" spans="2:17" ht="15" x14ac:dyDescent="0.4">
      <c r="B363" s="151">
        <f>VLOOKUP(C363,Companies[],3,FALSE)</f>
        <v>26333503</v>
      </c>
      <c r="C363" s="151" t="s">
        <v>462</v>
      </c>
      <c r="D363" s="207" t="s">
        <v>430</v>
      </c>
      <c r="E363" s="207" t="s">
        <v>1135</v>
      </c>
      <c r="F363" s="207" t="s">
        <v>61</v>
      </c>
      <c r="G363" s="207" t="s">
        <v>73</v>
      </c>
      <c r="H363" s="151" t="s">
        <v>757</v>
      </c>
      <c r="I363" s="207" t="s">
        <v>92</v>
      </c>
      <c r="J363" s="217">
        <v>34681850</v>
      </c>
      <c r="K363" s="207"/>
      <c r="L363" s="207"/>
      <c r="M363" s="207"/>
      <c r="N363" s="207">
        <v>34681850</v>
      </c>
      <c r="Q363"/>
    </row>
    <row r="364" spans="2:17" ht="15" x14ac:dyDescent="0.4">
      <c r="B364" s="151">
        <f>VLOOKUP(C364,Companies[],3,FALSE)</f>
        <v>135390</v>
      </c>
      <c r="C364" s="151" t="s">
        <v>188</v>
      </c>
      <c r="D364" s="207" t="s">
        <v>430</v>
      </c>
      <c r="E364" s="207" t="s">
        <v>1135</v>
      </c>
      <c r="F364" s="207" t="s">
        <v>61</v>
      </c>
      <c r="G364" s="207" t="s">
        <v>73</v>
      </c>
      <c r="H364" s="151" t="s">
        <v>679</v>
      </c>
      <c r="I364" s="207" t="s">
        <v>92</v>
      </c>
      <c r="J364" s="217">
        <v>33810800</v>
      </c>
      <c r="K364" s="207"/>
      <c r="L364" s="207"/>
      <c r="M364" s="207"/>
      <c r="N364" s="207">
        <v>33810800</v>
      </c>
      <c r="Q364"/>
    </row>
    <row r="365" spans="2:17" ht="15" x14ac:dyDescent="0.4">
      <c r="B365" s="151">
        <f>VLOOKUP(C365,Companies[],3,FALSE)</f>
        <v>30019775</v>
      </c>
      <c r="C365" s="151" t="s">
        <v>190</v>
      </c>
      <c r="D365" s="207" t="s">
        <v>430</v>
      </c>
      <c r="E365" s="207" t="s">
        <v>1135</v>
      </c>
      <c r="F365" s="207" t="s">
        <v>61</v>
      </c>
      <c r="G365" s="207" t="s">
        <v>73</v>
      </c>
      <c r="H365" s="151" t="s">
        <v>955</v>
      </c>
      <c r="I365" s="207" t="s">
        <v>92</v>
      </c>
      <c r="J365" s="217">
        <v>33728730</v>
      </c>
      <c r="K365" s="207"/>
      <c r="L365" s="207"/>
      <c r="M365" s="207"/>
      <c r="N365" s="207">
        <v>33728730</v>
      </c>
      <c r="Q365"/>
    </row>
    <row r="366" spans="2:17" ht="15" x14ac:dyDescent="0.4">
      <c r="B366" s="151">
        <f>VLOOKUP(C366,Companies[],3,FALSE)</f>
        <v>30019775</v>
      </c>
      <c r="C366" s="151" t="s">
        <v>190</v>
      </c>
      <c r="D366" s="207" t="s">
        <v>430</v>
      </c>
      <c r="E366" s="207" t="s">
        <v>1135</v>
      </c>
      <c r="F366" s="207" t="s">
        <v>61</v>
      </c>
      <c r="G366" s="207" t="s">
        <v>73</v>
      </c>
      <c r="H366" s="151" t="s">
        <v>887</v>
      </c>
      <c r="I366" s="207" t="s">
        <v>92</v>
      </c>
      <c r="J366" s="217">
        <v>33198650</v>
      </c>
      <c r="K366" s="207"/>
      <c r="L366" s="207"/>
      <c r="M366" s="207"/>
      <c r="N366" s="207">
        <v>33198650</v>
      </c>
      <c r="Q366"/>
    </row>
    <row r="367" spans="2:17" ht="15" x14ac:dyDescent="0.4">
      <c r="B367" s="151">
        <f>VLOOKUP(C367,Companies[],3,FALSE)</f>
        <v>135390</v>
      </c>
      <c r="C367" s="151" t="s">
        <v>188</v>
      </c>
      <c r="D367" s="207" t="s">
        <v>430</v>
      </c>
      <c r="E367" s="207" t="s">
        <v>1135</v>
      </c>
      <c r="F367" s="207" t="s">
        <v>61</v>
      </c>
      <c r="G367" s="207" t="s">
        <v>73</v>
      </c>
      <c r="H367" s="151" t="s">
        <v>537</v>
      </c>
      <c r="I367" s="207" t="s">
        <v>92</v>
      </c>
      <c r="J367" s="217">
        <v>33073800.000000004</v>
      </c>
      <c r="K367" s="207"/>
      <c r="L367" s="207"/>
      <c r="M367" s="207"/>
      <c r="N367" s="207">
        <v>33073800.000000004</v>
      </c>
      <c r="Q367"/>
    </row>
    <row r="368" spans="2:17" ht="15" x14ac:dyDescent="0.4">
      <c r="B368" s="151">
        <f>VLOOKUP(C368,Companies[],3,FALSE)</f>
        <v>30019775</v>
      </c>
      <c r="C368" s="151" t="s">
        <v>190</v>
      </c>
      <c r="D368" s="207" t="s">
        <v>430</v>
      </c>
      <c r="E368" s="207" t="s">
        <v>1135</v>
      </c>
      <c r="F368" s="207" t="s">
        <v>61</v>
      </c>
      <c r="G368" s="207" t="s">
        <v>73</v>
      </c>
      <c r="H368" s="151" t="s">
        <v>961</v>
      </c>
      <c r="I368" s="207" t="s">
        <v>92</v>
      </c>
      <c r="J368" s="217">
        <v>32041780</v>
      </c>
      <c r="K368" s="207"/>
      <c r="L368" s="207"/>
      <c r="M368" s="207"/>
      <c r="N368" s="207">
        <v>32041780</v>
      </c>
      <c r="Q368"/>
    </row>
    <row r="369" spans="2:17" ht="15" x14ac:dyDescent="0.4">
      <c r="B369" s="151">
        <f>VLOOKUP(C369,Companies[],3,FALSE)</f>
        <v>30019775</v>
      </c>
      <c r="C369" s="151" t="s">
        <v>190</v>
      </c>
      <c r="D369" s="207" t="s">
        <v>430</v>
      </c>
      <c r="E369" s="207" t="s">
        <v>1135</v>
      </c>
      <c r="F369" s="207" t="s">
        <v>61</v>
      </c>
      <c r="G369" s="207" t="s">
        <v>73</v>
      </c>
      <c r="H369" s="151" t="s">
        <v>1057</v>
      </c>
      <c r="I369" s="207" t="s">
        <v>92</v>
      </c>
      <c r="J369" s="217">
        <v>32021460</v>
      </c>
      <c r="K369" s="207"/>
      <c r="L369" s="207"/>
      <c r="M369" s="207"/>
      <c r="N369" s="207">
        <v>32021460</v>
      </c>
      <c r="Q369"/>
    </row>
    <row r="370" spans="2:17" ht="15" x14ac:dyDescent="0.4">
      <c r="B370" s="151">
        <f>VLOOKUP(C370,Companies[],3,FALSE)</f>
        <v>22402928</v>
      </c>
      <c r="C370" s="151" t="s">
        <v>478</v>
      </c>
      <c r="D370" s="207" t="s">
        <v>430</v>
      </c>
      <c r="E370" s="207" t="s">
        <v>1140</v>
      </c>
      <c r="F370" s="207" t="s">
        <v>108</v>
      </c>
      <c r="G370" s="207" t="s">
        <v>108</v>
      </c>
      <c r="H370" s="151"/>
      <c r="I370" s="207" t="s">
        <v>92</v>
      </c>
      <c r="J370" s="217">
        <v>31799357</v>
      </c>
      <c r="K370" s="207"/>
      <c r="L370" s="207"/>
      <c r="M370" s="207"/>
      <c r="N370" s="207"/>
      <c r="Q370"/>
    </row>
    <row r="371" spans="2:17" ht="15" x14ac:dyDescent="0.4">
      <c r="B371" s="151">
        <f>VLOOKUP(C371,Companies[],3,FALSE)</f>
        <v>30019775</v>
      </c>
      <c r="C371" s="151" t="s">
        <v>190</v>
      </c>
      <c r="D371" s="207" t="s">
        <v>430</v>
      </c>
      <c r="E371" s="207" t="s">
        <v>1135</v>
      </c>
      <c r="F371" s="207" t="s">
        <v>61</v>
      </c>
      <c r="G371" s="207" t="s">
        <v>73</v>
      </c>
      <c r="H371" s="151" t="s">
        <v>997</v>
      </c>
      <c r="I371" s="207" t="s">
        <v>92</v>
      </c>
      <c r="J371" s="217">
        <v>31697650</v>
      </c>
      <c r="K371" s="207"/>
      <c r="L371" s="207"/>
      <c r="M371" s="207"/>
      <c r="N371" s="207">
        <v>31697650</v>
      </c>
      <c r="Q371"/>
    </row>
    <row r="372" spans="2:17" ht="15" x14ac:dyDescent="0.4">
      <c r="B372" s="151">
        <f>VLOOKUP(C372,Companies[],3,FALSE)</f>
        <v>135390</v>
      </c>
      <c r="C372" s="151" t="s">
        <v>188</v>
      </c>
      <c r="D372" s="207" t="s">
        <v>430</v>
      </c>
      <c r="E372" s="207" t="s">
        <v>1135</v>
      </c>
      <c r="F372" s="207" t="s">
        <v>61</v>
      </c>
      <c r="G372" s="207" t="s">
        <v>73</v>
      </c>
      <c r="H372" s="151" t="s">
        <v>547</v>
      </c>
      <c r="I372" s="207" t="s">
        <v>92</v>
      </c>
      <c r="J372" s="217">
        <v>31540000</v>
      </c>
      <c r="K372" s="207"/>
      <c r="L372" s="207"/>
      <c r="M372" s="207"/>
      <c r="N372" s="207">
        <v>31540000</v>
      </c>
      <c r="Q372"/>
    </row>
    <row r="373" spans="2:17" ht="15" x14ac:dyDescent="0.4">
      <c r="B373" s="151">
        <f>VLOOKUP(C373,Companies[],3,FALSE)</f>
        <v>135390</v>
      </c>
      <c r="C373" s="151" t="s">
        <v>188</v>
      </c>
      <c r="D373" s="207" t="s">
        <v>430</v>
      </c>
      <c r="E373" s="207" t="s">
        <v>1135</v>
      </c>
      <c r="F373" s="207" t="s">
        <v>61</v>
      </c>
      <c r="G373" s="207" t="s">
        <v>73</v>
      </c>
      <c r="H373" s="151" t="s">
        <v>545</v>
      </c>
      <c r="I373" s="207" t="s">
        <v>92</v>
      </c>
      <c r="J373" s="217">
        <v>31439900</v>
      </c>
      <c r="K373" s="207"/>
      <c r="L373" s="207"/>
      <c r="M373" s="207"/>
      <c r="N373" s="207">
        <v>31439900</v>
      </c>
      <c r="Q373"/>
    </row>
    <row r="374" spans="2:17" ht="15" x14ac:dyDescent="0.4">
      <c r="B374" s="151">
        <f>VLOOKUP(C374,Companies[],3,FALSE)</f>
        <v>178353</v>
      </c>
      <c r="C374" s="151" t="s">
        <v>499</v>
      </c>
      <c r="D374" s="207" t="s">
        <v>430</v>
      </c>
      <c r="E374" s="207" t="s">
        <v>1132</v>
      </c>
      <c r="F374" s="207" t="s">
        <v>108</v>
      </c>
      <c r="G374" s="207" t="s">
        <v>108</v>
      </c>
      <c r="H374" s="151"/>
      <c r="I374" s="207" t="s">
        <v>92</v>
      </c>
      <c r="J374" s="217">
        <v>31418686.59</v>
      </c>
      <c r="K374" s="207"/>
      <c r="L374" s="207"/>
      <c r="M374" s="207"/>
      <c r="N374" s="207"/>
      <c r="Q374"/>
    </row>
    <row r="375" spans="2:17" ht="15" x14ac:dyDescent="0.4">
      <c r="B375" s="151">
        <f>VLOOKUP(C375,Companies[],3,FALSE)</f>
        <v>30019775</v>
      </c>
      <c r="C375" s="151" t="s">
        <v>190</v>
      </c>
      <c r="D375" s="207" t="s">
        <v>430</v>
      </c>
      <c r="E375" s="207" t="s">
        <v>1135</v>
      </c>
      <c r="F375" s="207" t="s">
        <v>61</v>
      </c>
      <c r="G375" s="207" t="s">
        <v>73</v>
      </c>
      <c r="H375" s="151" t="s">
        <v>869</v>
      </c>
      <c r="I375" s="207" t="s">
        <v>92</v>
      </c>
      <c r="J375" s="217">
        <v>31338900</v>
      </c>
      <c r="K375" s="207"/>
      <c r="L375" s="207"/>
      <c r="M375" s="207"/>
      <c r="N375" s="207">
        <v>31338900</v>
      </c>
      <c r="Q375"/>
    </row>
    <row r="376" spans="2:17" ht="15" x14ac:dyDescent="0.4">
      <c r="B376" s="207">
        <f>VLOOKUP(C376,Companies[],3,FALSE)</f>
        <v>30019775</v>
      </c>
      <c r="C376" s="207" t="s">
        <v>190</v>
      </c>
      <c r="D376" s="207" t="s">
        <v>430</v>
      </c>
      <c r="E376" s="207" t="s">
        <v>1135</v>
      </c>
      <c r="F376" s="207" t="s">
        <v>61</v>
      </c>
      <c r="G376" s="207" t="s">
        <v>73</v>
      </c>
      <c r="H376" s="207" t="s">
        <v>784</v>
      </c>
      <c r="I376" s="207" t="s">
        <v>92</v>
      </c>
      <c r="J376" s="217">
        <v>31193530</v>
      </c>
      <c r="K376" s="207"/>
      <c r="L376" s="207"/>
      <c r="M376" s="207"/>
      <c r="N376" s="207">
        <v>31193530</v>
      </c>
      <c r="Q376"/>
    </row>
    <row r="377" spans="2:17" ht="15" x14ac:dyDescent="0.4">
      <c r="B377" s="151">
        <f>VLOOKUP(C377,Companies[],3,FALSE)</f>
        <v>135390</v>
      </c>
      <c r="C377" s="151" t="s">
        <v>188</v>
      </c>
      <c r="D377" s="207" t="s">
        <v>430</v>
      </c>
      <c r="E377" s="207" t="s">
        <v>1135</v>
      </c>
      <c r="F377" s="207" t="s">
        <v>61</v>
      </c>
      <c r="G377" s="207" t="s">
        <v>73</v>
      </c>
      <c r="H377" s="151" t="s">
        <v>657</v>
      </c>
      <c r="I377" s="207" t="s">
        <v>92</v>
      </c>
      <c r="J377" s="217">
        <v>31010500</v>
      </c>
      <c r="K377" s="207"/>
      <c r="L377" s="207"/>
      <c r="M377" s="207"/>
      <c r="N377" s="207">
        <v>31010500</v>
      </c>
      <c r="Q377"/>
    </row>
    <row r="378" spans="2:17" ht="15" x14ac:dyDescent="0.4">
      <c r="B378" s="151">
        <f>VLOOKUP(C378,Companies[],3,FALSE)</f>
        <v>30019775</v>
      </c>
      <c r="C378" s="151" t="s">
        <v>190</v>
      </c>
      <c r="D378" s="207" t="s">
        <v>430</v>
      </c>
      <c r="E378" s="207" t="s">
        <v>1135</v>
      </c>
      <c r="F378" s="207" t="s">
        <v>61</v>
      </c>
      <c r="G378" s="207" t="s">
        <v>73</v>
      </c>
      <c r="H378" s="151" t="s">
        <v>927</v>
      </c>
      <c r="I378" s="207" t="s">
        <v>92</v>
      </c>
      <c r="J378" s="217">
        <v>30838250</v>
      </c>
      <c r="K378" s="207"/>
      <c r="L378" s="207"/>
      <c r="M378" s="207"/>
      <c r="N378" s="207">
        <v>30838250</v>
      </c>
      <c r="Q378"/>
    </row>
    <row r="379" spans="2:17" ht="15" x14ac:dyDescent="0.4">
      <c r="B379" s="151">
        <f>VLOOKUP(C379,Companies[],3,FALSE)</f>
        <v>135390</v>
      </c>
      <c r="C379" s="151" t="s">
        <v>188</v>
      </c>
      <c r="D379" s="207" t="s">
        <v>430</v>
      </c>
      <c r="E379" s="207" t="s">
        <v>1135</v>
      </c>
      <c r="F379" s="207" t="s">
        <v>61</v>
      </c>
      <c r="G379" s="207" t="s">
        <v>73</v>
      </c>
      <c r="H379" s="151" t="s">
        <v>653</v>
      </c>
      <c r="I379" s="207" t="s">
        <v>92</v>
      </c>
      <c r="J379" s="217">
        <v>30748300</v>
      </c>
      <c r="K379" s="207"/>
      <c r="L379" s="207"/>
      <c r="M379" s="207"/>
      <c r="N379" s="207">
        <v>30748300</v>
      </c>
      <c r="Q379"/>
    </row>
    <row r="380" spans="2:17" ht="15" x14ac:dyDescent="0.4">
      <c r="B380" s="151">
        <f>VLOOKUP(C380,Companies[],3,FALSE)</f>
        <v>135390</v>
      </c>
      <c r="C380" s="151" t="s">
        <v>188</v>
      </c>
      <c r="D380" s="207" t="s">
        <v>430</v>
      </c>
      <c r="E380" s="207" t="s">
        <v>1135</v>
      </c>
      <c r="F380" s="207" t="s">
        <v>61</v>
      </c>
      <c r="G380" s="207" t="s">
        <v>73</v>
      </c>
      <c r="H380" s="151" t="s">
        <v>525</v>
      </c>
      <c r="I380" s="207" t="s">
        <v>92</v>
      </c>
      <c r="J380" s="217">
        <v>30356000</v>
      </c>
      <c r="K380" s="207"/>
      <c r="L380" s="207"/>
      <c r="M380" s="207"/>
      <c r="N380" s="207">
        <v>30356000</v>
      </c>
      <c r="Q380"/>
    </row>
    <row r="381" spans="2:17" ht="15" x14ac:dyDescent="0.4">
      <c r="B381" s="151">
        <f>VLOOKUP(C381,Companies[],3,FALSE)</f>
        <v>30019775</v>
      </c>
      <c r="C381" s="151" t="s">
        <v>190</v>
      </c>
      <c r="D381" s="207" t="s">
        <v>430</v>
      </c>
      <c r="E381" s="207" t="s">
        <v>1135</v>
      </c>
      <c r="F381" s="207" t="s">
        <v>61</v>
      </c>
      <c r="G381" s="207" t="s">
        <v>73</v>
      </c>
      <c r="H381" s="151" t="s">
        <v>885</v>
      </c>
      <c r="I381" s="207" t="s">
        <v>92</v>
      </c>
      <c r="J381" s="217">
        <v>30323640</v>
      </c>
      <c r="K381" s="207"/>
      <c r="L381" s="207"/>
      <c r="M381" s="207"/>
      <c r="N381" s="207">
        <v>30323640</v>
      </c>
      <c r="Q381"/>
    </row>
    <row r="382" spans="2:17" ht="15" x14ac:dyDescent="0.4">
      <c r="B382" s="151">
        <f>VLOOKUP(C382,Companies[],3,FALSE)</f>
        <v>38203132</v>
      </c>
      <c r="C382" s="151" t="s">
        <v>473</v>
      </c>
      <c r="D382" s="207" t="s">
        <v>433</v>
      </c>
      <c r="E382" s="207" t="s">
        <v>1139</v>
      </c>
      <c r="F382" s="207" t="s">
        <v>108</v>
      </c>
      <c r="G382" s="207" t="s">
        <v>108</v>
      </c>
      <c r="H382" s="151"/>
      <c r="I382" s="207" t="s">
        <v>92</v>
      </c>
      <c r="J382" s="217">
        <v>29281632.329999998</v>
      </c>
      <c r="K382" s="207"/>
      <c r="L382" s="207"/>
      <c r="M382" s="207"/>
      <c r="N382" s="207"/>
      <c r="Q382"/>
    </row>
    <row r="383" spans="2:17" ht="15" x14ac:dyDescent="0.4">
      <c r="B383" s="151">
        <f>VLOOKUP(C383,Companies[],3,FALSE)</f>
        <v>32426289</v>
      </c>
      <c r="C383" s="151" t="s">
        <v>472</v>
      </c>
      <c r="D383" s="207" t="s">
        <v>430</v>
      </c>
      <c r="E383" s="207" t="s">
        <v>1122</v>
      </c>
      <c r="F383" s="207" t="s">
        <v>108</v>
      </c>
      <c r="G383" s="207" t="s">
        <v>108</v>
      </c>
      <c r="H383" s="151"/>
      <c r="I383" s="207" t="s">
        <v>92</v>
      </c>
      <c r="J383" s="217">
        <v>28895328</v>
      </c>
      <c r="K383" s="207"/>
      <c r="L383" s="207"/>
      <c r="M383" s="207"/>
      <c r="N383" s="207"/>
      <c r="Q383"/>
    </row>
    <row r="384" spans="2:17" ht="15" x14ac:dyDescent="0.4">
      <c r="B384" s="151">
        <f>VLOOKUP(C384,Companies[],3,FALSE)</f>
        <v>42795490</v>
      </c>
      <c r="C384" s="151" t="s">
        <v>194</v>
      </c>
      <c r="D384" s="207" t="s">
        <v>430</v>
      </c>
      <c r="E384" s="207" t="s">
        <v>1127</v>
      </c>
      <c r="F384" s="207" t="s">
        <v>108</v>
      </c>
      <c r="G384" s="207" t="s">
        <v>108</v>
      </c>
      <c r="H384" s="151"/>
      <c r="I384" s="207" t="s">
        <v>92</v>
      </c>
      <c r="J384" s="217">
        <v>28863128.560000002</v>
      </c>
      <c r="K384" s="207"/>
      <c r="L384" s="207"/>
      <c r="M384" s="207"/>
      <c r="N384" s="207"/>
      <c r="Q384"/>
    </row>
    <row r="385" spans="2:17" ht="15" x14ac:dyDescent="0.4">
      <c r="B385" s="151">
        <f>VLOOKUP(C385,Companies[],3,FALSE)</f>
        <v>30019775</v>
      </c>
      <c r="C385" s="151" t="s">
        <v>190</v>
      </c>
      <c r="D385" s="207" t="s">
        <v>430</v>
      </c>
      <c r="E385" s="207" t="s">
        <v>1135</v>
      </c>
      <c r="F385" s="207" t="s">
        <v>61</v>
      </c>
      <c r="G385" s="207" t="s">
        <v>73</v>
      </c>
      <c r="H385" s="151" t="s">
        <v>1013</v>
      </c>
      <c r="I385" s="207" t="s">
        <v>92</v>
      </c>
      <c r="J385" s="217">
        <v>28222800</v>
      </c>
      <c r="K385" s="207"/>
      <c r="L385" s="207"/>
      <c r="M385" s="207"/>
      <c r="N385" s="207">
        <v>28222800</v>
      </c>
      <c r="Q385"/>
    </row>
    <row r="386" spans="2:17" ht="15" x14ac:dyDescent="0.4">
      <c r="B386" s="151">
        <f>VLOOKUP(C386,Companies[],3,FALSE)</f>
        <v>135390</v>
      </c>
      <c r="C386" s="151" t="s">
        <v>188</v>
      </c>
      <c r="D386" s="207" t="s">
        <v>430</v>
      </c>
      <c r="E386" s="207" t="s">
        <v>1135</v>
      </c>
      <c r="F386" s="207" t="s">
        <v>61</v>
      </c>
      <c r="G386" s="207" t="s">
        <v>73</v>
      </c>
      <c r="H386" s="151" t="s">
        <v>595</v>
      </c>
      <c r="I386" s="207" t="s">
        <v>92</v>
      </c>
      <c r="J386" s="217">
        <v>27378500</v>
      </c>
      <c r="K386" s="207"/>
      <c r="L386" s="207"/>
      <c r="M386" s="207"/>
      <c r="N386" s="207">
        <v>27378500</v>
      </c>
      <c r="Q386"/>
    </row>
    <row r="387" spans="2:17" ht="15" x14ac:dyDescent="0.4">
      <c r="B387" s="151">
        <f>VLOOKUP(C387,Companies[],3,FALSE)</f>
        <v>135390</v>
      </c>
      <c r="C387" s="151" t="s">
        <v>188</v>
      </c>
      <c r="D387" s="207" t="s">
        <v>430</v>
      </c>
      <c r="E387" s="207" t="s">
        <v>1135</v>
      </c>
      <c r="F387" s="207" t="s">
        <v>61</v>
      </c>
      <c r="G387" s="207" t="s">
        <v>73</v>
      </c>
      <c r="H387" s="151" t="s">
        <v>611</v>
      </c>
      <c r="I387" s="207" t="s">
        <v>92</v>
      </c>
      <c r="J387" s="217">
        <v>27055200</v>
      </c>
      <c r="K387" s="207"/>
      <c r="L387" s="207"/>
      <c r="M387" s="207"/>
      <c r="N387" s="207">
        <v>27055200</v>
      </c>
      <c r="Q387"/>
    </row>
    <row r="388" spans="2:17" ht="15" x14ac:dyDescent="0.4">
      <c r="B388" s="151">
        <f>VLOOKUP(C388,Companies[],3,FALSE)</f>
        <v>30019775</v>
      </c>
      <c r="C388" s="151" t="s">
        <v>190</v>
      </c>
      <c r="D388" s="207" t="s">
        <v>430</v>
      </c>
      <c r="E388" s="207" t="s">
        <v>1135</v>
      </c>
      <c r="F388" s="207" t="s">
        <v>61</v>
      </c>
      <c r="G388" s="207" t="s">
        <v>73</v>
      </c>
      <c r="H388" s="151" t="s">
        <v>903</v>
      </c>
      <c r="I388" s="207" t="s">
        <v>92</v>
      </c>
      <c r="J388" s="217">
        <v>26724230</v>
      </c>
      <c r="K388" s="207"/>
      <c r="L388" s="207"/>
      <c r="M388" s="207"/>
      <c r="N388" s="207">
        <v>26724230</v>
      </c>
      <c r="Q388"/>
    </row>
    <row r="389" spans="2:17" ht="15" x14ac:dyDescent="0.4">
      <c r="B389" s="151">
        <f>VLOOKUP(C389,Companies[],3,FALSE)</f>
        <v>191000</v>
      </c>
      <c r="C389" s="151" t="s">
        <v>484</v>
      </c>
      <c r="D389" s="207" t="s">
        <v>430</v>
      </c>
      <c r="E389" s="207" t="s">
        <v>1127</v>
      </c>
      <c r="F389" s="207" t="s">
        <v>108</v>
      </c>
      <c r="G389" s="207" t="s">
        <v>108</v>
      </c>
      <c r="H389" s="151"/>
      <c r="I389" s="207" t="s">
        <v>92</v>
      </c>
      <c r="J389" s="217">
        <v>26562268.02</v>
      </c>
      <c r="K389" s="207"/>
      <c r="L389" s="207"/>
      <c r="M389" s="207"/>
      <c r="N389" s="207"/>
      <c r="Q389"/>
    </row>
    <row r="390" spans="2:17" ht="15" x14ac:dyDescent="0.4">
      <c r="B390" s="151">
        <f>VLOOKUP(C390,Companies[],3,FALSE)</f>
        <v>32377038</v>
      </c>
      <c r="C390" s="151" t="s">
        <v>453</v>
      </c>
      <c r="D390" s="207" t="s">
        <v>430</v>
      </c>
      <c r="E390" s="207" t="s">
        <v>1137</v>
      </c>
      <c r="F390" s="207" t="s">
        <v>108</v>
      </c>
      <c r="G390" s="207" t="s">
        <v>108</v>
      </c>
      <c r="H390" s="151"/>
      <c r="I390" s="207" t="s">
        <v>92</v>
      </c>
      <c r="J390" s="217">
        <v>26495203.890000001</v>
      </c>
      <c r="K390" s="207"/>
      <c r="L390" s="207"/>
      <c r="M390" s="207"/>
      <c r="N390" s="207"/>
      <c r="Q390"/>
    </row>
    <row r="391" spans="2:17" ht="15" x14ac:dyDescent="0.4">
      <c r="B391" s="151">
        <f>VLOOKUP(C391,Companies[],3,FALSE)</f>
        <v>37014600</v>
      </c>
      <c r="C391" s="151" t="s">
        <v>504</v>
      </c>
      <c r="D391" s="207" t="s">
        <v>430</v>
      </c>
      <c r="E391" s="207" t="s">
        <v>1140</v>
      </c>
      <c r="F391" s="207" t="s">
        <v>108</v>
      </c>
      <c r="G391" s="207" t="s">
        <v>108</v>
      </c>
      <c r="H391" s="151"/>
      <c r="I391" s="207" t="s">
        <v>92</v>
      </c>
      <c r="J391" s="217">
        <v>26394364</v>
      </c>
      <c r="K391" s="207"/>
      <c r="L391" s="207"/>
      <c r="M391" s="207"/>
      <c r="N391" s="207"/>
      <c r="Q391"/>
    </row>
    <row r="392" spans="2:17" ht="15" x14ac:dyDescent="0.4">
      <c r="B392" s="151">
        <f>VLOOKUP(C392,Companies[],3,FALSE)</f>
        <v>31570412</v>
      </c>
      <c r="C392" s="151" t="s">
        <v>198</v>
      </c>
      <c r="D392" s="207" t="s">
        <v>430</v>
      </c>
      <c r="E392" s="207" t="s">
        <v>1132</v>
      </c>
      <c r="F392" s="207" t="s">
        <v>108</v>
      </c>
      <c r="G392" s="207" t="s">
        <v>108</v>
      </c>
      <c r="H392" s="151"/>
      <c r="I392" s="207" t="s">
        <v>92</v>
      </c>
      <c r="J392" s="217">
        <v>26202498.93</v>
      </c>
      <c r="K392" s="207"/>
      <c r="L392" s="207"/>
      <c r="M392" s="207"/>
      <c r="N392" s="207"/>
      <c r="Q392"/>
    </row>
    <row r="393" spans="2:17" ht="15" x14ac:dyDescent="0.4">
      <c r="B393" s="151">
        <f>VLOOKUP(C393,Companies[],3,FALSE)</f>
        <v>30019775</v>
      </c>
      <c r="C393" s="151" t="s">
        <v>190</v>
      </c>
      <c r="D393" s="207" t="s">
        <v>430</v>
      </c>
      <c r="E393" s="207" t="s">
        <v>1135</v>
      </c>
      <c r="F393" s="207" t="s">
        <v>61</v>
      </c>
      <c r="G393" s="207" t="s">
        <v>73</v>
      </c>
      <c r="H393" s="151" t="s">
        <v>891</v>
      </c>
      <c r="I393" s="207" t="s">
        <v>92</v>
      </c>
      <c r="J393" s="217">
        <v>26172840</v>
      </c>
      <c r="K393" s="207"/>
      <c r="L393" s="207"/>
      <c r="M393" s="207"/>
      <c r="N393" s="207">
        <v>26172840</v>
      </c>
      <c r="Q393"/>
    </row>
    <row r="394" spans="2:17" ht="15" x14ac:dyDescent="0.4">
      <c r="B394" s="151">
        <f>VLOOKUP(C394,Companies[],3,FALSE)</f>
        <v>30019775</v>
      </c>
      <c r="C394" s="151" t="s">
        <v>190</v>
      </c>
      <c r="D394" s="207" t="s">
        <v>430</v>
      </c>
      <c r="E394" s="207" t="s">
        <v>1135</v>
      </c>
      <c r="F394" s="207" t="s">
        <v>61</v>
      </c>
      <c r="G394" s="207" t="s">
        <v>73</v>
      </c>
      <c r="H394" s="151" t="s">
        <v>855</v>
      </c>
      <c r="I394" s="207" t="s">
        <v>92</v>
      </c>
      <c r="J394" s="217">
        <v>25964390</v>
      </c>
      <c r="K394" s="207"/>
      <c r="L394" s="207"/>
      <c r="M394" s="207"/>
      <c r="N394" s="207">
        <v>25964390</v>
      </c>
      <c r="Q394"/>
    </row>
    <row r="395" spans="2:17" ht="15" x14ac:dyDescent="0.4">
      <c r="B395" s="207">
        <f>VLOOKUP(C395,Companies[],3,FALSE)</f>
        <v>30019775</v>
      </c>
      <c r="C395" s="207" t="s">
        <v>190</v>
      </c>
      <c r="D395" s="207" t="s">
        <v>430</v>
      </c>
      <c r="E395" s="207" t="s">
        <v>1127</v>
      </c>
      <c r="F395" s="207" t="s">
        <v>108</v>
      </c>
      <c r="G395" s="207" t="s">
        <v>108</v>
      </c>
      <c r="H395" s="207"/>
      <c r="I395" s="207" t="s">
        <v>92</v>
      </c>
      <c r="J395" s="217">
        <v>25658810.710000001</v>
      </c>
      <c r="K395" s="207"/>
      <c r="L395" s="207"/>
      <c r="M395" s="207"/>
      <c r="N395" s="207"/>
      <c r="Q395"/>
    </row>
    <row r="396" spans="2:17" ht="15" x14ac:dyDescent="0.4">
      <c r="B396" s="151">
        <f>VLOOKUP(C396,Companies[],3,FALSE)</f>
        <v>135390</v>
      </c>
      <c r="C396" s="151" t="s">
        <v>188</v>
      </c>
      <c r="D396" s="207" t="s">
        <v>430</v>
      </c>
      <c r="E396" s="207" t="s">
        <v>1135</v>
      </c>
      <c r="F396" s="207" t="s">
        <v>61</v>
      </c>
      <c r="G396" s="207" t="s">
        <v>73</v>
      </c>
      <c r="H396" s="151" t="s">
        <v>589</v>
      </c>
      <c r="I396" s="207" t="s">
        <v>92</v>
      </c>
      <c r="J396" s="217">
        <v>25215400</v>
      </c>
      <c r="K396" s="207"/>
      <c r="L396" s="207"/>
      <c r="M396" s="207"/>
      <c r="N396" s="207">
        <v>25215400</v>
      </c>
      <c r="Q396"/>
    </row>
    <row r="397" spans="2:17" ht="15" x14ac:dyDescent="0.4">
      <c r="B397" s="151">
        <f>VLOOKUP(C397,Companies[],3,FALSE)</f>
        <v>135390</v>
      </c>
      <c r="C397" s="151" t="s">
        <v>188</v>
      </c>
      <c r="D397" s="207" t="s">
        <v>430</v>
      </c>
      <c r="E397" s="207" t="s">
        <v>1135</v>
      </c>
      <c r="F397" s="207" t="s">
        <v>61</v>
      </c>
      <c r="G397" s="207" t="s">
        <v>73</v>
      </c>
      <c r="H397" s="151" t="s">
        <v>525</v>
      </c>
      <c r="I397" s="207" t="s">
        <v>92</v>
      </c>
      <c r="J397" s="217">
        <v>25183000</v>
      </c>
      <c r="K397" s="207"/>
      <c r="L397" s="207"/>
      <c r="M397" s="207"/>
      <c r="N397" s="207">
        <v>25183000</v>
      </c>
      <c r="Q397"/>
    </row>
    <row r="398" spans="2:17" ht="15" x14ac:dyDescent="0.4">
      <c r="B398" s="151">
        <f>VLOOKUP(C398,Companies[],3,FALSE)</f>
        <v>178353</v>
      </c>
      <c r="C398" s="151" t="s">
        <v>499</v>
      </c>
      <c r="D398" s="207" t="s">
        <v>430</v>
      </c>
      <c r="E398" s="207" t="s">
        <v>1127</v>
      </c>
      <c r="F398" s="207" t="s">
        <v>108</v>
      </c>
      <c r="G398" s="207" t="s">
        <v>108</v>
      </c>
      <c r="H398" s="151"/>
      <c r="I398" s="207" t="s">
        <v>92</v>
      </c>
      <c r="J398" s="217">
        <v>24934999.18</v>
      </c>
      <c r="K398" s="207"/>
      <c r="L398" s="207"/>
      <c r="M398" s="207"/>
      <c r="N398" s="207"/>
      <c r="Q398"/>
    </row>
    <row r="399" spans="2:17" ht="15" x14ac:dyDescent="0.4">
      <c r="B399" s="151">
        <f>VLOOKUP(C399,Companies[],3,FALSE)</f>
        <v>24186185</v>
      </c>
      <c r="C399" s="151" t="s">
        <v>471</v>
      </c>
      <c r="D399" s="207" t="s">
        <v>430</v>
      </c>
      <c r="E399" s="207" t="s">
        <v>1122</v>
      </c>
      <c r="F399" s="207" t="s">
        <v>108</v>
      </c>
      <c r="G399" s="207" t="s">
        <v>108</v>
      </c>
      <c r="H399" s="151"/>
      <c r="I399" s="207" t="s">
        <v>92</v>
      </c>
      <c r="J399" s="217">
        <v>24239287</v>
      </c>
      <c r="K399" s="207"/>
      <c r="L399" s="207"/>
      <c r="M399" s="207"/>
      <c r="N399" s="207"/>
      <c r="Q399"/>
    </row>
    <row r="400" spans="2:17" ht="15" x14ac:dyDescent="0.4">
      <c r="B400" s="151">
        <f>VLOOKUP(C400,Companies[],3,FALSE)</f>
        <v>30019775</v>
      </c>
      <c r="C400" s="151" t="s">
        <v>190</v>
      </c>
      <c r="D400" s="207" t="s">
        <v>430</v>
      </c>
      <c r="E400" s="207" t="s">
        <v>1135</v>
      </c>
      <c r="F400" s="207" t="s">
        <v>61</v>
      </c>
      <c r="G400" s="207" t="s">
        <v>73</v>
      </c>
      <c r="H400" s="151" t="s">
        <v>845</v>
      </c>
      <c r="I400" s="207" t="s">
        <v>92</v>
      </c>
      <c r="J400" s="217">
        <v>24008390</v>
      </c>
      <c r="K400" s="207"/>
      <c r="L400" s="207"/>
      <c r="M400" s="207"/>
      <c r="N400" s="207">
        <v>24008390</v>
      </c>
      <c r="Q400"/>
    </row>
    <row r="401" spans="2:17" ht="15" x14ac:dyDescent="0.4">
      <c r="B401" s="151">
        <f>VLOOKUP(C401,Companies[],3,FALSE)</f>
        <v>38453810</v>
      </c>
      <c r="C401" s="151" t="s">
        <v>474</v>
      </c>
      <c r="D401" s="207" t="s">
        <v>430</v>
      </c>
      <c r="E401" s="207" t="s">
        <v>1135</v>
      </c>
      <c r="F401" s="207" t="s">
        <v>61</v>
      </c>
      <c r="G401" s="207" t="s">
        <v>73</v>
      </c>
      <c r="H401" s="151" t="s">
        <v>1095</v>
      </c>
      <c r="I401" s="207" t="s">
        <v>92</v>
      </c>
      <c r="J401" s="217">
        <v>23848960</v>
      </c>
      <c r="K401" s="207"/>
      <c r="L401" s="207"/>
      <c r="M401" s="207"/>
      <c r="N401" s="207">
        <v>23848960</v>
      </c>
      <c r="Q401"/>
    </row>
    <row r="402" spans="2:17" ht="15" x14ac:dyDescent="0.4">
      <c r="B402" s="151">
        <f>VLOOKUP(C402,Companies[],3,FALSE)</f>
        <v>135390</v>
      </c>
      <c r="C402" s="151" t="s">
        <v>188</v>
      </c>
      <c r="D402" s="207" t="s">
        <v>430</v>
      </c>
      <c r="E402" s="207" t="s">
        <v>1135</v>
      </c>
      <c r="F402" s="207" t="s">
        <v>61</v>
      </c>
      <c r="G402" s="207" t="s">
        <v>73</v>
      </c>
      <c r="H402" s="151" t="s">
        <v>657</v>
      </c>
      <c r="I402" s="207" t="s">
        <v>92</v>
      </c>
      <c r="J402" s="217">
        <v>23770600</v>
      </c>
      <c r="K402" s="207"/>
      <c r="L402" s="207"/>
      <c r="M402" s="207"/>
      <c r="N402" s="207">
        <v>23770600</v>
      </c>
      <c r="Q402"/>
    </row>
    <row r="403" spans="2:17" ht="15" x14ac:dyDescent="0.4">
      <c r="B403" s="151">
        <f>VLOOKUP(C403,Companies[],3,FALSE)</f>
        <v>135390</v>
      </c>
      <c r="C403" s="151" t="s">
        <v>188</v>
      </c>
      <c r="D403" s="207" t="s">
        <v>430</v>
      </c>
      <c r="E403" s="207" t="s">
        <v>1135</v>
      </c>
      <c r="F403" s="207" t="s">
        <v>61</v>
      </c>
      <c r="G403" s="207" t="s">
        <v>73</v>
      </c>
      <c r="H403" s="151" t="s">
        <v>651</v>
      </c>
      <c r="I403" s="207" t="s">
        <v>92</v>
      </c>
      <c r="J403" s="217">
        <v>23681600</v>
      </c>
      <c r="K403" s="207"/>
      <c r="L403" s="207"/>
      <c r="M403" s="207"/>
      <c r="N403" s="207">
        <v>23681600</v>
      </c>
      <c r="Q403"/>
    </row>
    <row r="404" spans="2:17" ht="15" x14ac:dyDescent="0.4">
      <c r="B404" s="151">
        <f>VLOOKUP(C404,Companies[],3,FALSE)</f>
        <v>30019775</v>
      </c>
      <c r="C404" s="151" t="s">
        <v>190</v>
      </c>
      <c r="D404" s="207" t="s">
        <v>430</v>
      </c>
      <c r="E404" s="207" t="s">
        <v>1135</v>
      </c>
      <c r="F404" s="207" t="s">
        <v>61</v>
      </c>
      <c r="G404" s="207" t="s">
        <v>73</v>
      </c>
      <c r="H404" s="151" t="s">
        <v>805</v>
      </c>
      <c r="I404" s="207" t="s">
        <v>92</v>
      </c>
      <c r="J404" s="217">
        <v>23360190</v>
      </c>
      <c r="K404" s="207"/>
      <c r="L404" s="207"/>
      <c r="M404" s="207"/>
      <c r="N404" s="207">
        <v>23360190</v>
      </c>
      <c r="Q404"/>
    </row>
    <row r="405" spans="2:17" ht="15" x14ac:dyDescent="0.4">
      <c r="B405" s="151">
        <f>VLOOKUP(C405,Companies[],3,FALSE)</f>
        <v>30019775</v>
      </c>
      <c r="C405" s="151" t="s">
        <v>190</v>
      </c>
      <c r="D405" s="207" t="s">
        <v>430</v>
      </c>
      <c r="E405" s="207" t="s">
        <v>1135</v>
      </c>
      <c r="F405" s="207" t="s">
        <v>61</v>
      </c>
      <c r="G405" s="207" t="s">
        <v>73</v>
      </c>
      <c r="H405" s="151" t="s">
        <v>788</v>
      </c>
      <c r="I405" s="207" t="s">
        <v>92</v>
      </c>
      <c r="J405" s="217">
        <v>23352150</v>
      </c>
      <c r="K405" s="207"/>
      <c r="L405" s="207"/>
      <c r="M405" s="207"/>
      <c r="N405" s="207">
        <v>23352150</v>
      </c>
      <c r="Q405"/>
    </row>
    <row r="406" spans="2:17" ht="15" x14ac:dyDescent="0.4">
      <c r="B406" s="151">
        <f>VLOOKUP(C406,Companies[],3,FALSE)</f>
        <v>135390</v>
      </c>
      <c r="C406" s="151" t="s">
        <v>188</v>
      </c>
      <c r="D406" s="207" t="s">
        <v>430</v>
      </c>
      <c r="E406" s="207" t="s">
        <v>1135</v>
      </c>
      <c r="F406" s="207" t="s">
        <v>61</v>
      </c>
      <c r="G406" s="207" t="s">
        <v>73</v>
      </c>
      <c r="H406" s="151" t="s">
        <v>581</v>
      </c>
      <c r="I406" s="207" t="s">
        <v>92</v>
      </c>
      <c r="J406" s="217">
        <v>23009800</v>
      </c>
      <c r="K406" s="207"/>
      <c r="L406" s="207"/>
      <c r="M406" s="207"/>
      <c r="N406" s="207">
        <v>23009800</v>
      </c>
      <c r="Q406"/>
    </row>
    <row r="407" spans="2:17" ht="15" x14ac:dyDescent="0.4">
      <c r="B407" s="151">
        <f>VLOOKUP(C407,Companies[],3,FALSE)</f>
        <v>30019775</v>
      </c>
      <c r="C407" s="151" t="s">
        <v>190</v>
      </c>
      <c r="D407" s="207" t="s">
        <v>430</v>
      </c>
      <c r="E407" s="207" t="s">
        <v>1135</v>
      </c>
      <c r="F407" s="207" t="s">
        <v>61</v>
      </c>
      <c r="G407" s="207" t="s">
        <v>73</v>
      </c>
      <c r="H407" s="151" t="s">
        <v>797</v>
      </c>
      <c r="I407" s="207" t="s">
        <v>92</v>
      </c>
      <c r="J407" s="217">
        <v>22911370</v>
      </c>
      <c r="K407" s="207"/>
      <c r="L407" s="207"/>
      <c r="M407" s="207"/>
      <c r="N407" s="207">
        <v>22911370</v>
      </c>
      <c r="Q407"/>
    </row>
    <row r="408" spans="2:17" ht="15" x14ac:dyDescent="0.4">
      <c r="B408" s="151">
        <f>VLOOKUP(C408,Companies[],3,FALSE)</f>
        <v>20041662</v>
      </c>
      <c r="C408" s="151" t="s">
        <v>457</v>
      </c>
      <c r="D408" s="207" t="s">
        <v>430</v>
      </c>
      <c r="E408" s="207" t="s">
        <v>1137</v>
      </c>
      <c r="F408" s="207" t="s">
        <v>108</v>
      </c>
      <c r="G408" s="207" t="s">
        <v>108</v>
      </c>
      <c r="H408" s="151"/>
      <c r="I408" s="207" t="s">
        <v>92</v>
      </c>
      <c r="J408" s="217">
        <v>22456622.07</v>
      </c>
      <c r="K408" s="207"/>
      <c r="L408" s="207"/>
      <c r="M408" s="207"/>
      <c r="N408" s="207"/>
      <c r="Q408"/>
    </row>
    <row r="409" spans="2:17" ht="15" x14ac:dyDescent="0.4">
      <c r="B409" s="151">
        <f>VLOOKUP(C409,Companies[],3,FALSE)</f>
        <v>135390</v>
      </c>
      <c r="C409" s="151" t="s">
        <v>188</v>
      </c>
      <c r="D409" s="207" t="s">
        <v>430</v>
      </c>
      <c r="E409" s="207" t="s">
        <v>1135</v>
      </c>
      <c r="F409" s="207" t="s">
        <v>61</v>
      </c>
      <c r="G409" s="207" t="s">
        <v>73</v>
      </c>
      <c r="H409" s="151" t="s">
        <v>527</v>
      </c>
      <c r="I409" s="207" t="s">
        <v>92</v>
      </c>
      <c r="J409" s="217">
        <v>22214300</v>
      </c>
      <c r="K409" s="207"/>
      <c r="L409" s="207"/>
      <c r="M409" s="207"/>
      <c r="N409" s="207">
        <v>22214300</v>
      </c>
      <c r="Q409"/>
    </row>
    <row r="410" spans="2:17" ht="15" x14ac:dyDescent="0.4">
      <c r="B410" s="151">
        <f>VLOOKUP(C410,Companies[],3,FALSE)</f>
        <v>30019775</v>
      </c>
      <c r="C410" s="151" t="s">
        <v>190</v>
      </c>
      <c r="D410" s="207" t="s">
        <v>430</v>
      </c>
      <c r="E410" s="207" t="s">
        <v>1135</v>
      </c>
      <c r="F410" s="207" t="s">
        <v>61</v>
      </c>
      <c r="G410" s="207" t="s">
        <v>73</v>
      </c>
      <c r="H410" s="151" t="s">
        <v>903</v>
      </c>
      <c r="I410" s="207" t="s">
        <v>92</v>
      </c>
      <c r="J410" s="217">
        <v>22184090</v>
      </c>
      <c r="K410" s="207"/>
      <c r="L410" s="207"/>
      <c r="M410" s="207"/>
      <c r="N410" s="207">
        <v>22184090</v>
      </c>
      <c r="Q410"/>
    </row>
    <row r="411" spans="2:17" ht="15" x14ac:dyDescent="0.4">
      <c r="B411" s="151">
        <f>VLOOKUP(C411,Companies[],3,FALSE)</f>
        <v>178353</v>
      </c>
      <c r="C411" s="151" t="s">
        <v>499</v>
      </c>
      <c r="D411" s="207" t="s">
        <v>432</v>
      </c>
      <c r="E411" s="207" t="s">
        <v>1130</v>
      </c>
      <c r="F411" s="207" t="s">
        <v>108</v>
      </c>
      <c r="G411" s="207" t="s">
        <v>108</v>
      </c>
      <c r="H411" s="151"/>
      <c r="I411" s="207" t="s">
        <v>92</v>
      </c>
      <c r="J411" s="217">
        <v>21565369</v>
      </c>
      <c r="K411" s="207"/>
      <c r="L411" s="207"/>
      <c r="M411" s="207"/>
      <c r="N411" s="207"/>
      <c r="Q411"/>
    </row>
    <row r="412" spans="2:17" ht="15" x14ac:dyDescent="0.4">
      <c r="B412" s="151">
        <f>VLOOKUP(C412,Companies[],3,FALSE)</f>
        <v>26333503</v>
      </c>
      <c r="C412" s="151" t="s">
        <v>462</v>
      </c>
      <c r="D412" s="207" t="s">
        <v>430</v>
      </c>
      <c r="E412" s="207" t="s">
        <v>1122</v>
      </c>
      <c r="F412" s="207" t="s">
        <v>108</v>
      </c>
      <c r="G412" s="207" t="s">
        <v>108</v>
      </c>
      <c r="H412" s="151"/>
      <c r="I412" s="207" t="s">
        <v>92</v>
      </c>
      <c r="J412" s="217">
        <v>21441638</v>
      </c>
      <c r="K412" s="207"/>
      <c r="L412" s="207"/>
      <c r="M412" s="207"/>
      <c r="N412" s="207"/>
      <c r="Q412"/>
    </row>
    <row r="413" spans="2:17" ht="15" x14ac:dyDescent="0.4">
      <c r="B413" s="151">
        <f>VLOOKUP(C413,Companies[],3,FALSE)</f>
        <v>135390</v>
      </c>
      <c r="C413" s="151" t="s">
        <v>188</v>
      </c>
      <c r="D413" s="207" t="s">
        <v>430</v>
      </c>
      <c r="E413" s="207" t="s">
        <v>1135</v>
      </c>
      <c r="F413" s="207" t="s">
        <v>61</v>
      </c>
      <c r="G413" s="207" t="s">
        <v>73</v>
      </c>
      <c r="H413" s="151" t="s">
        <v>649</v>
      </c>
      <c r="I413" s="207" t="s">
        <v>92</v>
      </c>
      <c r="J413" s="217">
        <v>20736700</v>
      </c>
      <c r="K413" s="207"/>
      <c r="L413" s="207"/>
      <c r="M413" s="207"/>
      <c r="N413" s="207">
        <v>20736700</v>
      </c>
      <c r="Q413"/>
    </row>
    <row r="414" spans="2:17" ht="15" x14ac:dyDescent="0.4">
      <c r="B414" s="151">
        <f>VLOOKUP(C414,Companies[],3,FALSE)</f>
        <v>30019801</v>
      </c>
      <c r="C414" s="151" t="s">
        <v>196</v>
      </c>
      <c r="D414" s="207" t="s">
        <v>433</v>
      </c>
      <c r="E414" s="207" t="s">
        <v>1139</v>
      </c>
      <c r="F414" s="207" t="s">
        <v>108</v>
      </c>
      <c r="G414" s="207" t="s">
        <v>108</v>
      </c>
      <c r="H414" s="151"/>
      <c r="I414" s="207" t="s">
        <v>92</v>
      </c>
      <c r="J414" s="217">
        <v>20722095.890000001</v>
      </c>
      <c r="K414" s="207"/>
      <c r="L414" s="207"/>
      <c r="M414" s="207"/>
      <c r="N414" s="207"/>
      <c r="Q414"/>
    </row>
    <row r="415" spans="2:17" ht="15" x14ac:dyDescent="0.4">
      <c r="B415" s="151">
        <f>VLOOKUP(C415,Companies[],3,FALSE)</f>
        <v>30019775</v>
      </c>
      <c r="C415" s="151" t="s">
        <v>190</v>
      </c>
      <c r="D415" s="207" t="s">
        <v>430</v>
      </c>
      <c r="E415" s="207" t="s">
        <v>1135</v>
      </c>
      <c r="F415" s="207" t="s">
        <v>61</v>
      </c>
      <c r="G415" s="207" t="s">
        <v>73</v>
      </c>
      <c r="H415" s="151" t="s">
        <v>1015</v>
      </c>
      <c r="I415" s="207" t="s">
        <v>92</v>
      </c>
      <c r="J415" s="217">
        <v>20209480</v>
      </c>
      <c r="K415" s="207"/>
      <c r="L415" s="207"/>
      <c r="M415" s="207"/>
      <c r="N415" s="207">
        <v>20209480</v>
      </c>
      <c r="Q415"/>
    </row>
    <row r="416" spans="2:17" ht="15" x14ac:dyDescent="0.4">
      <c r="B416" s="151">
        <f>VLOOKUP(C416,Companies[],3,FALSE)</f>
        <v>30019775</v>
      </c>
      <c r="C416" s="151" t="s">
        <v>190</v>
      </c>
      <c r="D416" s="207" t="s">
        <v>430</v>
      </c>
      <c r="E416" s="207" t="s">
        <v>1135</v>
      </c>
      <c r="F416" s="207" t="s">
        <v>61</v>
      </c>
      <c r="G416" s="207" t="s">
        <v>73</v>
      </c>
      <c r="H416" s="151" t="s">
        <v>915</v>
      </c>
      <c r="I416" s="207" t="s">
        <v>92</v>
      </c>
      <c r="J416" s="217">
        <v>20125000</v>
      </c>
      <c r="K416" s="207"/>
      <c r="L416" s="207"/>
      <c r="M416" s="207"/>
      <c r="N416" s="207">
        <v>20125000</v>
      </c>
      <c r="Q416"/>
    </row>
    <row r="417" spans="2:17" ht="15" x14ac:dyDescent="0.4">
      <c r="B417" s="151">
        <f>VLOOKUP(C417,Companies[],3,FALSE)</f>
        <v>30019775</v>
      </c>
      <c r="C417" s="151" t="s">
        <v>190</v>
      </c>
      <c r="D417" s="207" t="s">
        <v>430</v>
      </c>
      <c r="E417" s="207" t="s">
        <v>1135</v>
      </c>
      <c r="F417" s="207" t="s">
        <v>61</v>
      </c>
      <c r="G417" s="207" t="s">
        <v>73</v>
      </c>
      <c r="H417" s="151" t="s">
        <v>1051</v>
      </c>
      <c r="I417" s="207" t="s">
        <v>92</v>
      </c>
      <c r="J417" s="217">
        <v>19594750</v>
      </c>
      <c r="K417" s="207"/>
      <c r="L417" s="207"/>
      <c r="M417" s="207"/>
      <c r="N417" s="207">
        <v>19594750</v>
      </c>
      <c r="Q417"/>
    </row>
    <row r="418" spans="2:17" ht="15" x14ac:dyDescent="0.4">
      <c r="B418" s="151">
        <f>VLOOKUP(C418,Companies[],3,FALSE)</f>
        <v>33152471</v>
      </c>
      <c r="C418" s="151" t="s">
        <v>455</v>
      </c>
      <c r="D418" s="207" t="s">
        <v>430</v>
      </c>
      <c r="E418" s="207" t="s">
        <v>1137</v>
      </c>
      <c r="F418" s="207" t="s">
        <v>108</v>
      </c>
      <c r="G418" s="207" t="s">
        <v>108</v>
      </c>
      <c r="H418" s="151"/>
      <c r="I418" s="207" t="s">
        <v>92</v>
      </c>
      <c r="J418" s="217">
        <v>19447188.940000001</v>
      </c>
      <c r="K418" s="207"/>
      <c r="L418" s="207"/>
      <c r="M418" s="207"/>
      <c r="N418" s="207"/>
      <c r="Q418"/>
    </row>
    <row r="419" spans="2:17" ht="15" x14ac:dyDescent="0.4">
      <c r="B419" s="151">
        <f>VLOOKUP(C419,Companies[],3,FALSE)</f>
        <v>32377038</v>
      </c>
      <c r="C419" s="151" t="s">
        <v>453</v>
      </c>
      <c r="D419" s="207" t="s">
        <v>433</v>
      </c>
      <c r="E419" s="207" t="s">
        <v>1139</v>
      </c>
      <c r="F419" s="207" t="s">
        <v>108</v>
      </c>
      <c r="G419" s="207" t="s">
        <v>108</v>
      </c>
      <c r="H419" s="151"/>
      <c r="I419" s="207" t="s">
        <v>92</v>
      </c>
      <c r="J419" s="217">
        <v>19375879.079999998</v>
      </c>
      <c r="K419" s="207"/>
      <c r="L419" s="207"/>
      <c r="M419" s="207"/>
      <c r="N419" s="207"/>
      <c r="Q419"/>
    </row>
    <row r="420" spans="2:17" ht="15" x14ac:dyDescent="0.4">
      <c r="B420" s="151">
        <f>VLOOKUP(C420,Companies[],3,FALSE)</f>
        <v>26333503</v>
      </c>
      <c r="C420" s="151" t="s">
        <v>462</v>
      </c>
      <c r="D420" s="207" t="s">
        <v>430</v>
      </c>
      <c r="E420" s="207" t="s">
        <v>1137</v>
      </c>
      <c r="F420" s="207" t="s">
        <v>108</v>
      </c>
      <c r="G420" s="207" t="s">
        <v>108</v>
      </c>
      <c r="H420" s="151"/>
      <c r="I420" s="207" t="s">
        <v>92</v>
      </c>
      <c r="J420" s="217">
        <v>19351000.670000002</v>
      </c>
      <c r="K420" s="207"/>
      <c r="L420" s="207"/>
      <c r="M420" s="207"/>
      <c r="N420" s="207"/>
      <c r="Q420"/>
    </row>
    <row r="421" spans="2:17" ht="15" x14ac:dyDescent="0.4">
      <c r="B421" s="151">
        <f>VLOOKUP(C421,Companies[],3,FALSE)</f>
        <v>30019775</v>
      </c>
      <c r="C421" s="151" t="s">
        <v>190</v>
      </c>
      <c r="D421" s="207" t="s">
        <v>430</v>
      </c>
      <c r="E421" s="207" t="s">
        <v>1135</v>
      </c>
      <c r="F421" s="207" t="s">
        <v>61</v>
      </c>
      <c r="G421" s="207" t="s">
        <v>73</v>
      </c>
      <c r="H421" s="151" t="s">
        <v>801</v>
      </c>
      <c r="I421" s="207" t="s">
        <v>92</v>
      </c>
      <c r="J421" s="217">
        <v>19316020</v>
      </c>
      <c r="K421" s="207"/>
      <c r="L421" s="207"/>
      <c r="M421" s="207"/>
      <c r="N421" s="207">
        <v>19316020</v>
      </c>
      <c r="Q421"/>
    </row>
    <row r="422" spans="2:17" ht="15" x14ac:dyDescent="0.4">
      <c r="B422" s="151">
        <f>VLOOKUP(C422,Companies[],3,FALSE)</f>
        <v>35713283</v>
      </c>
      <c r="C422" s="151" t="s">
        <v>491</v>
      </c>
      <c r="D422" s="207" t="s">
        <v>430</v>
      </c>
      <c r="E422" s="207" t="s">
        <v>1132</v>
      </c>
      <c r="F422" s="207" t="s">
        <v>108</v>
      </c>
      <c r="G422" s="207" t="s">
        <v>108</v>
      </c>
      <c r="H422" s="151"/>
      <c r="I422" s="207" t="s">
        <v>92</v>
      </c>
      <c r="J422" s="217">
        <v>19299559.220000003</v>
      </c>
      <c r="K422" s="207"/>
      <c r="L422" s="207"/>
      <c r="M422" s="207"/>
      <c r="N422" s="207"/>
      <c r="Q422"/>
    </row>
    <row r="423" spans="2:17" ht="15" x14ac:dyDescent="0.4">
      <c r="B423" s="151">
        <f>VLOOKUP(C423,Companies[],3,FALSE)</f>
        <v>135390</v>
      </c>
      <c r="C423" s="151" t="s">
        <v>188</v>
      </c>
      <c r="D423" s="207" t="s">
        <v>430</v>
      </c>
      <c r="E423" s="207" t="s">
        <v>1135</v>
      </c>
      <c r="F423" s="207" t="s">
        <v>61</v>
      </c>
      <c r="G423" s="207" t="s">
        <v>73</v>
      </c>
      <c r="H423" s="151" t="s">
        <v>573</v>
      </c>
      <c r="I423" s="207" t="s">
        <v>92</v>
      </c>
      <c r="J423" s="217">
        <v>19224200</v>
      </c>
      <c r="K423" s="207"/>
      <c r="L423" s="207"/>
      <c r="M423" s="207"/>
      <c r="N423" s="207">
        <v>19224200</v>
      </c>
      <c r="Q423"/>
    </row>
    <row r="424" spans="2:17" ht="15" x14ac:dyDescent="0.4">
      <c r="B424" s="151">
        <f>VLOOKUP(C424,Companies[],3,FALSE)</f>
        <v>135390</v>
      </c>
      <c r="C424" s="151" t="s">
        <v>188</v>
      </c>
      <c r="D424" s="207" t="s">
        <v>430</v>
      </c>
      <c r="E424" s="207" t="s">
        <v>1135</v>
      </c>
      <c r="F424" s="207" t="s">
        <v>61</v>
      </c>
      <c r="G424" s="207" t="s">
        <v>73</v>
      </c>
      <c r="H424" s="151" t="s">
        <v>559</v>
      </c>
      <c r="I424" s="207" t="s">
        <v>92</v>
      </c>
      <c r="J424" s="217">
        <v>18878200</v>
      </c>
      <c r="K424" s="207"/>
      <c r="L424" s="207"/>
      <c r="M424" s="207"/>
      <c r="N424" s="207">
        <v>18878200</v>
      </c>
      <c r="Q424"/>
    </row>
    <row r="425" spans="2:17" ht="15" x14ac:dyDescent="0.4">
      <c r="B425" s="151">
        <f>VLOOKUP(C425,Companies[],3,FALSE)</f>
        <v>191218</v>
      </c>
      <c r="C425" s="151" t="s">
        <v>488</v>
      </c>
      <c r="D425" s="207" t="s">
        <v>430</v>
      </c>
      <c r="E425" s="207" t="s">
        <v>1132</v>
      </c>
      <c r="F425" s="207" t="s">
        <v>108</v>
      </c>
      <c r="G425" s="207" t="s">
        <v>108</v>
      </c>
      <c r="H425" s="151"/>
      <c r="I425" s="207" t="s">
        <v>92</v>
      </c>
      <c r="J425" s="217">
        <v>18840478.719999999</v>
      </c>
      <c r="K425" s="207"/>
      <c r="L425" s="207"/>
      <c r="M425" s="207"/>
      <c r="N425" s="207"/>
      <c r="Q425"/>
    </row>
    <row r="426" spans="2:17" ht="15" x14ac:dyDescent="0.4">
      <c r="B426" s="151">
        <f>VLOOKUP(C426,Companies[],3,FALSE)</f>
        <v>25635581</v>
      </c>
      <c r="C426" s="151" t="s">
        <v>461</v>
      </c>
      <c r="D426" s="207" t="s">
        <v>430</v>
      </c>
      <c r="E426" s="207" t="s">
        <v>1135</v>
      </c>
      <c r="F426" s="207" t="s">
        <v>61</v>
      </c>
      <c r="G426" s="207" t="s">
        <v>73</v>
      </c>
      <c r="H426" s="151" t="s">
        <v>761</v>
      </c>
      <c r="I426" s="207" t="s">
        <v>92</v>
      </c>
      <c r="J426" s="217">
        <v>18707420</v>
      </c>
      <c r="K426" s="207"/>
      <c r="L426" s="207"/>
      <c r="M426" s="207"/>
      <c r="N426" s="207">
        <v>18707420</v>
      </c>
      <c r="Q426"/>
    </row>
    <row r="427" spans="2:17" ht="15" x14ac:dyDescent="0.4">
      <c r="B427" s="151">
        <f>VLOOKUP(C427,Companies[],3,FALSE)</f>
        <v>135390</v>
      </c>
      <c r="C427" s="151" t="s">
        <v>188</v>
      </c>
      <c r="D427" s="207" t="s">
        <v>430</v>
      </c>
      <c r="E427" s="207" t="s">
        <v>1135</v>
      </c>
      <c r="F427" s="207" t="s">
        <v>61</v>
      </c>
      <c r="G427" s="207" t="s">
        <v>73</v>
      </c>
      <c r="H427" s="151" t="s">
        <v>543</v>
      </c>
      <c r="I427" s="207" t="s">
        <v>92</v>
      </c>
      <c r="J427" s="217">
        <v>18539000</v>
      </c>
      <c r="K427" s="207"/>
      <c r="L427" s="207"/>
      <c r="M427" s="207"/>
      <c r="N427" s="207">
        <v>18539000</v>
      </c>
      <c r="Q427"/>
    </row>
    <row r="428" spans="2:17" ht="15" x14ac:dyDescent="0.4">
      <c r="B428" s="151">
        <f>VLOOKUP(C428,Companies[],3,FALSE)</f>
        <v>135390</v>
      </c>
      <c r="C428" s="151" t="s">
        <v>188</v>
      </c>
      <c r="D428" s="207" t="s">
        <v>430</v>
      </c>
      <c r="E428" s="207" t="s">
        <v>1135</v>
      </c>
      <c r="F428" s="207" t="s">
        <v>61</v>
      </c>
      <c r="G428" s="207" t="s">
        <v>73</v>
      </c>
      <c r="H428" s="151" t="s">
        <v>587</v>
      </c>
      <c r="I428" s="207" t="s">
        <v>92</v>
      </c>
      <c r="J428" s="217">
        <v>18192200</v>
      </c>
      <c r="K428" s="207"/>
      <c r="L428" s="207"/>
      <c r="M428" s="207"/>
      <c r="N428" s="207">
        <v>18192200</v>
      </c>
      <c r="Q428"/>
    </row>
    <row r="429" spans="2:17" ht="15" x14ac:dyDescent="0.4">
      <c r="B429" s="151">
        <f>VLOOKUP(C429,Companies[],3,FALSE)</f>
        <v>30019775</v>
      </c>
      <c r="C429" s="151" t="s">
        <v>190</v>
      </c>
      <c r="D429" s="207" t="s">
        <v>430</v>
      </c>
      <c r="E429" s="207" t="s">
        <v>1135</v>
      </c>
      <c r="F429" s="207" t="s">
        <v>61</v>
      </c>
      <c r="G429" s="207" t="s">
        <v>73</v>
      </c>
      <c r="H429" s="151" t="s">
        <v>1059</v>
      </c>
      <c r="I429" s="207" t="s">
        <v>92</v>
      </c>
      <c r="J429" s="217">
        <v>18148650</v>
      </c>
      <c r="K429" s="207"/>
      <c r="L429" s="207"/>
      <c r="M429" s="207"/>
      <c r="N429" s="207">
        <v>18148650</v>
      </c>
      <c r="Q429"/>
    </row>
    <row r="430" spans="2:17" ht="15" x14ac:dyDescent="0.4">
      <c r="B430" s="151">
        <f>VLOOKUP(C430,Companies[],3,FALSE)</f>
        <v>30019775</v>
      </c>
      <c r="C430" s="151" t="s">
        <v>190</v>
      </c>
      <c r="D430" s="207" t="s">
        <v>430</v>
      </c>
      <c r="E430" s="207" t="s">
        <v>1135</v>
      </c>
      <c r="F430" s="207" t="s">
        <v>61</v>
      </c>
      <c r="G430" s="207" t="s">
        <v>73</v>
      </c>
      <c r="H430" s="151" t="s">
        <v>979</v>
      </c>
      <c r="I430" s="207" t="s">
        <v>92</v>
      </c>
      <c r="J430" s="217">
        <v>17667910</v>
      </c>
      <c r="K430" s="207"/>
      <c r="L430" s="207"/>
      <c r="M430" s="207"/>
      <c r="N430" s="207">
        <v>17667910</v>
      </c>
      <c r="Q430"/>
    </row>
    <row r="431" spans="2:17" ht="15" x14ac:dyDescent="0.4">
      <c r="B431" s="151">
        <f>VLOOKUP(C431,Companies[],3,FALSE)</f>
        <v>30019775</v>
      </c>
      <c r="C431" s="151" t="s">
        <v>190</v>
      </c>
      <c r="D431" s="207" t="s">
        <v>430</v>
      </c>
      <c r="E431" s="207" t="s">
        <v>1135</v>
      </c>
      <c r="F431" s="207" t="s">
        <v>61</v>
      </c>
      <c r="G431" s="207" t="s">
        <v>73</v>
      </c>
      <c r="H431" s="151" t="s">
        <v>831</v>
      </c>
      <c r="I431" s="207" t="s">
        <v>92</v>
      </c>
      <c r="J431" s="217">
        <v>17604970</v>
      </c>
      <c r="K431" s="207"/>
      <c r="L431" s="207"/>
      <c r="M431" s="207"/>
      <c r="N431" s="207">
        <v>17604970</v>
      </c>
      <c r="Q431"/>
    </row>
    <row r="432" spans="2:17" ht="15" x14ac:dyDescent="0.4">
      <c r="B432" s="151">
        <f>VLOOKUP(C432,Companies[],3,FALSE)</f>
        <v>135390</v>
      </c>
      <c r="C432" s="151" t="s">
        <v>188</v>
      </c>
      <c r="D432" s="207" t="s">
        <v>430</v>
      </c>
      <c r="E432" s="207" t="s">
        <v>1135</v>
      </c>
      <c r="F432" s="207" t="s">
        <v>61</v>
      </c>
      <c r="G432" s="207" t="s">
        <v>73</v>
      </c>
      <c r="H432" s="151" t="s">
        <v>531</v>
      </c>
      <c r="I432" s="207" t="s">
        <v>92</v>
      </c>
      <c r="J432" s="217">
        <v>17566200</v>
      </c>
      <c r="K432" s="207"/>
      <c r="L432" s="207"/>
      <c r="M432" s="207"/>
      <c r="N432" s="207">
        <v>17566200</v>
      </c>
      <c r="Q432"/>
    </row>
    <row r="433" spans="2:17" ht="15" x14ac:dyDescent="0.4">
      <c r="B433" s="151">
        <f>VLOOKUP(C433,Companies[],3,FALSE)</f>
        <v>20077720</v>
      </c>
      <c r="C433" s="151" t="s">
        <v>186</v>
      </c>
      <c r="D433" s="207" t="s">
        <v>430</v>
      </c>
      <c r="E433" s="207" t="s">
        <v>1132</v>
      </c>
      <c r="F433" s="207" t="s">
        <v>108</v>
      </c>
      <c r="G433" s="207" t="s">
        <v>108</v>
      </c>
      <c r="H433" s="151"/>
      <c r="I433" s="207" t="s">
        <v>92</v>
      </c>
      <c r="J433" s="217">
        <v>17560317.590000004</v>
      </c>
      <c r="K433" s="207"/>
      <c r="L433" s="207"/>
      <c r="M433" s="207"/>
      <c r="N433" s="207"/>
      <c r="Q433"/>
    </row>
    <row r="434" spans="2:17" ht="15" x14ac:dyDescent="0.4">
      <c r="B434" s="151">
        <f>VLOOKUP(C434,Companies[],3,FALSE)</f>
        <v>30019775</v>
      </c>
      <c r="C434" s="151" t="s">
        <v>190</v>
      </c>
      <c r="D434" s="207" t="s">
        <v>430</v>
      </c>
      <c r="E434" s="207" t="s">
        <v>1135</v>
      </c>
      <c r="F434" s="207" t="s">
        <v>61</v>
      </c>
      <c r="G434" s="207" t="s">
        <v>73</v>
      </c>
      <c r="H434" s="151" t="s">
        <v>951</v>
      </c>
      <c r="I434" s="207" t="s">
        <v>92</v>
      </c>
      <c r="J434" s="217">
        <v>17546190</v>
      </c>
      <c r="K434" s="207"/>
      <c r="L434" s="207"/>
      <c r="M434" s="207"/>
      <c r="N434" s="207">
        <v>17546190</v>
      </c>
      <c r="Q434"/>
    </row>
    <row r="435" spans="2:17" ht="15" x14ac:dyDescent="0.4">
      <c r="B435" s="151">
        <f>VLOOKUP(C435,Companies[],3,FALSE)</f>
        <v>30019775</v>
      </c>
      <c r="C435" s="151" t="s">
        <v>190</v>
      </c>
      <c r="D435" s="207" t="s">
        <v>430</v>
      </c>
      <c r="E435" s="207" t="s">
        <v>1135</v>
      </c>
      <c r="F435" s="207" t="s">
        <v>61</v>
      </c>
      <c r="G435" s="207" t="s">
        <v>73</v>
      </c>
      <c r="H435" s="151" t="s">
        <v>855</v>
      </c>
      <c r="I435" s="207" t="s">
        <v>92</v>
      </c>
      <c r="J435" s="217">
        <v>17292540</v>
      </c>
      <c r="K435" s="207"/>
      <c r="L435" s="207"/>
      <c r="M435" s="207"/>
      <c r="N435" s="207">
        <v>17292540</v>
      </c>
      <c r="Q435"/>
    </row>
    <row r="436" spans="2:17" ht="15" x14ac:dyDescent="0.4">
      <c r="B436" s="207">
        <f>VLOOKUP(C436,Companies[],3,FALSE)</f>
        <v>30019775</v>
      </c>
      <c r="C436" s="207" t="s">
        <v>190</v>
      </c>
      <c r="D436" s="207" t="s">
        <v>430</v>
      </c>
      <c r="E436" s="207" t="s">
        <v>1135</v>
      </c>
      <c r="F436" s="207" t="s">
        <v>61</v>
      </c>
      <c r="G436" s="207" t="s">
        <v>73</v>
      </c>
      <c r="H436" s="207" t="s">
        <v>909</v>
      </c>
      <c r="I436" s="207" t="s">
        <v>92</v>
      </c>
      <c r="J436" s="217">
        <v>16941110</v>
      </c>
      <c r="K436" s="207"/>
      <c r="L436" s="207"/>
      <c r="M436" s="207"/>
      <c r="N436" s="207">
        <v>16941110</v>
      </c>
      <c r="Q436"/>
    </row>
    <row r="437" spans="2:17" ht="15" x14ac:dyDescent="0.4">
      <c r="B437" s="151">
        <f>VLOOKUP(C437,Companies[],3,FALSE)</f>
        <v>30019775</v>
      </c>
      <c r="C437" s="151" t="s">
        <v>190</v>
      </c>
      <c r="D437" s="207" t="s">
        <v>430</v>
      </c>
      <c r="E437" s="207" t="s">
        <v>1135</v>
      </c>
      <c r="F437" s="207" t="s">
        <v>61</v>
      </c>
      <c r="G437" s="207" t="s">
        <v>73</v>
      </c>
      <c r="H437" s="151" t="s">
        <v>818</v>
      </c>
      <c r="I437" s="207" t="s">
        <v>92</v>
      </c>
      <c r="J437" s="217">
        <v>16909550</v>
      </c>
      <c r="K437" s="207"/>
      <c r="L437" s="207"/>
      <c r="M437" s="207"/>
      <c r="N437" s="207">
        <v>16909550</v>
      </c>
      <c r="Q437"/>
    </row>
    <row r="438" spans="2:17" ht="15" x14ac:dyDescent="0.4">
      <c r="B438" s="151">
        <f>VLOOKUP(C438,Companies[],3,FALSE)</f>
        <v>135390</v>
      </c>
      <c r="C438" s="151" t="s">
        <v>188</v>
      </c>
      <c r="D438" s="207" t="s">
        <v>430</v>
      </c>
      <c r="E438" s="207" t="s">
        <v>1135</v>
      </c>
      <c r="F438" s="207" t="s">
        <v>61</v>
      </c>
      <c r="G438" s="207" t="s">
        <v>73</v>
      </c>
      <c r="H438" s="151" t="s">
        <v>515</v>
      </c>
      <c r="I438" s="207" t="s">
        <v>92</v>
      </c>
      <c r="J438" s="217">
        <v>16656900.000000002</v>
      </c>
      <c r="K438" s="207"/>
      <c r="L438" s="207"/>
      <c r="M438" s="207"/>
      <c r="N438" s="207">
        <v>16656900.000000002</v>
      </c>
      <c r="Q438"/>
    </row>
    <row r="439" spans="2:17" ht="15" x14ac:dyDescent="0.4">
      <c r="B439" s="151">
        <f>VLOOKUP(C439,Companies[],3,FALSE)</f>
        <v>30019775</v>
      </c>
      <c r="C439" s="151" t="s">
        <v>190</v>
      </c>
      <c r="D439" s="207" t="s">
        <v>430</v>
      </c>
      <c r="E439" s="207" t="s">
        <v>1135</v>
      </c>
      <c r="F439" s="207" t="s">
        <v>61</v>
      </c>
      <c r="G439" s="207" t="s">
        <v>73</v>
      </c>
      <c r="H439" s="151" t="s">
        <v>853</v>
      </c>
      <c r="I439" s="207" t="s">
        <v>92</v>
      </c>
      <c r="J439" s="217">
        <v>16546349.999999998</v>
      </c>
      <c r="K439" s="207"/>
      <c r="L439" s="207"/>
      <c r="M439" s="207"/>
      <c r="N439" s="207">
        <v>16546349.999999998</v>
      </c>
      <c r="Q439"/>
    </row>
    <row r="440" spans="2:17" ht="15" x14ac:dyDescent="0.4">
      <c r="B440" s="151">
        <f>VLOOKUP(C440,Companies[],3,FALSE)</f>
        <v>135390</v>
      </c>
      <c r="C440" s="151" t="s">
        <v>188</v>
      </c>
      <c r="D440" s="207" t="s">
        <v>430</v>
      </c>
      <c r="E440" s="207" t="s">
        <v>1135</v>
      </c>
      <c r="F440" s="207" t="s">
        <v>61</v>
      </c>
      <c r="G440" s="207" t="s">
        <v>73</v>
      </c>
      <c r="H440" s="151" t="s">
        <v>669</v>
      </c>
      <c r="I440" s="207" t="s">
        <v>92</v>
      </c>
      <c r="J440" s="217">
        <v>15717100</v>
      </c>
      <c r="K440" s="207"/>
      <c r="L440" s="207"/>
      <c r="M440" s="207"/>
      <c r="N440" s="207">
        <v>15717100</v>
      </c>
      <c r="Q440"/>
    </row>
    <row r="441" spans="2:17" ht="15" x14ac:dyDescent="0.4">
      <c r="B441" s="151">
        <f>VLOOKUP(C441,Companies[],3,FALSE)</f>
        <v>30019775</v>
      </c>
      <c r="C441" s="151" t="s">
        <v>190</v>
      </c>
      <c r="D441" s="207" t="s">
        <v>430</v>
      </c>
      <c r="E441" s="207" t="s">
        <v>1135</v>
      </c>
      <c r="F441" s="207" t="s">
        <v>61</v>
      </c>
      <c r="G441" s="207" t="s">
        <v>73</v>
      </c>
      <c r="H441" s="151" t="s">
        <v>943</v>
      </c>
      <c r="I441" s="207" t="s">
        <v>92</v>
      </c>
      <c r="J441" s="217">
        <v>15673860</v>
      </c>
      <c r="K441" s="207"/>
      <c r="L441" s="207"/>
      <c r="M441" s="207"/>
      <c r="N441" s="207">
        <v>15673860</v>
      </c>
      <c r="Q441"/>
    </row>
    <row r="442" spans="2:17" ht="15" x14ac:dyDescent="0.4">
      <c r="B442" s="151">
        <f>VLOOKUP(C442,Companies[],3,FALSE)</f>
        <v>43895975</v>
      </c>
      <c r="C442" s="151" t="s">
        <v>502</v>
      </c>
      <c r="D442" s="207" t="s">
        <v>430</v>
      </c>
      <c r="E442" s="207" t="s">
        <v>1135</v>
      </c>
      <c r="F442" s="207" t="s">
        <v>61</v>
      </c>
      <c r="G442" s="207" t="s">
        <v>73</v>
      </c>
      <c r="H442" s="151"/>
      <c r="I442" s="207" t="s">
        <v>92</v>
      </c>
      <c r="J442" s="217">
        <v>15673719.860000001</v>
      </c>
      <c r="K442" s="207"/>
      <c r="L442" s="207"/>
      <c r="M442" s="207"/>
      <c r="N442" s="207"/>
      <c r="Q442"/>
    </row>
    <row r="443" spans="2:17" ht="15" x14ac:dyDescent="0.4">
      <c r="B443" s="151">
        <f>VLOOKUP(C443,Companies[],3,FALSE)</f>
        <v>30019775</v>
      </c>
      <c r="C443" s="151" t="s">
        <v>190</v>
      </c>
      <c r="D443" s="207" t="s">
        <v>430</v>
      </c>
      <c r="E443" s="207" t="s">
        <v>1135</v>
      </c>
      <c r="F443" s="207" t="s">
        <v>61</v>
      </c>
      <c r="G443" s="207" t="s">
        <v>73</v>
      </c>
      <c r="H443" s="151" t="s">
        <v>987</v>
      </c>
      <c r="I443" s="207" t="s">
        <v>92</v>
      </c>
      <c r="J443" s="217">
        <v>15540550</v>
      </c>
      <c r="K443" s="207"/>
      <c r="L443" s="207"/>
      <c r="M443" s="207"/>
      <c r="N443" s="207">
        <v>15540550</v>
      </c>
      <c r="Q443"/>
    </row>
    <row r="444" spans="2:17" ht="15" x14ac:dyDescent="0.4">
      <c r="B444" s="151">
        <f>VLOOKUP(C444,Companies[],3,FALSE)</f>
        <v>191307</v>
      </c>
      <c r="C444" s="151" t="s">
        <v>489</v>
      </c>
      <c r="D444" s="207" t="s">
        <v>433</v>
      </c>
      <c r="E444" s="207" t="s">
        <v>1139</v>
      </c>
      <c r="F444" s="207" t="s">
        <v>108</v>
      </c>
      <c r="G444" s="207" t="s">
        <v>108</v>
      </c>
      <c r="H444" s="151"/>
      <c r="I444" s="207" t="s">
        <v>92</v>
      </c>
      <c r="J444" s="217">
        <v>15514856.609999999</v>
      </c>
      <c r="K444" s="207"/>
      <c r="L444" s="207"/>
      <c r="M444" s="207"/>
      <c r="N444" s="207"/>
      <c r="Q444"/>
    </row>
    <row r="445" spans="2:17" ht="15" x14ac:dyDescent="0.4">
      <c r="B445" s="151">
        <f>VLOOKUP(C445,Companies[],3,FALSE)</f>
        <v>30019775</v>
      </c>
      <c r="C445" s="151" t="s">
        <v>190</v>
      </c>
      <c r="D445" s="207" t="s">
        <v>430</v>
      </c>
      <c r="E445" s="207" t="s">
        <v>1135</v>
      </c>
      <c r="F445" s="207" t="s">
        <v>61</v>
      </c>
      <c r="G445" s="207" t="s">
        <v>73</v>
      </c>
      <c r="H445" s="151" t="s">
        <v>883</v>
      </c>
      <c r="I445" s="207" t="s">
        <v>92</v>
      </c>
      <c r="J445" s="217">
        <v>15171870</v>
      </c>
      <c r="K445" s="207"/>
      <c r="L445" s="207"/>
      <c r="M445" s="207"/>
      <c r="N445" s="207">
        <v>15171870</v>
      </c>
      <c r="Q445"/>
    </row>
    <row r="446" spans="2:17" ht="15" x14ac:dyDescent="0.4">
      <c r="B446" s="151">
        <f>VLOOKUP(C446,Companies[],3,FALSE)</f>
        <v>30019801</v>
      </c>
      <c r="C446" s="151" t="s">
        <v>196</v>
      </c>
      <c r="D446" s="207" t="s">
        <v>430</v>
      </c>
      <c r="E446" s="207" t="s">
        <v>1135</v>
      </c>
      <c r="F446" s="207" t="s">
        <v>61</v>
      </c>
      <c r="G446" s="207" t="s">
        <v>73</v>
      </c>
      <c r="H446" s="151"/>
      <c r="I446" s="207" t="s">
        <v>92</v>
      </c>
      <c r="J446" s="217">
        <v>15046110</v>
      </c>
      <c r="K446" s="207"/>
      <c r="L446" s="207"/>
      <c r="M446" s="207"/>
      <c r="N446" s="207"/>
      <c r="Q446"/>
    </row>
    <row r="447" spans="2:17" ht="15" x14ac:dyDescent="0.4">
      <c r="B447" s="151">
        <f>VLOOKUP(C447,Companies[],3,FALSE)</f>
        <v>13498562</v>
      </c>
      <c r="C447" s="151" t="s">
        <v>501</v>
      </c>
      <c r="D447" s="207" t="s">
        <v>430</v>
      </c>
      <c r="E447" s="207" t="s">
        <v>1127</v>
      </c>
      <c r="F447" s="207" t="s">
        <v>108</v>
      </c>
      <c r="G447" s="207" t="s">
        <v>108</v>
      </c>
      <c r="H447" s="151"/>
      <c r="I447" s="207" t="s">
        <v>92</v>
      </c>
      <c r="J447" s="217">
        <v>14423333.310000002</v>
      </c>
      <c r="K447" s="207"/>
      <c r="L447" s="207"/>
      <c r="M447" s="207"/>
      <c r="N447" s="207"/>
      <c r="Q447"/>
    </row>
    <row r="448" spans="2:17" ht="15" x14ac:dyDescent="0.4">
      <c r="B448" s="151">
        <f>VLOOKUP(C448,Companies[],3,FALSE)</f>
        <v>135390</v>
      </c>
      <c r="C448" s="151" t="s">
        <v>188</v>
      </c>
      <c r="D448" s="207" t="s">
        <v>430</v>
      </c>
      <c r="E448" s="207" t="s">
        <v>1135</v>
      </c>
      <c r="F448" s="207" t="s">
        <v>61</v>
      </c>
      <c r="G448" s="207" t="s">
        <v>73</v>
      </c>
      <c r="H448" s="151" t="s">
        <v>627</v>
      </c>
      <c r="I448" s="207" t="s">
        <v>92</v>
      </c>
      <c r="J448" s="217">
        <v>14060100</v>
      </c>
      <c r="K448" s="207"/>
      <c r="L448" s="207"/>
      <c r="M448" s="207"/>
      <c r="N448" s="207">
        <v>14060100</v>
      </c>
      <c r="Q448"/>
    </row>
    <row r="449" spans="2:17" ht="15" x14ac:dyDescent="0.4">
      <c r="B449" s="151">
        <f>VLOOKUP(C449,Companies[],3,FALSE)</f>
        <v>135390</v>
      </c>
      <c r="C449" s="151" t="s">
        <v>188</v>
      </c>
      <c r="D449" s="207" t="s">
        <v>430</v>
      </c>
      <c r="E449" s="207" t="s">
        <v>1135</v>
      </c>
      <c r="F449" s="207" t="s">
        <v>61</v>
      </c>
      <c r="G449" s="207" t="s">
        <v>73</v>
      </c>
      <c r="H449" s="151" t="s">
        <v>551</v>
      </c>
      <c r="I449" s="207" t="s">
        <v>92</v>
      </c>
      <c r="J449" s="217">
        <v>13951800</v>
      </c>
      <c r="K449" s="207"/>
      <c r="L449" s="207"/>
      <c r="M449" s="207"/>
      <c r="N449" s="207">
        <v>13951800</v>
      </c>
      <c r="Q449"/>
    </row>
    <row r="450" spans="2:17" ht="15" x14ac:dyDescent="0.4">
      <c r="B450" s="151">
        <f>VLOOKUP(C450,Companies[],3,FALSE)</f>
        <v>135390</v>
      </c>
      <c r="C450" s="151" t="s">
        <v>188</v>
      </c>
      <c r="D450" s="207" t="s">
        <v>430</v>
      </c>
      <c r="E450" s="207" t="s">
        <v>1135</v>
      </c>
      <c r="F450" s="207" t="s">
        <v>61</v>
      </c>
      <c r="G450" s="207" t="s">
        <v>73</v>
      </c>
      <c r="H450" s="151" t="s">
        <v>547</v>
      </c>
      <c r="I450" s="207" t="s">
        <v>92</v>
      </c>
      <c r="J450" s="217">
        <v>13939900</v>
      </c>
      <c r="K450" s="207"/>
      <c r="L450" s="207"/>
      <c r="M450" s="207"/>
      <c r="N450" s="207">
        <v>13939900</v>
      </c>
      <c r="Q450"/>
    </row>
    <row r="451" spans="2:17" ht="15" x14ac:dyDescent="0.4">
      <c r="B451" s="151">
        <f>VLOOKUP(C451,Companies[],3,FALSE)</f>
        <v>30019775</v>
      </c>
      <c r="C451" s="151" t="s">
        <v>190</v>
      </c>
      <c r="D451" s="207" t="s">
        <v>430</v>
      </c>
      <c r="E451" s="207" t="s">
        <v>1135</v>
      </c>
      <c r="F451" s="207" t="s">
        <v>61</v>
      </c>
      <c r="G451" s="207" t="s">
        <v>73</v>
      </c>
      <c r="H451" s="151" t="s">
        <v>1079</v>
      </c>
      <c r="I451" s="207" t="s">
        <v>92</v>
      </c>
      <c r="J451" s="217">
        <v>13858100</v>
      </c>
      <c r="K451" s="207"/>
      <c r="L451" s="207"/>
      <c r="M451" s="207"/>
      <c r="N451" s="207">
        <v>13858100</v>
      </c>
      <c r="Q451"/>
    </row>
    <row r="452" spans="2:17" ht="15" x14ac:dyDescent="0.4">
      <c r="B452" s="151">
        <f>VLOOKUP(C452,Companies[],3,FALSE)</f>
        <v>135390</v>
      </c>
      <c r="C452" s="151" t="s">
        <v>188</v>
      </c>
      <c r="D452" s="207" t="s">
        <v>430</v>
      </c>
      <c r="E452" s="207" t="s">
        <v>1135</v>
      </c>
      <c r="F452" s="207" t="s">
        <v>61</v>
      </c>
      <c r="G452" s="207" t="s">
        <v>73</v>
      </c>
      <c r="H452" s="151" t="s">
        <v>639</v>
      </c>
      <c r="I452" s="207" t="s">
        <v>92</v>
      </c>
      <c r="J452" s="217">
        <v>13730800</v>
      </c>
      <c r="K452" s="207"/>
      <c r="L452" s="207"/>
      <c r="M452" s="207"/>
      <c r="N452" s="207">
        <v>13730800</v>
      </c>
      <c r="Q452"/>
    </row>
    <row r="453" spans="2:17" ht="15" x14ac:dyDescent="0.4">
      <c r="B453" s="151">
        <f>VLOOKUP(C453,Companies[],3,FALSE)</f>
        <v>31747429</v>
      </c>
      <c r="C453" s="151" t="s">
        <v>477</v>
      </c>
      <c r="D453" s="207" t="s">
        <v>430</v>
      </c>
      <c r="E453" s="207" t="s">
        <v>1122</v>
      </c>
      <c r="F453" s="207" t="s">
        <v>108</v>
      </c>
      <c r="G453" s="207" t="s">
        <v>108</v>
      </c>
      <c r="H453" s="151"/>
      <c r="I453" s="207" t="s">
        <v>92</v>
      </c>
      <c r="J453" s="217">
        <v>13676459</v>
      </c>
      <c r="K453" s="207"/>
      <c r="L453" s="207"/>
      <c r="M453" s="207"/>
      <c r="N453" s="207"/>
      <c r="Q453"/>
    </row>
    <row r="454" spans="2:17" ht="15" x14ac:dyDescent="0.4">
      <c r="B454" s="151">
        <f>VLOOKUP(C454,Companies[],3,FALSE)</f>
        <v>30019775</v>
      </c>
      <c r="C454" s="151" t="s">
        <v>190</v>
      </c>
      <c r="D454" s="207" t="s">
        <v>430</v>
      </c>
      <c r="E454" s="207" t="s">
        <v>1135</v>
      </c>
      <c r="F454" s="207" t="s">
        <v>61</v>
      </c>
      <c r="G454" s="207" t="s">
        <v>73</v>
      </c>
      <c r="H454" s="151" t="s">
        <v>1069</v>
      </c>
      <c r="I454" s="207" t="s">
        <v>92</v>
      </c>
      <c r="J454" s="217">
        <v>13599570</v>
      </c>
      <c r="K454" s="207"/>
      <c r="L454" s="207"/>
      <c r="M454" s="207"/>
      <c r="N454" s="207">
        <v>13599570</v>
      </c>
      <c r="Q454"/>
    </row>
    <row r="455" spans="2:17" ht="15" x14ac:dyDescent="0.4">
      <c r="B455" s="151">
        <f>VLOOKUP(C455,Companies[],3,FALSE)</f>
        <v>135390</v>
      </c>
      <c r="C455" s="151" t="s">
        <v>188</v>
      </c>
      <c r="D455" s="207" t="s">
        <v>430</v>
      </c>
      <c r="E455" s="207" t="s">
        <v>1135</v>
      </c>
      <c r="F455" s="207" t="s">
        <v>61</v>
      </c>
      <c r="G455" s="207" t="s">
        <v>73</v>
      </c>
      <c r="H455" s="151" t="s">
        <v>541</v>
      </c>
      <c r="I455" s="207" t="s">
        <v>92</v>
      </c>
      <c r="J455" s="217">
        <v>13485300</v>
      </c>
      <c r="K455" s="207"/>
      <c r="L455" s="207"/>
      <c r="M455" s="207"/>
      <c r="N455" s="207">
        <v>13485300</v>
      </c>
      <c r="Q455"/>
    </row>
    <row r="456" spans="2:17" ht="15" x14ac:dyDescent="0.4">
      <c r="B456" s="151">
        <f>VLOOKUP(C456,Companies[],3,FALSE)</f>
        <v>30019775</v>
      </c>
      <c r="C456" s="151" t="s">
        <v>190</v>
      </c>
      <c r="D456" s="207" t="s">
        <v>430</v>
      </c>
      <c r="E456" s="207" t="s">
        <v>1135</v>
      </c>
      <c r="F456" s="207" t="s">
        <v>61</v>
      </c>
      <c r="G456" s="207" t="s">
        <v>73</v>
      </c>
      <c r="H456" s="151" t="s">
        <v>1035</v>
      </c>
      <c r="I456" s="207" t="s">
        <v>92</v>
      </c>
      <c r="J456" s="217">
        <v>13302950</v>
      </c>
      <c r="K456" s="207"/>
      <c r="L456" s="207"/>
      <c r="M456" s="207"/>
      <c r="N456" s="207">
        <v>13302950</v>
      </c>
      <c r="Q456"/>
    </row>
    <row r="457" spans="2:17" ht="15" x14ac:dyDescent="0.4">
      <c r="B457" s="151">
        <f>VLOOKUP(C457,Companies[],3,FALSE)</f>
        <v>30019775</v>
      </c>
      <c r="C457" s="151" t="s">
        <v>190</v>
      </c>
      <c r="D457" s="207" t="s">
        <v>430</v>
      </c>
      <c r="E457" s="207" t="s">
        <v>1135</v>
      </c>
      <c r="F457" s="207" t="s">
        <v>61</v>
      </c>
      <c r="G457" s="207" t="s">
        <v>73</v>
      </c>
      <c r="H457" s="151" t="s">
        <v>947</v>
      </c>
      <c r="I457" s="207" t="s">
        <v>92</v>
      </c>
      <c r="J457" s="217">
        <v>13150860</v>
      </c>
      <c r="K457" s="207"/>
      <c r="L457" s="207"/>
      <c r="M457" s="207"/>
      <c r="N457" s="207">
        <v>13150860</v>
      </c>
      <c r="Q457"/>
    </row>
    <row r="458" spans="2:17" ht="15" x14ac:dyDescent="0.4">
      <c r="B458" s="151">
        <f>VLOOKUP(C458,Companies[],3,FALSE)</f>
        <v>30019775</v>
      </c>
      <c r="C458" s="151" t="s">
        <v>190</v>
      </c>
      <c r="D458" s="207" t="s">
        <v>430</v>
      </c>
      <c r="E458" s="207" t="s">
        <v>1135</v>
      </c>
      <c r="F458" s="207" t="s">
        <v>61</v>
      </c>
      <c r="G458" s="207" t="s">
        <v>73</v>
      </c>
      <c r="H458" s="151" t="s">
        <v>1045</v>
      </c>
      <c r="I458" s="207" t="s">
        <v>92</v>
      </c>
      <c r="J458" s="217">
        <v>13075770</v>
      </c>
      <c r="K458" s="207"/>
      <c r="L458" s="207"/>
      <c r="M458" s="207"/>
      <c r="N458" s="207">
        <v>13075770</v>
      </c>
      <c r="Q458"/>
    </row>
    <row r="459" spans="2:17" ht="15" x14ac:dyDescent="0.4">
      <c r="B459" s="151">
        <f>VLOOKUP(C459,Companies[],3,FALSE)</f>
        <v>135390</v>
      </c>
      <c r="C459" s="151" t="s">
        <v>188</v>
      </c>
      <c r="D459" s="207" t="s">
        <v>430</v>
      </c>
      <c r="E459" s="207" t="s">
        <v>1135</v>
      </c>
      <c r="F459" s="207" t="s">
        <v>61</v>
      </c>
      <c r="G459" s="207" t="s">
        <v>73</v>
      </c>
      <c r="H459" s="151" t="s">
        <v>553</v>
      </c>
      <c r="I459" s="207" t="s">
        <v>92</v>
      </c>
      <c r="J459" s="217">
        <v>13069500</v>
      </c>
      <c r="K459" s="207"/>
      <c r="L459" s="207"/>
      <c r="M459" s="207"/>
      <c r="N459" s="207">
        <v>13069500</v>
      </c>
      <c r="Q459"/>
    </row>
    <row r="460" spans="2:17" ht="15" x14ac:dyDescent="0.4">
      <c r="B460" s="151">
        <f>VLOOKUP(C460,Companies[],3,FALSE)</f>
        <v>30019775</v>
      </c>
      <c r="C460" s="151" t="s">
        <v>190</v>
      </c>
      <c r="D460" s="207" t="s">
        <v>430</v>
      </c>
      <c r="E460" s="207" t="s">
        <v>1135</v>
      </c>
      <c r="F460" s="207" t="s">
        <v>61</v>
      </c>
      <c r="G460" s="207" t="s">
        <v>73</v>
      </c>
      <c r="H460" s="151" t="s">
        <v>1007</v>
      </c>
      <c r="I460" s="207" t="s">
        <v>92</v>
      </c>
      <c r="J460" s="217">
        <v>12980650</v>
      </c>
      <c r="K460" s="207"/>
      <c r="L460" s="207"/>
      <c r="M460" s="207"/>
      <c r="N460" s="207">
        <v>12980650</v>
      </c>
      <c r="Q460"/>
    </row>
    <row r="461" spans="2:17" ht="15" x14ac:dyDescent="0.4">
      <c r="B461" s="151">
        <f>VLOOKUP(C461,Companies[],3,FALSE)</f>
        <v>30019775</v>
      </c>
      <c r="C461" s="151" t="s">
        <v>190</v>
      </c>
      <c r="D461" s="207" t="s">
        <v>430</v>
      </c>
      <c r="E461" s="207" t="s">
        <v>1135</v>
      </c>
      <c r="F461" s="207" t="s">
        <v>61</v>
      </c>
      <c r="G461" s="207" t="s">
        <v>73</v>
      </c>
      <c r="H461" s="151" t="s">
        <v>816</v>
      </c>
      <c r="I461" s="207" t="s">
        <v>92</v>
      </c>
      <c r="J461" s="217">
        <v>12947710</v>
      </c>
      <c r="K461" s="207"/>
      <c r="L461" s="207"/>
      <c r="M461" s="207"/>
      <c r="N461" s="207">
        <v>12947710</v>
      </c>
      <c r="Q461"/>
    </row>
    <row r="462" spans="2:17" ht="15" x14ac:dyDescent="0.4">
      <c r="B462" s="151">
        <f>VLOOKUP(C462,Companies[],3,FALSE)</f>
        <v>30019775</v>
      </c>
      <c r="C462" s="151" t="s">
        <v>190</v>
      </c>
      <c r="D462" s="207" t="s">
        <v>430</v>
      </c>
      <c r="E462" s="207" t="s">
        <v>1135</v>
      </c>
      <c r="F462" s="207" t="s">
        <v>61</v>
      </c>
      <c r="G462" s="207" t="s">
        <v>73</v>
      </c>
      <c r="H462" s="151" t="s">
        <v>1073</v>
      </c>
      <c r="I462" s="207" t="s">
        <v>92</v>
      </c>
      <c r="J462" s="217">
        <v>12908450</v>
      </c>
      <c r="K462" s="207"/>
      <c r="L462" s="207"/>
      <c r="M462" s="207"/>
      <c r="N462" s="207">
        <v>12908450</v>
      </c>
      <c r="Q462"/>
    </row>
    <row r="463" spans="2:17" ht="15" x14ac:dyDescent="0.4">
      <c r="B463" s="151">
        <f>VLOOKUP(C463,Companies[],3,FALSE)</f>
        <v>30019775</v>
      </c>
      <c r="C463" s="151" t="s">
        <v>190</v>
      </c>
      <c r="D463" s="207" t="s">
        <v>430</v>
      </c>
      <c r="E463" s="207" t="s">
        <v>1135</v>
      </c>
      <c r="F463" s="207" t="s">
        <v>61</v>
      </c>
      <c r="G463" s="207" t="s">
        <v>73</v>
      </c>
      <c r="H463" s="151" t="s">
        <v>933</v>
      </c>
      <c r="I463" s="207" t="s">
        <v>92</v>
      </c>
      <c r="J463" s="217">
        <v>12761350</v>
      </c>
      <c r="K463" s="207"/>
      <c r="L463" s="207"/>
      <c r="M463" s="207"/>
      <c r="N463" s="207">
        <v>12761350</v>
      </c>
      <c r="Q463"/>
    </row>
    <row r="464" spans="2:17" ht="15" x14ac:dyDescent="0.4">
      <c r="B464" s="151">
        <f>VLOOKUP(C464,Companies[],3,FALSE)</f>
        <v>135390</v>
      </c>
      <c r="C464" s="151" t="s">
        <v>188</v>
      </c>
      <c r="D464" s="207" t="s">
        <v>430</v>
      </c>
      <c r="E464" s="207" t="s">
        <v>1135</v>
      </c>
      <c r="F464" s="207" t="s">
        <v>61</v>
      </c>
      <c r="G464" s="207" t="s">
        <v>73</v>
      </c>
      <c r="H464" s="151" t="s">
        <v>687</v>
      </c>
      <c r="I464" s="207" t="s">
        <v>92</v>
      </c>
      <c r="J464" s="217">
        <v>12175800</v>
      </c>
      <c r="K464" s="207"/>
      <c r="L464" s="207"/>
      <c r="M464" s="207"/>
      <c r="N464" s="207">
        <v>12175800</v>
      </c>
      <c r="Q464"/>
    </row>
    <row r="465" spans="2:17" ht="15" x14ac:dyDescent="0.4">
      <c r="B465" s="151">
        <f>VLOOKUP(C465,Companies[],3,FALSE)</f>
        <v>30694895</v>
      </c>
      <c r="C465" s="151" t="s">
        <v>466</v>
      </c>
      <c r="D465" s="207" t="s">
        <v>430</v>
      </c>
      <c r="E465" s="207" t="s">
        <v>1137</v>
      </c>
      <c r="F465" s="207" t="s">
        <v>108</v>
      </c>
      <c r="G465" s="207" t="s">
        <v>108</v>
      </c>
      <c r="H465" s="151"/>
      <c r="I465" s="207" t="s">
        <v>92</v>
      </c>
      <c r="J465" s="217">
        <v>12175287.34</v>
      </c>
      <c r="K465" s="207"/>
      <c r="L465" s="207"/>
      <c r="M465" s="207"/>
      <c r="N465" s="207"/>
      <c r="Q465"/>
    </row>
    <row r="466" spans="2:17" ht="15" x14ac:dyDescent="0.4">
      <c r="B466" s="151">
        <f>VLOOKUP(C466,Companies[],3,FALSE)</f>
        <v>36716128</v>
      </c>
      <c r="C466" s="151" t="s">
        <v>200</v>
      </c>
      <c r="D466" s="207" t="s">
        <v>430</v>
      </c>
      <c r="E466" s="207" t="s">
        <v>1132</v>
      </c>
      <c r="F466" s="207" t="s">
        <v>108</v>
      </c>
      <c r="G466" s="207" t="s">
        <v>108</v>
      </c>
      <c r="H466" s="151"/>
      <c r="I466" s="207" t="s">
        <v>92</v>
      </c>
      <c r="J466" s="217">
        <v>12106994.780000001</v>
      </c>
      <c r="K466" s="207"/>
      <c r="L466" s="207"/>
      <c r="M466" s="207"/>
      <c r="N466" s="207"/>
      <c r="Q466"/>
    </row>
    <row r="467" spans="2:17" ht="15" x14ac:dyDescent="0.4">
      <c r="B467" s="151">
        <f>VLOOKUP(C467,Companies[],3,FALSE)</f>
        <v>33100376</v>
      </c>
      <c r="C467" s="151" t="s">
        <v>460</v>
      </c>
      <c r="D467" s="207" t="s">
        <v>430</v>
      </c>
      <c r="E467" s="207" t="s">
        <v>1137</v>
      </c>
      <c r="F467" s="207" t="s">
        <v>108</v>
      </c>
      <c r="G467" s="207" t="s">
        <v>108</v>
      </c>
      <c r="H467" s="151"/>
      <c r="I467" s="207" t="s">
        <v>92</v>
      </c>
      <c r="J467" s="217">
        <v>12055282.109999999</v>
      </c>
      <c r="K467" s="207"/>
      <c r="L467" s="207"/>
      <c r="M467" s="207"/>
      <c r="N467" s="207"/>
      <c r="Q467"/>
    </row>
    <row r="468" spans="2:17" ht="15" x14ac:dyDescent="0.4">
      <c r="B468" s="151">
        <f>VLOOKUP(C468,Companies[],3,FALSE)</f>
        <v>135390</v>
      </c>
      <c r="C468" s="151" t="s">
        <v>188</v>
      </c>
      <c r="D468" s="207" t="s">
        <v>430</v>
      </c>
      <c r="E468" s="207" t="s">
        <v>1135</v>
      </c>
      <c r="F468" s="207" t="s">
        <v>61</v>
      </c>
      <c r="G468" s="207" t="s">
        <v>73</v>
      </c>
      <c r="H468" s="151" t="s">
        <v>565</v>
      </c>
      <c r="I468" s="207" t="s">
        <v>92</v>
      </c>
      <c r="J468" s="217">
        <v>11972200</v>
      </c>
      <c r="K468" s="207"/>
      <c r="L468" s="207"/>
      <c r="M468" s="207"/>
      <c r="N468" s="207">
        <v>11972200</v>
      </c>
      <c r="Q468"/>
    </row>
    <row r="469" spans="2:17" ht="15" x14ac:dyDescent="0.4">
      <c r="B469" s="151">
        <f>VLOOKUP(C469,Companies[],3,FALSE)</f>
        <v>30732144</v>
      </c>
      <c r="C469" s="151" t="s">
        <v>456</v>
      </c>
      <c r="D469" s="207" t="s">
        <v>430</v>
      </c>
      <c r="E469" s="207" t="s">
        <v>1137</v>
      </c>
      <c r="F469" s="207" t="s">
        <v>108</v>
      </c>
      <c r="G469" s="207" t="s">
        <v>108</v>
      </c>
      <c r="H469" s="151"/>
      <c r="I469" s="207" t="s">
        <v>92</v>
      </c>
      <c r="J469" s="217">
        <v>11882160.1</v>
      </c>
      <c r="K469" s="207"/>
      <c r="L469" s="207"/>
      <c r="M469" s="207"/>
      <c r="N469" s="207"/>
      <c r="Q469"/>
    </row>
    <row r="470" spans="2:17" ht="15" x14ac:dyDescent="0.4">
      <c r="B470" s="151">
        <f>VLOOKUP(C470,Companies[],3,FALSE)</f>
        <v>37064892</v>
      </c>
      <c r="C470" s="151" t="s">
        <v>493</v>
      </c>
      <c r="D470" s="207" t="s">
        <v>430</v>
      </c>
      <c r="E470" s="207" t="s">
        <v>1139</v>
      </c>
      <c r="F470" s="207" t="s">
        <v>108</v>
      </c>
      <c r="G470" s="207" t="s">
        <v>108</v>
      </c>
      <c r="H470" s="151"/>
      <c r="I470" s="207" t="s">
        <v>92</v>
      </c>
      <c r="J470" s="217">
        <v>11749392.85</v>
      </c>
      <c r="K470" s="207"/>
      <c r="L470" s="207"/>
      <c r="M470" s="207"/>
      <c r="N470" s="207"/>
      <c r="Q470"/>
    </row>
    <row r="471" spans="2:17" ht="15" x14ac:dyDescent="0.4">
      <c r="B471" s="151">
        <f>VLOOKUP(C471,Companies[],3,FALSE)</f>
        <v>135390</v>
      </c>
      <c r="C471" s="151" t="s">
        <v>188</v>
      </c>
      <c r="D471" s="207" t="s">
        <v>430</v>
      </c>
      <c r="E471" s="207" t="s">
        <v>1135</v>
      </c>
      <c r="F471" s="207" t="s">
        <v>61</v>
      </c>
      <c r="G471" s="207" t="s">
        <v>73</v>
      </c>
      <c r="H471" s="151" t="s">
        <v>593</v>
      </c>
      <c r="I471" s="207" t="s">
        <v>92</v>
      </c>
      <c r="J471" s="217">
        <v>11546000</v>
      </c>
      <c r="K471" s="207"/>
      <c r="L471" s="207"/>
      <c r="M471" s="207"/>
      <c r="N471" s="207">
        <v>11546000</v>
      </c>
      <c r="Q471"/>
    </row>
    <row r="472" spans="2:17" ht="15" x14ac:dyDescent="0.4">
      <c r="B472" s="151">
        <f>VLOOKUP(C472,Companies[],3,FALSE)</f>
        <v>30019775</v>
      </c>
      <c r="C472" s="151" t="s">
        <v>190</v>
      </c>
      <c r="D472" s="207" t="s">
        <v>430</v>
      </c>
      <c r="E472" s="207" t="s">
        <v>1135</v>
      </c>
      <c r="F472" s="207" t="s">
        <v>61</v>
      </c>
      <c r="G472" s="207" t="s">
        <v>73</v>
      </c>
      <c r="H472" s="151" t="s">
        <v>786</v>
      </c>
      <c r="I472" s="207" t="s">
        <v>92</v>
      </c>
      <c r="J472" s="217">
        <v>11540040</v>
      </c>
      <c r="K472" s="207"/>
      <c r="L472" s="207"/>
      <c r="M472" s="207"/>
      <c r="N472" s="207">
        <v>11540040</v>
      </c>
      <c r="Q472"/>
    </row>
    <row r="473" spans="2:17" ht="15" x14ac:dyDescent="0.4">
      <c r="B473" s="151">
        <f>VLOOKUP(C473,Companies[],3,FALSE)</f>
        <v>30019775</v>
      </c>
      <c r="C473" s="151" t="s">
        <v>190</v>
      </c>
      <c r="D473" s="207" t="s">
        <v>430</v>
      </c>
      <c r="E473" s="207" t="s">
        <v>1135</v>
      </c>
      <c r="F473" s="207" t="s">
        <v>61</v>
      </c>
      <c r="G473" s="207" t="s">
        <v>73</v>
      </c>
      <c r="H473" s="151" t="s">
        <v>983</v>
      </c>
      <c r="I473" s="207" t="s">
        <v>92</v>
      </c>
      <c r="J473" s="217">
        <v>10976960</v>
      </c>
      <c r="K473" s="207"/>
      <c r="L473" s="207"/>
      <c r="M473" s="207"/>
      <c r="N473" s="207">
        <v>10976960</v>
      </c>
      <c r="Q473"/>
    </row>
    <row r="474" spans="2:17" ht="15" x14ac:dyDescent="0.4">
      <c r="B474" s="151">
        <f>VLOOKUP(C474,Companies[],3,FALSE)</f>
        <v>191329</v>
      </c>
      <c r="C474" s="151" t="s">
        <v>492</v>
      </c>
      <c r="D474" s="207" t="s">
        <v>430</v>
      </c>
      <c r="E474" s="207" t="s">
        <v>1132</v>
      </c>
      <c r="F474" s="207" t="s">
        <v>108</v>
      </c>
      <c r="G474" s="207" t="s">
        <v>108</v>
      </c>
      <c r="H474" s="151"/>
      <c r="I474" s="207" t="s">
        <v>92</v>
      </c>
      <c r="J474" s="217">
        <v>10644333.130000001</v>
      </c>
      <c r="K474" s="207"/>
      <c r="L474" s="207"/>
      <c r="M474" s="207"/>
      <c r="N474" s="207"/>
      <c r="Q474"/>
    </row>
    <row r="475" spans="2:17" ht="15" x14ac:dyDescent="0.4">
      <c r="B475" s="151">
        <f>VLOOKUP(C475,Companies[],3,FALSE)</f>
        <v>30019775</v>
      </c>
      <c r="C475" s="151" t="s">
        <v>190</v>
      </c>
      <c r="D475" s="207" t="s">
        <v>430</v>
      </c>
      <c r="E475" s="207" t="s">
        <v>1135</v>
      </c>
      <c r="F475" s="207" t="s">
        <v>61</v>
      </c>
      <c r="G475" s="207" t="s">
        <v>73</v>
      </c>
      <c r="H475" s="151" t="s">
        <v>995</v>
      </c>
      <c r="I475" s="207" t="s">
        <v>92</v>
      </c>
      <c r="J475" s="217">
        <v>10623290</v>
      </c>
      <c r="K475" s="207"/>
      <c r="L475" s="207"/>
      <c r="M475" s="207"/>
      <c r="N475" s="207">
        <v>10623290</v>
      </c>
      <c r="Q475"/>
    </row>
    <row r="476" spans="2:17" ht="15" x14ac:dyDescent="0.4">
      <c r="B476" s="151">
        <f>VLOOKUP(C476,Companies[],3,FALSE)</f>
        <v>30019775</v>
      </c>
      <c r="C476" s="151" t="s">
        <v>190</v>
      </c>
      <c r="D476" s="207" t="s">
        <v>430</v>
      </c>
      <c r="E476" s="207" t="s">
        <v>1135</v>
      </c>
      <c r="F476" s="207" t="s">
        <v>61</v>
      </c>
      <c r="G476" s="207" t="s">
        <v>73</v>
      </c>
      <c r="H476" s="151" t="s">
        <v>821</v>
      </c>
      <c r="I476" s="207" t="s">
        <v>92</v>
      </c>
      <c r="J476" s="217">
        <v>10095200</v>
      </c>
      <c r="K476" s="207"/>
      <c r="L476" s="207"/>
      <c r="M476" s="207"/>
      <c r="N476" s="207">
        <v>10095200</v>
      </c>
      <c r="Q476"/>
    </row>
    <row r="477" spans="2:17" ht="15" x14ac:dyDescent="0.4">
      <c r="B477" s="151">
        <f>VLOOKUP(C477,Companies[],3,FALSE)</f>
        <v>135390</v>
      </c>
      <c r="C477" s="151" t="s">
        <v>188</v>
      </c>
      <c r="D477" s="207" t="s">
        <v>430</v>
      </c>
      <c r="E477" s="207" t="s">
        <v>1135</v>
      </c>
      <c r="F477" s="207" t="s">
        <v>61</v>
      </c>
      <c r="G477" s="207" t="s">
        <v>73</v>
      </c>
      <c r="H477" s="151" t="s">
        <v>637</v>
      </c>
      <c r="I477" s="207" t="s">
        <v>92</v>
      </c>
      <c r="J477" s="217">
        <v>10090400</v>
      </c>
      <c r="K477" s="207"/>
      <c r="L477" s="207"/>
      <c r="M477" s="207"/>
      <c r="N477" s="207">
        <v>10090400</v>
      </c>
      <c r="Q477"/>
    </row>
    <row r="478" spans="2:17" ht="15" x14ac:dyDescent="0.4">
      <c r="B478" s="151">
        <f>VLOOKUP(C478,Companies[],3,FALSE)</f>
        <v>30019775</v>
      </c>
      <c r="C478" s="151" t="s">
        <v>190</v>
      </c>
      <c r="D478" s="207" t="s">
        <v>430</v>
      </c>
      <c r="E478" s="207" t="s">
        <v>1135</v>
      </c>
      <c r="F478" s="207" t="s">
        <v>61</v>
      </c>
      <c r="G478" s="207" t="s">
        <v>73</v>
      </c>
      <c r="H478" s="151" t="s">
        <v>825</v>
      </c>
      <c r="I478" s="207" t="s">
        <v>92</v>
      </c>
      <c r="J478" s="217">
        <v>10045920</v>
      </c>
      <c r="K478" s="207"/>
      <c r="L478" s="207"/>
      <c r="M478" s="207"/>
      <c r="N478" s="207">
        <v>10045920</v>
      </c>
      <c r="Q478"/>
    </row>
    <row r="479" spans="2:17" ht="15" x14ac:dyDescent="0.4">
      <c r="B479" s="151">
        <f>VLOOKUP(C479,Companies[],3,FALSE)</f>
        <v>30019775</v>
      </c>
      <c r="C479" s="151" t="s">
        <v>190</v>
      </c>
      <c r="D479" s="207" t="s">
        <v>430</v>
      </c>
      <c r="E479" s="207" t="s">
        <v>1135</v>
      </c>
      <c r="F479" s="207" t="s">
        <v>61</v>
      </c>
      <c r="G479" s="207" t="s">
        <v>73</v>
      </c>
      <c r="H479" s="151" t="s">
        <v>1051</v>
      </c>
      <c r="I479" s="207" t="s">
        <v>92</v>
      </c>
      <c r="J479" s="217">
        <v>9993050</v>
      </c>
      <c r="K479" s="207"/>
      <c r="L479" s="207"/>
      <c r="M479" s="207"/>
      <c r="N479" s="207">
        <v>9993050</v>
      </c>
      <c r="Q479"/>
    </row>
    <row r="480" spans="2:17" ht="15" x14ac:dyDescent="0.4">
      <c r="B480" s="151">
        <f>VLOOKUP(C480,Companies[],3,FALSE)</f>
        <v>30019775</v>
      </c>
      <c r="C480" s="151" t="s">
        <v>190</v>
      </c>
      <c r="D480" s="207" t="s">
        <v>430</v>
      </c>
      <c r="E480" s="207" t="s">
        <v>1135</v>
      </c>
      <c r="F480" s="207" t="s">
        <v>61</v>
      </c>
      <c r="G480" s="207" t="s">
        <v>73</v>
      </c>
      <c r="H480" s="151" t="s">
        <v>1083</v>
      </c>
      <c r="I480" s="207" t="s">
        <v>92</v>
      </c>
      <c r="J480" s="217">
        <v>9961560</v>
      </c>
      <c r="K480" s="207"/>
      <c r="L480" s="207"/>
      <c r="M480" s="207"/>
      <c r="N480" s="207">
        <v>9961560</v>
      </c>
      <c r="Q480"/>
    </row>
    <row r="481" spans="2:17" ht="15" x14ac:dyDescent="0.4">
      <c r="B481" s="151">
        <f>VLOOKUP(C481,Companies[],3,FALSE)</f>
        <v>135390</v>
      </c>
      <c r="C481" s="151" t="s">
        <v>188</v>
      </c>
      <c r="D481" s="207" t="s">
        <v>430</v>
      </c>
      <c r="E481" s="207" t="s">
        <v>1135</v>
      </c>
      <c r="F481" s="207" t="s">
        <v>61</v>
      </c>
      <c r="G481" s="207" t="s">
        <v>73</v>
      </c>
      <c r="H481" s="151" t="s">
        <v>641</v>
      </c>
      <c r="I481" s="207" t="s">
        <v>92</v>
      </c>
      <c r="J481" s="217">
        <v>9689700</v>
      </c>
      <c r="K481" s="207"/>
      <c r="L481" s="207"/>
      <c r="M481" s="207"/>
      <c r="N481" s="207">
        <v>9689700</v>
      </c>
      <c r="Q481"/>
    </row>
    <row r="482" spans="2:17" ht="15" x14ac:dyDescent="0.4">
      <c r="B482" s="151">
        <f>VLOOKUP(C482,Companies[],3,FALSE)</f>
        <v>190928</v>
      </c>
      <c r="C482" s="151" t="s">
        <v>496</v>
      </c>
      <c r="D482" s="207" t="s">
        <v>433</v>
      </c>
      <c r="E482" s="207" t="s">
        <v>1139</v>
      </c>
      <c r="F482" s="207" t="s">
        <v>108</v>
      </c>
      <c r="G482" s="207" t="s">
        <v>108</v>
      </c>
      <c r="H482" s="151"/>
      <c r="I482" s="207" t="s">
        <v>92</v>
      </c>
      <c r="J482" s="217">
        <v>9656788.6300000008</v>
      </c>
      <c r="K482" s="207"/>
      <c r="L482" s="207"/>
      <c r="M482" s="207"/>
      <c r="N482" s="207"/>
      <c r="Q482"/>
    </row>
    <row r="483" spans="2:17" ht="15" x14ac:dyDescent="0.4">
      <c r="B483" s="151">
        <f>VLOOKUP(C483,Companies[],3,FALSE)</f>
        <v>30019775</v>
      </c>
      <c r="C483" s="151" t="s">
        <v>190</v>
      </c>
      <c r="D483" s="207" t="s">
        <v>430</v>
      </c>
      <c r="E483" s="207" t="s">
        <v>1135</v>
      </c>
      <c r="F483" s="207" t="s">
        <v>61</v>
      </c>
      <c r="G483" s="207" t="s">
        <v>73</v>
      </c>
      <c r="H483" s="151" t="s">
        <v>949</v>
      </c>
      <c r="I483" s="207" t="s">
        <v>92</v>
      </c>
      <c r="J483" s="217">
        <v>9635420</v>
      </c>
      <c r="K483" s="207"/>
      <c r="L483" s="207"/>
      <c r="M483" s="207"/>
      <c r="N483" s="207">
        <v>9635420</v>
      </c>
      <c r="Q483"/>
    </row>
    <row r="484" spans="2:17" ht="15" x14ac:dyDescent="0.4">
      <c r="B484" s="151">
        <f>VLOOKUP(C484,Companies[],3,FALSE)</f>
        <v>30019775</v>
      </c>
      <c r="C484" s="151" t="s">
        <v>190</v>
      </c>
      <c r="D484" s="207" t="s">
        <v>430</v>
      </c>
      <c r="E484" s="207" t="s">
        <v>1135</v>
      </c>
      <c r="F484" s="207" t="s">
        <v>61</v>
      </c>
      <c r="G484" s="207" t="s">
        <v>73</v>
      </c>
      <c r="H484" s="151" t="s">
        <v>959</v>
      </c>
      <c r="I484" s="207" t="s">
        <v>92</v>
      </c>
      <c r="J484" s="217">
        <v>9442470</v>
      </c>
      <c r="K484" s="207"/>
      <c r="L484" s="207"/>
      <c r="M484" s="207"/>
      <c r="N484" s="207">
        <v>9442470</v>
      </c>
      <c r="Q484"/>
    </row>
    <row r="485" spans="2:17" ht="15" x14ac:dyDescent="0.4">
      <c r="B485" s="151">
        <f>VLOOKUP(C485,Companies[],3,FALSE)</f>
        <v>32323256</v>
      </c>
      <c r="C485" s="151" t="s">
        <v>202</v>
      </c>
      <c r="D485" s="207" t="s">
        <v>430</v>
      </c>
      <c r="E485" s="207" t="s">
        <v>1140</v>
      </c>
      <c r="F485" s="207" t="s">
        <v>108</v>
      </c>
      <c r="G485" s="207" t="s">
        <v>108</v>
      </c>
      <c r="H485" s="151"/>
      <c r="I485" s="207" t="s">
        <v>92</v>
      </c>
      <c r="J485" s="217">
        <v>9387266.7899999991</v>
      </c>
      <c r="K485" s="207"/>
      <c r="L485" s="207"/>
      <c r="M485" s="207"/>
      <c r="N485" s="207"/>
      <c r="Q485"/>
    </row>
    <row r="486" spans="2:17" ht="15" x14ac:dyDescent="0.4">
      <c r="B486" s="151">
        <f>VLOOKUP(C486,Companies[],3,FALSE)</f>
        <v>191329</v>
      </c>
      <c r="C486" s="151" t="s">
        <v>492</v>
      </c>
      <c r="D486" s="207" t="s">
        <v>433</v>
      </c>
      <c r="E486" s="207" t="s">
        <v>1139</v>
      </c>
      <c r="F486" s="207" t="s">
        <v>108</v>
      </c>
      <c r="G486" s="207" t="s">
        <v>108</v>
      </c>
      <c r="H486" s="151"/>
      <c r="I486" s="207" t="s">
        <v>92</v>
      </c>
      <c r="J486" s="217">
        <v>9368540.5899999999</v>
      </c>
      <c r="K486" s="207"/>
      <c r="L486" s="207"/>
      <c r="M486" s="207"/>
      <c r="N486" s="207"/>
      <c r="Q486"/>
    </row>
    <row r="487" spans="2:17" ht="15" x14ac:dyDescent="0.4">
      <c r="B487" s="151">
        <f>VLOOKUP(C487,Companies[],3,FALSE)</f>
        <v>135390</v>
      </c>
      <c r="C487" s="151" t="s">
        <v>188</v>
      </c>
      <c r="D487" s="207" t="s">
        <v>430</v>
      </c>
      <c r="E487" s="207" t="s">
        <v>1135</v>
      </c>
      <c r="F487" s="207" t="s">
        <v>61</v>
      </c>
      <c r="G487" s="207" t="s">
        <v>73</v>
      </c>
      <c r="H487" s="151" t="s">
        <v>649</v>
      </c>
      <c r="I487" s="207" t="s">
        <v>92</v>
      </c>
      <c r="J487" s="217">
        <v>9306800</v>
      </c>
      <c r="K487" s="207"/>
      <c r="L487" s="207"/>
      <c r="M487" s="207"/>
      <c r="N487" s="207">
        <v>9306800</v>
      </c>
      <c r="Q487"/>
    </row>
    <row r="488" spans="2:17" ht="15" x14ac:dyDescent="0.4">
      <c r="B488" s="151">
        <f>VLOOKUP(C488,Companies[],3,FALSE)</f>
        <v>37064892</v>
      </c>
      <c r="C488" s="151" t="s">
        <v>493</v>
      </c>
      <c r="D488" s="207" t="s">
        <v>430</v>
      </c>
      <c r="E488" s="207" t="s">
        <v>1132</v>
      </c>
      <c r="F488" s="207" t="s">
        <v>108</v>
      </c>
      <c r="G488" s="207" t="s">
        <v>108</v>
      </c>
      <c r="H488" s="151"/>
      <c r="I488" s="207" t="s">
        <v>92</v>
      </c>
      <c r="J488" s="217">
        <v>8856156.5199999996</v>
      </c>
      <c r="K488" s="207"/>
      <c r="L488" s="207"/>
      <c r="M488" s="207"/>
      <c r="N488" s="207"/>
      <c r="Q488"/>
    </row>
    <row r="489" spans="2:17" ht="15" x14ac:dyDescent="0.4">
      <c r="B489" s="151">
        <f>VLOOKUP(C489,Companies[],3,FALSE)</f>
        <v>30019775</v>
      </c>
      <c r="C489" s="151" t="s">
        <v>190</v>
      </c>
      <c r="D489" s="207" t="s">
        <v>430</v>
      </c>
      <c r="E489" s="207" t="s">
        <v>1135</v>
      </c>
      <c r="F489" s="207" t="s">
        <v>61</v>
      </c>
      <c r="G489" s="207" t="s">
        <v>73</v>
      </c>
      <c r="H489" s="151" t="s">
        <v>823</v>
      </c>
      <c r="I489" s="207" t="s">
        <v>92</v>
      </c>
      <c r="J489" s="217">
        <v>8843410</v>
      </c>
      <c r="K489" s="207"/>
      <c r="L489" s="207"/>
      <c r="M489" s="207"/>
      <c r="N489" s="207">
        <v>8843410</v>
      </c>
      <c r="Q489"/>
    </row>
    <row r="490" spans="2:17" ht="15" x14ac:dyDescent="0.4">
      <c r="B490" s="151">
        <f>VLOOKUP(C490,Companies[],3,FALSE)</f>
        <v>30019775</v>
      </c>
      <c r="C490" s="151" t="s">
        <v>190</v>
      </c>
      <c r="D490" s="207" t="s">
        <v>430</v>
      </c>
      <c r="E490" s="207" t="s">
        <v>1135</v>
      </c>
      <c r="F490" s="207" t="s">
        <v>61</v>
      </c>
      <c r="G490" s="207" t="s">
        <v>73</v>
      </c>
      <c r="H490" s="151" t="s">
        <v>1001</v>
      </c>
      <c r="I490" s="207" t="s">
        <v>92</v>
      </c>
      <c r="J490" s="217">
        <v>8446620</v>
      </c>
      <c r="K490" s="207"/>
      <c r="L490" s="207"/>
      <c r="M490" s="207"/>
      <c r="N490" s="207">
        <v>8446620</v>
      </c>
      <c r="Q490"/>
    </row>
    <row r="491" spans="2:17" ht="15" x14ac:dyDescent="0.4">
      <c r="B491" s="151">
        <f>VLOOKUP(C491,Companies[],3,FALSE)</f>
        <v>30694895</v>
      </c>
      <c r="C491" s="151" t="s">
        <v>466</v>
      </c>
      <c r="D491" s="207" t="s">
        <v>430</v>
      </c>
      <c r="E491" s="207" t="s">
        <v>1122</v>
      </c>
      <c r="F491" s="207" t="s">
        <v>108</v>
      </c>
      <c r="G491" s="207" t="s">
        <v>108</v>
      </c>
      <c r="H491" s="151"/>
      <c r="I491" s="207" t="s">
        <v>92</v>
      </c>
      <c r="J491" s="217">
        <v>8431075.9700000007</v>
      </c>
      <c r="K491" s="207"/>
      <c r="L491" s="207"/>
      <c r="M491" s="207"/>
      <c r="N491" s="207"/>
      <c r="Q491"/>
    </row>
    <row r="492" spans="2:17" ht="15" x14ac:dyDescent="0.4">
      <c r="B492" s="151">
        <f>VLOOKUP(C492,Companies[],3,FALSE)</f>
        <v>135390</v>
      </c>
      <c r="C492" s="151" t="s">
        <v>188</v>
      </c>
      <c r="D492" s="207" t="s">
        <v>430</v>
      </c>
      <c r="E492" s="207" t="s">
        <v>1135</v>
      </c>
      <c r="F492" s="207" t="s">
        <v>61</v>
      </c>
      <c r="G492" s="207" t="s">
        <v>73</v>
      </c>
      <c r="H492" s="151" t="s">
        <v>575</v>
      </c>
      <c r="I492" s="207" t="s">
        <v>92</v>
      </c>
      <c r="J492" s="217">
        <v>8401300</v>
      </c>
      <c r="K492" s="207"/>
      <c r="L492" s="207"/>
      <c r="M492" s="207"/>
      <c r="N492" s="207">
        <v>8401300</v>
      </c>
      <c r="Q492"/>
    </row>
    <row r="493" spans="2:17" ht="15" x14ac:dyDescent="0.4">
      <c r="B493" s="151">
        <f>VLOOKUP(C493,Companies[],3,FALSE)</f>
        <v>135390</v>
      </c>
      <c r="C493" s="151" t="s">
        <v>188</v>
      </c>
      <c r="D493" s="207" t="s">
        <v>430</v>
      </c>
      <c r="E493" s="207" t="s">
        <v>1135</v>
      </c>
      <c r="F493" s="207" t="s">
        <v>61</v>
      </c>
      <c r="G493" s="207" t="s">
        <v>73</v>
      </c>
      <c r="H493" s="151" t="s">
        <v>579</v>
      </c>
      <c r="I493" s="207" t="s">
        <v>92</v>
      </c>
      <c r="J493" s="217">
        <v>8388900</v>
      </c>
      <c r="K493" s="207"/>
      <c r="L493" s="207"/>
      <c r="M493" s="207"/>
      <c r="N493" s="207">
        <v>8388900</v>
      </c>
      <c r="Q493"/>
    </row>
    <row r="494" spans="2:17" ht="15" x14ac:dyDescent="0.4">
      <c r="B494" s="151">
        <f>VLOOKUP(C494,Companies[],3,FALSE)</f>
        <v>135390</v>
      </c>
      <c r="C494" s="151" t="s">
        <v>188</v>
      </c>
      <c r="D494" s="207" t="s">
        <v>430</v>
      </c>
      <c r="E494" s="207" t="s">
        <v>1135</v>
      </c>
      <c r="F494" s="207" t="s">
        <v>61</v>
      </c>
      <c r="G494" s="207" t="s">
        <v>73</v>
      </c>
      <c r="H494" s="151" t="s">
        <v>637</v>
      </c>
      <c r="I494" s="207" t="s">
        <v>92</v>
      </c>
      <c r="J494" s="217">
        <v>8162100</v>
      </c>
      <c r="K494" s="207"/>
      <c r="L494" s="207"/>
      <c r="M494" s="207"/>
      <c r="N494" s="207">
        <v>8162100</v>
      </c>
      <c r="Q494"/>
    </row>
    <row r="495" spans="2:17" ht="15" x14ac:dyDescent="0.4">
      <c r="B495" s="151">
        <f>VLOOKUP(C495,Companies[],3,FALSE)</f>
        <v>135390</v>
      </c>
      <c r="C495" s="151" t="s">
        <v>188</v>
      </c>
      <c r="D495" s="207" t="s">
        <v>430</v>
      </c>
      <c r="E495" s="207" t="s">
        <v>1135</v>
      </c>
      <c r="F495" s="207" t="s">
        <v>61</v>
      </c>
      <c r="G495" s="207" t="s">
        <v>73</v>
      </c>
      <c r="H495" s="151" t="s">
        <v>611</v>
      </c>
      <c r="I495" s="207" t="s">
        <v>92</v>
      </c>
      <c r="J495" s="217">
        <v>7791500</v>
      </c>
      <c r="K495" s="207"/>
      <c r="L495" s="207"/>
      <c r="M495" s="207"/>
      <c r="N495" s="207">
        <v>7791500</v>
      </c>
      <c r="Q495"/>
    </row>
    <row r="496" spans="2:17" ht="15" x14ac:dyDescent="0.4">
      <c r="B496" s="151">
        <f>VLOOKUP(C496,Companies[],3,FALSE)</f>
        <v>30019775</v>
      </c>
      <c r="C496" s="151" t="s">
        <v>190</v>
      </c>
      <c r="D496" s="207" t="s">
        <v>430</v>
      </c>
      <c r="E496" s="207" t="s">
        <v>1135</v>
      </c>
      <c r="F496" s="207" t="s">
        <v>61</v>
      </c>
      <c r="G496" s="207" t="s">
        <v>73</v>
      </c>
      <c r="H496" s="151" t="s">
        <v>915</v>
      </c>
      <c r="I496" s="207" t="s">
        <v>92</v>
      </c>
      <c r="J496" s="217">
        <v>7729150</v>
      </c>
      <c r="K496" s="207"/>
      <c r="L496" s="207"/>
      <c r="M496" s="207"/>
      <c r="N496" s="207">
        <v>7729150</v>
      </c>
      <c r="Q496"/>
    </row>
    <row r="497" spans="2:17" ht="15" x14ac:dyDescent="0.4">
      <c r="B497" s="151">
        <f>VLOOKUP(C497,Companies[],3,FALSE)</f>
        <v>135390</v>
      </c>
      <c r="C497" s="151" t="s">
        <v>188</v>
      </c>
      <c r="D497" s="207" t="s">
        <v>430</v>
      </c>
      <c r="E497" s="207" t="s">
        <v>1135</v>
      </c>
      <c r="F497" s="207" t="s">
        <v>61</v>
      </c>
      <c r="G497" s="207" t="s">
        <v>73</v>
      </c>
      <c r="H497" s="151" t="s">
        <v>549</v>
      </c>
      <c r="I497" s="207" t="s">
        <v>92</v>
      </c>
      <c r="J497" s="217">
        <v>7728300</v>
      </c>
      <c r="K497" s="207"/>
      <c r="L497" s="207"/>
      <c r="M497" s="207"/>
      <c r="N497" s="207">
        <v>7728300</v>
      </c>
      <c r="Q497"/>
    </row>
    <row r="498" spans="2:17" ht="15" x14ac:dyDescent="0.4">
      <c r="B498" s="151">
        <f>VLOOKUP(C498,Companies[],3,FALSE)</f>
        <v>135390</v>
      </c>
      <c r="C498" s="151" t="s">
        <v>188</v>
      </c>
      <c r="D498" s="207" t="s">
        <v>430</v>
      </c>
      <c r="E498" s="207" t="s">
        <v>1135</v>
      </c>
      <c r="F498" s="207" t="s">
        <v>61</v>
      </c>
      <c r="G498" s="207" t="s">
        <v>73</v>
      </c>
      <c r="H498" s="151" t="s">
        <v>633</v>
      </c>
      <c r="I498" s="207" t="s">
        <v>92</v>
      </c>
      <c r="J498" s="217">
        <v>7688400</v>
      </c>
      <c r="K498" s="207"/>
      <c r="L498" s="207"/>
      <c r="M498" s="207"/>
      <c r="N498" s="207">
        <v>7688400</v>
      </c>
      <c r="Q498"/>
    </row>
    <row r="499" spans="2:17" ht="15" x14ac:dyDescent="0.4">
      <c r="B499" s="151">
        <f>VLOOKUP(C499,Companies[],3,FALSE)</f>
        <v>30019775</v>
      </c>
      <c r="C499" s="151" t="s">
        <v>190</v>
      </c>
      <c r="D499" s="207" t="s">
        <v>430</v>
      </c>
      <c r="E499" s="207" t="s">
        <v>1135</v>
      </c>
      <c r="F499" s="207" t="s">
        <v>61</v>
      </c>
      <c r="G499" s="207" t="s">
        <v>73</v>
      </c>
      <c r="H499" s="151" t="s">
        <v>847</v>
      </c>
      <c r="I499" s="207" t="s">
        <v>92</v>
      </c>
      <c r="J499" s="217">
        <v>7561060</v>
      </c>
      <c r="K499" s="207"/>
      <c r="L499" s="207"/>
      <c r="M499" s="207"/>
      <c r="N499" s="207">
        <v>7561060</v>
      </c>
      <c r="Q499"/>
    </row>
    <row r="500" spans="2:17" ht="15" x14ac:dyDescent="0.4">
      <c r="B500" s="151">
        <f>VLOOKUP(C500,Companies[],3,FALSE)</f>
        <v>190911</v>
      </c>
      <c r="C500" s="151" t="s">
        <v>498</v>
      </c>
      <c r="D500" s="207" t="s">
        <v>433</v>
      </c>
      <c r="E500" s="207" t="s">
        <v>1139</v>
      </c>
      <c r="F500" s="207" t="s">
        <v>108</v>
      </c>
      <c r="G500" s="207" t="s">
        <v>108</v>
      </c>
      <c r="H500" s="151"/>
      <c r="I500" s="207" t="s">
        <v>92</v>
      </c>
      <c r="J500" s="217">
        <v>7459222.6600000001</v>
      </c>
      <c r="K500" s="207"/>
      <c r="L500" s="207"/>
      <c r="M500" s="207"/>
      <c r="N500" s="207"/>
      <c r="Q500"/>
    </row>
    <row r="501" spans="2:17" ht="15" x14ac:dyDescent="0.4">
      <c r="B501" s="151">
        <f>VLOOKUP(C501,Companies[],3,FALSE)</f>
        <v>30019775</v>
      </c>
      <c r="C501" s="151" t="s">
        <v>190</v>
      </c>
      <c r="D501" s="207" t="s">
        <v>430</v>
      </c>
      <c r="E501" s="207" t="s">
        <v>1135</v>
      </c>
      <c r="F501" s="207" t="s">
        <v>61</v>
      </c>
      <c r="G501" s="207" t="s">
        <v>73</v>
      </c>
      <c r="H501" s="151" t="s">
        <v>977</v>
      </c>
      <c r="I501" s="207" t="s">
        <v>92</v>
      </c>
      <c r="J501" s="217">
        <v>7420960</v>
      </c>
      <c r="K501" s="207"/>
      <c r="L501" s="207"/>
      <c r="M501" s="207"/>
      <c r="N501" s="207">
        <v>7420960</v>
      </c>
      <c r="Q501"/>
    </row>
    <row r="502" spans="2:17" ht="15" x14ac:dyDescent="0.4">
      <c r="B502" s="151">
        <f>VLOOKUP(C502,Companies[],3,FALSE)</f>
        <v>30019775</v>
      </c>
      <c r="C502" s="151" t="s">
        <v>190</v>
      </c>
      <c r="D502" s="207" t="s">
        <v>430</v>
      </c>
      <c r="E502" s="207" t="s">
        <v>1135</v>
      </c>
      <c r="F502" s="207" t="s">
        <v>61</v>
      </c>
      <c r="G502" s="207" t="s">
        <v>73</v>
      </c>
      <c r="H502" s="151" t="s">
        <v>815</v>
      </c>
      <c r="I502" s="207" t="s">
        <v>92</v>
      </c>
      <c r="J502" s="217">
        <v>7207090</v>
      </c>
      <c r="K502" s="207"/>
      <c r="L502" s="207"/>
      <c r="M502" s="207"/>
      <c r="N502" s="207">
        <v>7207090</v>
      </c>
      <c r="Q502"/>
    </row>
    <row r="503" spans="2:17" ht="15" x14ac:dyDescent="0.4">
      <c r="B503" s="151">
        <f>VLOOKUP(C503,Companies[],3,FALSE)</f>
        <v>135390</v>
      </c>
      <c r="C503" s="151" t="s">
        <v>188</v>
      </c>
      <c r="D503" s="207" t="s">
        <v>430</v>
      </c>
      <c r="E503" s="207" t="s">
        <v>1135</v>
      </c>
      <c r="F503" s="207" t="s">
        <v>61</v>
      </c>
      <c r="G503" s="207" t="s">
        <v>73</v>
      </c>
      <c r="H503" s="151" t="s">
        <v>635</v>
      </c>
      <c r="I503" s="207" t="s">
        <v>92</v>
      </c>
      <c r="J503" s="217">
        <v>7153500</v>
      </c>
      <c r="K503" s="207"/>
      <c r="L503" s="207"/>
      <c r="M503" s="207"/>
      <c r="N503" s="207">
        <v>7153500</v>
      </c>
      <c r="Q503"/>
    </row>
    <row r="504" spans="2:17" ht="15" x14ac:dyDescent="0.4">
      <c r="B504" s="151">
        <f>VLOOKUP(C504,Companies[],3,FALSE)</f>
        <v>30019775</v>
      </c>
      <c r="C504" s="151" t="s">
        <v>190</v>
      </c>
      <c r="D504" s="207" t="s">
        <v>430</v>
      </c>
      <c r="E504" s="207" t="s">
        <v>1135</v>
      </c>
      <c r="F504" s="207" t="s">
        <v>61</v>
      </c>
      <c r="G504" s="207" t="s">
        <v>73</v>
      </c>
      <c r="H504" s="151" t="s">
        <v>881</v>
      </c>
      <c r="I504" s="207" t="s">
        <v>92</v>
      </c>
      <c r="J504" s="217">
        <v>7126320</v>
      </c>
      <c r="K504" s="207"/>
      <c r="L504" s="207"/>
      <c r="M504" s="207"/>
      <c r="N504" s="207">
        <v>7126320</v>
      </c>
      <c r="Q504"/>
    </row>
    <row r="505" spans="2:17" ht="15" x14ac:dyDescent="0.4">
      <c r="B505" s="151">
        <f>VLOOKUP(C505,Companies[],3,FALSE)</f>
        <v>30019775</v>
      </c>
      <c r="C505" s="151" t="s">
        <v>190</v>
      </c>
      <c r="D505" s="207" t="s">
        <v>430</v>
      </c>
      <c r="E505" s="207" t="s">
        <v>1135</v>
      </c>
      <c r="F505" s="207" t="s">
        <v>61</v>
      </c>
      <c r="G505" s="207" t="s">
        <v>73</v>
      </c>
      <c r="H505" s="151" t="s">
        <v>889</v>
      </c>
      <c r="I505" s="207" t="s">
        <v>92</v>
      </c>
      <c r="J505" s="217">
        <v>7121220</v>
      </c>
      <c r="K505" s="207"/>
      <c r="L505" s="207"/>
      <c r="M505" s="207"/>
      <c r="N505" s="207">
        <v>7121220</v>
      </c>
      <c r="Q505"/>
    </row>
    <row r="506" spans="2:17" ht="15" x14ac:dyDescent="0.4">
      <c r="B506" s="151">
        <f>VLOOKUP(C506,Companies[],3,FALSE)</f>
        <v>30019775</v>
      </c>
      <c r="C506" s="151" t="s">
        <v>190</v>
      </c>
      <c r="D506" s="207" t="s">
        <v>430</v>
      </c>
      <c r="E506" s="207" t="s">
        <v>1135</v>
      </c>
      <c r="F506" s="207" t="s">
        <v>61</v>
      </c>
      <c r="G506" s="207" t="s">
        <v>73</v>
      </c>
      <c r="H506" s="151" t="s">
        <v>1049</v>
      </c>
      <c r="I506" s="207" t="s">
        <v>92</v>
      </c>
      <c r="J506" s="217">
        <v>7033140</v>
      </c>
      <c r="K506" s="207"/>
      <c r="L506" s="207"/>
      <c r="M506" s="207"/>
      <c r="N506" s="207">
        <v>7033140</v>
      </c>
      <c r="Q506"/>
    </row>
    <row r="507" spans="2:17" ht="15" x14ac:dyDescent="0.4">
      <c r="B507" s="151">
        <f>VLOOKUP(C507,Companies[],3,FALSE)</f>
        <v>30019775</v>
      </c>
      <c r="C507" s="151" t="s">
        <v>190</v>
      </c>
      <c r="D507" s="207" t="s">
        <v>430</v>
      </c>
      <c r="E507" s="207" t="s">
        <v>1135</v>
      </c>
      <c r="F507" s="207" t="s">
        <v>61</v>
      </c>
      <c r="G507" s="207" t="s">
        <v>73</v>
      </c>
      <c r="H507" s="151" t="s">
        <v>963</v>
      </c>
      <c r="I507" s="207" t="s">
        <v>92</v>
      </c>
      <c r="J507" s="217">
        <v>6989690</v>
      </c>
      <c r="K507" s="207"/>
      <c r="L507" s="207"/>
      <c r="M507" s="207"/>
      <c r="N507" s="207">
        <v>6989690</v>
      </c>
      <c r="Q507"/>
    </row>
    <row r="508" spans="2:17" ht="15" x14ac:dyDescent="0.4">
      <c r="B508" s="151">
        <f>VLOOKUP(C508,Companies[],3,FALSE)</f>
        <v>135390</v>
      </c>
      <c r="C508" s="151" t="s">
        <v>188</v>
      </c>
      <c r="D508" s="207" t="s">
        <v>430</v>
      </c>
      <c r="E508" s="207" t="s">
        <v>1135</v>
      </c>
      <c r="F508" s="207" t="s">
        <v>61</v>
      </c>
      <c r="G508" s="207" t="s">
        <v>73</v>
      </c>
      <c r="H508" s="151" t="s">
        <v>529</v>
      </c>
      <c r="I508" s="207" t="s">
        <v>92</v>
      </c>
      <c r="J508" s="217">
        <v>6981000</v>
      </c>
      <c r="K508" s="207"/>
      <c r="L508" s="207"/>
      <c r="M508" s="207"/>
      <c r="N508" s="207">
        <v>6981000</v>
      </c>
      <c r="Q508"/>
    </row>
    <row r="509" spans="2:17" ht="15" x14ac:dyDescent="0.4">
      <c r="B509" s="151">
        <f>VLOOKUP(C509,Companies[],3,FALSE)</f>
        <v>20077720</v>
      </c>
      <c r="C509" s="151" t="s">
        <v>186</v>
      </c>
      <c r="D509" s="207" t="s">
        <v>432</v>
      </c>
      <c r="E509" s="207" t="s">
        <v>1130</v>
      </c>
      <c r="F509" s="207" t="s">
        <v>108</v>
      </c>
      <c r="G509" s="207" t="s">
        <v>108</v>
      </c>
      <c r="H509" s="151"/>
      <c r="I509" s="207" t="s">
        <v>92</v>
      </c>
      <c r="J509" s="217">
        <v>6934940</v>
      </c>
      <c r="K509" s="207"/>
      <c r="L509" s="207"/>
      <c r="M509" s="207"/>
      <c r="N509" s="207"/>
      <c r="Q509"/>
    </row>
    <row r="510" spans="2:17" ht="15" x14ac:dyDescent="0.4">
      <c r="B510" s="151">
        <f>VLOOKUP(C510,Companies[],3,FALSE)</f>
        <v>135390</v>
      </c>
      <c r="C510" s="151" t="s">
        <v>188</v>
      </c>
      <c r="D510" s="207" t="s">
        <v>430</v>
      </c>
      <c r="E510" s="207" t="s">
        <v>1135</v>
      </c>
      <c r="F510" s="207" t="s">
        <v>61</v>
      </c>
      <c r="G510" s="207" t="s">
        <v>73</v>
      </c>
      <c r="H510" s="151" t="s">
        <v>523</v>
      </c>
      <c r="I510" s="207" t="s">
        <v>92</v>
      </c>
      <c r="J510" s="217">
        <v>6817200</v>
      </c>
      <c r="K510" s="207"/>
      <c r="L510" s="207"/>
      <c r="M510" s="207"/>
      <c r="N510" s="207">
        <v>6817200</v>
      </c>
      <c r="Q510"/>
    </row>
    <row r="511" spans="2:17" ht="15" x14ac:dyDescent="0.4">
      <c r="B511" s="151">
        <f>VLOOKUP(C511,Companies[],3,FALSE)</f>
        <v>135390</v>
      </c>
      <c r="C511" s="151" t="s">
        <v>188</v>
      </c>
      <c r="D511" s="207" t="s">
        <v>430</v>
      </c>
      <c r="E511" s="207" t="s">
        <v>1135</v>
      </c>
      <c r="F511" s="207" t="s">
        <v>61</v>
      </c>
      <c r="G511" s="207" t="s">
        <v>73</v>
      </c>
      <c r="H511" s="151" t="s">
        <v>571</v>
      </c>
      <c r="I511" s="207" t="s">
        <v>92</v>
      </c>
      <c r="J511" s="217">
        <v>6658400</v>
      </c>
      <c r="K511" s="207"/>
      <c r="L511" s="207"/>
      <c r="M511" s="207"/>
      <c r="N511" s="207">
        <v>6658400</v>
      </c>
      <c r="Q511"/>
    </row>
    <row r="512" spans="2:17" ht="15" x14ac:dyDescent="0.4">
      <c r="B512" s="151">
        <f>VLOOKUP(C512,Companies[],3,FALSE)</f>
        <v>30019775</v>
      </c>
      <c r="C512" s="151" t="s">
        <v>190</v>
      </c>
      <c r="D512" s="207" t="s">
        <v>430</v>
      </c>
      <c r="E512" s="207" t="s">
        <v>1135</v>
      </c>
      <c r="F512" s="207" t="s">
        <v>61</v>
      </c>
      <c r="G512" s="207" t="s">
        <v>73</v>
      </c>
      <c r="H512" s="151" t="s">
        <v>803</v>
      </c>
      <c r="I512" s="207" t="s">
        <v>92</v>
      </c>
      <c r="J512" s="217">
        <v>6653240</v>
      </c>
      <c r="K512" s="207"/>
      <c r="L512" s="207"/>
      <c r="M512" s="207"/>
      <c r="N512" s="207">
        <v>6653240</v>
      </c>
      <c r="Q512"/>
    </row>
    <row r="513" spans="2:17" ht="15" x14ac:dyDescent="0.4">
      <c r="B513" s="151">
        <f>VLOOKUP(C513,Companies[],3,FALSE)</f>
        <v>36028628</v>
      </c>
      <c r="C513" s="151" t="s">
        <v>503</v>
      </c>
      <c r="D513" s="207" t="s">
        <v>430</v>
      </c>
      <c r="E513" s="207" t="s">
        <v>1135</v>
      </c>
      <c r="F513" s="207" t="s">
        <v>61</v>
      </c>
      <c r="G513" s="207" t="s">
        <v>73</v>
      </c>
      <c r="H513" s="151"/>
      <c r="I513" s="207" t="s">
        <v>92</v>
      </c>
      <c r="J513" s="217">
        <v>6510104.9000000004</v>
      </c>
      <c r="K513" s="207"/>
      <c r="L513" s="207"/>
      <c r="M513" s="207"/>
      <c r="N513" s="207"/>
      <c r="Q513"/>
    </row>
    <row r="514" spans="2:17" ht="15" x14ac:dyDescent="0.4">
      <c r="B514" s="151">
        <f>VLOOKUP(C514,Companies[],3,FALSE)</f>
        <v>30019775</v>
      </c>
      <c r="C514" s="151" t="s">
        <v>190</v>
      </c>
      <c r="D514" s="207" t="s">
        <v>430</v>
      </c>
      <c r="E514" s="207" t="s">
        <v>1135</v>
      </c>
      <c r="F514" s="207" t="s">
        <v>61</v>
      </c>
      <c r="G514" s="207" t="s">
        <v>73</v>
      </c>
      <c r="H514" s="151" t="s">
        <v>859</v>
      </c>
      <c r="I514" s="207" t="s">
        <v>92</v>
      </c>
      <c r="J514" s="217">
        <v>6461240</v>
      </c>
      <c r="K514" s="207"/>
      <c r="L514" s="207"/>
      <c r="M514" s="207"/>
      <c r="N514" s="207">
        <v>6461240</v>
      </c>
      <c r="Q514"/>
    </row>
    <row r="515" spans="2:17" ht="15" x14ac:dyDescent="0.4">
      <c r="B515" s="151">
        <f>VLOOKUP(C515,Companies[],3,FALSE)</f>
        <v>190911</v>
      </c>
      <c r="C515" s="151" t="s">
        <v>498</v>
      </c>
      <c r="D515" s="207" t="s">
        <v>430</v>
      </c>
      <c r="E515" s="207" t="s">
        <v>1132</v>
      </c>
      <c r="F515" s="207" t="s">
        <v>108</v>
      </c>
      <c r="G515" s="207" t="s">
        <v>108</v>
      </c>
      <c r="H515" s="151"/>
      <c r="I515" s="207" t="s">
        <v>92</v>
      </c>
      <c r="J515" s="217">
        <v>6378230.5</v>
      </c>
      <c r="K515" s="207"/>
      <c r="L515" s="207"/>
      <c r="M515" s="207"/>
      <c r="N515" s="207"/>
      <c r="Q515"/>
    </row>
    <row r="516" spans="2:17" ht="15" x14ac:dyDescent="0.4">
      <c r="B516" s="151">
        <f>VLOOKUP(C516,Companies[],3,FALSE)</f>
        <v>30019775</v>
      </c>
      <c r="C516" s="151" t="s">
        <v>190</v>
      </c>
      <c r="D516" s="207" t="s">
        <v>430</v>
      </c>
      <c r="E516" s="207" t="s">
        <v>1135</v>
      </c>
      <c r="F516" s="207" t="s">
        <v>61</v>
      </c>
      <c r="G516" s="207" t="s">
        <v>73</v>
      </c>
      <c r="H516" s="151" t="s">
        <v>891</v>
      </c>
      <c r="I516" s="207" t="s">
        <v>92</v>
      </c>
      <c r="J516" s="217">
        <v>6304690</v>
      </c>
      <c r="K516" s="207"/>
      <c r="L516" s="207"/>
      <c r="M516" s="207"/>
      <c r="N516" s="207">
        <v>6304690</v>
      </c>
      <c r="Q516"/>
    </row>
    <row r="517" spans="2:17" ht="15" x14ac:dyDescent="0.4">
      <c r="B517" s="151">
        <f>VLOOKUP(C517,Companies[],3,FALSE)</f>
        <v>30019775</v>
      </c>
      <c r="C517" s="151" t="s">
        <v>190</v>
      </c>
      <c r="D517" s="207" t="s">
        <v>430</v>
      </c>
      <c r="E517" s="207" t="s">
        <v>1135</v>
      </c>
      <c r="F517" s="207" t="s">
        <v>61</v>
      </c>
      <c r="G517" s="207" t="s">
        <v>73</v>
      </c>
      <c r="H517" s="151" t="s">
        <v>945</v>
      </c>
      <c r="I517" s="207" t="s">
        <v>92</v>
      </c>
      <c r="J517" s="217">
        <v>6296490</v>
      </c>
      <c r="K517" s="207"/>
      <c r="L517" s="207"/>
      <c r="M517" s="207"/>
      <c r="N517" s="207">
        <v>6296490</v>
      </c>
      <c r="Q517"/>
    </row>
    <row r="518" spans="2:17" ht="15" x14ac:dyDescent="0.4">
      <c r="B518" s="207">
        <f>VLOOKUP(C518,Companies[],3,FALSE)</f>
        <v>30019775</v>
      </c>
      <c r="C518" s="207" t="s">
        <v>190</v>
      </c>
      <c r="D518" s="207" t="s">
        <v>430</v>
      </c>
      <c r="E518" s="207" t="s">
        <v>1135</v>
      </c>
      <c r="F518" s="207" t="s">
        <v>61</v>
      </c>
      <c r="G518" s="207" t="s">
        <v>73</v>
      </c>
      <c r="H518" s="207" t="s">
        <v>981</v>
      </c>
      <c r="I518" s="207" t="s">
        <v>92</v>
      </c>
      <c r="J518" s="217">
        <v>6291780</v>
      </c>
      <c r="K518" s="207"/>
      <c r="L518" s="207"/>
      <c r="M518" s="207"/>
      <c r="N518" s="207">
        <v>6291780</v>
      </c>
      <c r="Q518"/>
    </row>
    <row r="519" spans="2:17" ht="15" x14ac:dyDescent="0.4">
      <c r="B519" s="151">
        <f>VLOOKUP(C519,Companies[],3,FALSE)</f>
        <v>32377038</v>
      </c>
      <c r="C519" s="151" t="s">
        <v>453</v>
      </c>
      <c r="D519" s="207" t="s">
        <v>430</v>
      </c>
      <c r="E519" s="207" t="s">
        <v>1135</v>
      </c>
      <c r="F519" s="207" t="s">
        <v>61</v>
      </c>
      <c r="G519" s="207" t="s">
        <v>73</v>
      </c>
      <c r="H519" s="151" t="s">
        <v>1085</v>
      </c>
      <c r="I519" s="207" t="s">
        <v>92</v>
      </c>
      <c r="J519" s="217">
        <v>6266060</v>
      </c>
      <c r="K519" s="207"/>
      <c r="L519" s="207"/>
      <c r="M519" s="207"/>
      <c r="N519" s="207">
        <v>6266060</v>
      </c>
      <c r="Q519"/>
    </row>
    <row r="520" spans="2:17" ht="15" x14ac:dyDescent="0.4">
      <c r="B520" s="151">
        <f>VLOOKUP(C520,Companies[],3,FALSE)</f>
        <v>31570412</v>
      </c>
      <c r="C520" s="151" t="s">
        <v>198</v>
      </c>
      <c r="D520" s="207" t="s">
        <v>433</v>
      </c>
      <c r="E520" s="207" t="s">
        <v>1139</v>
      </c>
      <c r="F520" s="207" t="s">
        <v>108</v>
      </c>
      <c r="G520" s="207" t="s">
        <v>108</v>
      </c>
      <c r="H520" s="151"/>
      <c r="I520" s="207" t="s">
        <v>92</v>
      </c>
      <c r="J520" s="217">
        <v>6210744.0099999998</v>
      </c>
      <c r="K520" s="207"/>
      <c r="L520" s="207"/>
      <c r="M520" s="207"/>
      <c r="N520" s="207"/>
      <c r="Q520"/>
    </row>
    <row r="521" spans="2:17" ht="15" x14ac:dyDescent="0.4">
      <c r="B521" s="151">
        <f>VLOOKUP(C521,Companies[],3,FALSE)</f>
        <v>36716128</v>
      </c>
      <c r="C521" s="151" t="s">
        <v>200</v>
      </c>
      <c r="D521" s="207" t="s">
        <v>433</v>
      </c>
      <c r="E521" s="207" t="s">
        <v>1139</v>
      </c>
      <c r="F521" s="207" t="s">
        <v>108</v>
      </c>
      <c r="G521" s="207" t="s">
        <v>108</v>
      </c>
      <c r="H521" s="151"/>
      <c r="I521" s="207" t="s">
        <v>92</v>
      </c>
      <c r="J521" s="217">
        <v>6112532.7400000002</v>
      </c>
      <c r="K521" s="207"/>
      <c r="L521" s="207"/>
      <c r="M521" s="207"/>
      <c r="N521" s="207"/>
      <c r="Q521"/>
    </row>
    <row r="522" spans="2:17" ht="15" x14ac:dyDescent="0.4">
      <c r="B522" s="151">
        <f>VLOOKUP(C522,Companies[],3,FALSE)</f>
        <v>25635581</v>
      </c>
      <c r="C522" s="151" t="s">
        <v>461</v>
      </c>
      <c r="D522" s="207" t="s">
        <v>430</v>
      </c>
      <c r="E522" s="207" t="s">
        <v>1137</v>
      </c>
      <c r="F522" s="207" t="s">
        <v>108</v>
      </c>
      <c r="G522" s="207" t="s">
        <v>108</v>
      </c>
      <c r="H522" s="151"/>
      <c r="I522" s="207" t="s">
        <v>92</v>
      </c>
      <c r="J522" s="217">
        <v>6046519.75</v>
      </c>
      <c r="K522" s="207"/>
      <c r="L522" s="207"/>
      <c r="M522" s="207"/>
      <c r="N522" s="207"/>
      <c r="Q522"/>
    </row>
    <row r="523" spans="2:17" ht="15" x14ac:dyDescent="0.4">
      <c r="B523" s="151">
        <f>VLOOKUP(C523,Companies[],3,FALSE)</f>
        <v>135390</v>
      </c>
      <c r="C523" s="151" t="s">
        <v>188</v>
      </c>
      <c r="D523" s="207" t="s">
        <v>430</v>
      </c>
      <c r="E523" s="207" t="s">
        <v>1135</v>
      </c>
      <c r="F523" s="207" t="s">
        <v>61</v>
      </c>
      <c r="G523" s="207" t="s">
        <v>73</v>
      </c>
      <c r="H523" s="151" t="s">
        <v>520</v>
      </c>
      <c r="I523" s="207" t="s">
        <v>92</v>
      </c>
      <c r="J523" s="217">
        <v>5971400</v>
      </c>
      <c r="K523" s="207"/>
      <c r="L523" s="207"/>
      <c r="M523" s="207"/>
      <c r="N523" s="207">
        <v>5971400</v>
      </c>
      <c r="Q523"/>
    </row>
    <row r="524" spans="2:17" ht="15" x14ac:dyDescent="0.4">
      <c r="B524" s="151">
        <f>VLOOKUP(C524,Companies[],3,FALSE)</f>
        <v>30019775</v>
      </c>
      <c r="C524" s="151" t="s">
        <v>190</v>
      </c>
      <c r="D524" s="207" t="s">
        <v>430</v>
      </c>
      <c r="E524" s="207" t="s">
        <v>1135</v>
      </c>
      <c r="F524" s="207" t="s">
        <v>61</v>
      </c>
      <c r="G524" s="207" t="s">
        <v>73</v>
      </c>
      <c r="H524" s="151" t="s">
        <v>875</v>
      </c>
      <c r="I524" s="207" t="s">
        <v>92</v>
      </c>
      <c r="J524" s="217">
        <v>5937990</v>
      </c>
      <c r="K524" s="207"/>
      <c r="L524" s="207"/>
      <c r="M524" s="207"/>
      <c r="N524" s="207">
        <v>5937990</v>
      </c>
      <c r="Q524"/>
    </row>
    <row r="525" spans="2:17" ht="15" x14ac:dyDescent="0.4">
      <c r="B525" s="151">
        <f>VLOOKUP(C525,Companies[],3,FALSE)</f>
        <v>30019775</v>
      </c>
      <c r="C525" s="151" t="s">
        <v>190</v>
      </c>
      <c r="D525" s="207" t="s">
        <v>430</v>
      </c>
      <c r="E525" s="207" t="s">
        <v>1135</v>
      </c>
      <c r="F525" s="207" t="s">
        <v>61</v>
      </c>
      <c r="G525" s="207" t="s">
        <v>73</v>
      </c>
      <c r="H525" s="151" t="s">
        <v>1075</v>
      </c>
      <c r="I525" s="207" t="s">
        <v>92</v>
      </c>
      <c r="J525" s="217">
        <v>5870210</v>
      </c>
      <c r="K525" s="207"/>
      <c r="L525" s="207"/>
      <c r="M525" s="207"/>
      <c r="N525" s="207">
        <v>5870210</v>
      </c>
      <c r="Q525"/>
    </row>
    <row r="526" spans="2:17" ht="15" x14ac:dyDescent="0.4">
      <c r="B526" s="151">
        <f>VLOOKUP(C526,Companies[],3,FALSE)</f>
        <v>135390</v>
      </c>
      <c r="C526" s="151" t="s">
        <v>188</v>
      </c>
      <c r="D526" s="207" t="s">
        <v>430</v>
      </c>
      <c r="E526" s="207" t="s">
        <v>1135</v>
      </c>
      <c r="F526" s="207" t="s">
        <v>61</v>
      </c>
      <c r="G526" s="207" t="s">
        <v>73</v>
      </c>
      <c r="H526" s="151" t="s">
        <v>663</v>
      </c>
      <c r="I526" s="207" t="s">
        <v>92</v>
      </c>
      <c r="J526" s="217">
        <v>5828500</v>
      </c>
      <c r="K526" s="207"/>
      <c r="L526" s="207"/>
      <c r="M526" s="207"/>
      <c r="N526" s="207">
        <v>5828500</v>
      </c>
      <c r="Q526"/>
    </row>
    <row r="527" spans="2:17" ht="15" x14ac:dyDescent="0.4">
      <c r="B527" s="151">
        <f>VLOOKUP(C527,Companies[],3,FALSE)</f>
        <v>20041662</v>
      </c>
      <c r="C527" s="151" t="s">
        <v>457</v>
      </c>
      <c r="D527" s="207" t="s">
        <v>433</v>
      </c>
      <c r="E527" s="207" t="s">
        <v>1139</v>
      </c>
      <c r="F527" s="207" t="s">
        <v>108</v>
      </c>
      <c r="G527" s="207" t="s">
        <v>108</v>
      </c>
      <c r="H527" s="151"/>
      <c r="I527" s="207" t="s">
        <v>92</v>
      </c>
      <c r="J527" s="217">
        <v>5589817.5099999998</v>
      </c>
      <c r="K527" s="207"/>
      <c r="L527" s="207"/>
      <c r="M527" s="207"/>
      <c r="N527" s="207"/>
      <c r="Q527"/>
    </row>
    <row r="528" spans="2:17" ht="15" x14ac:dyDescent="0.4">
      <c r="B528" s="151">
        <f>VLOOKUP(C528,Companies[],3,FALSE)</f>
        <v>135390</v>
      </c>
      <c r="C528" s="151" t="s">
        <v>188</v>
      </c>
      <c r="D528" s="207" t="s">
        <v>430</v>
      </c>
      <c r="E528" s="207" t="s">
        <v>1135</v>
      </c>
      <c r="F528" s="207" t="s">
        <v>61</v>
      </c>
      <c r="G528" s="207" t="s">
        <v>73</v>
      </c>
      <c r="H528" s="151" t="s">
        <v>599</v>
      </c>
      <c r="I528" s="207" t="s">
        <v>92</v>
      </c>
      <c r="J528" s="217">
        <v>5543100</v>
      </c>
      <c r="K528" s="207"/>
      <c r="L528" s="207"/>
      <c r="M528" s="207"/>
      <c r="N528" s="207">
        <v>5543100</v>
      </c>
      <c r="Q528"/>
    </row>
    <row r="529" spans="2:17" ht="15" x14ac:dyDescent="0.4">
      <c r="B529" s="151">
        <f>VLOOKUP(C529,Companies[],3,FALSE)</f>
        <v>13498562</v>
      </c>
      <c r="C529" s="151" t="s">
        <v>501</v>
      </c>
      <c r="D529" s="207" t="s">
        <v>430</v>
      </c>
      <c r="E529" s="207" t="s">
        <v>1132</v>
      </c>
      <c r="F529" s="207" t="s">
        <v>108</v>
      </c>
      <c r="G529" s="207" t="s">
        <v>108</v>
      </c>
      <c r="H529" s="151"/>
      <c r="I529" s="207" t="s">
        <v>92</v>
      </c>
      <c r="J529" s="217">
        <v>5478420.4299999997</v>
      </c>
      <c r="K529" s="207"/>
      <c r="L529" s="207"/>
      <c r="M529" s="207"/>
      <c r="N529" s="207"/>
      <c r="Q529"/>
    </row>
    <row r="530" spans="2:17" ht="15" x14ac:dyDescent="0.4">
      <c r="B530" s="151">
        <f>VLOOKUP(C530,Companies[],3,FALSE)</f>
        <v>30019775</v>
      </c>
      <c r="C530" s="151" t="s">
        <v>190</v>
      </c>
      <c r="D530" s="207" t="s">
        <v>430</v>
      </c>
      <c r="E530" s="207" t="s">
        <v>1135</v>
      </c>
      <c r="F530" s="207" t="s">
        <v>61</v>
      </c>
      <c r="G530" s="207" t="s">
        <v>73</v>
      </c>
      <c r="H530" s="151" t="s">
        <v>897</v>
      </c>
      <c r="I530" s="207" t="s">
        <v>92</v>
      </c>
      <c r="J530" s="217">
        <v>5394820</v>
      </c>
      <c r="K530" s="207"/>
      <c r="L530" s="207"/>
      <c r="M530" s="207"/>
      <c r="N530" s="207">
        <v>5394820</v>
      </c>
      <c r="Q530"/>
    </row>
    <row r="531" spans="2:17" ht="15" x14ac:dyDescent="0.4">
      <c r="B531" s="151">
        <f>VLOOKUP(C531,Companies[],3,FALSE)</f>
        <v>30019775</v>
      </c>
      <c r="C531" s="151" t="s">
        <v>190</v>
      </c>
      <c r="D531" s="207" t="s">
        <v>430</v>
      </c>
      <c r="E531" s="207" t="s">
        <v>1135</v>
      </c>
      <c r="F531" s="207" t="s">
        <v>61</v>
      </c>
      <c r="G531" s="207" t="s">
        <v>73</v>
      </c>
      <c r="H531" s="151" t="s">
        <v>857</v>
      </c>
      <c r="I531" s="207" t="s">
        <v>92</v>
      </c>
      <c r="J531" s="217">
        <v>5346980</v>
      </c>
      <c r="K531" s="207"/>
      <c r="L531" s="207"/>
      <c r="M531" s="207"/>
      <c r="N531" s="207">
        <v>5346980</v>
      </c>
      <c r="Q531"/>
    </row>
    <row r="532" spans="2:17" ht="15" x14ac:dyDescent="0.4">
      <c r="B532" s="151">
        <f>VLOOKUP(C532,Companies[],3,FALSE)</f>
        <v>135390</v>
      </c>
      <c r="C532" s="151" t="s">
        <v>188</v>
      </c>
      <c r="D532" s="207" t="s">
        <v>430</v>
      </c>
      <c r="E532" s="207" t="s">
        <v>1135</v>
      </c>
      <c r="F532" s="207" t="s">
        <v>61</v>
      </c>
      <c r="G532" s="207" t="s">
        <v>73</v>
      </c>
      <c r="H532" s="151" t="s">
        <v>661</v>
      </c>
      <c r="I532" s="207" t="s">
        <v>92</v>
      </c>
      <c r="J532" s="217">
        <v>5315200</v>
      </c>
      <c r="K532" s="207"/>
      <c r="L532" s="207"/>
      <c r="M532" s="207"/>
      <c r="N532" s="207">
        <v>5315200</v>
      </c>
      <c r="Q532"/>
    </row>
    <row r="533" spans="2:17" ht="15" x14ac:dyDescent="0.4">
      <c r="B533" s="151">
        <f>VLOOKUP(C533,Companies[],3,FALSE)</f>
        <v>135390</v>
      </c>
      <c r="C533" s="151" t="s">
        <v>188</v>
      </c>
      <c r="D533" s="207" t="s">
        <v>430</v>
      </c>
      <c r="E533" s="207" t="s">
        <v>1135</v>
      </c>
      <c r="F533" s="207" t="s">
        <v>61</v>
      </c>
      <c r="G533" s="207" t="s">
        <v>73</v>
      </c>
      <c r="H533" s="151" t="s">
        <v>619</v>
      </c>
      <c r="I533" s="207" t="s">
        <v>92</v>
      </c>
      <c r="J533" s="217">
        <v>5292500</v>
      </c>
      <c r="K533" s="207"/>
      <c r="L533" s="207"/>
      <c r="M533" s="207"/>
      <c r="N533" s="207">
        <v>5292500</v>
      </c>
      <c r="Q533"/>
    </row>
    <row r="534" spans="2:17" ht="15" x14ac:dyDescent="0.4">
      <c r="B534" s="151">
        <f>VLOOKUP(C534,Companies[],3,FALSE)</f>
        <v>30019775</v>
      </c>
      <c r="C534" s="151" t="s">
        <v>190</v>
      </c>
      <c r="D534" s="207" t="s">
        <v>430</v>
      </c>
      <c r="E534" s="207" t="s">
        <v>1135</v>
      </c>
      <c r="F534" s="207" t="s">
        <v>61</v>
      </c>
      <c r="G534" s="207" t="s">
        <v>73</v>
      </c>
      <c r="H534" s="151" t="s">
        <v>1031</v>
      </c>
      <c r="I534" s="207" t="s">
        <v>92</v>
      </c>
      <c r="J534" s="217">
        <v>5287800</v>
      </c>
      <c r="K534" s="207"/>
      <c r="L534" s="207"/>
      <c r="M534" s="207"/>
      <c r="N534" s="207">
        <v>5287800</v>
      </c>
      <c r="Q534"/>
    </row>
    <row r="535" spans="2:17" ht="15" x14ac:dyDescent="0.4">
      <c r="B535" s="151">
        <f>VLOOKUP(C535,Companies[],3,FALSE)</f>
        <v>190928</v>
      </c>
      <c r="C535" s="151" t="s">
        <v>496</v>
      </c>
      <c r="D535" s="207" t="s">
        <v>430</v>
      </c>
      <c r="E535" s="207" t="s">
        <v>1127</v>
      </c>
      <c r="F535" s="207" t="s">
        <v>108</v>
      </c>
      <c r="G535" s="207" t="s">
        <v>108</v>
      </c>
      <c r="H535" s="151"/>
      <c r="I535" s="207" t="s">
        <v>92</v>
      </c>
      <c r="J535" s="217">
        <v>5189042.03</v>
      </c>
      <c r="K535" s="207"/>
      <c r="L535" s="207"/>
      <c r="M535" s="207"/>
      <c r="N535" s="207"/>
      <c r="Q535"/>
    </row>
    <row r="536" spans="2:17" ht="15" x14ac:dyDescent="0.4">
      <c r="B536" s="151">
        <f>VLOOKUP(C536,Companies[],3,FALSE)</f>
        <v>135390</v>
      </c>
      <c r="C536" s="151" t="s">
        <v>188</v>
      </c>
      <c r="D536" s="207" t="s">
        <v>430</v>
      </c>
      <c r="E536" s="207" t="s">
        <v>1135</v>
      </c>
      <c r="F536" s="207" t="s">
        <v>61</v>
      </c>
      <c r="G536" s="207" t="s">
        <v>73</v>
      </c>
      <c r="H536" s="151" t="s">
        <v>671</v>
      </c>
      <c r="I536" s="207" t="s">
        <v>92</v>
      </c>
      <c r="J536" s="217">
        <v>5186200</v>
      </c>
      <c r="K536" s="207"/>
      <c r="L536" s="207"/>
      <c r="M536" s="207"/>
      <c r="N536" s="207">
        <v>5186200</v>
      </c>
      <c r="Q536"/>
    </row>
    <row r="537" spans="2:17" ht="15" x14ac:dyDescent="0.4">
      <c r="B537" s="151">
        <f>VLOOKUP(C537,Companies[],3,FALSE)</f>
        <v>30019775</v>
      </c>
      <c r="C537" s="151" t="s">
        <v>190</v>
      </c>
      <c r="D537" s="207" t="s">
        <v>430</v>
      </c>
      <c r="E537" s="207" t="s">
        <v>1135</v>
      </c>
      <c r="F537" s="207" t="s">
        <v>61</v>
      </c>
      <c r="G537" s="207" t="s">
        <v>73</v>
      </c>
      <c r="H537" s="151" t="s">
        <v>1039</v>
      </c>
      <c r="I537" s="207" t="s">
        <v>92</v>
      </c>
      <c r="J537" s="217">
        <v>5119320</v>
      </c>
      <c r="K537" s="207"/>
      <c r="L537" s="207"/>
      <c r="M537" s="207"/>
      <c r="N537" s="207">
        <v>5119320</v>
      </c>
      <c r="Q537"/>
    </row>
    <row r="538" spans="2:17" ht="15" x14ac:dyDescent="0.4">
      <c r="B538" s="151">
        <f>VLOOKUP(C538,Companies[],3,FALSE)</f>
        <v>135390</v>
      </c>
      <c r="C538" s="151" t="s">
        <v>188</v>
      </c>
      <c r="D538" s="207" t="s">
        <v>430</v>
      </c>
      <c r="E538" s="207" t="s">
        <v>1135</v>
      </c>
      <c r="F538" s="207" t="s">
        <v>61</v>
      </c>
      <c r="G538" s="207" t="s">
        <v>73</v>
      </c>
      <c r="H538" s="151" t="s">
        <v>667</v>
      </c>
      <c r="I538" s="207" t="s">
        <v>92</v>
      </c>
      <c r="J538" s="217">
        <v>5041200</v>
      </c>
      <c r="K538" s="207"/>
      <c r="L538" s="207"/>
      <c r="M538" s="207"/>
      <c r="N538" s="207">
        <v>5041200</v>
      </c>
      <c r="Q538"/>
    </row>
    <row r="539" spans="2:17" ht="15" x14ac:dyDescent="0.4">
      <c r="B539" s="207">
        <f>VLOOKUP(C539,Companies[],3,FALSE)</f>
        <v>30019775</v>
      </c>
      <c r="C539" s="207" t="s">
        <v>190</v>
      </c>
      <c r="D539" s="207" t="s">
        <v>430</v>
      </c>
      <c r="E539" s="207" t="s">
        <v>1135</v>
      </c>
      <c r="F539" s="207" t="s">
        <v>61</v>
      </c>
      <c r="G539" s="207" t="s">
        <v>73</v>
      </c>
      <c r="H539" s="207" t="s">
        <v>1071</v>
      </c>
      <c r="I539" s="207" t="s">
        <v>92</v>
      </c>
      <c r="J539" s="217">
        <v>5031210</v>
      </c>
      <c r="K539" s="207"/>
      <c r="L539" s="207"/>
      <c r="M539" s="207"/>
      <c r="N539" s="207">
        <v>5031210</v>
      </c>
      <c r="Q539"/>
    </row>
    <row r="540" spans="2:17" ht="15" x14ac:dyDescent="0.4">
      <c r="B540" s="151">
        <f>VLOOKUP(C540,Companies[],3,FALSE)</f>
        <v>30019775</v>
      </c>
      <c r="C540" s="151" t="s">
        <v>190</v>
      </c>
      <c r="D540" s="207" t="s">
        <v>430</v>
      </c>
      <c r="E540" s="207" t="s">
        <v>1135</v>
      </c>
      <c r="F540" s="207" t="s">
        <v>61</v>
      </c>
      <c r="G540" s="207" t="s">
        <v>73</v>
      </c>
      <c r="H540" s="151" t="s">
        <v>835</v>
      </c>
      <c r="I540" s="207" t="s">
        <v>92</v>
      </c>
      <c r="J540" s="217">
        <v>4931090</v>
      </c>
      <c r="K540" s="207"/>
      <c r="L540" s="207"/>
      <c r="M540" s="207"/>
      <c r="N540" s="207">
        <v>4931090</v>
      </c>
      <c r="Q540"/>
    </row>
    <row r="541" spans="2:17" ht="15" x14ac:dyDescent="0.4">
      <c r="B541" s="151">
        <f>VLOOKUP(C541,Companies[],3,FALSE)</f>
        <v>31747429</v>
      </c>
      <c r="C541" s="151" t="s">
        <v>477</v>
      </c>
      <c r="D541" s="207" t="s">
        <v>430</v>
      </c>
      <c r="E541" s="207" t="s">
        <v>1135</v>
      </c>
      <c r="F541" s="207" t="s">
        <v>61</v>
      </c>
      <c r="G541" s="207" t="s">
        <v>73</v>
      </c>
      <c r="H541" s="151" t="s">
        <v>776</v>
      </c>
      <c r="I541" s="207" t="s">
        <v>92</v>
      </c>
      <c r="J541" s="217">
        <v>4887970</v>
      </c>
      <c r="K541" s="207"/>
      <c r="L541" s="207"/>
      <c r="M541" s="207"/>
      <c r="N541" s="207">
        <v>4887970</v>
      </c>
      <c r="Q541"/>
    </row>
    <row r="542" spans="2:17" ht="15" x14ac:dyDescent="0.4">
      <c r="B542" s="151">
        <f>VLOOKUP(C542,Companies[],3,FALSE)</f>
        <v>135390</v>
      </c>
      <c r="C542" s="151" t="s">
        <v>188</v>
      </c>
      <c r="D542" s="207" t="s">
        <v>430</v>
      </c>
      <c r="E542" s="207" t="s">
        <v>1135</v>
      </c>
      <c r="F542" s="207" t="s">
        <v>61</v>
      </c>
      <c r="G542" s="207" t="s">
        <v>73</v>
      </c>
      <c r="H542" s="151" t="s">
        <v>577</v>
      </c>
      <c r="I542" s="207" t="s">
        <v>92</v>
      </c>
      <c r="J542" s="217">
        <v>4886700</v>
      </c>
      <c r="K542" s="207"/>
      <c r="L542" s="207"/>
      <c r="M542" s="207"/>
      <c r="N542" s="207">
        <v>4886700</v>
      </c>
      <c r="Q542"/>
    </row>
    <row r="543" spans="2:17" ht="15" x14ac:dyDescent="0.4">
      <c r="B543" s="151">
        <f>VLOOKUP(C543,Companies[],3,FALSE)</f>
        <v>30019775</v>
      </c>
      <c r="C543" s="151" t="s">
        <v>190</v>
      </c>
      <c r="D543" s="207" t="s">
        <v>430</v>
      </c>
      <c r="E543" s="207" t="s">
        <v>1135</v>
      </c>
      <c r="F543" s="207" t="s">
        <v>61</v>
      </c>
      <c r="G543" s="207" t="s">
        <v>73</v>
      </c>
      <c r="H543" s="151" t="s">
        <v>939</v>
      </c>
      <c r="I543" s="207" t="s">
        <v>92</v>
      </c>
      <c r="J543" s="217">
        <v>4825720</v>
      </c>
      <c r="K543" s="207"/>
      <c r="L543" s="207"/>
      <c r="M543" s="207"/>
      <c r="N543" s="207">
        <v>4825720</v>
      </c>
      <c r="Q543"/>
    </row>
    <row r="544" spans="2:17" ht="15" x14ac:dyDescent="0.4">
      <c r="B544" s="151">
        <f>VLOOKUP(C544,Companies[],3,FALSE)</f>
        <v>135390</v>
      </c>
      <c r="C544" s="151" t="s">
        <v>188</v>
      </c>
      <c r="D544" s="207" t="s">
        <v>430</v>
      </c>
      <c r="E544" s="207" t="s">
        <v>1135</v>
      </c>
      <c r="F544" s="207" t="s">
        <v>61</v>
      </c>
      <c r="G544" s="207" t="s">
        <v>73</v>
      </c>
      <c r="H544" s="151" t="s">
        <v>535</v>
      </c>
      <c r="I544" s="207" t="s">
        <v>92</v>
      </c>
      <c r="J544" s="217">
        <v>4797500</v>
      </c>
      <c r="K544" s="207"/>
      <c r="L544" s="207"/>
      <c r="M544" s="207"/>
      <c r="N544" s="207">
        <v>4797500</v>
      </c>
      <c r="Q544"/>
    </row>
    <row r="545" spans="2:17" ht="15" x14ac:dyDescent="0.4">
      <c r="B545" s="151">
        <f>VLOOKUP(C545,Companies[],3,FALSE)</f>
        <v>30019775</v>
      </c>
      <c r="C545" s="151" t="s">
        <v>190</v>
      </c>
      <c r="D545" s="207" t="s">
        <v>430</v>
      </c>
      <c r="E545" s="207" t="s">
        <v>1135</v>
      </c>
      <c r="F545" s="207" t="s">
        <v>61</v>
      </c>
      <c r="G545" s="207" t="s">
        <v>73</v>
      </c>
      <c r="H545" s="151" t="s">
        <v>1011</v>
      </c>
      <c r="I545" s="207" t="s">
        <v>92</v>
      </c>
      <c r="J545" s="217">
        <v>4629240</v>
      </c>
      <c r="K545" s="207"/>
      <c r="L545" s="207"/>
      <c r="M545" s="207"/>
      <c r="N545" s="207">
        <v>4629240</v>
      </c>
      <c r="Q545"/>
    </row>
    <row r="546" spans="2:17" ht="15" x14ac:dyDescent="0.4">
      <c r="B546" s="151">
        <f>VLOOKUP(C546,Companies[],3,FALSE)</f>
        <v>135390</v>
      </c>
      <c r="C546" s="151" t="s">
        <v>188</v>
      </c>
      <c r="D546" s="207" t="s">
        <v>430</v>
      </c>
      <c r="E546" s="207" t="s">
        <v>1135</v>
      </c>
      <c r="F546" s="207" t="s">
        <v>61</v>
      </c>
      <c r="G546" s="207" t="s">
        <v>73</v>
      </c>
      <c r="H546" s="151" t="s">
        <v>615</v>
      </c>
      <c r="I546" s="207" t="s">
        <v>92</v>
      </c>
      <c r="J546" s="217">
        <v>4611400</v>
      </c>
      <c r="K546" s="207"/>
      <c r="L546" s="207"/>
      <c r="M546" s="207"/>
      <c r="N546" s="207">
        <v>4611400</v>
      </c>
      <c r="Q546"/>
    </row>
    <row r="547" spans="2:17" ht="15" x14ac:dyDescent="0.4">
      <c r="B547" s="151">
        <f>VLOOKUP(C547,Companies[],3,FALSE)</f>
        <v>30019775</v>
      </c>
      <c r="C547" s="151" t="s">
        <v>190</v>
      </c>
      <c r="D547" s="207" t="s">
        <v>430</v>
      </c>
      <c r="E547" s="207" t="s">
        <v>1135</v>
      </c>
      <c r="F547" s="207" t="s">
        <v>61</v>
      </c>
      <c r="G547" s="207" t="s">
        <v>73</v>
      </c>
      <c r="H547" s="151" t="s">
        <v>873</v>
      </c>
      <c r="I547" s="207" t="s">
        <v>92</v>
      </c>
      <c r="J547" s="217">
        <v>4548660</v>
      </c>
      <c r="K547" s="207"/>
      <c r="L547" s="207"/>
      <c r="M547" s="207"/>
      <c r="N547" s="207">
        <v>4548660</v>
      </c>
      <c r="Q547"/>
    </row>
    <row r="548" spans="2:17" ht="15" x14ac:dyDescent="0.4">
      <c r="B548" s="151">
        <f>VLOOKUP(C548,Companies[],3,FALSE)</f>
        <v>32426289</v>
      </c>
      <c r="C548" s="151" t="s">
        <v>472</v>
      </c>
      <c r="D548" s="207" t="s">
        <v>430</v>
      </c>
      <c r="E548" s="207" t="s">
        <v>1137</v>
      </c>
      <c r="F548" s="207" t="s">
        <v>108</v>
      </c>
      <c r="G548" s="207" t="s">
        <v>108</v>
      </c>
      <c r="H548" s="151"/>
      <c r="I548" s="207" t="s">
        <v>92</v>
      </c>
      <c r="J548" s="217">
        <v>4524865.0600000005</v>
      </c>
      <c r="K548" s="207"/>
      <c r="L548" s="207"/>
      <c r="M548" s="207"/>
      <c r="N548" s="207"/>
      <c r="Q548"/>
    </row>
    <row r="549" spans="2:17" ht="15" x14ac:dyDescent="0.4">
      <c r="B549" s="151">
        <f>VLOOKUP(C549,Companies[],3,FALSE)</f>
        <v>135390</v>
      </c>
      <c r="C549" s="151" t="s">
        <v>188</v>
      </c>
      <c r="D549" s="207" t="s">
        <v>430</v>
      </c>
      <c r="E549" s="207" t="s">
        <v>1135</v>
      </c>
      <c r="F549" s="207" t="s">
        <v>61</v>
      </c>
      <c r="G549" s="207" t="s">
        <v>73</v>
      </c>
      <c r="H549" s="151" t="s">
        <v>527</v>
      </c>
      <c r="I549" s="207" t="s">
        <v>92</v>
      </c>
      <c r="J549" s="217">
        <v>4382900</v>
      </c>
      <c r="K549" s="207"/>
      <c r="L549" s="207"/>
      <c r="M549" s="207"/>
      <c r="N549" s="207">
        <v>4382900</v>
      </c>
      <c r="Q549"/>
    </row>
    <row r="550" spans="2:17" ht="15" x14ac:dyDescent="0.4">
      <c r="B550" s="151">
        <f>VLOOKUP(C550,Companies[],3,FALSE)</f>
        <v>135390</v>
      </c>
      <c r="C550" s="151" t="s">
        <v>188</v>
      </c>
      <c r="D550" s="207" t="s">
        <v>430</v>
      </c>
      <c r="E550" s="207" t="s">
        <v>1135</v>
      </c>
      <c r="F550" s="207" t="s">
        <v>61</v>
      </c>
      <c r="G550" s="207" t="s">
        <v>73</v>
      </c>
      <c r="H550" s="151" t="s">
        <v>515</v>
      </c>
      <c r="I550" s="207" t="s">
        <v>92</v>
      </c>
      <c r="J550" s="217">
        <v>4369700</v>
      </c>
      <c r="K550" s="207"/>
      <c r="L550" s="207"/>
      <c r="M550" s="207"/>
      <c r="N550" s="207">
        <v>4369700</v>
      </c>
      <c r="Q550"/>
    </row>
    <row r="551" spans="2:17" ht="15" x14ac:dyDescent="0.4">
      <c r="B551" s="151">
        <f>VLOOKUP(C551,Companies[],3,FALSE)</f>
        <v>135390</v>
      </c>
      <c r="C551" s="151" t="s">
        <v>188</v>
      </c>
      <c r="D551" s="207" t="s">
        <v>430</v>
      </c>
      <c r="E551" s="207" t="s">
        <v>1135</v>
      </c>
      <c r="F551" s="207" t="s">
        <v>61</v>
      </c>
      <c r="G551" s="207" t="s">
        <v>73</v>
      </c>
      <c r="H551" s="151" t="s">
        <v>655</v>
      </c>
      <c r="I551" s="207" t="s">
        <v>92</v>
      </c>
      <c r="J551" s="217">
        <v>4363600</v>
      </c>
      <c r="K551" s="207"/>
      <c r="L551" s="207"/>
      <c r="M551" s="207"/>
      <c r="N551" s="207">
        <v>4363600</v>
      </c>
      <c r="Q551"/>
    </row>
    <row r="552" spans="2:17" ht="15" x14ac:dyDescent="0.4">
      <c r="B552" s="151">
        <f>VLOOKUP(C552,Companies[],3,FALSE)</f>
        <v>191307</v>
      </c>
      <c r="C552" s="151" t="s">
        <v>489</v>
      </c>
      <c r="D552" s="207" t="s">
        <v>430</v>
      </c>
      <c r="E552" s="207" t="s">
        <v>1127</v>
      </c>
      <c r="F552" s="207" t="s">
        <v>108</v>
      </c>
      <c r="G552" s="207" t="s">
        <v>108</v>
      </c>
      <c r="H552" s="151"/>
      <c r="I552" s="207" t="s">
        <v>92</v>
      </c>
      <c r="J552" s="217">
        <v>4332579.8400000008</v>
      </c>
      <c r="K552" s="207"/>
      <c r="L552" s="207"/>
      <c r="M552" s="207"/>
      <c r="N552" s="207"/>
      <c r="Q552"/>
    </row>
    <row r="553" spans="2:17" ht="15" x14ac:dyDescent="0.4">
      <c r="B553" s="151">
        <f>VLOOKUP(C553,Companies[],3,FALSE)</f>
        <v>135390</v>
      </c>
      <c r="C553" s="151" t="s">
        <v>188</v>
      </c>
      <c r="D553" s="207" t="s">
        <v>430</v>
      </c>
      <c r="E553" s="207" t="s">
        <v>1135</v>
      </c>
      <c r="F553" s="207" t="s">
        <v>61</v>
      </c>
      <c r="G553" s="207" t="s">
        <v>73</v>
      </c>
      <c r="H553" s="151" t="s">
        <v>631</v>
      </c>
      <c r="I553" s="207" t="s">
        <v>92</v>
      </c>
      <c r="J553" s="217">
        <v>4288700</v>
      </c>
      <c r="K553" s="207"/>
      <c r="L553" s="207"/>
      <c r="M553" s="207"/>
      <c r="N553" s="207">
        <v>4288700</v>
      </c>
      <c r="Q553"/>
    </row>
    <row r="554" spans="2:17" ht="15" x14ac:dyDescent="0.4">
      <c r="B554" s="151">
        <f>VLOOKUP(C554,Companies[],3,FALSE)</f>
        <v>135390</v>
      </c>
      <c r="C554" s="151" t="s">
        <v>188</v>
      </c>
      <c r="D554" s="207" t="s">
        <v>430</v>
      </c>
      <c r="E554" s="207" t="s">
        <v>1135</v>
      </c>
      <c r="F554" s="207" t="s">
        <v>61</v>
      </c>
      <c r="G554" s="207" t="s">
        <v>73</v>
      </c>
      <c r="H554" s="151" t="s">
        <v>627</v>
      </c>
      <c r="I554" s="207" t="s">
        <v>92</v>
      </c>
      <c r="J554" s="217">
        <v>4273300</v>
      </c>
      <c r="K554" s="207"/>
      <c r="L554" s="207"/>
      <c r="M554" s="207"/>
      <c r="N554" s="207">
        <v>4273300</v>
      </c>
      <c r="Q554"/>
    </row>
    <row r="555" spans="2:17" ht="15" x14ac:dyDescent="0.4">
      <c r="B555" s="151">
        <f>VLOOKUP(C555,Companies[],3,FALSE)</f>
        <v>135390</v>
      </c>
      <c r="C555" s="151" t="s">
        <v>188</v>
      </c>
      <c r="D555" s="207" t="s">
        <v>430</v>
      </c>
      <c r="E555" s="207" t="s">
        <v>1135</v>
      </c>
      <c r="F555" s="207" t="s">
        <v>61</v>
      </c>
      <c r="G555" s="207" t="s">
        <v>73</v>
      </c>
      <c r="H555" s="151" t="s">
        <v>683</v>
      </c>
      <c r="I555" s="207" t="s">
        <v>92</v>
      </c>
      <c r="J555" s="217">
        <v>4221200</v>
      </c>
      <c r="K555" s="207"/>
      <c r="L555" s="207"/>
      <c r="M555" s="207"/>
      <c r="N555" s="207">
        <v>4221200</v>
      </c>
      <c r="Q555"/>
    </row>
    <row r="556" spans="2:17" ht="15" x14ac:dyDescent="0.4">
      <c r="B556" s="151">
        <f>VLOOKUP(C556,Companies[],3,FALSE)</f>
        <v>135390</v>
      </c>
      <c r="C556" s="151" t="s">
        <v>188</v>
      </c>
      <c r="D556" s="207" t="s">
        <v>430</v>
      </c>
      <c r="E556" s="207" t="s">
        <v>1135</v>
      </c>
      <c r="F556" s="207" t="s">
        <v>61</v>
      </c>
      <c r="G556" s="207" t="s">
        <v>73</v>
      </c>
      <c r="H556" s="151" t="s">
        <v>585</v>
      </c>
      <c r="I556" s="207" t="s">
        <v>92</v>
      </c>
      <c r="J556" s="217">
        <v>4212100</v>
      </c>
      <c r="K556" s="207"/>
      <c r="L556" s="207"/>
      <c r="M556" s="207"/>
      <c r="N556" s="207">
        <v>4212100</v>
      </c>
      <c r="Q556"/>
    </row>
    <row r="557" spans="2:17" ht="15" x14ac:dyDescent="0.4">
      <c r="B557" s="151">
        <f>VLOOKUP(C557,Companies[],3,FALSE)</f>
        <v>36282935</v>
      </c>
      <c r="C557" s="151" t="s">
        <v>468</v>
      </c>
      <c r="D557" s="207" t="s">
        <v>430</v>
      </c>
      <c r="E557" s="207" t="s">
        <v>1137</v>
      </c>
      <c r="F557" s="207" t="s">
        <v>108</v>
      </c>
      <c r="G557" s="207" t="s">
        <v>108</v>
      </c>
      <c r="H557" s="151"/>
      <c r="I557" s="207" t="s">
        <v>92</v>
      </c>
      <c r="J557" s="217">
        <v>4151322.4200000004</v>
      </c>
      <c r="K557" s="207"/>
      <c r="L557" s="207"/>
      <c r="M557" s="207"/>
      <c r="N557" s="207"/>
      <c r="Q557"/>
    </row>
    <row r="558" spans="2:17" ht="15" x14ac:dyDescent="0.4">
      <c r="B558" s="151">
        <f>VLOOKUP(C558,Companies[],3,FALSE)</f>
        <v>135390</v>
      </c>
      <c r="C558" s="151" t="s">
        <v>188</v>
      </c>
      <c r="D558" s="207" t="s">
        <v>430</v>
      </c>
      <c r="E558" s="207" t="s">
        <v>1135</v>
      </c>
      <c r="F558" s="207" t="s">
        <v>61</v>
      </c>
      <c r="G558" s="207" t="s">
        <v>73</v>
      </c>
      <c r="H558" s="151" t="s">
        <v>663</v>
      </c>
      <c r="I558" s="207" t="s">
        <v>92</v>
      </c>
      <c r="J558" s="217">
        <v>4070600</v>
      </c>
      <c r="K558" s="207"/>
      <c r="L558" s="207"/>
      <c r="M558" s="207"/>
      <c r="N558" s="207">
        <v>4070600</v>
      </c>
      <c r="Q558"/>
    </row>
    <row r="559" spans="2:17" ht="15" x14ac:dyDescent="0.4">
      <c r="B559" s="151">
        <f>VLOOKUP(C559,Companies[],3,FALSE)</f>
        <v>34032208</v>
      </c>
      <c r="C559" s="151" t="s">
        <v>213</v>
      </c>
      <c r="D559" s="207" t="s">
        <v>430</v>
      </c>
      <c r="E559" s="207" t="s">
        <v>1140</v>
      </c>
      <c r="F559" s="207" t="s">
        <v>108</v>
      </c>
      <c r="G559" s="207" t="s">
        <v>108</v>
      </c>
      <c r="H559" s="151"/>
      <c r="I559" s="207" t="s">
        <v>92</v>
      </c>
      <c r="J559" s="217">
        <v>4049878.0700000003</v>
      </c>
      <c r="K559" s="207"/>
      <c r="L559" s="207"/>
      <c r="M559" s="207"/>
      <c r="N559" s="207"/>
      <c r="Q559"/>
    </row>
    <row r="560" spans="2:17" ht="15" x14ac:dyDescent="0.4">
      <c r="B560" s="151">
        <f>VLOOKUP(C560,Companies[],3,FALSE)</f>
        <v>30019775</v>
      </c>
      <c r="C560" s="151" t="s">
        <v>190</v>
      </c>
      <c r="D560" s="207" t="s">
        <v>430</v>
      </c>
      <c r="E560" s="207" t="s">
        <v>1135</v>
      </c>
      <c r="F560" s="207" t="s">
        <v>61</v>
      </c>
      <c r="G560" s="207" t="s">
        <v>73</v>
      </c>
      <c r="H560" s="151" t="s">
        <v>965</v>
      </c>
      <c r="I560" s="207" t="s">
        <v>92</v>
      </c>
      <c r="J560" s="217">
        <v>4044630</v>
      </c>
      <c r="K560" s="207"/>
      <c r="L560" s="207"/>
      <c r="M560" s="207"/>
      <c r="N560" s="207">
        <v>4044630</v>
      </c>
      <c r="Q560"/>
    </row>
    <row r="561" spans="2:17" ht="15" x14ac:dyDescent="0.4">
      <c r="B561" s="151">
        <f>VLOOKUP(C561,Companies[],3,FALSE)</f>
        <v>43895975</v>
      </c>
      <c r="C561" s="151" t="s">
        <v>502</v>
      </c>
      <c r="D561" s="207" t="s">
        <v>430</v>
      </c>
      <c r="E561" s="207" t="s">
        <v>1132</v>
      </c>
      <c r="F561" s="207" t="s">
        <v>108</v>
      </c>
      <c r="G561" s="207" t="s">
        <v>108</v>
      </c>
      <c r="H561" s="151"/>
      <c r="I561" s="207" t="s">
        <v>92</v>
      </c>
      <c r="J561" s="217">
        <v>4035715.3</v>
      </c>
      <c r="K561" s="207"/>
      <c r="L561" s="207"/>
      <c r="M561" s="207"/>
      <c r="N561" s="207"/>
      <c r="Q561"/>
    </row>
    <row r="562" spans="2:17" ht="15" x14ac:dyDescent="0.4">
      <c r="B562" s="151">
        <f>VLOOKUP(C562,Companies[],3,FALSE)</f>
        <v>30019775</v>
      </c>
      <c r="C562" s="151" t="s">
        <v>190</v>
      </c>
      <c r="D562" s="207" t="s">
        <v>430</v>
      </c>
      <c r="E562" s="207" t="s">
        <v>1135</v>
      </c>
      <c r="F562" s="207" t="s">
        <v>61</v>
      </c>
      <c r="G562" s="207" t="s">
        <v>73</v>
      </c>
      <c r="H562" s="151" t="s">
        <v>1023</v>
      </c>
      <c r="I562" s="207" t="s">
        <v>92</v>
      </c>
      <c r="J562" s="217">
        <v>4005120</v>
      </c>
      <c r="K562" s="207"/>
      <c r="L562" s="207"/>
      <c r="M562" s="207"/>
      <c r="N562" s="207">
        <v>4005120</v>
      </c>
      <c r="Q562"/>
    </row>
    <row r="563" spans="2:17" ht="15" x14ac:dyDescent="0.4">
      <c r="B563" s="151">
        <f>VLOOKUP(C563,Companies[],3,FALSE)</f>
        <v>23703371</v>
      </c>
      <c r="C563" s="151" t="s">
        <v>479</v>
      </c>
      <c r="D563" s="207" t="s">
        <v>430</v>
      </c>
      <c r="E563" s="207" t="s">
        <v>1122</v>
      </c>
      <c r="F563" s="207" t="s">
        <v>108</v>
      </c>
      <c r="G563" s="207" t="s">
        <v>108</v>
      </c>
      <c r="H563" s="151"/>
      <c r="I563" s="207" t="s">
        <v>92</v>
      </c>
      <c r="J563" s="217">
        <v>3993743.66</v>
      </c>
      <c r="K563" s="207"/>
      <c r="L563" s="207"/>
      <c r="M563" s="207"/>
      <c r="N563" s="207"/>
      <c r="Q563"/>
    </row>
    <row r="564" spans="2:17" ht="15" x14ac:dyDescent="0.4">
      <c r="B564" s="151">
        <f>VLOOKUP(C564,Companies[],3,FALSE)</f>
        <v>30019775</v>
      </c>
      <c r="C564" s="151" t="s">
        <v>190</v>
      </c>
      <c r="D564" s="207" t="s">
        <v>430</v>
      </c>
      <c r="E564" s="207" t="s">
        <v>1135</v>
      </c>
      <c r="F564" s="207" t="s">
        <v>61</v>
      </c>
      <c r="G564" s="207" t="s">
        <v>73</v>
      </c>
      <c r="H564" s="151" t="s">
        <v>1081</v>
      </c>
      <c r="I564" s="207" t="s">
        <v>92</v>
      </c>
      <c r="J564" s="217">
        <v>3796490</v>
      </c>
      <c r="K564" s="207"/>
      <c r="L564" s="207"/>
      <c r="M564" s="207"/>
      <c r="N564" s="207">
        <v>3796490</v>
      </c>
      <c r="Q564"/>
    </row>
    <row r="565" spans="2:17" ht="15" x14ac:dyDescent="0.4">
      <c r="B565" s="151">
        <f>VLOOKUP(C565,Companies[],3,FALSE)</f>
        <v>24186185</v>
      </c>
      <c r="C565" s="151" t="s">
        <v>471</v>
      </c>
      <c r="D565" s="207" t="s">
        <v>430</v>
      </c>
      <c r="E565" s="207" t="s">
        <v>1135</v>
      </c>
      <c r="F565" s="207" t="s">
        <v>61</v>
      </c>
      <c r="G565" s="207" t="s">
        <v>73</v>
      </c>
      <c r="H565" s="151" t="s">
        <v>770</v>
      </c>
      <c r="I565" s="207" t="s">
        <v>92</v>
      </c>
      <c r="J565" s="217">
        <v>3726100</v>
      </c>
      <c r="K565" s="207"/>
      <c r="L565" s="207"/>
      <c r="M565" s="207"/>
      <c r="N565" s="207">
        <v>3726100</v>
      </c>
      <c r="Q565"/>
    </row>
    <row r="566" spans="2:17" ht="15" x14ac:dyDescent="0.4">
      <c r="B566" s="151">
        <f>VLOOKUP(C566,Companies[],3,FALSE)</f>
        <v>135390</v>
      </c>
      <c r="C566" s="151" t="s">
        <v>188</v>
      </c>
      <c r="D566" s="207" t="s">
        <v>430</v>
      </c>
      <c r="E566" s="207" t="s">
        <v>1135</v>
      </c>
      <c r="F566" s="207" t="s">
        <v>61</v>
      </c>
      <c r="G566" s="207" t="s">
        <v>73</v>
      </c>
      <c r="H566" s="151" t="s">
        <v>625</v>
      </c>
      <c r="I566" s="207" t="s">
        <v>92</v>
      </c>
      <c r="J566" s="217">
        <v>3685200</v>
      </c>
      <c r="K566" s="207"/>
      <c r="L566" s="207"/>
      <c r="M566" s="207"/>
      <c r="N566" s="207">
        <v>3685200</v>
      </c>
      <c r="Q566"/>
    </row>
    <row r="567" spans="2:17" ht="15" x14ac:dyDescent="0.4">
      <c r="B567" s="151">
        <f>VLOOKUP(C567,Companies[],3,FALSE)</f>
        <v>30019775</v>
      </c>
      <c r="C567" s="151" t="s">
        <v>190</v>
      </c>
      <c r="D567" s="207" t="s">
        <v>430</v>
      </c>
      <c r="E567" s="207" t="s">
        <v>1135</v>
      </c>
      <c r="F567" s="207" t="s">
        <v>61</v>
      </c>
      <c r="G567" s="207" t="s">
        <v>73</v>
      </c>
      <c r="H567" s="151" t="s">
        <v>797</v>
      </c>
      <c r="I567" s="207" t="s">
        <v>92</v>
      </c>
      <c r="J567" s="217">
        <v>3679310</v>
      </c>
      <c r="K567" s="207"/>
      <c r="L567" s="207"/>
      <c r="M567" s="207"/>
      <c r="N567" s="207">
        <v>3679310</v>
      </c>
      <c r="Q567"/>
    </row>
    <row r="568" spans="2:17" ht="15" x14ac:dyDescent="0.4">
      <c r="B568" s="151">
        <f>VLOOKUP(C568,Companies[],3,FALSE)</f>
        <v>30019775</v>
      </c>
      <c r="C568" s="151" t="s">
        <v>190</v>
      </c>
      <c r="D568" s="207" t="s">
        <v>430</v>
      </c>
      <c r="E568" s="207" t="s">
        <v>1135</v>
      </c>
      <c r="F568" s="207" t="s">
        <v>61</v>
      </c>
      <c r="G568" s="207" t="s">
        <v>73</v>
      </c>
      <c r="H568" s="151" t="s">
        <v>817</v>
      </c>
      <c r="I568" s="207" t="s">
        <v>92</v>
      </c>
      <c r="J568" s="217">
        <v>3645790</v>
      </c>
      <c r="K568" s="207"/>
      <c r="L568" s="207"/>
      <c r="M568" s="207"/>
      <c r="N568" s="207">
        <v>3645790</v>
      </c>
      <c r="Q568"/>
    </row>
    <row r="569" spans="2:17" ht="15" x14ac:dyDescent="0.4">
      <c r="B569" s="151">
        <f>VLOOKUP(C569,Companies[],3,FALSE)</f>
        <v>30019801</v>
      </c>
      <c r="C569" s="151" t="s">
        <v>196</v>
      </c>
      <c r="D569" s="207" t="s">
        <v>430</v>
      </c>
      <c r="E569" s="207" t="s">
        <v>1127</v>
      </c>
      <c r="F569" s="207" t="s">
        <v>108</v>
      </c>
      <c r="G569" s="207" t="s">
        <v>108</v>
      </c>
      <c r="H569" s="151"/>
      <c r="I569" s="207" t="s">
        <v>92</v>
      </c>
      <c r="J569" s="217">
        <v>3635747.41</v>
      </c>
      <c r="K569" s="207"/>
      <c r="L569" s="207"/>
      <c r="M569" s="207"/>
      <c r="N569" s="207"/>
      <c r="Q569"/>
    </row>
    <row r="570" spans="2:17" ht="15" x14ac:dyDescent="0.4">
      <c r="B570" s="151">
        <f>VLOOKUP(C570,Companies[],3,FALSE)</f>
        <v>36050166</v>
      </c>
      <c r="C570" s="151" t="s">
        <v>467</v>
      </c>
      <c r="D570" s="207" t="s">
        <v>430</v>
      </c>
      <c r="E570" s="207" t="s">
        <v>1137</v>
      </c>
      <c r="F570" s="207" t="s">
        <v>108</v>
      </c>
      <c r="G570" s="207" t="s">
        <v>108</v>
      </c>
      <c r="H570" s="151"/>
      <c r="I570" s="207" t="s">
        <v>92</v>
      </c>
      <c r="J570" s="217">
        <v>3616154.23</v>
      </c>
      <c r="K570" s="207"/>
      <c r="L570" s="207"/>
      <c r="M570" s="207"/>
      <c r="N570" s="207"/>
      <c r="Q570"/>
    </row>
    <row r="571" spans="2:17" ht="15" x14ac:dyDescent="0.4">
      <c r="B571" s="151">
        <f>VLOOKUP(C571,Companies[],3,FALSE)</f>
        <v>30019775</v>
      </c>
      <c r="C571" s="151" t="s">
        <v>190</v>
      </c>
      <c r="D571" s="207" t="s">
        <v>430</v>
      </c>
      <c r="E571" s="207" t="s">
        <v>1135</v>
      </c>
      <c r="F571" s="207" t="s">
        <v>61</v>
      </c>
      <c r="G571" s="207" t="s">
        <v>73</v>
      </c>
      <c r="H571" s="151" t="s">
        <v>1061</v>
      </c>
      <c r="I571" s="207" t="s">
        <v>92</v>
      </c>
      <c r="J571" s="217">
        <v>3571330</v>
      </c>
      <c r="K571" s="207"/>
      <c r="L571" s="207"/>
      <c r="M571" s="207"/>
      <c r="N571" s="207">
        <v>3571330</v>
      </c>
      <c r="Q571"/>
    </row>
    <row r="572" spans="2:17" ht="15" x14ac:dyDescent="0.4">
      <c r="B572" s="151">
        <f>VLOOKUP(C572,Companies[],3,FALSE)</f>
        <v>31747429</v>
      </c>
      <c r="C572" s="151" t="s">
        <v>477</v>
      </c>
      <c r="D572" s="207" t="s">
        <v>430</v>
      </c>
      <c r="E572" s="207" t="s">
        <v>1137</v>
      </c>
      <c r="F572" s="207" t="s">
        <v>108</v>
      </c>
      <c r="G572" s="207" t="s">
        <v>108</v>
      </c>
      <c r="H572" s="151"/>
      <c r="I572" s="207" t="s">
        <v>92</v>
      </c>
      <c r="J572" s="217">
        <v>3550974.69</v>
      </c>
      <c r="K572" s="207"/>
      <c r="L572" s="207"/>
      <c r="M572" s="207"/>
      <c r="N572" s="207"/>
      <c r="Q572"/>
    </row>
    <row r="573" spans="2:17" ht="15" x14ac:dyDescent="0.4">
      <c r="B573" s="151">
        <f>VLOOKUP(C573,Companies[],3,FALSE)</f>
        <v>30019775</v>
      </c>
      <c r="C573" s="151" t="s">
        <v>190</v>
      </c>
      <c r="D573" s="207" t="s">
        <v>430</v>
      </c>
      <c r="E573" s="207" t="s">
        <v>1135</v>
      </c>
      <c r="F573" s="207" t="s">
        <v>61</v>
      </c>
      <c r="G573" s="207" t="s">
        <v>73</v>
      </c>
      <c r="H573" s="151" t="s">
        <v>823</v>
      </c>
      <c r="I573" s="207" t="s">
        <v>92</v>
      </c>
      <c r="J573" s="217">
        <v>3513470</v>
      </c>
      <c r="K573" s="207"/>
      <c r="L573" s="207"/>
      <c r="M573" s="207"/>
      <c r="N573" s="207">
        <v>3513470</v>
      </c>
      <c r="Q573"/>
    </row>
    <row r="574" spans="2:17" ht="15" x14ac:dyDescent="0.4">
      <c r="B574" s="151">
        <f>VLOOKUP(C574,Companies[],3,FALSE)</f>
        <v>38203132</v>
      </c>
      <c r="C574" s="151" t="s">
        <v>473</v>
      </c>
      <c r="D574" s="207" t="s">
        <v>430</v>
      </c>
      <c r="E574" s="207" t="s">
        <v>1137</v>
      </c>
      <c r="F574" s="207" t="s">
        <v>108</v>
      </c>
      <c r="G574" s="207" t="s">
        <v>108</v>
      </c>
      <c r="H574" s="151"/>
      <c r="I574" s="207" t="s">
        <v>92</v>
      </c>
      <c r="J574" s="217">
        <v>3488122.9899999998</v>
      </c>
      <c r="K574" s="207"/>
      <c r="L574" s="207"/>
      <c r="M574" s="207"/>
      <c r="N574" s="207"/>
      <c r="Q574"/>
    </row>
    <row r="575" spans="2:17" ht="15" x14ac:dyDescent="0.4">
      <c r="B575" s="151">
        <f>VLOOKUP(C575,Companies[],3,FALSE)</f>
        <v>135390</v>
      </c>
      <c r="C575" s="151" t="s">
        <v>188</v>
      </c>
      <c r="D575" s="207" t="s">
        <v>430</v>
      </c>
      <c r="E575" s="207" t="s">
        <v>1135</v>
      </c>
      <c r="F575" s="207" t="s">
        <v>61</v>
      </c>
      <c r="G575" s="207" t="s">
        <v>73</v>
      </c>
      <c r="H575" s="151" t="s">
        <v>533</v>
      </c>
      <c r="I575" s="207" t="s">
        <v>92</v>
      </c>
      <c r="J575" s="217">
        <v>3452000</v>
      </c>
      <c r="K575" s="207"/>
      <c r="L575" s="207"/>
      <c r="M575" s="207"/>
      <c r="N575" s="207">
        <v>3452000</v>
      </c>
      <c r="Q575"/>
    </row>
    <row r="576" spans="2:17" ht="15" x14ac:dyDescent="0.4">
      <c r="B576" s="151">
        <f>VLOOKUP(C576,Companies[],3,FALSE)</f>
        <v>135390</v>
      </c>
      <c r="C576" s="151" t="s">
        <v>188</v>
      </c>
      <c r="D576" s="207" t="s">
        <v>430</v>
      </c>
      <c r="E576" s="207" t="s">
        <v>1135</v>
      </c>
      <c r="F576" s="207" t="s">
        <v>61</v>
      </c>
      <c r="G576" s="207" t="s">
        <v>73</v>
      </c>
      <c r="H576" s="151" t="s">
        <v>603</v>
      </c>
      <c r="I576" s="207" t="s">
        <v>92</v>
      </c>
      <c r="J576" s="217">
        <v>3437400</v>
      </c>
      <c r="K576" s="207"/>
      <c r="L576" s="207"/>
      <c r="M576" s="207"/>
      <c r="N576" s="207">
        <v>3437400</v>
      </c>
      <c r="Q576"/>
    </row>
    <row r="577" spans="2:17" ht="15" x14ac:dyDescent="0.4">
      <c r="B577" s="151">
        <f>VLOOKUP(C577,Companies[],3,FALSE)</f>
        <v>43895975</v>
      </c>
      <c r="C577" s="151" t="s">
        <v>502</v>
      </c>
      <c r="D577" s="207" t="s">
        <v>430</v>
      </c>
      <c r="E577" s="207" t="s">
        <v>1127</v>
      </c>
      <c r="F577" s="207" t="s">
        <v>108</v>
      </c>
      <c r="G577" s="207" t="s">
        <v>108</v>
      </c>
      <c r="H577" s="151"/>
      <c r="I577" s="207" t="s">
        <v>92</v>
      </c>
      <c r="J577" s="217">
        <v>3415759.75</v>
      </c>
      <c r="K577" s="207"/>
      <c r="L577" s="207"/>
      <c r="M577" s="207"/>
      <c r="N577" s="207"/>
      <c r="Q577"/>
    </row>
    <row r="578" spans="2:17" ht="15" x14ac:dyDescent="0.4">
      <c r="B578" s="151">
        <f>VLOOKUP(C578,Companies[],3,FALSE)</f>
        <v>32087941</v>
      </c>
      <c r="C578" s="151" t="s">
        <v>207</v>
      </c>
      <c r="D578" s="207" t="s">
        <v>430</v>
      </c>
      <c r="E578" s="207" t="s">
        <v>1140</v>
      </c>
      <c r="F578" s="207" t="s">
        <v>108</v>
      </c>
      <c r="G578" s="207" t="s">
        <v>108</v>
      </c>
      <c r="H578" s="151"/>
      <c r="I578" s="207" t="s">
        <v>92</v>
      </c>
      <c r="J578" s="217">
        <v>3397114.81</v>
      </c>
      <c r="K578" s="207"/>
      <c r="L578" s="207"/>
      <c r="M578" s="207"/>
      <c r="N578" s="220"/>
      <c r="Q578"/>
    </row>
    <row r="579" spans="2:17" ht="15" x14ac:dyDescent="0.4">
      <c r="B579" s="151">
        <f>VLOOKUP(C579,Companies[],3,FALSE)</f>
        <v>135390</v>
      </c>
      <c r="C579" s="151" t="s">
        <v>188</v>
      </c>
      <c r="D579" s="207" t="s">
        <v>430</v>
      </c>
      <c r="E579" s="207" t="s">
        <v>1135</v>
      </c>
      <c r="F579" s="207" t="s">
        <v>61</v>
      </c>
      <c r="G579" s="207" t="s">
        <v>73</v>
      </c>
      <c r="H579" s="151" t="s">
        <v>669</v>
      </c>
      <c r="I579" s="207" t="s">
        <v>92</v>
      </c>
      <c r="J579" s="217">
        <v>3274600</v>
      </c>
      <c r="K579" s="207"/>
      <c r="L579" s="207"/>
      <c r="M579" s="207"/>
      <c r="N579" s="207">
        <v>3274600</v>
      </c>
      <c r="Q579"/>
    </row>
    <row r="580" spans="2:17" ht="15" x14ac:dyDescent="0.4">
      <c r="B580" s="151">
        <f>VLOOKUP(C580,Companies[],3,FALSE)</f>
        <v>30019775</v>
      </c>
      <c r="C580" s="151" t="s">
        <v>190</v>
      </c>
      <c r="D580" s="207" t="s">
        <v>430</v>
      </c>
      <c r="E580" s="207" t="s">
        <v>1135</v>
      </c>
      <c r="F580" s="207" t="s">
        <v>61</v>
      </c>
      <c r="G580" s="207" t="s">
        <v>73</v>
      </c>
      <c r="H580" s="151" t="s">
        <v>999</v>
      </c>
      <c r="I580" s="207" t="s">
        <v>92</v>
      </c>
      <c r="J580" s="217">
        <v>3180370</v>
      </c>
      <c r="K580" s="207"/>
      <c r="L580" s="207"/>
      <c r="M580" s="207"/>
      <c r="N580" s="207">
        <v>3180370</v>
      </c>
      <c r="Q580"/>
    </row>
    <row r="581" spans="2:17" ht="15" x14ac:dyDescent="0.4">
      <c r="B581" s="151">
        <f>VLOOKUP(C581,Companies[],3,FALSE)</f>
        <v>30019775</v>
      </c>
      <c r="C581" s="151" t="s">
        <v>190</v>
      </c>
      <c r="D581" s="207" t="s">
        <v>430</v>
      </c>
      <c r="E581" s="207" t="s">
        <v>1135</v>
      </c>
      <c r="F581" s="207" t="s">
        <v>61</v>
      </c>
      <c r="G581" s="207" t="s">
        <v>73</v>
      </c>
      <c r="H581" s="151" t="s">
        <v>869</v>
      </c>
      <c r="I581" s="207" t="s">
        <v>92</v>
      </c>
      <c r="J581" s="217">
        <v>3180320</v>
      </c>
      <c r="K581" s="207"/>
      <c r="L581" s="207"/>
      <c r="M581" s="207"/>
      <c r="N581" s="207">
        <v>3180320</v>
      </c>
      <c r="Q581"/>
    </row>
    <row r="582" spans="2:17" ht="15" x14ac:dyDescent="0.4">
      <c r="B582" s="151">
        <f>VLOOKUP(C582,Companies[],3,FALSE)</f>
        <v>30019775</v>
      </c>
      <c r="C582" s="151" t="s">
        <v>190</v>
      </c>
      <c r="D582" s="207" t="s">
        <v>430</v>
      </c>
      <c r="E582" s="207" t="s">
        <v>1135</v>
      </c>
      <c r="F582" s="207" t="s">
        <v>61</v>
      </c>
      <c r="G582" s="207" t="s">
        <v>73</v>
      </c>
      <c r="H582" s="151" t="s">
        <v>1047</v>
      </c>
      <c r="I582" s="207" t="s">
        <v>92</v>
      </c>
      <c r="J582" s="217">
        <v>3174250</v>
      </c>
      <c r="K582" s="207"/>
      <c r="L582" s="207"/>
      <c r="M582" s="207"/>
      <c r="N582" s="207">
        <v>3174250</v>
      </c>
      <c r="Q582"/>
    </row>
    <row r="583" spans="2:17" ht="15" x14ac:dyDescent="0.4">
      <c r="B583" s="151">
        <f>VLOOKUP(C583,Companies[],3,FALSE)</f>
        <v>135390</v>
      </c>
      <c r="C583" s="151" t="s">
        <v>188</v>
      </c>
      <c r="D583" s="207" t="s">
        <v>430</v>
      </c>
      <c r="E583" s="207" t="s">
        <v>1135</v>
      </c>
      <c r="F583" s="207" t="s">
        <v>61</v>
      </c>
      <c r="G583" s="207" t="s">
        <v>73</v>
      </c>
      <c r="H583" s="151" t="s">
        <v>623</v>
      </c>
      <c r="I583" s="207" t="s">
        <v>92</v>
      </c>
      <c r="J583" s="217">
        <v>3122300</v>
      </c>
      <c r="K583" s="207"/>
      <c r="L583" s="207"/>
      <c r="M583" s="207"/>
      <c r="N583" s="207">
        <v>3122300</v>
      </c>
      <c r="Q583"/>
    </row>
    <row r="584" spans="2:17" ht="15" x14ac:dyDescent="0.4">
      <c r="B584" s="151">
        <f>VLOOKUP(C584,Companies[],3,FALSE)</f>
        <v>30019775</v>
      </c>
      <c r="C584" s="151" t="s">
        <v>190</v>
      </c>
      <c r="D584" s="207" t="s">
        <v>430</v>
      </c>
      <c r="E584" s="207" t="s">
        <v>1135</v>
      </c>
      <c r="F584" s="207" t="s">
        <v>61</v>
      </c>
      <c r="G584" s="207" t="s">
        <v>73</v>
      </c>
      <c r="H584" s="151" t="s">
        <v>891</v>
      </c>
      <c r="I584" s="207" t="s">
        <v>92</v>
      </c>
      <c r="J584" s="217">
        <v>3071690</v>
      </c>
      <c r="K584" s="207"/>
      <c r="L584" s="207"/>
      <c r="M584" s="207"/>
      <c r="N584" s="207">
        <v>3071690</v>
      </c>
      <c r="Q584"/>
    </row>
    <row r="585" spans="2:17" ht="15" x14ac:dyDescent="0.4">
      <c r="B585" s="151">
        <f>VLOOKUP(C585,Companies[],3,FALSE)</f>
        <v>33426253</v>
      </c>
      <c r="C585" s="151" t="s">
        <v>203</v>
      </c>
      <c r="D585" s="207" t="s">
        <v>430</v>
      </c>
      <c r="E585" s="207" t="s">
        <v>1140</v>
      </c>
      <c r="F585" s="207" t="s">
        <v>108</v>
      </c>
      <c r="G585" s="207" t="s">
        <v>108</v>
      </c>
      <c r="H585" s="151"/>
      <c r="I585" s="207" t="s">
        <v>92</v>
      </c>
      <c r="J585" s="217">
        <v>2986123.23</v>
      </c>
      <c r="K585" s="207"/>
      <c r="L585" s="207"/>
      <c r="M585" s="207"/>
      <c r="N585" s="207"/>
      <c r="Q585"/>
    </row>
    <row r="586" spans="2:17" ht="15" x14ac:dyDescent="0.4">
      <c r="B586" s="151">
        <f>VLOOKUP(C586,Companies[],3,FALSE)</f>
        <v>30019775</v>
      </c>
      <c r="C586" s="151" t="s">
        <v>190</v>
      </c>
      <c r="D586" s="207" t="s">
        <v>430</v>
      </c>
      <c r="E586" s="207" t="s">
        <v>1135</v>
      </c>
      <c r="F586" s="207" t="s">
        <v>61</v>
      </c>
      <c r="G586" s="207" t="s">
        <v>73</v>
      </c>
      <c r="H586" s="151" t="s">
        <v>1023</v>
      </c>
      <c r="I586" s="207" t="s">
        <v>92</v>
      </c>
      <c r="J586" s="217">
        <v>2971810</v>
      </c>
      <c r="K586" s="207"/>
      <c r="L586" s="207"/>
      <c r="M586" s="207"/>
      <c r="N586" s="207">
        <v>2971810</v>
      </c>
      <c r="Q586"/>
    </row>
    <row r="587" spans="2:17" ht="15" x14ac:dyDescent="0.4">
      <c r="B587" s="151">
        <f>VLOOKUP(C587,Companies[],3,FALSE)</f>
        <v>135390</v>
      </c>
      <c r="C587" s="151" t="s">
        <v>188</v>
      </c>
      <c r="D587" s="207" t="s">
        <v>430</v>
      </c>
      <c r="E587" s="207" t="s">
        <v>1135</v>
      </c>
      <c r="F587" s="207" t="s">
        <v>61</v>
      </c>
      <c r="G587" s="207" t="s">
        <v>73</v>
      </c>
      <c r="H587" s="151" t="s">
        <v>665</v>
      </c>
      <c r="I587" s="207" t="s">
        <v>92</v>
      </c>
      <c r="J587" s="217">
        <v>2893200</v>
      </c>
      <c r="K587" s="207"/>
      <c r="L587" s="207"/>
      <c r="M587" s="207"/>
      <c r="N587" s="207">
        <v>2893200</v>
      </c>
      <c r="Q587"/>
    </row>
    <row r="588" spans="2:17" ht="15" x14ac:dyDescent="0.4">
      <c r="B588" s="151">
        <f>VLOOKUP(C588,Companies[],3,FALSE)</f>
        <v>23703371</v>
      </c>
      <c r="C588" s="151" t="s">
        <v>479</v>
      </c>
      <c r="D588" s="207" t="s">
        <v>430</v>
      </c>
      <c r="E588" s="207" t="s">
        <v>1135</v>
      </c>
      <c r="F588" s="207" t="s">
        <v>61</v>
      </c>
      <c r="G588" s="207" t="s">
        <v>73</v>
      </c>
      <c r="H588" s="151" t="s">
        <v>1093</v>
      </c>
      <c r="I588" s="207" t="s">
        <v>92</v>
      </c>
      <c r="J588" s="217">
        <v>2809040</v>
      </c>
      <c r="K588" s="207"/>
      <c r="L588" s="207"/>
      <c r="M588" s="207"/>
      <c r="N588" s="207">
        <v>2809040</v>
      </c>
      <c r="Q588"/>
    </row>
    <row r="589" spans="2:17" ht="15" x14ac:dyDescent="0.4">
      <c r="B589" s="151">
        <f>VLOOKUP(C589,Companies[],3,FALSE)</f>
        <v>30019775</v>
      </c>
      <c r="C589" s="151" t="s">
        <v>190</v>
      </c>
      <c r="D589" s="207" t="s">
        <v>430</v>
      </c>
      <c r="E589" s="207" t="s">
        <v>1135</v>
      </c>
      <c r="F589" s="207" t="s">
        <v>61</v>
      </c>
      <c r="G589" s="207" t="s">
        <v>73</v>
      </c>
      <c r="H589" s="151" t="s">
        <v>937</v>
      </c>
      <c r="I589" s="207" t="s">
        <v>92</v>
      </c>
      <c r="J589" s="217">
        <v>2746540</v>
      </c>
      <c r="K589" s="207"/>
      <c r="L589" s="207"/>
      <c r="M589" s="207"/>
      <c r="N589" s="207">
        <v>2746540</v>
      </c>
      <c r="Q589"/>
    </row>
    <row r="590" spans="2:17" ht="15" x14ac:dyDescent="0.4">
      <c r="B590" s="151">
        <f>VLOOKUP(C590,Companies[],3,FALSE)</f>
        <v>135390</v>
      </c>
      <c r="C590" s="151" t="s">
        <v>188</v>
      </c>
      <c r="D590" s="207" t="s">
        <v>430</v>
      </c>
      <c r="E590" s="207" t="s">
        <v>1135</v>
      </c>
      <c r="F590" s="207" t="s">
        <v>61</v>
      </c>
      <c r="G590" s="207" t="s">
        <v>73</v>
      </c>
      <c r="H590" s="151" t="s">
        <v>643</v>
      </c>
      <c r="I590" s="207" t="s">
        <v>92</v>
      </c>
      <c r="J590" s="217">
        <v>2737400</v>
      </c>
      <c r="K590" s="207"/>
      <c r="L590" s="207"/>
      <c r="M590" s="207"/>
      <c r="N590" s="207">
        <v>2737400</v>
      </c>
      <c r="Q590"/>
    </row>
    <row r="591" spans="2:17" ht="15" x14ac:dyDescent="0.4">
      <c r="B591" s="151">
        <f>VLOOKUP(C591,Companies[],3,FALSE)</f>
        <v>37014600</v>
      </c>
      <c r="C591" s="151" t="s">
        <v>504</v>
      </c>
      <c r="D591" s="207" t="s">
        <v>430</v>
      </c>
      <c r="E591" s="207" t="s">
        <v>1132</v>
      </c>
      <c r="F591" s="207" t="s">
        <v>108</v>
      </c>
      <c r="G591" s="207" t="s">
        <v>108</v>
      </c>
      <c r="H591" s="151"/>
      <c r="I591" s="207" t="s">
        <v>92</v>
      </c>
      <c r="J591" s="217">
        <v>2724077.6799999997</v>
      </c>
      <c r="K591" s="207"/>
      <c r="L591" s="207"/>
      <c r="M591" s="207"/>
      <c r="N591" s="207"/>
      <c r="Q591"/>
    </row>
    <row r="592" spans="2:17" ht="15" x14ac:dyDescent="0.4">
      <c r="B592" s="151">
        <f>VLOOKUP(C592,Companies[],3,FALSE)</f>
        <v>37014600</v>
      </c>
      <c r="C592" s="151" t="s">
        <v>504</v>
      </c>
      <c r="D592" s="207" t="s">
        <v>430</v>
      </c>
      <c r="E592" s="207" t="s">
        <v>1127</v>
      </c>
      <c r="F592" s="207" t="s">
        <v>108</v>
      </c>
      <c r="G592" s="207" t="s">
        <v>108</v>
      </c>
      <c r="H592" s="151"/>
      <c r="I592" s="207" t="s">
        <v>92</v>
      </c>
      <c r="J592" s="217">
        <v>2720610.99</v>
      </c>
      <c r="K592" s="207"/>
      <c r="L592" s="207"/>
      <c r="M592" s="207"/>
      <c r="N592" s="207"/>
      <c r="Q592"/>
    </row>
    <row r="593" spans="2:17" ht="15" x14ac:dyDescent="0.4">
      <c r="B593" s="151">
        <f>VLOOKUP(C593,Companies[],3,FALSE)</f>
        <v>30019775</v>
      </c>
      <c r="C593" s="151" t="s">
        <v>190</v>
      </c>
      <c r="D593" s="207" t="s">
        <v>430</v>
      </c>
      <c r="E593" s="207" t="s">
        <v>1135</v>
      </c>
      <c r="F593" s="207" t="s">
        <v>61</v>
      </c>
      <c r="G593" s="207" t="s">
        <v>73</v>
      </c>
      <c r="H593" s="151" t="s">
        <v>921</v>
      </c>
      <c r="I593" s="207" t="s">
        <v>92</v>
      </c>
      <c r="J593" s="217">
        <v>2700430</v>
      </c>
      <c r="K593" s="207"/>
      <c r="L593" s="207"/>
      <c r="M593" s="207"/>
      <c r="N593" s="207">
        <v>2700430</v>
      </c>
      <c r="Q593"/>
    </row>
    <row r="594" spans="2:17" ht="15" x14ac:dyDescent="0.4">
      <c r="B594" s="151">
        <f>VLOOKUP(C594,Companies[],3,FALSE)</f>
        <v>30019775</v>
      </c>
      <c r="C594" s="151" t="s">
        <v>190</v>
      </c>
      <c r="D594" s="207" t="s">
        <v>430</v>
      </c>
      <c r="E594" s="207" t="s">
        <v>1135</v>
      </c>
      <c r="F594" s="207" t="s">
        <v>61</v>
      </c>
      <c r="G594" s="207" t="s">
        <v>73</v>
      </c>
      <c r="H594" s="151" t="s">
        <v>945</v>
      </c>
      <c r="I594" s="207" t="s">
        <v>92</v>
      </c>
      <c r="J594" s="217">
        <v>2615970</v>
      </c>
      <c r="K594" s="207"/>
      <c r="L594" s="207"/>
      <c r="M594" s="207"/>
      <c r="N594" s="207">
        <v>2615970</v>
      </c>
      <c r="Q594"/>
    </row>
    <row r="595" spans="2:17" ht="15" x14ac:dyDescent="0.4">
      <c r="B595" s="151">
        <f>VLOOKUP(C595,Companies[],3,FALSE)</f>
        <v>36828617</v>
      </c>
      <c r="C595" s="151" t="s">
        <v>463</v>
      </c>
      <c r="D595" s="207" t="s">
        <v>430</v>
      </c>
      <c r="E595" s="207" t="s">
        <v>1137</v>
      </c>
      <c r="F595" s="207" t="s">
        <v>108</v>
      </c>
      <c r="G595" s="207" t="s">
        <v>108</v>
      </c>
      <c r="H595" s="151"/>
      <c r="I595" s="207" t="s">
        <v>92</v>
      </c>
      <c r="J595" s="217">
        <v>2611607.86</v>
      </c>
      <c r="K595" s="207"/>
      <c r="L595" s="207"/>
      <c r="M595" s="207"/>
      <c r="N595" s="207"/>
      <c r="Q595"/>
    </row>
    <row r="596" spans="2:17" ht="15" x14ac:dyDescent="0.4">
      <c r="B596" s="151">
        <f>VLOOKUP(C596,Companies[],3,FALSE)</f>
        <v>22402928</v>
      </c>
      <c r="C596" s="151" t="s">
        <v>478</v>
      </c>
      <c r="D596" s="207" t="s">
        <v>430</v>
      </c>
      <c r="E596" s="207" t="s">
        <v>1137</v>
      </c>
      <c r="F596" s="207" t="s">
        <v>108</v>
      </c>
      <c r="G596" s="207" t="s">
        <v>108</v>
      </c>
      <c r="H596" s="151"/>
      <c r="I596" s="207" t="s">
        <v>92</v>
      </c>
      <c r="J596" s="217">
        <v>2596830.16</v>
      </c>
      <c r="K596" s="207"/>
      <c r="L596" s="207"/>
      <c r="M596" s="207"/>
      <c r="N596" s="207"/>
      <c r="Q596"/>
    </row>
    <row r="597" spans="2:17" ht="15" x14ac:dyDescent="0.4">
      <c r="B597" s="151">
        <f>VLOOKUP(C597,Companies[],3,FALSE)</f>
        <v>36028628</v>
      </c>
      <c r="C597" s="151" t="s">
        <v>503</v>
      </c>
      <c r="D597" s="207" t="s">
        <v>433</v>
      </c>
      <c r="E597" s="207" t="s">
        <v>1139</v>
      </c>
      <c r="F597" s="207" t="s">
        <v>108</v>
      </c>
      <c r="G597" s="207" t="s">
        <v>108</v>
      </c>
      <c r="H597" s="151"/>
      <c r="I597" s="207" t="s">
        <v>92</v>
      </c>
      <c r="J597" s="217">
        <v>2593645.7599999998</v>
      </c>
      <c r="K597" s="207"/>
      <c r="L597" s="207"/>
      <c r="M597" s="207"/>
      <c r="N597" s="207"/>
      <c r="Q597"/>
    </row>
    <row r="598" spans="2:17" ht="15" x14ac:dyDescent="0.4">
      <c r="B598" s="151">
        <f>VLOOKUP(C598,Companies[],3,FALSE)</f>
        <v>135390</v>
      </c>
      <c r="C598" s="151" t="s">
        <v>188</v>
      </c>
      <c r="D598" s="207" t="s">
        <v>430</v>
      </c>
      <c r="E598" s="207" t="s">
        <v>1135</v>
      </c>
      <c r="F598" s="207" t="s">
        <v>61</v>
      </c>
      <c r="G598" s="207" t="s">
        <v>73</v>
      </c>
      <c r="H598" s="151" t="s">
        <v>609</v>
      </c>
      <c r="I598" s="207" t="s">
        <v>92</v>
      </c>
      <c r="J598" s="217">
        <v>2582400</v>
      </c>
      <c r="K598" s="207"/>
      <c r="L598" s="207"/>
      <c r="M598" s="207"/>
      <c r="N598" s="207">
        <v>2582400</v>
      </c>
      <c r="Q598"/>
    </row>
    <row r="599" spans="2:17" ht="15" x14ac:dyDescent="0.4">
      <c r="B599" s="151">
        <f>VLOOKUP(C599,Companies[],3,FALSE)</f>
        <v>190911</v>
      </c>
      <c r="C599" s="151" t="s">
        <v>498</v>
      </c>
      <c r="D599" s="207" t="s">
        <v>430</v>
      </c>
      <c r="E599" s="207" t="s">
        <v>1122</v>
      </c>
      <c r="F599" s="207" t="s">
        <v>108</v>
      </c>
      <c r="G599" s="207" t="s">
        <v>108</v>
      </c>
      <c r="H599" s="151"/>
      <c r="I599" s="207" t="s">
        <v>92</v>
      </c>
      <c r="J599" s="217">
        <v>2488329</v>
      </c>
      <c r="K599" s="207"/>
      <c r="L599" s="207"/>
      <c r="M599" s="207"/>
      <c r="N599" s="207"/>
      <c r="Q599"/>
    </row>
    <row r="600" spans="2:17" ht="15" x14ac:dyDescent="0.4">
      <c r="B600" s="151">
        <f>VLOOKUP(C600,Companies[],3,FALSE)</f>
        <v>135390</v>
      </c>
      <c r="C600" s="151" t="s">
        <v>188</v>
      </c>
      <c r="D600" s="207" t="s">
        <v>430</v>
      </c>
      <c r="E600" s="207" t="s">
        <v>1135</v>
      </c>
      <c r="F600" s="207" t="s">
        <v>61</v>
      </c>
      <c r="G600" s="207" t="s">
        <v>73</v>
      </c>
      <c r="H600" s="151" t="s">
        <v>681</v>
      </c>
      <c r="I600" s="207" t="s">
        <v>92</v>
      </c>
      <c r="J600" s="217">
        <v>2472600</v>
      </c>
      <c r="K600" s="207"/>
      <c r="L600" s="207"/>
      <c r="M600" s="207"/>
      <c r="N600" s="207">
        <v>2472600</v>
      </c>
      <c r="Q600"/>
    </row>
    <row r="601" spans="2:17" ht="15" x14ac:dyDescent="0.4">
      <c r="B601" s="151">
        <f>VLOOKUP(C601,Companies[],3,FALSE)</f>
        <v>30019775</v>
      </c>
      <c r="C601" s="151" t="s">
        <v>190</v>
      </c>
      <c r="D601" s="207" t="s">
        <v>430</v>
      </c>
      <c r="E601" s="207" t="s">
        <v>1135</v>
      </c>
      <c r="F601" s="207" t="s">
        <v>61</v>
      </c>
      <c r="G601" s="207" t="s">
        <v>73</v>
      </c>
      <c r="H601" s="151" t="s">
        <v>905</v>
      </c>
      <c r="I601" s="207" t="s">
        <v>92</v>
      </c>
      <c r="J601" s="217">
        <v>2443760</v>
      </c>
      <c r="K601" s="207"/>
      <c r="L601" s="207"/>
      <c r="M601" s="207"/>
      <c r="N601" s="207">
        <v>2443760</v>
      </c>
      <c r="Q601"/>
    </row>
    <row r="602" spans="2:17" ht="15" x14ac:dyDescent="0.4">
      <c r="B602" s="151">
        <f>VLOOKUP(C602,Companies[],3,FALSE)</f>
        <v>30019775</v>
      </c>
      <c r="C602" s="151" t="s">
        <v>190</v>
      </c>
      <c r="D602" s="207" t="s">
        <v>430</v>
      </c>
      <c r="E602" s="207" t="s">
        <v>1135</v>
      </c>
      <c r="F602" s="207" t="s">
        <v>61</v>
      </c>
      <c r="G602" s="207" t="s">
        <v>73</v>
      </c>
      <c r="H602" s="151" t="s">
        <v>953</v>
      </c>
      <c r="I602" s="207" t="s">
        <v>92</v>
      </c>
      <c r="J602" s="217">
        <v>2435810</v>
      </c>
      <c r="K602" s="207"/>
      <c r="L602" s="207"/>
      <c r="M602" s="207"/>
      <c r="N602" s="207">
        <v>2435810</v>
      </c>
      <c r="Q602"/>
    </row>
    <row r="603" spans="2:17" ht="15" x14ac:dyDescent="0.4">
      <c r="B603" s="151">
        <f>VLOOKUP(C603,Companies[],3,FALSE)</f>
        <v>135390</v>
      </c>
      <c r="C603" s="151" t="s">
        <v>188</v>
      </c>
      <c r="D603" s="207" t="s">
        <v>430</v>
      </c>
      <c r="E603" s="207" t="s">
        <v>1135</v>
      </c>
      <c r="F603" s="207" t="s">
        <v>61</v>
      </c>
      <c r="G603" s="207" t="s">
        <v>73</v>
      </c>
      <c r="H603" s="151" t="s">
        <v>595</v>
      </c>
      <c r="I603" s="207" t="s">
        <v>92</v>
      </c>
      <c r="J603" s="217">
        <v>2426600</v>
      </c>
      <c r="K603" s="207"/>
      <c r="L603" s="207"/>
      <c r="M603" s="207"/>
      <c r="N603" s="207">
        <v>2426600</v>
      </c>
      <c r="Q603"/>
    </row>
    <row r="604" spans="2:17" ht="15" x14ac:dyDescent="0.4">
      <c r="B604" s="151">
        <f>VLOOKUP(C604,Companies[],3,FALSE)</f>
        <v>30019775</v>
      </c>
      <c r="C604" s="151" t="s">
        <v>190</v>
      </c>
      <c r="D604" s="207" t="s">
        <v>430</v>
      </c>
      <c r="E604" s="207" t="s">
        <v>1135</v>
      </c>
      <c r="F604" s="207" t="s">
        <v>61</v>
      </c>
      <c r="G604" s="207" t="s">
        <v>73</v>
      </c>
      <c r="H604" s="151" t="s">
        <v>782</v>
      </c>
      <c r="I604" s="207" t="s">
        <v>92</v>
      </c>
      <c r="J604" s="217">
        <v>2368070</v>
      </c>
      <c r="K604" s="207"/>
      <c r="L604" s="207"/>
      <c r="M604" s="207"/>
      <c r="N604" s="207">
        <v>2368070</v>
      </c>
      <c r="Q604"/>
    </row>
    <row r="605" spans="2:17" ht="15" x14ac:dyDescent="0.4">
      <c r="B605" s="151">
        <f>VLOOKUP(C605,Companies[],3,FALSE)</f>
        <v>30732144</v>
      </c>
      <c r="C605" s="151" t="s">
        <v>456</v>
      </c>
      <c r="D605" s="207" t="s">
        <v>433</v>
      </c>
      <c r="E605" s="207" t="s">
        <v>1139</v>
      </c>
      <c r="F605" s="207" t="s">
        <v>108</v>
      </c>
      <c r="G605" s="207" t="s">
        <v>108</v>
      </c>
      <c r="H605" s="151"/>
      <c r="I605" s="207" t="s">
        <v>92</v>
      </c>
      <c r="J605" s="217">
        <v>2311797.66</v>
      </c>
      <c r="K605" s="207"/>
      <c r="L605" s="207"/>
      <c r="M605" s="207"/>
      <c r="N605" s="207"/>
      <c r="Q605"/>
    </row>
    <row r="606" spans="2:17" ht="15" x14ac:dyDescent="0.4">
      <c r="B606" s="151">
        <f>VLOOKUP(C606,Companies[],3,FALSE)</f>
        <v>32377038</v>
      </c>
      <c r="C606" s="151" t="s">
        <v>453</v>
      </c>
      <c r="D606" s="207" t="s">
        <v>430</v>
      </c>
      <c r="E606" s="207" t="s">
        <v>1132</v>
      </c>
      <c r="F606" s="207" t="s">
        <v>108</v>
      </c>
      <c r="G606" s="207" t="s">
        <v>108</v>
      </c>
      <c r="H606" s="151"/>
      <c r="I606" s="207" t="s">
        <v>92</v>
      </c>
      <c r="J606" s="217">
        <v>2307883.5300000003</v>
      </c>
      <c r="K606" s="207"/>
      <c r="L606" s="207"/>
      <c r="M606" s="207"/>
      <c r="N606" s="207"/>
      <c r="Q606"/>
    </row>
    <row r="607" spans="2:17" ht="15" x14ac:dyDescent="0.4">
      <c r="B607" s="151">
        <f>VLOOKUP(C607,Companies[],3,FALSE)</f>
        <v>36028628</v>
      </c>
      <c r="C607" s="151" t="s">
        <v>503</v>
      </c>
      <c r="D607" s="207" t="s">
        <v>430</v>
      </c>
      <c r="E607" s="207" t="s">
        <v>1127</v>
      </c>
      <c r="F607" s="207" t="s">
        <v>108</v>
      </c>
      <c r="G607" s="207" t="s">
        <v>108</v>
      </c>
      <c r="H607" s="151"/>
      <c r="I607" s="207" t="s">
        <v>92</v>
      </c>
      <c r="J607" s="217">
        <v>2281751.61</v>
      </c>
      <c r="K607" s="207"/>
      <c r="L607" s="207"/>
      <c r="M607" s="207"/>
      <c r="N607" s="207"/>
      <c r="Q607"/>
    </row>
    <row r="608" spans="2:17" ht="15" x14ac:dyDescent="0.4">
      <c r="B608" s="151">
        <f>VLOOKUP(C608,Companies[],3,FALSE)</f>
        <v>135390</v>
      </c>
      <c r="C608" s="151" t="s">
        <v>188</v>
      </c>
      <c r="D608" s="207" t="s">
        <v>430</v>
      </c>
      <c r="E608" s="207" t="s">
        <v>1135</v>
      </c>
      <c r="F608" s="207" t="s">
        <v>61</v>
      </c>
      <c r="G608" s="207" t="s">
        <v>73</v>
      </c>
      <c r="H608" s="151" t="s">
        <v>569</v>
      </c>
      <c r="I608" s="207" t="s">
        <v>92</v>
      </c>
      <c r="J608" s="217">
        <v>2148500</v>
      </c>
      <c r="K608" s="207"/>
      <c r="L608" s="207"/>
      <c r="M608" s="207"/>
      <c r="N608" s="207">
        <v>2148500</v>
      </c>
      <c r="Q608"/>
    </row>
    <row r="609" spans="2:17" ht="15" x14ac:dyDescent="0.4">
      <c r="B609" s="151">
        <f>VLOOKUP(C609,Companies[],3,FALSE)</f>
        <v>135390</v>
      </c>
      <c r="C609" s="151" t="s">
        <v>188</v>
      </c>
      <c r="D609" s="207" t="s">
        <v>430</v>
      </c>
      <c r="E609" s="207" t="s">
        <v>1135</v>
      </c>
      <c r="F609" s="207" t="s">
        <v>61</v>
      </c>
      <c r="G609" s="207" t="s">
        <v>73</v>
      </c>
      <c r="H609" s="151" t="s">
        <v>619</v>
      </c>
      <c r="I609" s="207" t="s">
        <v>92</v>
      </c>
      <c r="J609" s="217">
        <v>2103700</v>
      </c>
      <c r="K609" s="207"/>
      <c r="L609" s="207"/>
      <c r="M609" s="207"/>
      <c r="N609" s="207">
        <v>2103700</v>
      </c>
      <c r="Q609"/>
    </row>
    <row r="610" spans="2:17" ht="15" x14ac:dyDescent="0.4">
      <c r="B610" s="151">
        <f>VLOOKUP(C610,Companies[],3,FALSE)</f>
        <v>30019775</v>
      </c>
      <c r="C610" s="151" t="s">
        <v>190</v>
      </c>
      <c r="D610" s="207" t="s">
        <v>430</v>
      </c>
      <c r="E610" s="207" t="s">
        <v>1135</v>
      </c>
      <c r="F610" s="207" t="s">
        <v>61</v>
      </c>
      <c r="G610" s="207" t="s">
        <v>73</v>
      </c>
      <c r="H610" s="151" t="s">
        <v>957</v>
      </c>
      <c r="I610" s="207" t="s">
        <v>92</v>
      </c>
      <c r="J610" s="222">
        <v>2077730</v>
      </c>
      <c r="K610" s="207"/>
      <c r="L610" s="207"/>
      <c r="M610" s="207"/>
      <c r="N610" s="207">
        <v>2077730</v>
      </c>
      <c r="Q610"/>
    </row>
    <row r="611" spans="2:17" ht="15" x14ac:dyDescent="0.4">
      <c r="B611" s="151">
        <f>VLOOKUP(C611,Companies[],3,FALSE)</f>
        <v>39454684</v>
      </c>
      <c r="C611" s="151" t="s">
        <v>469</v>
      </c>
      <c r="D611" s="207" t="s">
        <v>430</v>
      </c>
      <c r="E611" s="207" t="s">
        <v>1137</v>
      </c>
      <c r="F611" s="207" t="s">
        <v>108</v>
      </c>
      <c r="G611" s="207" t="s">
        <v>108</v>
      </c>
      <c r="H611" s="151"/>
      <c r="I611" s="207" t="s">
        <v>92</v>
      </c>
      <c r="J611" s="217">
        <v>2067940.2799999998</v>
      </c>
      <c r="K611" s="207"/>
      <c r="L611" s="207"/>
      <c r="M611" s="207"/>
      <c r="N611" s="207"/>
      <c r="Q611"/>
    </row>
    <row r="612" spans="2:17" ht="15" x14ac:dyDescent="0.4">
      <c r="B612" s="151">
        <f>VLOOKUP(C612,Companies[],3,FALSE)</f>
        <v>30019775</v>
      </c>
      <c r="C612" s="151" t="s">
        <v>190</v>
      </c>
      <c r="D612" s="207" t="s">
        <v>430</v>
      </c>
      <c r="E612" s="207" t="s">
        <v>1135</v>
      </c>
      <c r="F612" s="207" t="s">
        <v>61</v>
      </c>
      <c r="G612" s="207" t="s">
        <v>73</v>
      </c>
      <c r="H612" s="151" t="s">
        <v>1027</v>
      </c>
      <c r="I612" s="207" t="s">
        <v>92</v>
      </c>
      <c r="J612" s="217">
        <v>2049770</v>
      </c>
      <c r="K612" s="207"/>
      <c r="L612" s="207"/>
      <c r="M612" s="207"/>
      <c r="N612" s="207">
        <v>2049770</v>
      </c>
      <c r="Q612"/>
    </row>
    <row r="613" spans="2:17" ht="15" x14ac:dyDescent="0.4">
      <c r="B613" s="151">
        <f>VLOOKUP(C613,Companies[],3,FALSE)</f>
        <v>30019775</v>
      </c>
      <c r="C613" s="151" t="s">
        <v>190</v>
      </c>
      <c r="D613" s="207" t="s">
        <v>430</v>
      </c>
      <c r="E613" s="207" t="s">
        <v>1135</v>
      </c>
      <c r="F613" s="207" t="s">
        <v>61</v>
      </c>
      <c r="G613" s="207" t="s">
        <v>73</v>
      </c>
      <c r="H613" s="151" t="s">
        <v>871</v>
      </c>
      <c r="I613" s="207" t="s">
        <v>92</v>
      </c>
      <c r="J613" s="217">
        <v>2030390</v>
      </c>
      <c r="K613" s="207"/>
      <c r="L613" s="207"/>
      <c r="M613" s="207"/>
      <c r="N613" s="207">
        <v>2030390</v>
      </c>
      <c r="Q613"/>
    </row>
    <row r="614" spans="2:17" ht="15" x14ac:dyDescent="0.4">
      <c r="B614" s="151">
        <f>VLOOKUP(C614,Companies[],3,FALSE)</f>
        <v>30019775</v>
      </c>
      <c r="C614" s="151" t="s">
        <v>190</v>
      </c>
      <c r="D614" s="207" t="s">
        <v>430</v>
      </c>
      <c r="E614" s="207" t="s">
        <v>1135</v>
      </c>
      <c r="F614" s="207" t="s">
        <v>61</v>
      </c>
      <c r="G614" s="207" t="s">
        <v>73</v>
      </c>
      <c r="H614" s="151" t="s">
        <v>899</v>
      </c>
      <c r="I614" s="207" t="s">
        <v>92</v>
      </c>
      <c r="J614" s="217">
        <v>1981590</v>
      </c>
      <c r="K614" s="207"/>
      <c r="L614" s="207"/>
      <c r="M614" s="207"/>
      <c r="N614" s="207">
        <v>1981590</v>
      </c>
      <c r="Q614"/>
    </row>
    <row r="615" spans="2:17" ht="15" x14ac:dyDescent="0.4">
      <c r="B615" s="151">
        <f>VLOOKUP(C615,Companies[],3,FALSE)</f>
        <v>30019775</v>
      </c>
      <c r="C615" s="151" t="s">
        <v>190</v>
      </c>
      <c r="D615" s="207" t="s">
        <v>430</v>
      </c>
      <c r="E615" s="207" t="s">
        <v>1135</v>
      </c>
      <c r="F615" s="207" t="s">
        <v>61</v>
      </c>
      <c r="G615" s="207" t="s">
        <v>73</v>
      </c>
      <c r="H615" s="151" t="s">
        <v>965</v>
      </c>
      <c r="I615" s="207" t="s">
        <v>92</v>
      </c>
      <c r="J615" s="217">
        <v>1962050</v>
      </c>
      <c r="K615" s="207"/>
      <c r="L615" s="207"/>
      <c r="M615" s="207"/>
      <c r="N615" s="207">
        <v>1962050</v>
      </c>
      <c r="Q615"/>
    </row>
    <row r="616" spans="2:17" ht="15" x14ac:dyDescent="0.4">
      <c r="B616" s="151">
        <f>VLOOKUP(C616,Companies[],3,FALSE)</f>
        <v>30019775</v>
      </c>
      <c r="C616" s="151" t="s">
        <v>190</v>
      </c>
      <c r="D616" s="207" t="s">
        <v>430</v>
      </c>
      <c r="E616" s="207" t="s">
        <v>1135</v>
      </c>
      <c r="F616" s="207" t="s">
        <v>61</v>
      </c>
      <c r="G616" s="207" t="s">
        <v>73</v>
      </c>
      <c r="H616" s="151" t="s">
        <v>780</v>
      </c>
      <c r="I616" s="207" t="s">
        <v>92</v>
      </c>
      <c r="J616" s="217">
        <v>1931250</v>
      </c>
      <c r="K616" s="207"/>
      <c r="L616" s="207"/>
      <c r="M616" s="207"/>
      <c r="N616" s="207">
        <v>1931250</v>
      </c>
      <c r="Q616"/>
    </row>
    <row r="617" spans="2:17" ht="15" x14ac:dyDescent="0.4">
      <c r="B617" s="151">
        <f>VLOOKUP(C617,Companies[],3,FALSE)</f>
        <v>135390</v>
      </c>
      <c r="C617" s="151" t="s">
        <v>188</v>
      </c>
      <c r="D617" s="207" t="s">
        <v>430</v>
      </c>
      <c r="E617" s="207" t="s">
        <v>1135</v>
      </c>
      <c r="F617" s="207" t="s">
        <v>61</v>
      </c>
      <c r="G617" s="207" t="s">
        <v>73</v>
      </c>
      <c r="H617" s="151" t="s">
        <v>597</v>
      </c>
      <c r="I617" s="207" t="s">
        <v>92</v>
      </c>
      <c r="J617" s="217">
        <v>1866900</v>
      </c>
      <c r="K617" s="207"/>
      <c r="L617" s="207"/>
      <c r="M617" s="207"/>
      <c r="N617" s="207">
        <v>1866900</v>
      </c>
      <c r="Q617"/>
    </row>
    <row r="618" spans="2:17" ht="15" x14ac:dyDescent="0.4">
      <c r="B618" s="151">
        <f>VLOOKUP(C618,Companies[],3,FALSE)</f>
        <v>135390</v>
      </c>
      <c r="C618" s="151" t="s">
        <v>188</v>
      </c>
      <c r="D618" s="207" t="s">
        <v>430</v>
      </c>
      <c r="E618" s="207" t="s">
        <v>1135</v>
      </c>
      <c r="F618" s="207" t="s">
        <v>61</v>
      </c>
      <c r="G618" s="207" t="s">
        <v>73</v>
      </c>
      <c r="H618" s="151" t="s">
        <v>661</v>
      </c>
      <c r="I618" s="207" t="s">
        <v>92</v>
      </c>
      <c r="J618" s="217">
        <v>1866100</v>
      </c>
      <c r="K618" s="207"/>
      <c r="L618" s="207"/>
      <c r="M618" s="207"/>
      <c r="N618" s="207">
        <v>1866100</v>
      </c>
      <c r="Q618"/>
    </row>
    <row r="619" spans="2:17" ht="15" x14ac:dyDescent="0.4">
      <c r="B619" s="151">
        <f>VLOOKUP(C619,Companies[],3,FALSE)</f>
        <v>30019775</v>
      </c>
      <c r="C619" s="151" t="s">
        <v>190</v>
      </c>
      <c r="D619" s="207" t="s">
        <v>430</v>
      </c>
      <c r="E619" s="207" t="s">
        <v>1135</v>
      </c>
      <c r="F619" s="207" t="s">
        <v>61</v>
      </c>
      <c r="G619" s="207" t="s">
        <v>73</v>
      </c>
      <c r="H619" s="151" t="s">
        <v>913</v>
      </c>
      <c r="I619" s="207" t="s">
        <v>92</v>
      </c>
      <c r="J619" s="217">
        <v>1808900</v>
      </c>
      <c r="K619" s="207"/>
      <c r="L619" s="207"/>
      <c r="M619" s="207"/>
      <c r="N619" s="207">
        <v>1808900</v>
      </c>
      <c r="Q619"/>
    </row>
    <row r="620" spans="2:17" ht="15" x14ac:dyDescent="0.4">
      <c r="B620" s="151">
        <f>VLOOKUP(C620,Companies[],3,FALSE)</f>
        <v>30019775</v>
      </c>
      <c r="C620" s="151" t="s">
        <v>190</v>
      </c>
      <c r="D620" s="207" t="s">
        <v>430</v>
      </c>
      <c r="E620" s="207" t="s">
        <v>1135</v>
      </c>
      <c r="F620" s="207" t="s">
        <v>61</v>
      </c>
      <c r="G620" s="207" t="s">
        <v>73</v>
      </c>
      <c r="H620" s="151" t="s">
        <v>865</v>
      </c>
      <c r="I620" s="207" t="s">
        <v>92</v>
      </c>
      <c r="J620" s="217">
        <v>1795650</v>
      </c>
      <c r="K620" s="207"/>
      <c r="L620" s="207"/>
      <c r="M620" s="207"/>
      <c r="N620" s="207">
        <v>1795650</v>
      </c>
      <c r="Q620"/>
    </row>
    <row r="621" spans="2:17" ht="15" x14ac:dyDescent="0.4">
      <c r="B621" s="151">
        <f>VLOOKUP(C621,Companies[],3,FALSE)</f>
        <v>30019775</v>
      </c>
      <c r="C621" s="151" t="s">
        <v>190</v>
      </c>
      <c r="D621" s="207" t="s">
        <v>430</v>
      </c>
      <c r="E621" s="207" t="s">
        <v>1135</v>
      </c>
      <c r="F621" s="207" t="s">
        <v>61</v>
      </c>
      <c r="G621" s="207" t="s">
        <v>73</v>
      </c>
      <c r="H621" s="151" t="s">
        <v>1023</v>
      </c>
      <c r="I621" s="207" t="s">
        <v>92</v>
      </c>
      <c r="J621" s="217">
        <v>1793500</v>
      </c>
      <c r="K621" s="207"/>
      <c r="L621" s="207"/>
      <c r="M621" s="207"/>
      <c r="N621" s="207">
        <v>1793500</v>
      </c>
      <c r="Q621"/>
    </row>
    <row r="622" spans="2:17" ht="15" x14ac:dyDescent="0.4">
      <c r="B622" s="151">
        <f>VLOOKUP(C622,Companies[],3,FALSE)</f>
        <v>135390</v>
      </c>
      <c r="C622" s="151" t="s">
        <v>188</v>
      </c>
      <c r="D622" s="207" t="s">
        <v>430</v>
      </c>
      <c r="E622" s="207" t="s">
        <v>1135</v>
      </c>
      <c r="F622" s="207" t="s">
        <v>61</v>
      </c>
      <c r="G622" s="207" t="s">
        <v>73</v>
      </c>
      <c r="H622" s="151" t="s">
        <v>543</v>
      </c>
      <c r="I622" s="207" t="s">
        <v>92</v>
      </c>
      <c r="J622" s="217">
        <v>1697000</v>
      </c>
      <c r="K622" s="207"/>
      <c r="L622" s="207"/>
      <c r="M622" s="207"/>
      <c r="N622" s="207">
        <v>1697000</v>
      </c>
      <c r="Q622"/>
    </row>
    <row r="623" spans="2:17" ht="15" x14ac:dyDescent="0.4">
      <c r="B623" s="151">
        <f>VLOOKUP(C623,Companies[],3,FALSE)</f>
        <v>33862865</v>
      </c>
      <c r="C623" s="151" t="s">
        <v>465</v>
      </c>
      <c r="D623" s="207" t="s">
        <v>430</v>
      </c>
      <c r="E623" s="207" t="s">
        <v>1137</v>
      </c>
      <c r="F623" s="207" t="s">
        <v>108</v>
      </c>
      <c r="G623" s="207" t="s">
        <v>108</v>
      </c>
      <c r="H623" s="151"/>
      <c r="I623" s="207" t="s">
        <v>92</v>
      </c>
      <c r="J623" s="217">
        <v>1675431.57</v>
      </c>
      <c r="K623" s="207"/>
      <c r="L623" s="207"/>
      <c r="M623" s="207"/>
      <c r="N623" s="207"/>
      <c r="Q623"/>
    </row>
    <row r="624" spans="2:17" ht="15" x14ac:dyDescent="0.4">
      <c r="B624" s="151">
        <f>VLOOKUP(C624,Companies[],3,FALSE)</f>
        <v>37014600</v>
      </c>
      <c r="C624" s="151" t="s">
        <v>504</v>
      </c>
      <c r="D624" s="207" t="s">
        <v>430</v>
      </c>
      <c r="E624" s="207" t="s">
        <v>1135</v>
      </c>
      <c r="F624" s="207" t="s">
        <v>61</v>
      </c>
      <c r="G624" s="207" t="s">
        <v>73</v>
      </c>
      <c r="H624" s="151"/>
      <c r="I624" s="207" t="s">
        <v>92</v>
      </c>
      <c r="J624" s="217">
        <v>1674845.7399999998</v>
      </c>
      <c r="K624" s="207"/>
      <c r="L624" s="207"/>
      <c r="M624" s="207"/>
      <c r="N624" s="207"/>
      <c r="Q624"/>
    </row>
    <row r="625" spans="2:17" ht="15" x14ac:dyDescent="0.4">
      <c r="B625" s="151">
        <f>VLOOKUP(C625,Companies[],3,FALSE)</f>
        <v>30019775</v>
      </c>
      <c r="C625" s="151" t="s">
        <v>190</v>
      </c>
      <c r="D625" s="207" t="s">
        <v>430</v>
      </c>
      <c r="E625" s="207" t="s">
        <v>1135</v>
      </c>
      <c r="F625" s="207" t="s">
        <v>61</v>
      </c>
      <c r="G625" s="207" t="s">
        <v>73</v>
      </c>
      <c r="H625" s="151" t="s">
        <v>969</v>
      </c>
      <c r="I625" s="207" t="s">
        <v>92</v>
      </c>
      <c r="J625" s="222">
        <v>1637720</v>
      </c>
      <c r="K625" s="207"/>
      <c r="L625" s="207"/>
      <c r="M625" s="207"/>
      <c r="N625" s="207">
        <v>1637720</v>
      </c>
      <c r="Q625"/>
    </row>
    <row r="626" spans="2:17" ht="15" x14ac:dyDescent="0.4">
      <c r="B626" s="151">
        <f>VLOOKUP(C626,Companies[],3,FALSE)</f>
        <v>22402928</v>
      </c>
      <c r="C626" s="151" t="s">
        <v>478</v>
      </c>
      <c r="D626" s="207" t="s">
        <v>430</v>
      </c>
      <c r="E626" s="207" t="s">
        <v>1122</v>
      </c>
      <c r="F626" s="207" t="s">
        <v>108</v>
      </c>
      <c r="G626" s="207" t="s">
        <v>108</v>
      </c>
      <c r="H626" s="151"/>
      <c r="I626" s="207" t="s">
        <v>92</v>
      </c>
      <c r="J626" s="217">
        <v>1613500</v>
      </c>
      <c r="K626" s="207"/>
      <c r="L626" s="207"/>
      <c r="M626" s="207"/>
      <c r="N626" s="207"/>
      <c r="Q626"/>
    </row>
    <row r="627" spans="2:17" ht="15" x14ac:dyDescent="0.4">
      <c r="B627" s="151">
        <f>VLOOKUP(C627,Companies[],3,FALSE)</f>
        <v>30019775</v>
      </c>
      <c r="C627" s="151" t="s">
        <v>190</v>
      </c>
      <c r="D627" s="207" t="s">
        <v>430</v>
      </c>
      <c r="E627" s="207" t="s">
        <v>1135</v>
      </c>
      <c r="F627" s="207" t="s">
        <v>61</v>
      </c>
      <c r="G627" s="207" t="s">
        <v>73</v>
      </c>
      <c r="H627" s="151" t="s">
        <v>955</v>
      </c>
      <c r="I627" s="207" t="s">
        <v>92</v>
      </c>
      <c r="J627" s="217">
        <v>1613440</v>
      </c>
      <c r="K627" s="207"/>
      <c r="L627" s="207"/>
      <c r="M627" s="207"/>
      <c r="N627" s="207">
        <v>1613440</v>
      </c>
      <c r="Q627"/>
    </row>
    <row r="628" spans="2:17" ht="15" x14ac:dyDescent="0.4">
      <c r="B628" s="151">
        <f>VLOOKUP(C628,Companies[],3,FALSE)</f>
        <v>30019775</v>
      </c>
      <c r="C628" s="151" t="s">
        <v>190</v>
      </c>
      <c r="D628" s="207" t="s">
        <v>430</v>
      </c>
      <c r="E628" s="207" t="s">
        <v>1135</v>
      </c>
      <c r="F628" s="207" t="s">
        <v>61</v>
      </c>
      <c r="G628" s="207" t="s">
        <v>73</v>
      </c>
      <c r="H628" s="151" t="s">
        <v>941</v>
      </c>
      <c r="I628" s="207" t="s">
        <v>92</v>
      </c>
      <c r="J628" s="217">
        <v>1585600</v>
      </c>
      <c r="K628" s="207"/>
      <c r="L628" s="207"/>
      <c r="M628" s="207"/>
      <c r="N628" s="207">
        <v>1585600</v>
      </c>
      <c r="Q628"/>
    </row>
    <row r="629" spans="2:17" ht="15" x14ac:dyDescent="0.4">
      <c r="B629" s="151">
        <f>VLOOKUP(C629,Companies[],3,FALSE)</f>
        <v>135390</v>
      </c>
      <c r="C629" s="151" t="s">
        <v>188</v>
      </c>
      <c r="D629" s="207" t="s">
        <v>430</v>
      </c>
      <c r="E629" s="207" t="s">
        <v>1135</v>
      </c>
      <c r="F629" s="207" t="s">
        <v>61</v>
      </c>
      <c r="G629" s="207" t="s">
        <v>73</v>
      </c>
      <c r="H629" s="151" t="s">
        <v>605</v>
      </c>
      <c r="I629" s="207" t="s">
        <v>92</v>
      </c>
      <c r="J629" s="217">
        <v>1585000</v>
      </c>
      <c r="K629" s="207"/>
      <c r="L629" s="207"/>
      <c r="M629" s="207"/>
      <c r="N629" s="207">
        <v>1585000</v>
      </c>
      <c r="Q629"/>
    </row>
    <row r="630" spans="2:17" ht="15" x14ac:dyDescent="0.4">
      <c r="B630" s="151">
        <f>VLOOKUP(C630,Companies[],3,FALSE)</f>
        <v>24186185</v>
      </c>
      <c r="C630" s="151" t="s">
        <v>471</v>
      </c>
      <c r="D630" s="207" t="s">
        <v>430</v>
      </c>
      <c r="E630" s="207" t="s">
        <v>1137</v>
      </c>
      <c r="F630" s="207" t="s">
        <v>108</v>
      </c>
      <c r="G630" s="207" t="s">
        <v>108</v>
      </c>
      <c r="H630" s="151"/>
      <c r="I630" s="207" t="s">
        <v>92</v>
      </c>
      <c r="J630" s="217">
        <v>1565396.0899999999</v>
      </c>
      <c r="K630" s="207"/>
      <c r="L630" s="207"/>
      <c r="M630" s="207"/>
      <c r="N630" s="207"/>
      <c r="Q630"/>
    </row>
    <row r="631" spans="2:17" ht="15" x14ac:dyDescent="0.4">
      <c r="B631" s="151">
        <f>VLOOKUP(C631,Companies[],3,FALSE)</f>
        <v>30019775</v>
      </c>
      <c r="C631" s="151" t="s">
        <v>190</v>
      </c>
      <c r="D631" s="207" t="s">
        <v>430</v>
      </c>
      <c r="E631" s="207" t="s">
        <v>1135</v>
      </c>
      <c r="F631" s="207" t="s">
        <v>61</v>
      </c>
      <c r="G631" s="207" t="s">
        <v>73</v>
      </c>
      <c r="H631" s="151" t="s">
        <v>1037</v>
      </c>
      <c r="I631" s="207" t="s">
        <v>92</v>
      </c>
      <c r="J631" s="217">
        <v>1541950</v>
      </c>
      <c r="K631" s="207"/>
      <c r="L631" s="207"/>
      <c r="M631" s="207"/>
      <c r="N631" s="207">
        <v>1541950</v>
      </c>
      <c r="Q631"/>
    </row>
    <row r="632" spans="2:17" ht="15" x14ac:dyDescent="0.4">
      <c r="B632" s="151">
        <f>VLOOKUP(C632,Companies[],3,FALSE)</f>
        <v>135390</v>
      </c>
      <c r="C632" s="151" t="s">
        <v>188</v>
      </c>
      <c r="D632" s="207" t="s">
        <v>430</v>
      </c>
      <c r="E632" s="207" t="s">
        <v>1135</v>
      </c>
      <c r="F632" s="207" t="s">
        <v>61</v>
      </c>
      <c r="G632" s="207" t="s">
        <v>73</v>
      </c>
      <c r="H632" s="151" t="s">
        <v>641</v>
      </c>
      <c r="I632" s="207" t="s">
        <v>92</v>
      </c>
      <c r="J632" s="217">
        <v>1537100</v>
      </c>
      <c r="K632" s="207"/>
      <c r="L632" s="207"/>
      <c r="M632" s="207"/>
      <c r="N632" s="207">
        <v>1537100</v>
      </c>
      <c r="Q632"/>
    </row>
    <row r="633" spans="2:17" ht="15" x14ac:dyDescent="0.4">
      <c r="B633" s="151">
        <f>VLOOKUP(C633,Companies[],3,FALSE)</f>
        <v>30019775</v>
      </c>
      <c r="C633" s="151" t="s">
        <v>190</v>
      </c>
      <c r="D633" s="207" t="s">
        <v>430</v>
      </c>
      <c r="E633" s="207" t="s">
        <v>1135</v>
      </c>
      <c r="F633" s="207" t="s">
        <v>61</v>
      </c>
      <c r="G633" s="207" t="s">
        <v>73</v>
      </c>
      <c r="H633" s="151" t="s">
        <v>1047</v>
      </c>
      <c r="I633" s="207" t="s">
        <v>92</v>
      </c>
      <c r="J633" s="217">
        <v>1513810</v>
      </c>
      <c r="K633" s="207"/>
      <c r="L633" s="207"/>
      <c r="M633" s="207"/>
      <c r="N633" s="207">
        <v>1513810</v>
      </c>
      <c r="Q633"/>
    </row>
    <row r="634" spans="2:17" ht="15" x14ac:dyDescent="0.4">
      <c r="B634" s="151">
        <f>VLOOKUP(C634,Companies[],3,FALSE)</f>
        <v>36050166</v>
      </c>
      <c r="C634" s="151" t="s">
        <v>467</v>
      </c>
      <c r="D634" s="207" t="s">
        <v>430</v>
      </c>
      <c r="E634" s="207" t="s">
        <v>1122</v>
      </c>
      <c r="F634" s="207" t="s">
        <v>108</v>
      </c>
      <c r="G634" s="207" t="s">
        <v>108</v>
      </c>
      <c r="H634" s="151"/>
      <c r="I634" s="207" t="s">
        <v>92</v>
      </c>
      <c r="J634" s="217">
        <v>1509229.1600000001</v>
      </c>
      <c r="K634" s="207"/>
      <c r="L634" s="207"/>
      <c r="M634" s="207"/>
      <c r="N634" s="207"/>
      <c r="Q634"/>
    </row>
    <row r="635" spans="2:17" ht="15" x14ac:dyDescent="0.4">
      <c r="B635" s="151">
        <f>VLOOKUP(C635,Companies[],3,FALSE)</f>
        <v>30019775</v>
      </c>
      <c r="C635" s="151" t="s">
        <v>190</v>
      </c>
      <c r="D635" s="207" t="s">
        <v>430</v>
      </c>
      <c r="E635" s="207" t="s">
        <v>1135</v>
      </c>
      <c r="F635" s="207" t="s">
        <v>61</v>
      </c>
      <c r="G635" s="207" t="s">
        <v>73</v>
      </c>
      <c r="H635" s="151" t="s">
        <v>833</v>
      </c>
      <c r="I635" s="207" t="s">
        <v>92</v>
      </c>
      <c r="J635" s="217">
        <v>1497560</v>
      </c>
      <c r="K635" s="207"/>
      <c r="L635" s="207"/>
      <c r="M635" s="207"/>
      <c r="N635" s="207">
        <v>1497560</v>
      </c>
      <c r="Q635"/>
    </row>
    <row r="636" spans="2:17" ht="15" x14ac:dyDescent="0.4">
      <c r="B636" s="151">
        <f>VLOOKUP(C636,Companies[],3,FALSE)</f>
        <v>135390</v>
      </c>
      <c r="C636" s="151" t="s">
        <v>188</v>
      </c>
      <c r="D636" s="207" t="s">
        <v>430</v>
      </c>
      <c r="E636" s="207" t="s">
        <v>1135</v>
      </c>
      <c r="F636" s="207" t="s">
        <v>61</v>
      </c>
      <c r="G636" s="207" t="s">
        <v>73</v>
      </c>
      <c r="H636" s="151" t="s">
        <v>665</v>
      </c>
      <c r="I636" s="207" t="s">
        <v>92</v>
      </c>
      <c r="J636" s="217">
        <v>1454800</v>
      </c>
      <c r="K636" s="207"/>
      <c r="L636" s="207"/>
      <c r="M636" s="207"/>
      <c r="N636" s="207">
        <v>1454800</v>
      </c>
      <c r="Q636"/>
    </row>
    <row r="637" spans="2:17" ht="15" x14ac:dyDescent="0.4">
      <c r="B637" s="207">
        <f>VLOOKUP(C637,Companies[],3,FALSE)</f>
        <v>30019775</v>
      </c>
      <c r="C637" s="207" t="s">
        <v>190</v>
      </c>
      <c r="D637" s="207" t="s">
        <v>430</v>
      </c>
      <c r="E637" s="207" t="s">
        <v>1135</v>
      </c>
      <c r="F637" s="207" t="s">
        <v>61</v>
      </c>
      <c r="G637" s="207" t="s">
        <v>73</v>
      </c>
      <c r="H637" s="207" t="s">
        <v>929</v>
      </c>
      <c r="I637" s="207" t="s">
        <v>92</v>
      </c>
      <c r="J637" s="217">
        <v>1453490</v>
      </c>
      <c r="K637" s="207"/>
      <c r="L637" s="207"/>
      <c r="M637" s="207"/>
      <c r="N637" s="207">
        <v>1453490</v>
      </c>
      <c r="Q637"/>
    </row>
    <row r="638" spans="2:17" ht="15" x14ac:dyDescent="0.4">
      <c r="B638" s="151">
        <f>VLOOKUP(C638,Companies[],3,FALSE)</f>
        <v>135390</v>
      </c>
      <c r="C638" s="151" t="s">
        <v>188</v>
      </c>
      <c r="D638" s="207" t="s">
        <v>430</v>
      </c>
      <c r="E638" s="207" t="s">
        <v>1135</v>
      </c>
      <c r="F638" s="207" t="s">
        <v>61</v>
      </c>
      <c r="G638" s="207" t="s">
        <v>73</v>
      </c>
      <c r="H638" s="151" t="s">
        <v>647</v>
      </c>
      <c r="I638" s="207" t="s">
        <v>92</v>
      </c>
      <c r="J638" s="217">
        <v>1433600</v>
      </c>
      <c r="K638" s="207"/>
      <c r="L638" s="207"/>
      <c r="M638" s="207"/>
      <c r="N638" s="207">
        <v>1433600</v>
      </c>
      <c r="Q638"/>
    </row>
    <row r="639" spans="2:17" ht="15" x14ac:dyDescent="0.4">
      <c r="B639" s="151">
        <f>VLOOKUP(C639,Companies[],3,FALSE)</f>
        <v>35602704</v>
      </c>
      <c r="C639" s="151" t="s">
        <v>459</v>
      </c>
      <c r="D639" s="207" t="s">
        <v>430</v>
      </c>
      <c r="E639" s="207" t="s">
        <v>1137</v>
      </c>
      <c r="F639" s="207" t="s">
        <v>108</v>
      </c>
      <c r="G639" s="207" t="s">
        <v>108</v>
      </c>
      <c r="H639" s="151"/>
      <c r="I639" s="207" t="s">
        <v>92</v>
      </c>
      <c r="J639" s="217">
        <v>1426317.62</v>
      </c>
      <c r="K639" s="207"/>
      <c r="L639" s="207"/>
      <c r="M639" s="207"/>
      <c r="N639" s="207"/>
      <c r="Q639"/>
    </row>
    <row r="640" spans="2:17" ht="15" x14ac:dyDescent="0.4">
      <c r="B640" s="151">
        <f>VLOOKUP(C640,Companies[],3,FALSE)</f>
        <v>32323256</v>
      </c>
      <c r="C640" s="151" t="s">
        <v>202</v>
      </c>
      <c r="D640" s="207" t="s">
        <v>430</v>
      </c>
      <c r="E640" s="207" t="s">
        <v>1135</v>
      </c>
      <c r="F640" s="207" t="s">
        <v>61</v>
      </c>
      <c r="G640" s="207" t="s">
        <v>73</v>
      </c>
      <c r="H640" s="151"/>
      <c r="I640" s="207" t="s">
        <v>92</v>
      </c>
      <c r="J640" s="217">
        <v>1420160.88</v>
      </c>
      <c r="K640" s="207"/>
      <c r="L640" s="207"/>
      <c r="M640" s="207"/>
      <c r="N640" s="207"/>
      <c r="Q640"/>
    </row>
    <row r="641" spans="2:17" ht="15" x14ac:dyDescent="0.4">
      <c r="B641" s="151">
        <f>VLOOKUP(C641,Companies[],3,FALSE)</f>
        <v>30019775</v>
      </c>
      <c r="C641" s="151" t="s">
        <v>190</v>
      </c>
      <c r="D641" s="207" t="s">
        <v>430</v>
      </c>
      <c r="E641" s="207" t="s">
        <v>1135</v>
      </c>
      <c r="F641" s="207" t="s">
        <v>61</v>
      </c>
      <c r="G641" s="207" t="s">
        <v>73</v>
      </c>
      <c r="H641" s="151" t="s">
        <v>849</v>
      </c>
      <c r="I641" s="207" t="s">
        <v>92</v>
      </c>
      <c r="J641" s="217">
        <v>1418580</v>
      </c>
      <c r="K641" s="207"/>
      <c r="L641" s="207"/>
      <c r="M641" s="207"/>
      <c r="N641" s="207">
        <v>1418580</v>
      </c>
      <c r="Q641"/>
    </row>
    <row r="642" spans="2:17" ht="15" x14ac:dyDescent="0.4">
      <c r="B642" s="151">
        <f>VLOOKUP(C642,Companies[],3,FALSE)</f>
        <v>135390</v>
      </c>
      <c r="C642" s="151" t="s">
        <v>188</v>
      </c>
      <c r="D642" s="207" t="s">
        <v>430</v>
      </c>
      <c r="E642" s="207" t="s">
        <v>1135</v>
      </c>
      <c r="F642" s="207" t="s">
        <v>61</v>
      </c>
      <c r="G642" s="207" t="s">
        <v>73</v>
      </c>
      <c r="H642" s="151" t="s">
        <v>609</v>
      </c>
      <c r="I642" s="207" t="s">
        <v>92</v>
      </c>
      <c r="J642" s="217">
        <v>1416000</v>
      </c>
      <c r="K642" s="207"/>
      <c r="L642" s="207"/>
      <c r="M642" s="207"/>
      <c r="N642" s="207">
        <v>1416000</v>
      </c>
      <c r="Q642"/>
    </row>
    <row r="643" spans="2:17" ht="15" x14ac:dyDescent="0.4">
      <c r="B643" s="151">
        <f>VLOOKUP(C643,Companies[],3,FALSE)</f>
        <v>30019775</v>
      </c>
      <c r="C643" s="151" t="s">
        <v>190</v>
      </c>
      <c r="D643" s="207" t="s">
        <v>430</v>
      </c>
      <c r="E643" s="207" t="s">
        <v>1135</v>
      </c>
      <c r="F643" s="207" t="s">
        <v>61</v>
      </c>
      <c r="G643" s="207" t="s">
        <v>73</v>
      </c>
      <c r="H643" s="151" t="s">
        <v>901</v>
      </c>
      <c r="I643" s="207" t="s">
        <v>92</v>
      </c>
      <c r="J643" s="217">
        <v>1415500</v>
      </c>
      <c r="K643" s="207"/>
      <c r="L643" s="207"/>
      <c r="M643" s="207"/>
      <c r="N643" s="207">
        <v>1415500</v>
      </c>
      <c r="Q643"/>
    </row>
    <row r="644" spans="2:17" ht="15" x14ac:dyDescent="0.4">
      <c r="B644" s="151">
        <f>VLOOKUP(C644,Companies[],3,FALSE)</f>
        <v>30019775</v>
      </c>
      <c r="C644" s="151" t="s">
        <v>190</v>
      </c>
      <c r="D644" s="207" t="s">
        <v>430</v>
      </c>
      <c r="E644" s="207" t="s">
        <v>1135</v>
      </c>
      <c r="F644" s="207" t="s">
        <v>61</v>
      </c>
      <c r="G644" s="207" t="s">
        <v>73</v>
      </c>
      <c r="H644" s="151" t="s">
        <v>1005</v>
      </c>
      <c r="I644" s="207" t="s">
        <v>92</v>
      </c>
      <c r="J644" s="217">
        <v>1402940</v>
      </c>
      <c r="K644" s="207"/>
      <c r="L644" s="207"/>
      <c r="M644" s="207"/>
      <c r="N644" s="207">
        <v>1402940</v>
      </c>
      <c r="Q644"/>
    </row>
    <row r="645" spans="2:17" ht="15" x14ac:dyDescent="0.4">
      <c r="B645" s="151">
        <f>VLOOKUP(C645,Companies[],3,FALSE)</f>
        <v>135390</v>
      </c>
      <c r="C645" s="151" t="s">
        <v>188</v>
      </c>
      <c r="D645" s="207" t="s">
        <v>430</v>
      </c>
      <c r="E645" s="207" t="s">
        <v>1135</v>
      </c>
      <c r="F645" s="207" t="s">
        <v>61</v>
      </c>
      <c r="G645" s="207" t="s">
        <v>73</v>
      </c>
      <c r="H645" s="151" t="s">
        <v>621</v>
      </c>
      <c r="I645" s="207" t="s">
        <v>92</v>
      </c>
      <c r="J645" s="217">
        <v>1390100</v>
      </c>
      <c r="K645" s="207"/>
      <c r="L645" s="207"/>
      <c r="M645" s="207"/>
      <c r="N645" s="207">
        <v>1390100</v>
      </c>
      <c r="Q645"/>
    </row>
    <row r="646" spans="2:17" ht="15" x14ac:dyDescent="0.4">
      <c r="B646" s="151">
        <f>VLOOKUP(C646,Companies[],3,FALSE)</f>
        <v>30019775</v>
      </c>
      <c r="C646" s="151" t="s">
        <v>190</v>
      </c>
      <c r="D646" s="207" t="s">
        <v>430</v>
      </c>
      <c r="E646" s="207" t="s">
        <v>1135</v>
      </c>
      <c r="F646" s="207" t="s">
        <v>61</v>
      </c>
      <c r="G646" s="207" t="s">
        <v>73</v>
      </c>
      <c r="H646" s="151" t="s">
        <v>790</v>
      </c>
      <c r="I646" s="207" t="s">
        <v>92</v>
      </c>
      <c r="J646" s="217">
        <v>1334590</v>
      </c>
      <c r="K646" s="207"/>
      <c r="L646" s="207"/>
      <c r="M646" s="207"/>
      <c r="N646" s="207">
        <v>1334590</v>
      </c>
      <c r="Q646"/>
    </row>
    <row r="647" spans="2:17" ht="15" x14ac:dyDescent="0.4">
      <c r="B647" s="151">
        <f>VLOOKUP(C647,Companies[],3,FALSE)</f>
        <v>23703371</v>
      </c>
      <c r="C647" s="151" t="s">
        <v>479</v>
      </c>
      <c r="D647" s="207" t="s">
        <v>430</v>
      </c>
      <c r="E647" s="207" t="s">
        <v>1137</v>
      </c>
      <c r="F647" s="207" t="s">
        <v>108</v>
      </c>
      <c r="G647" s="207" t="s">
        <v>108</v>
      </c>
      <c r="H647" s="151"/>
      <c r="I647" s="207" t="s">
        <v>92</v>
      </c>
      <c r="J647" s="217">
        <v>1331305.3800000001</v>
      </c>
      <c r="K647" s="207"/>
      <c r="L647" s="207"/>
      <c r="M647" s="207"/>
      <c r="N647" s="207"/>
      <c r="Q647"/>
    </row>
    <row r="648" spans="2:17" ht="15" x14ac:dyDescent="0.4">
      <c r="B648" s="151">
        <f>VLOOKUP(C648,Companies[],3,FALSE)</f>
        <v>40695853</v>
      </c>
      <c r="C648" s="151" t="s">
        <v>212</v>
      </c>
      <c r="D648" s="207" t="s">
        <v>430</v>
      </c>
      <c r="E648" s="207" t="s">
        <v>1135</v>
      </c>
      <c r="F648" s="207" t="s">
        <v>61</v>
      </c>
      <c r="G648" s="207" t="s">
        <v>73</v>
      </c>
      <c r="H648" s="151"/>
      <c r="I648" s="207" t="s">
        <v>92</v>
      </c>
      <c r="J648" s="217">
        <v>1322890.1900000002</v>
      </c>
      <c r="K648" s="207"/>
      <c r="L648" s="207"/>
      <c r="M648" s="207"/>
      <c r="N648" s="207"/>
      <c r="Q648"/>
    </row>
    <row r="649" spans="2:17" ht="15" x14ac:dyDescent="0.4">
      <c r="B649" s="151">
        <f>VLOOKUP(C649,Companies[],3,FALSE)</f>
        <v>30019775</v>
      </c>
      <c r="C649" s="151" t="s">
        <v>190</v>
      </c>
      <c r="D649" s="207" t="s">
        <v>430</v>
      </c>
      <c r="E649" s="207" t="s">
        <v>1135</v>
      </c>
      <c r="F649" s="207" t="s">
        <v>61</v>
      </c>
      <c r="G649" s="207" t="s">
        <v>73</v>
      </c>
      <c r="H649" s="151" t="s">
        <v>849</v>
      </c>
      <c r="I649" s="207" t="s">
        <v>92</v>
      </c>
      <c r="J649" s="217">
        <v>1296910</v>
      </c>
      <c r="K649" s="207"/>
      <c r="L649" s="207"/>
      <c r="M649" s="207"/>
      <c r="N649" s="207">
        <v>1296910</v>
      </c>
      <c r="Q649"/>
    </row>
    <row r="650" spans="2:17" ht="15" x14ac:dyDescent="0.4">
      <c r="B650" s="151">
        <f>VLOOKUP(C650,Companies[],3,FALSE)</f>
        <v>37064892</v>
      </c>
      <c r="C650" s="151" t="s">
        <v>493</v>
      </c>
      <c r="D650" s="207" t="s">
        <v>432</v>
      </c>
      <c r="E650" s="207" t="s">
        <v>1130</v>
      </c>
      <c r="F650" s="207" t="s">
        <v>108</v>
      </c>
      <c r="G650" s="207" t="s">
        <v>108</v>
      </c>
      <c r="H650" s="151"/>
      <c r="I650" s="207" t="s">
        <v>92</v>
      </c>
      <c r="J650" s="217">
        <v>1261671</v>
      </c>
      <c r="K650" s="207"/>
      <c r="L650" s="207"/>
      <c r="M650" s="207"/>
      <c r="N650" s="207"/>
      <c r="Q650"/>
    </row>
    <row r="651" spans="2:17" ht="15" x14ac:dyDescent="0.4">
      <c r="B651" s="151">
        <f>VLOOKUP(C651,Companies[],3,FALSE)</f>
        <v>135390</v>
      </c>
      <c r="C651" s="151" t="s">
        <v>188</v>
      </c>
      <c r="D651" s="207" t="s">
        <v>430</v>
      </c>
      <c r="E651" s="207" t="s">
        <v>1135</v>
      </c>
      <c r="F651" s="207" t="s">
        <v>61</v>
      </c>
      <c r="G651" s="207" t="s">
        <v>73</v>
      </c>
      <c r="H651" s="151" t="s">
        <v>587</v>
      </c>
      <c r="I651" s="207" t="s">
        <v>92</v>
      </c>
      <c r="J651" s="217">
        <v>1244000</v>
      </c>
      <c r="K651" s="207"/>
      <c r="L651" s="207"/>
      <c r="M651" s="207"/>
      <c r="N651" s="207">
        <v>1244000</v>
      </c>
      <c r="Q651"/>
    </row>
    <row r="652" spans="2:17" ht="15" x14ac:dyDescent="0.4">
      <c r="B652" s="151">
        <f>VLOOKUP(C652,Companies[],3,FALSE)</f>
        <v>30019775</v>
      </c>
      <c r="C652" s="151" t="s">
        <v>190</v>
      </c>
      <c r="D652" s="207" t="s">
        <v>430</v>
      </c>
      <c r="E652" s="207" t="s">
        <v>1135</v>
      </c>
      <c r="F652" s="207" t="s">
        <v>61</v>
      </c>
      <c r="G652" s="207" t="s">
        <v>73</v>
      </c>
      <c r="H652" s="151" t="s">
        <v>993</v>
      </c>
      <c r="I652" s="207" t="s">
        <v>92</v>
      </c>
      <c r="J652" s="217">
        <v>1242220</v>
      </c>
      <c r="K652" s="207"/>
      <c r="L652" s="207"/>
      <c r="M652" s="207"/>
      <c r="N652" s="207">
        <v>1242220</v>
      </c>
      <c r="Q652"/>
    </row>
    <row r="653" spans="2:17" ht="15" x14ac:dyDescent="0.4">
      <c r="B653" s="151">
        <f>VLOOKUP(C653,Companies[],3,FALSE)</f>
        <v>135390</v>
      </c>
      <c r="C653" s="151" t="s">
        <v>188</v>
      </c>
      <c r="D653" s="207" t="s">
        <v>430</v>
      </c>
      <c r="E653" s="207" t="s">
        <v>1135</v>
      </c>
      <c r="F653" s="207" t="s">
        <v>61</v>
      </c>
      <c r="G653" s="207" t="s">
        <v>73</v>
      </c>
      <c r="H653" s="151" t="s">
        <v>655</v>
      </c>
      <c r="I653" s="207" t="s">
        <v>92</v>
      </c>
      <c r="J653" s="217">
        <v>1237200</v>
      </c>
      <c r="K653" s="207"/>
      <c r="L653" s="207"/>
      <c r="M653" s="207"/>
      <c r="N653" s="207">
        <v>1237200</v>
      </c>
      <c r="Q653"/>
    </row>
    <row r="654" spans="2:17" ht="15" x14ac:dyDescent="0.4">
      <c r="B654" s="151">
        <f>VLOOKUP(C654,Companies[],3,FALSE)</f>
        <v>135390</v>
      </c>
      <c r="C654" s="151" t="s">
        <v>188</v>
      </c>
      <c r="D654" s="207" t="s">
        <v>430</v>
      </c>
      <c r="E654" s="207" t="s">
        <v>1135</v>
      </c>
      <c r="F654" s="207" t="s">
        <v>61</v>
      </c>
      <c r="G654" s="207" t="s">
        <v>73</v>
      </c>
      <c r="H654" s="151" t="s">
        <v>645</v>
      </c>
      <c r="I654" s="207" t="s">
        <v>92</v>
      </c>
      <c r="J654" s="217">
        <v>1235900</v>
      </c>
      <c r="K654" s="207"/>
      <c r="L654" s="207"/>
      <c r="M654" s="207"/>
      <c r="N654" s="207">
        <v>1235900</v>
      </c>
      <c r="Q654"/>
    </row>
    <row r="655" spans="2:17" ht="15" x14ac:dyDescent="0.4">
      <c r="B655" s="151">
        <f>VLOOKUP(C655,Companies[],3,FALSE)</f>
        <v>135390</v>
      </c>
      <c r="C655" s="151" t="s">
        <v>188</v>
      </c>
      <c r="D655" s="207" t="s">
        <v>430</v>
      </c>
      <c r="E655" s="207" t="s">
        <v>1135</v>
      </c>
      <c r="F655" s="207" t="s">
        <v>61</v>
      </c>
      <c r="G655" s="207" t="s">
        <v>73</v>
      </c>
      <c r="H655" s="151" t="s">
        <v>555</v>
      </c>
      <c r="I655" s="207" t="s">
        <v>92</v>
      </c>
      <c r="J655" s="217">
        <v>1233400</v>
      </c>
      <c r="K655" s="207"/>
      <c r="L655" s="207"/>
      <c r="M655" s="207"/>
      <c r="N655" s="207">
        <v>1233400</v>
      </c>
      <c r="Q655"/>
    </row>
    <row r="656" spans="2:17" ht="15" x14ac:dyDescent="0.4">
      <c r="B656" s="151">
        <f>VLOOKUP(C656,Companies[],3,FALSE)</f>
        <v>30019775</v>
      </c>
      <c r="C656" s="151" t="s">
        <v>190</v>
      </c>
      <c r="D656" s="207" t="s">
        <v>430</v>
      </c>
      <c r="E656" s="207" t="s">
        <v>1135</v>
      </c>
      <c r="F656" s="207" t="s">
        <v>61</v>
      </c>
      <c r="G656" s="207" t="s">
        <v>73</v>
      </c>
      <c r="H656" s="151" t="s">
        <v>895</v>
      </c>
      <c r="I656" s="207" t="s">
        <v>92</v>
      </c>
      <c r="J656" s="217">
        <v>1218520</v>
      </c>
      <c r="K656" s="207"/>
      <c r="L656" s="207"/>
      <c r="M656" s="207"/>
      <c r="N656" s="207">
        <v>1218520</v>
      </c>
      <c r="Q656"/>
    </row>
    <row r="657" spans="2:17" ht="15" x14ac:dyDescent="0.4">
      <c r="B657" s="151">
        <f>VLOOKUP(C657,Companies[],3,FALSE)</f>
        <v>135390</v>
      </c>
      <c r="C657" s="151" t="s">
        <v>188</v>
      </c>
      <c r="D657" s="207" t="s">
        <v>430</v>
      </c>
      <c r="E657" s="207" t="s">
        <v>1135</v>
      </c>
      <c r="F657" s="207" t="s">
        <v>61</v>
      </c>
      <c r="G657" s="207" t="s">
        <v>73</v>
      </c>
      <c r="H657" s="151" t="s">
        <v>605</v>
      </c>
      <c r="I657" s="207" t="s">
        <v>92</v>
      </c>
      <c r="J657" s="217">
        <v>1217700</v>
      </c>
      <c r="K657" s="207"/>
      <c r="L657" s="207"/>
      <c r="M657" s="207"/>
      <c r="N657" s="207">
        <v>1217700</v>
      </c>
      <c r="Q657"/>
    </row>
    <row r="658" spans="2:17" ht="15" x14ac:dyDescent="0.4">
      <c r="B658" s="151">
        <f>VLOOKUP(C658,Companies[],3,FALSE)</f>
        <v>32087941</v>
      </c>
      <c r="C658" s="151" t="s">
        <v>207</v>
      </c>
      <c r="D658" s="207" t="s">
        <v>430</v>
      </c>
      <c r="E658" s="207" t="s">
        <v>1135</v>
      </c>
      <c r="F658" s="207" t="s">
        <v>61</v>
      </c>
      <c r="G658" s="207" t="s">
        <v>73</v>
      </c>
      <c r="H658" s="151"/>
      <c r="I658" s="207" t="s">
        <v>92</v>
      </c>
      <c r="J658" s="217">
        <v>1214934.2899999998</v>
      </c>
      <c r="K658" s="207"/>
      <c r="L658" s="207"/>
      <c r="M658" s="207"/>
      <c r="N658" s="207"/>
      <c r="Q658"/>
    </row>
    <row r="659" spans="2:17" ht="15" x14ac:dyDescent="0.4">
      <c r="B659" s="151">
        <f>VLOOKUP(C659,Companies[],3,FALSE)</f>
        <v>135390</v>
      </c>
      <c r="C659" s="151" t="s">
        <v>188</v>
      </c>
      <c r="D659" s="207" t="s">
        <v>430</v>
      </c>
      <c r="E659" s="207" t="s">
        <v>1135</v>
      </c>
      <c r="F659" s="207" t="s">
        <v>61</v>
      </c>
      <c r="G659" s="207" t="s">
        <v>73</v>
      </c>
      <c r="H659" s="151" t="s">
        <v>533</v>
      </c>
      <c r="I659" s="207" t="s">
        <v>92</v>
      </c>
      <c r="J659" s="217">
        <v>1205300</v>
      </c>
      <c r="K659" s="207"/>
      <c r="L659" s="207"/>
      <c r="M659" s="207"/>
      <c r="N659" s="207">
        <v>1205300</v>
      </c>
      <c r="Q659"/>
    </row>
    <row r="660" spans="2:17" ht="15" x14ac:dyDescent="0.4">
      <c r="B660" s="151">
        <f>VLOOKUP(C660,Companies[],3,FALSE)</f>
        <v>23152126</v>
      </c>
      <c r="C660" s="151" t="s">
        <v>192</v>
      </c>
      <c r="D660" s="207" t="s">
        <v>430</v>
      </c>
      <c r="E660" s="207" t="s">
        <v>1137</v>
      </c>
      <c r="F660" s="207" t="s">
        <v>108</v>
      </c>
      <c r="G660" s="207" t="s">
        <v>108</v>
      </c>
      <c r="H660" s="151"/>
      <c r="I660" s="207" t="s">
        <v>92</v>
      </c>
      <c r="J660" s="217">
        <v>1205050.3400000001</v>
      </c>
      <c r="K660" s="207"/>
      <c r="L660" s="207"/>
      <c r="M660" s="207"/>
      <c r="N660" s="207"/>
      <c r="Q660"/>
    </row>
    <row r="661" spans="2:17" ht="15" x14ac:dyDescent="0.4">
      <c r="B661" s="151">
        <f>VLOOKUP(C661,Companies[],3,FALSE)</f>
        <v>33426253</v>
      </c>
      <c r="C661" s="151" t="s">
        <v>203</v>
      </c>
      <c r="D661" s="207" t="s">
        <v>430</v>
      </c>
      <c r="E661" s="207" t="s">
        <v>1135</v>
      </c>
      <c r="F661" s="207" t="s">
        <v>61</v>
      </c>
      <c r="G661" s="207" t="s">
        <v>73</v>
      </c>
      <c r="H661" s="151"/>
      <c r="I661" s="207" t="s">
        <v>92</v>
      </c>
      <c r="J661" s="217">
        <v>1199945.1100000001</v>
      </c>
      <c r="K661" s="207"/>
      <c r="L661" s="207"/>
      <c r="M661" s="207"/>
      <c r="N661" s="207"/>
      <c r="Q661"/>
    </row>
    <row r="662" spans="2:17" ht="15" x14ac:dyDescent="0.4">
      <c r="B662" s="151">
        <f>VLOOKUP(C662,Companies[],3,FALSE)</f>
        <v>135390</v>
      </c>
      <c r="C662" s="151" t="s">
        <v>188</v>
      </c>
      <c r="D662" s="207" t="s">
        <v>430</v>
      </c>
      <c r="E662" s="207" t="s">
        <v>1135</v>
      </c>
      <c r="F662" s="207" t="s">
        <v>61</v>
      </c>
      <c r="G662" s="207" t="s">
        <v>73</v>
      </c>
      <c r="H662" s="151" t="s">
        <v>593</v>
      </c>
      <c r="I662" s="207" t="s">
        <v>92</v>
      </c>
      <c r="J662" s="217">
        <v>1171500</v>
      </c>
      <c r="K662" s="207"/>
      <c r="L662" s="207"/>
      <c r="M662" s="207"/>
      <c r="N662" s="207">
        <v>1171500</v>
      </c>
      <c r="Q662"/>
    </row>
    <row r="663" spans="2:17" ht="15" x14ac:dyDescent="0.4">
      <c r="B663" s="151">
        <f>VLOOKUP(C663,Companies[],3,FALSE)</f>
        <v>135390</v>
      </c>
      <c r="C663" s="151" t="s">
        <v>188</v>
      </c>
      <c r="D663" s="207" t="s">
        <v>430</v>
      </c>
      <c r="E663" s="207" t="s">
        <v>1135</v>
      </c>
      <c r="F663" s="207" t="s">
        <v>61</v>
      </c>
      <c r="G663" s="207" t="s">
        <v>73</v>
      </c>
      <c r="H663" s="151" t="s">
        <v>613</v>
      </c>
      <c r="I663" s="207" t="s">
        <v>92</v>
      </c>
      <c r="J663" s="217">
        <v>1166500</v>
      </c>
      <c r="K663" s="207"/>
      <c r="L663" s="207"/>
      <c r="M663" s="207"/>
      <c r="N663" s="207">
        <v>1166500</v>
      </c>
      <c r="Q663"/>
    </row>
    <row r="664" spans="2:17" ht="15" x14ac:dyDescent="0.4">
      <c r="B664" s="151">
        <f>VLOOKUP(C664,Companies[],3,FALSE)</f>
        <v>135390</v>
      </c>
      <c r="C664" s="151" t="s">
        <v>188</v>
      </c>
      <c r="D664" s="207" t="s">
        <v>430</v>
      </c>
      <c r="E664" s="207" t="s">
        <v>1135</v>
      </c>
      <c r="F664" s="207" t="s">
        <v>61</v>
      </c>
      <c r="G664" s="207" t="s">
        <v>73</v>
      </c>
      <c r="H664" s="151" t="s">
        <v>549</v>
      </c>
      <c r="I664" s="207" t="s">
        <v>92</v>
      </c>
      <c r="J664" s="217">
        <v>1129200</v>
      </c>
      <c r="K664" s="207"/>
      <c r="L664" s="207"/>
      <c r="M664" s="207"/>
      <c r="N664" s="207">
        <v>1129200</v>
      </c>
      <c r="Q664"/>
    </row>
    <row r="665" spans="2:17" ht="15" x14ac:dyDescent="0.4">
      <c r="B665" s="151">
        <f>VLOOKUP(C665,Companies[],3,FALSE)</f>
        <v>30019775</v>
      </c>
      <c r="C665" s="151" t="s">
        <v>190</v>
      </c>
      <c r="D665" s="207" t="s">
        <v>430</v>
      </c>
      <c r="E665" s="207" t="s">
        <v>1135</v>
      </c>
      <c r="F665" s="207" t="s">
        <v>61</v>
      </c>
      <c r="G665" s="207" t="s">
        <v>73</v>
      </c>
      <c r="H665" s="151" t="s">
        <v>997</v>
      </c>
      <c r="I665" s="207" t="s">
        <v>92</v>
      </c>
      <c r="J665" s="217">
        <v>1090260</v>
      </c>
      <c r="K665" s="207"/>
      <c r="L665" s="207"/>
      <c r="M665" s="207"/>
      <c r="N665" s="207">
        <v>1090260</v>
      </c>
      <c r="Q665"/>
    </row>
    <row r="666" spans="2:17" ht="15" x14ac:dyDescent="0.4">
      <c r="B666" s="151">
        <f>VLOOKUP(C666,Companies[],3,FALSE)</f>
        <v>135390</v>
      </c>
      <c r="C666" s="151" t="s">
        <v>188</v>
      </c>
      <c r="D666" s="207" t="s">
        <v>430</v>
      </c>
      <c r="E666" s="207" t="s">
        <v>1135</v>
      </c>
      <c r="F666" s="207" t="s">
        <v>61</v>
      </c>
      <c r="G666" s="207" t="s">
        <v>73</v>
      </c>
      <c r="H666" s="151" t="s">
        <v>535</v>
      </c>
      <c r="I666" s="207" t="s">
        <v>92</v>
      </c>
      <c r="J666" s="217">
        <v>1062500</v>
      </c>
      <c r="K666" s="207"/>
      <c r="L666" s="207"/>
      <c r="M666" s="207"/>
      <c r="N666" s="207">
        <v>1062500</v>
      </c>
      <c r="Q666"/>
    </row>
    <row r="667" spans="2:17" ht="15" x14ac:dyDescent="0.4">
      <c r="B667" s="151">
        <f>VLOOKUP(C667,Companies[],3,FALSE)</f>
        <v>135390</v>
      </c>
      <c r="C667" s="151" t="s">
        <v>188</v>
      </c>
      <c r="D667" s="207" t="s">
        <v>430</v>
      </c>
      <c r="E667" s="207" t="s">
        <v>1135</v>
      </c>
      <c r="F667" s="207" t="s">
        <v>61</v>
      </c>
      <c r="G667" s="207" t="s">
        <v>73</v>
      </c>
      <c r="H667" s="151" t="s">
        <v>643</v>
      </c>
      <c r="I667" s="207" t="s">
        <v>92</v>
      </c>
      <c r="J667" s="217">
        <v>1047800</v>
      </c>
      <c r="K667" s="207"/>
      <c r="L667" s="207"/>
      <c r="M667" s="207"/>
      <c r="N667" s="207">
        <v>1047800</v>
      </c>
      <c r="Q667"/>
    </row>
    <row r="668" spans="2:17" ht="15" x14ac:dyDescent="0.4">
      <c r="B668" s="151">
        <f>VLOOKUP(C668,Companies[],3,FALSE)</f>
        <v>135390</v>
      </c>
      <c r="C668" s="151" t="s">
        <v>188</v>
      </c>
      <c r="D668" s="207" t="s">
        <v>430</v>
      </c>
      <c r="E668" s="207" t="s">
        <v>1135</v>
      </c>
      <c r="F668" s="207" t="s">
        <v>61</v>
      </c>
      <c r="G668" s="207" t="s">
        <v>73</v>
      </c>
      <c r="H668" s="151" t="s">
        <v>561</v>
      </c>
      <c r="I668" s="207" t="s">
        <v>92</v>
      </c>
      <c r="J668" s="217">
        <v>1045099.9999999999</v>
      </c>
      <c r="K668" s="207"/>
      <c r="L668" s="207"/>
      <c r="M668" s="207"/>
      <c r="N668" s="207">
        <v>1045099.9999999999</v>
      </c>
      <c r="Q668"/>
    </row>
    <row r="669" spans="2:17" ht="15" x14ac:dyDescent="0.4">
      <c r="B669" s="151">
        <f>VLOOKUP(C669,Companies[],3,FALSE)</f>
        <v>38203132</v>
      </c>
      <c r="C669" s="151" t="s">
        <v>473</v>
      </c>
      <c r="D669" s="207" t="s">
        <v>430</v>
      </c>
      <c r="E669" s="207" t="s">
        <v>1122</v>
      </c>
      <c r="F669" s="207" t="s">
        <v>108</v>
      </c>
      <c r="G669" s="207" t="s">
        <v>108</v>
      </c>
      <c r="H669" s="151"/>
      <c r="I669" s="207" t="s">
        <v>92</v>
      </c>
      <c r="J669" s="217">
        <v>1031520</v>
      </c>
      <c r="K669" s="207"/>
      <c r="L669" s="207"/>
      <c r="M669" s="207"/>
      <c r="N669" s="207"/>
      <c r="Q669"/>
    </row>
    <row r="670" spans="2:17" ht="15" x14ac:dyDescent="0.4">
      <c r="B670" s="151">
        <f>VLOOKUP(C670,Companies[],3,FALSE)</f>
        <v>30019775</v>
      </c>
      <c r="C670" s="151" t="s">
        <v>190</v>
      </c>
      <c r="D670" s="207" t="s">
        <v>430</v>
      </c>
      <c r="E670" s="207" t="s">
        <v>1135</v>
      </c>
      <c r="F670" s="207" t="s">
        <v>61</v>
      </c>
      <c r="G670" s="207" t="s">
        <v>73</v>
      </c>
      <c r="H670" s="151" t="s">
        <v>799</v>
      </c>
      <c r="I670" s="207" t="s">
        <v>92</v>
      </c>
      <c r="J670" s="217">
        <v>1025500</v>
      </c>
      <c r="K670" s="207"/>
      <c r="L670" s="207"/>
      <c r="M670" s="207"/>
      <c r="N670" s="207">
        <v>1025500</v>
      </c>
      <c r="Q670"/>
    </row>
    <row r="671" spans="2:17" ht="15" x14ac:dyDescent="0.4">
      <c r="B671" s="151">
        <f>VLOOKUP(C671,Companies[],3,FALSE)</f>
        <v>36050166</v>
      </c>
      <c r="C671" s="151" t="s">
        <v>467</v>
      </c>
      <c r="D671" s="207" t="s">
        <v>430</v>
      </c>
      <c r="E671" s="207" t="s">
        <v>1132</v>
      </c>
      <c r="F671" s="207" t="s">
        <v>108</v>
      </c>
      <c r="G671" s="207" t="s">
        <v>108</v>
      </c>
      <c r="H671" s="151"/>
      <c r="I671" s="207" t="s">
        <v>92</v>
      </c>
      <c r="J671" s="217">
        <v>1023982.84</v>
      </c>
      <c r="K671" s="207"/>
      <c r="L671" s="207"/>
      <c r="M671" s="207"/>
      <c r="N671" s="207"/>
      <c r="Q671"/>
    </row>
    <row r="672" spans="2:17" ht="15" x14ac:dyDescent="0.4">
      <c r="B672" s="151">
        <f>VLOOKUP(C672,Companies[],3,FALSE)</f>
        <v>191329</v>
      </c>
      <c r="C672" s="151" t="s">
        <v>492</v>
      </c>
      <c r="D672" s="207" t="s">
        <v>430</v>
      </c>
      <c r="E672" s="207" t="s">
        <v>1127</v>
      </c>
      <c r="F672" s="207" t="s">
        <v>108</v>
      </c>
      <c r="G672" s="207" t="s">
        <v>108</v>
      </c>
      <c r="H672" s="151"/>
      <c r="I672" s="207" t="s">
        <v>92</v>
      </c>
      <c r="J672" s="217">
        <v>986790.88</v>
      </c>
      <c r="K672" s="207"/>
      <c r="L672" s="207"/>
      <c r="M672" s="207"/>
      <c r="N672" s="207"/>
      <c r="Q672"/>
    </row>
    <row r="673" spans="2:17" ht="15" x14ac:dyDescent="0.4">
      <c r="B673" s="151">
        <f>VLOOKUP(C673,Companies[],3,FALSE)</f>
        <v>35612749</v>
      </c>
      <c r="C673" s="151" t="s">
        <v>476</v>
      </c>
      <c r="D673" s="207" t="s">
        <v>430</v>
      </c>
      <c r="E673" s="207" t="s">
        <v>1137</v>
      </c>
      <c r="F673" s="207" t="s">
        <v>108</v>
      </c>
      <c r="G673" s="207" t="s">
        <v>108</v>
      </c>
      <c r="H673" s="151"/>
      <c r="I673" s="207" t="s">
        <v>92</v>
      </c>
      <c r="J673" s="217">
        <v>974730.6</v>
      </c>
      <c r="K673" s="207"/>
      <c r="L673" s="207"/>
      <c r="M673" s="207"/>
      <c r="N673" s="207"/>
      <c r="Q673"/>
    </row>
    <row r="674" spans="2:17" ht="15" x14ac:dyDescent="0.4">
      <c r="B674" s="151">
        <f>VLOOKUP(C674,Companies[],3,FALSE)</f>
        <v>135390</v>
      </c>
      <c r="C674" s="151" t="s">
        <v>188</v>
      </c>
      <c r="D674" s="207" t="s">
        <v>430</v>
      </c>
      <c r="E674" s="207" t="s">
        <v>1135</v>
      </c>
      <c r="F674" s="207" t="s">
        <v>61</v>
      </c>
      <c r="G674" s="207" t="s">
        <v>73</v>
      </c>
      <c r="H674" s="151" t="s">
        <v>557</v>
      </c>
      <c r="I674" s="207" t="s">
        <v>92</v>
      </c>
      <c r="J674" s="217">
        <v>972600</v>
      </c>
      <c r="K674" s="207"/>
      <c r="L674" s="207"/>
      <c r="M674" s="207"/>
      <c r="N674" s="207">
        <v>972600</v>
      </c>
      <c r="Q674"/>
    </row>
    <row r="675" spans="2:17" ht="15" x14ac:dyDescent="0.4">
      <c r="B675" s="151">
        <f>VLOOKUP(C675,Companies[],3,FALSE)</f>
        <v>135390</v>
      </c>
      <c r="C675" s="151" t="s">
        <v>188</v>
      </c>
      <c r="D675" s="207" t="s">
        <v>430</v>
      </c>
      <c r="E675" s="207" t="s">
        <v>1135</v>
      </c>
      <c r="F675" s="207" t="s">
        <v>61</v>
      </c>
      <c r="G675" s="207" t="s">
        <v>73</v>
      </c>
      <c r="H675" s="151" t="s">
        <v>615</v>
      </c>
      <c r="I675" s="207" t="s">
        <v>92</v>
      </c>
      <c r="J675" s="217">
        <v>962800</v>
      </c>
      <c r="K675" s="207"/>
      <c r="L675" s="207"/>
      <c r="M675" s="207"/>
      <c r="N675" s="207">
        <v>962800</v>
      </c>
      <c r="Q675"/>
    </row>
    <row r="676" spans="2:17" ht="15" x14ac:dyDescent="0.4">
      <c r="B676" s="151">
        <f>VLOOKUP(C676,Companies[],3,FALSE)</f>
        <v>135390</v>
      </c>
      <c r="C676" s="151" t="s">
        <v>188</v>
      </c>
      <c r="D676" s="207" t="s">
        <v>430</v>
      </c>
      <c r="E676" s="207" t="s">
        <v>1135</v>
      </c>
      <c r="F676" s="207" t="s">
        <v>61</v>
      </c>
      <c r="G676" s="207" t="s">
        <v>73</v>
      </c>
      <c r="H676" s="151" t="s">
        <v>639</v>
      </c>
      <c r="I676" s="207" t="s">
        <v>92</v>
      </c>
      <c r="J676" s="217">
        <v>915400</v>
      </c>
      <c r="K676" s="207"/>
      <c r="L676" s="207"/>
      <c r="M676" s="207"/>
      <c r="N676" s="207">
        <v>915400</v>
      </c>
      <c r="Q676"/>
    </row>
    <row r="677" spans="2:17" ht="15" x14ac:dyDescent="0.4">
      <c r="B677" s="151">
        <f>VLOOKUP(C677,Companies[],3,FALSE)</f>
        <v>20041662</v>
      </c>
      <c r="C677" s="151" t="s">
        <v>457</v>
      </c>
      <c r="D677" s="207" t="s">
        <v>430</v>
      </c>
      <c r="E677" s="207" t="s">
        <v>1132</v>
      </c>
      <c r="F677" s="207" t="s">
        <v>108</v>
      </c>
      <c r="G677" s="207" t="s">
        <v>108</v>
      </c>
      <c r="H677" s="151"/>
      <c r="I677" s="207" t="s">
        <v>92</v>
      </c>
      <c r="J677" s="217">
        <v>907567.84000000008</v>
      </c>
      <c r="K677" s="207"/>
      <c r="L677" s="207"/>
      <c r="M677" s="207"/>
      <c r="N677" s="207"/>
      <c r="Q677"/>
    </row>
    <row r="678" spans="2:17" ht="15" x14ac:dyDescent="0.4">
      <c r="B678" s="151">
        <f>VLOOKUP(C678,Companies[],3,FALSE)</f>
        <v>30019775</v>
      </c>
      <c r="C678" s="151" t="s">
        <v>190</v>
      </c>
      <c r="D678" s="207" t="s">
        <v>430</v>
      </c>
      <c r="E678" s="207" t="s">
        <v>1135</v>
      </c>
      <c r="F678" s="207" t="s">
        <v>61</v>
      </c>
      <c r="G678" s="207" t="s">
        <v>73</v>
      </c>
      <c r="H678" s="151" t="s">
        <v>1021</v>
      </c>
      <c r="I678" s="207" t="s">
        <v>92</v>
      </c>
      <c r="J678" s="217">
        <v>892520</v>
      </c>
      <c r="K678" s="207"/>
      <c r="L678" s="207"/>
      <c r="M678" s="207"/>
      <c r="N678" s="207">
        <v>892520</v>
      </c>
      <c r="Q678"/>
    </row>
    <row r="679" spans="2:17" ht="15" x14ac:dyDescent="0.4">
      <c r="B679" s="151">
        <f>VLOOKUP(C679,Companies[],3,FALSE)</f>
        <v>23703371</v>
      </c>
      <c r="C679" s="151" t="s">
        <v>479</v>
      </c>
      <c r="D679" s="207" t="s">
        <v>430</v>
      </c>
      <c r="E679" s="207" t="s">
        <v>1135</v>
      </c>
      <c r="F679" s="207" t="s">
        <v>61</v>
      </c>
      <c r="G679" s="207" t="s">
        <v>73</v>
      </c>
      <c r="H679" s="151" t="s">
        <v>1093</v>
      </c>
      <c r="I679" s="207" t="s">
        <v>92</v>
      </c>
      <c r="J679" s="217">
        <v>889660</v>
      </c>
      <c r="K679" s="207"/>
      <c r="L679" s="207"/>
      <c r="M679" s="207"/>
      <c r="N679" s="207">
        <v>889660</v>
      </c>
      <c r="Q679"/>
    </row>
    <row r="680" spans="2:17" ht="15" x14ac:dyDescent="0.4">
      <c r="B680" s="151">
        <f>VLOOKUP(C680,Companies[],3,FALSE)</f>
        <v>36028628</v>
      </c>
      <c r="C680" s="151" t="s">
        <v>503</v>
      </c>
      <c r="D680" s="207" t="s">
        <v>430</v>
      </c>
      <c r="E680" s="207" t="s">
        <v>1132</v>
      </c>
      <c r="F680" s="207" t="s">
        <v>108</v>
      </c>
      <c r="G680" s="207" t="s">
        <v>108</v>
      </c>
      <c r="H680" s="151"/>
      <c r="I680" s="207" t="s">
        <v>92</v>
      </c>
      <c r="J680" s="217">
        <v>875436.77</v>
      </c>
      <c r="K680" s="207"/>
      <c r="L680" s="207"/>
      <c r="M680" s="207"/>
      <c r="N680" s="207"/>
      <c r="Q680"/>
    </row>
    <row r="681" spans="2:17" ht="15" x14ac:dyDescent="0.4">
      <c r="B681" s="151">
        <f>VLOOKUP(C681,Companies[],3,FALSE)</f>
        <v>30019775</v>
      </c>
      <c r="C681" s="151" t="s">
        <v>190</v>
      </c>
      <c r="D681" s="207" t="s">
        <v>430</v>
      </c>
      <c r="E681" s="207" t="s">
        <v>1135</v>
      </c>
      <c r="F681" s="207" t="s">
        <v>61</v>
      </c>
      <c r="G681" s="207" t="s">
        <v>73</v>
      </c>
      <c r="H681" s="151" t="s">
        <v>907</v>
      </c>
      <c r="I681" s="207" t="s">
        <v>92</v>
      </c>
      <c r="J681" s="217">
        <v>873720</v>
      </c>
      <c r="K681" s="207"/>
      <c r="L681" s="207"/>
      <c r="M681" s="207"/>
      <c r="N681" s="207">
        <v>873720</v>
      </c>
      <c r="Q681"/>
    </row>
    <row r="682" spans="2:17" ht="15" x14ac:dyDescent="0.4">
      <c r="B682" s="151">
        <f>VLOOKUP(C682,Companies[],3,FALSE)</f>
        <v>32426289</v>
      </c>
      <c r="C682" s="151" t="s">
        <v>472</v>
      </c>
      <c r="D682" s="207" t="s">
        <v>430</v>
      </c>
      <c r="E682" s="207" t="s">
        <v>1132</v>
      </c>
      <c r="F682" s="207" t="s">
        <v>108</v>
      </c>
      <c r="G682" s="207" t="s">
        <v>108</v>
      </c>
      <c r="H682" s="151"/>
      <c r="I682" s="207" t="s">
        <v>92</v>
      </c>
      <c r="J682" s="217">
        <v>841732.15</v>
      </c>
      <c r="K682" s="207"/>
      <c r="L682" s="207"/>
      <c r="M682" s="207"/>
      <c r="N682" s="207"/>
      <c r="Q682"/>
    </row>
    <row r="683" spans="2:17" ht="15" x14ac:dyDescent="0.4">
      <c r="B683" s="151">
        <f>VLOOKUP(C683,Companies[],3,FALSE)</f>
        <v>30019775</v>
      </c>
      <c r="C683" s="151" t="s">
        <v>190</v>
      </c>
      <c r="D683" s="207" t="s">
        <v>430</v>
      </c>
      <c r="E683" s="207" t="s">
        <v>1135</v>
      </c>
      <c r="F683" s="207" t="s">
        <v>61</v>
      </c>
      <c r="G683" s="207" t="s">
        <v>73</v>
      </c>
      <c r="H683" s="151" t="s">
        <v>987</v>
      </c>
      <c r="I683" s="207" t="s">
        <v>92</v>
      </c>
      <c r="J683" s="217">
        <v>818150</v>
      </c>
      <c r="K683" s="207"/>
      <c r="L683" s="207"/>
      <c r="M683" s="207"/>
      <c r="N683" s="207">
        <v>818150</v>
      </c>
      <c r="Q683"/>
    </row>
    <row r="684" spans="2:17" ht="15" x14ac:dyDescent="0.4">
      <c r="B684" s="151">
        <f>VLOOKUP(C684,Companies[],3,FALSE)</f>
        <v>30694895</v>
      </c>
      <c r="C684" s="151" t="s">
        <v>466</v>
      </c>
      <c r="D684" s="207" t="s">
        <v>430</v>
      </c>
      <c r="E684" s="207" t="s">
        <v>1132</v>
      </c>
      <c r="F684" s="207" t="s">
        <v>108</v>
      </c>
      <c r="G684" s="207" t="s">
        <v>108</v>
      </c>
      <c r="H684" s="151"/>
      <c r="I684" s="207" t="s">
        <v>92</v>
      </c>
      <c r="J684" s="217">
        <v>782995.45</v>
      </c>
      <c r="K684" s="207"/>
      <c r="L684" s="207"/>
      <c r="M684" s="207"/>
      <c r="N684" s="207"/>
      <c r="Q684"/>
    </row>
    <row r="685" spans="2:17" ht="15" x14ac:dyDescent="0.4">
      <c r="B685" s="151">
        <f>VLOOKUP(C685,Companies[],3,FALSE)</f>
        <v>26333503</v>
      </c>
      <c r="C685" s="151" t="s">
        <v>462</v>
      </c>
      <c r="D685" s="207" t="s">
        <v>430</v>
      </c>
      <c r="E685" s="207" t="s">
        <v>1132</v>
      </c>
      <c r="F685" s="207" t="s">
        <v>108</v>
      </c>
      <c r="G685" s="207" t="s">
        <v>108</v>
      </c>
      <c r="H685" s="151"/>
      <c r="I685" s="207" t="s">
        <v>92</v>
      </c>
      <c r="J685" s="217">
        <v>776239.72000000009</v>
      </c>
      <c r="K685" s="207"/>
      <c r="L685" s="207"/>
      <c r="M685" s="207"/>
      <c r="N685" s="207"/>
      <c r="Q685"/>
    </row>
    <row r="686" spans="2:17" ht="15" x14ac:dyDescent="0.4">
      <c r="B686" s="151">
        <f>VLOOKUP(C686,Companies[],3,FALSE)</f>
        <v>30019775</v>
      </c>
      <c r="C686" s="151" t="s">
        <v>190</v>
      </c>
      <c r="D686" s="207" t="s">
        <v>430</v>
      </c>
      <c r="E686" s="207" t="s">
        <v>1135</v>
      </c>
      <c r="F686" s="207" t="s">
        <v>61</v>
      </c>
      <c r="G686" s="207" t="s">
        <v>73</v>
      </c>
      <c r="H686" s="151" t="s">
        <v>1011</v>
      </c>
      <c r="I686" s="207" t="s">
        <v>92</v>
      </c>
      <c r="J686" s="217">
        <v>768490</v>
      </c>
      <c r="K686" s="207"/>
      <c r="L686" s="207"/>
      <c r="M686" s="207"/>
      <c r="N686" s="207">
        <v>768490</v>
      </c>
      <c r="Q686"/>
    </row>
    <row r="687" spans="2:17" ht="15" x14ac:dyDescent="0.4">
      <c r="B687" s="151">
        <f>VLOOKUP(C687,Companies[],3,FALSE)</f>
        <v>135390</v>
      </c>
      <c r="C687" s="151" t="s">
        <v>188</v>
      </c>
      <c r="D687" s="207" t="s">
        <v>430</v>
      </c>
      <c r="E687" s="207" t="s">
        <v>1135</v>
      </c>
      <c r="F687" s="207" t="s">
        <v>61</v>
      </c>
      <c r="G687" s="207" t="s">
        <v>73</v>
      </c>
      <c r="H687" s="151" t="s">
        <v>539</v>
      </c>
      <c r="I687" s="207" t="s">
        <v>92</v>
      </c>
      <c r="J687" s="217">
        <v>761300</v>
      </c>
      <c r="K687" s="207"/>
      <c r="L687" s="207"/>
      <c r="M687" s="207"/>
      <c r="N687" s="207">
        <v>761300</v>
      </c>
      <c r="Q687"/>
    </row>
    <row r="688" spans="2:17" ht="15" x14ac:dyDescent="0.4">
      <c r="B688" s="151">
        <f>VLOOKUP(C688,Companies[],3,FALSE)</f>
        <v>30019775</v>
      </c>
      <c r="C688" s="151" t="s">
        <v>190</v>
      </c>
      <c r="D688" s="207" t="s">
        <v>430</v>
      </c>
      <c r="E688" s="207" t="s">
        <v>1135</v>
      </c>
      <c r="F688" s="207" t="s">
        <v>61</v>
      </c>
      <c r="G688" s="207" t="s">
        <v>73</v>
      </c>
      <c r="H688" s="151" t="s">
        <v>1027</v>
      </c>
      <c r="I688" s="207" t="s">
        <v>92</v>
      </c>
      <c r="J688" s="217">
        <v>705360</v>
      </c>
      <c r="K688" s="207"/>
      <c r="L688" s="207"/>
      <c r="M688" s="207"/>
      <c r="N688" s="207">
        <v>705360</v>
      </c>
      <c r="Q688"/>
    </row>
    <row r="689" spans="2:17" ht="15" x14ac:dyDescent="0.4">
      <c r="B689" s="151">
        <f>VLOOKUP(C689,Companies[],3,FALSE)</f>
        <v>135390</v>
      </c>
      <c r="C689" s="151" t="s">
        <v>188</v>
      </c>
      <c r="D689" s="207" t="s">
        <v>430</v>
      </c>
      <c r="E689" s="207" t="s">
        <v>1135</v>
      </c>
      <c r="F689" s="207" t="s">
        <v>61</v>
      </c>
      <c r="G689" s="207" t="s">
        <v>73</v>
      </c>
      <c r="H689" s="151" t="s">
        <v>529</v>
      </c>
      <c r="I689" s="207" t="s">
        <v>92</v>
      </c>
      <c r="J689" s="217">
        <v>699200</v>
      </c>
      <c r="K689" s="207"/>
      <c r="L689" s="207"/>
      <c r="M689" s="207"/>
      <c r="N689" s="207">
        <v>699200</v>
      </c>
      <c r="Q689"/>
    </row>
    <row r="690" spans="2:17" ht="15" x14ac:dyDescent="0.4">
      <c r="B690" s="151">
        <f>VLOOKUP(C690,Companies[],3,FALSE)</f>
        <v>22402928</v>
      </c>
      <c r="C690" s="151" t="s">
        <v>478</v>
      </c>
      <c r="D690" s="207" t="s">
        <v>430</v>
      </c>
      <c r="E690" s="207" t="s">
        <v>1132</v>
      </c>
      <c r="F690" s="207" t="s">
        <v>108</v>
      </c>
      <c r="G690" s="207" t="s">
        <v>108</v>
      </c>
      <c r="H690" s="151"/>
      <c r="I690" s="207" t="s">
        <v>92</v>
      </c>
      <c r="J690" s="217">
        <v>695781.48</v>
      </c>
      <c r="K690" s="207"/>
      <c r="L690" s="207"/>
      <c r="M690" s="207"/>
      <c r="N690" s="207"/>
      <c r="Q690"/>
    </row>
    <row r="691" spans="2:17" ht="15" x14ac:dyDescent="0.4">
      <c r="B691" s="151">
        <f>VLOOKUP(C691,Companies[],3,FALSE)</f>
        <v>30019775</v>
      </c>
      <c r="C691" s="151" t="s">
        <v>190</v>
      </c>
      <c r="D691" s="207" t="s">
        <v>430</v>
      </c>
      <c r="E691" s="207" t="s">
        <v>1135</v>
      </c>
      <c r="F691" s="207" t="s">
        <v>61</v>
      </c>
      <c r="G691" s="207" t="s">
        <v>73</v>
      </c>
      <c r="H691" s="151" t="s">
        <v>1033</v>
      </c>
      <c r="I691" s="207" t="s">
        <v>92</v>
      </c>
      <c r="J691" s="217">
        <v>676680</v>
      </c>
      <c r="K691" s="207"/>
      <c r="L691" s="207"/>
      <c r="M691" s="207"/>
      <c r="N691" s="207">
        <v>676680</v>
      </c>
      <c r="Q691"/>
    </row>
    <row r="692" spans="2:17" ht="15" x14ac:dyDescent="0.4">
      <c r="B692" s="151">
        <f>VLOOKUP(C692,Companies[],3,FALSE)</f>
        <v>33426253</v>
      </c>
      <c r="C692" s="151" t="s">
        <v>203</v>
      </c>
      <c r="D692" s="207" t="s">
        <v>430</v>
      </c>
      <c r="E692" s="207" t="s">
        <v>1127</v>
      </c>
      <c r="F692" s="207" t="s">
        <v>108</v>
      </c>
      <c r="G692" s="207" t="s">
        <v>108</v>
      </c>
      <c r="H692" s="151"/>
      <c r="I692" s="207" t="s">
        <v>92</v>
      </c>
      <c r="J692" s="217">
        <v>665030</v>
      </c>
      <c r="K692" s="207"/>
      <c r="L692" s="207"/>
      <c r="M692" s="207"/>
      <c r="N692" s="207"/>
      <c r="Q692"/>
    </row>
    <row r="693" spans="2:17" ht="15" x14ac:dyDescent="0.4">
      <c r="B693" s="151">
        <f>VLOOKUP(C693,Companies[],3,FALSE)</f>
        <v>135390</v>
      </c>
      <c r="C693" s="151" t="s">
        <v>188</v>
      </c>
      <c r="D693" s="207" t="s">
        <v>430</v>
      </c>
      <c r="E693" s="207" t="s">
        <v>1135</v>
      </c>
      <c r="F693" s="207" t="s">
        <v>61</v>
      </c>
      <c r="G693" s="207" t="s">
        <v>73</v>
      </c>
      <c r="H693" s="151" t="s">
        <v>531</v>
      </c>
      <c r="I693" s="207" t="s">
        <v>92</v>
      </c>
      <c r="J693" s="217">
        <v>650400</v>
      </c>
      <c r="K693" s="207"/>
      <c r="L693" s="207"/>
      <c r="M693" s="207"/>
      <c r="N693" s="207">
        <v>650400</v>
      </c>
      <c r="Q693"/>
    </row>
    <row r="694" spans="2:17" ht="15" x14ac:dyDescent="0.4">
      <c r="B694" s="151">
        <f>VLOOKUP(C694,Companies[],3,FALSE)</f>
        <v>190911</v>
      </c>
      <c r="C694" s="151" t="s">
        <v>498</v>
      </c>
      <c r="D694" s="207" t="s">
        <v>430</v>
      </c>
      <c r="E694" s="207" t="s">
        <v>1127</v>
      </c>
      <c r="F694" s="207" t="s">
        <v>108</v>
      </c>
      <c r="G694" s="207" t="s">
        <v>108</v>
      </c>
      <c r="H694" s="151"/>
      <c r="I694" s="207" t="s">
        <v>92</v>
      </c>
      <c r="J694" s="217">
        <v>644748.39999999991</v>
      </c>
      <c r="K694" s="207"/>
      <c r="L694" s="207"/>
      <c r="M694" s="207"/>
      <c r="N694" s="207"/>
      <c r="Q694"/>
    </row>
    <row r="695" spans="2:17" ht="15" x14ac:dyDescent="0.4">
      <c r="B695" s="151">
        <f>VLOOKUP(C695,Companies[],3,FALSE)</f>
        <v>36716128</v>
      </c>
      <c r="C695" s="151" t="s">
        <v>200</v>
      </c>
      <c r="D695" s="207" t="s">
        <v>430</v>
      </c>
      <c r="E695" s="207" t="s">
        <v>1127</v>
      </c>
      <c r="F695" s="207" t="s">
        <v>108</v>
      </c>
      <c r="G695" s="207" t="s">
        <v>108</v>
      </c>
      <c r="H695" s="151"/>
      <c r="I695" s="207" t="s">
        <v>92</v>
      </c>
      <c r="J695" s="217">
        <v>642405.59000000008</v>
      </c>
      <c r="K695" s="207"/>
      <c r="L695" s="207"/>
      <c r="M695" s="207"/>
      <c r="N695" s="207"/>
      <c r="Q695"/>
    </row>
    <row r="696" spans="2:17" ht="15" x14ac:dyDescent="0.4">
      <c r="B696" s="151">
        <f>VLOOKUP(C696,Companies[],3,FALSE)</f>
        <v>20041662</v>
      </c>
      <c r="C696" s="151" t="s">
        <v>457</v>
      </c>
      <c r="D696" s="207" t="s">
        <v>430</v>
      </c>
      <c r="E696" s="207" t="s">
        <v>1127</v>
      </c>
      <c r="F696" s="207" t="s">
        <v>108</v>
      </c>
      <c r="G696" s="207" t="s">
        <v>108</v>
      </c>
      <c r="H696" s="151"/>
      <c r="I696" s="207" t="s">
        <v>92</v>
      </c>
      <c r="J696" s="217">
        <v>638237.00000000012</v>
      </c>
      <c r="K696" s="207"/>
      <c r="L696" s="207"/>
      <c r="M696" s="207"/>
      <c r="N696" s="207"/>
      <c r="Q696"/>
    </row>
    <row r="697" spans="2:17" ht="15" x14ac:dyDescent="0.4">
      <c r="B697" s="151">
        <f>VLOOKUP(C697,Companies[],3,FALSE)</f>
        <v>30019775</v>
      </c>
      <c r="C697" s="151" t="s">
        <v>190</v>
      </c>
      <c r="D697" s="207" t="s">
        <v>430</v>
      </c>
      <c r="E697" s="207" t="s">
        <v>1135</v>
      </c>
      <c r="F697" s="207" t="s">
        <v>61</v>
      </c>
      <c r="G697" s="207" t="s">
        <v>73</v>
      </c>
      <c r="H697" s="151" t="s">
        <v>784</v>
      </c>
      <c r="I697" s="207" t="s">
        <v>92</v>
      </c>
      <c r="J697" s="217">
        <v>623790</v>
      </c>
      <c r="K697" s="207"/>
      <c r="L697" s="207"/>
      <c r="M697" s="207"/>
      <c r="N697" s="207">
        <v>623790</v>
      </c>
      <c r="Q697"/>
    </row>
    <row r="698" spans="2:17" ht="15" x14ac:dyDescent="0.4">
      <c r="B698" s="151">
        <f>VLOOKUP(C698,Companies[],3,FALSE)</f>
        <v>39454684</v>
      </c>
      <c r="C698" s="151" t="s">
        <v>469</v>
      </c>
      <c r="D698" s="207" t="s">
        <v>430</v>
      </c>
      <c r="E698" s="207" t="s">
        <v>1132</v>
      </c>
      <c r="F698" s="207" t="s">
        <v>108</v>
      </c>
      <c r="G698" s="207" t="s">
        <v>108</v>
      </c>
      <c r="H698" s="151"/>
      <c r="I698" s="207" t="s">
        <v>92</v>
      </c>
      <c r="J698" s="217">
        <v>605276.82000000007</v>
      </c>
      <c r="K698" s="207"/>
      <c r="L698" s="207"/>
      <c r="M698" s="207"/>
      <c r="N698" s="207"/>
      <c r="Q698"/>
    </row>
    <row r="699" spans="2:17" ht="15" x14ac:dyDescent="0.4">
      <c r="B699" s="151">
        <f>VLOOKUP(C699,Companies[],3,FALSE)</f>
        <v>32323256</v>
      </c>
      <c r="C699" s="151" t="s">
        <v>202</v>
      </c>
      <c r="D699" s="207" t="s">
        <v>430</v>
      </c>
      <c r="E699" s="207" t="s">
        <v>1124</v>
      </c>
      <c r="F699" s="207" t="s">
        <v>108</v>
      </c>
      <c r="G699" s="207" t="s">
        <v>108</v>
      </c>
      <c r="H699" s="151"/>
      <c r="I699" s="207" t="s">
        <v>92</v>
      </c>
      <c r="J699" s="217">
        <v>604899.32999999996</v>
      </c>
      <c r="K699" s="207"/>
      <c r="L699" s="207"/>
      <c r="M699" s="207"/>
      <c r="N699" s="207"/>
      <c r="Q699"/>
    </row>
    <row r="700" spans="2:17" ht="15" x14ac:dyDescent="0.4">
      <c r="B700" s="151">
        <f>VLOOKUP(C700,Companies[],3,FALSE)</f>
        <v>30019775</v>
      </c>
      <c r="C700" s="151" t="s">
        <v>190</v>
      </c>
      <c r="D700" s="207" t="s">
        <v>430</v>
      </c>
      <c r="E700" s="207" t="s">
        <v>1135</v>
      </c>
      <c r="F700" s="207" t="s">
        <v>61</v>
      </c>
      <c r="G700" s="207" t="s">
        <v>73</v>
      </c>
      <c r="H700" s="151" t="s">
        <v>953</v>
      </c>
      <c r="I700" s="207" t="s">
        <v>92</v>
      </c>
      <c r="J700" s="217">
        <v>600850</v>
      </c>
      <c r="K700" s="207"/>
      <c r="L700" s="207"/>
      <c r="M700" s="207"/>
      <c r="N700" s="207">
        <v>600850</v>
      </c>
      <c r="Q700"/>
    </row>
    <row r="701" spans="2:17" ht="15" x14ac:dyDescent="0.4">
      <c r="B701" s="151">
        <f>VLOOKUP(C701,Companies[],3,FALSE)</f>
        <v>135390</v>
      </c>
      <c r="C701" s="151" t="s">
        <v>188</v>
      </c>
      <c r="D701" s="207" t="s">
        <v>430</v>
      </c>
      <c r="E701" s="207" t="s">
        <v>1135</v>
      </c>
      <c r="F701" s="207" t="s">
        <v>61</v>
      </c>
      <c r="G701" s="207" t="s">
        <v>73</v>
      </c>
      <c r="H701" s="151" t="s">
        <v>611</v>
      </c>
      <c r="I701" s="207" t="s">
        <v>92</v>
      </c>
      <c r="J701" s="217">
        <v>589000</v>
      </c>
      <c r="K701" s="207"/>
      <c r="L701" s="207"/>
      <c r="M701" s="207"/>
      <c r="N701" s="207">
        <v>589000</v>
      </c>
      <c r="Q701"/>
    </row>
    <row r="702" spans="2:17" ht="15" x14ac:dyDescent="0.4">
      <c r="B702" s="151">
        <f>VLOOKUP(C702,Companies[],3,FALSE)</f>
        <v>135390</v>
      </c>
      <c r="C702" s="151" t="s">
        <v>188</v>
      </c>
      <c r="D702" s="207" t="s">
        <v>430</v>
      </c>
      <c r="E702" s="207" t="s">
        <v>1135</v>
      </c>
      <c r="F702" s="207" t="s">
        <v>61</v>
      </c>
      <c r="G702" s="207" t="s">
        <v>73</v>
      </c>
      <c r="H702" s="151" t="s">
        <v>545</v>
      </c>
      <c r="I702" s="207" t="s">
        <v>92</v>
      </c>
      <c r="J702" s="217">
        <v>583700</v>
      </c>
      <c r="K702" s="207"/>
      <c r="L702" s="207"/>
      <c r="M702" s="207"/>
      <c r="N702" s="207">
        <v>583700</v>
      </c>
      <c r="Q702"/>
    </row>
    <row r="703" spans="2:17" ht="15" x14ac:dyDescent="0.4">
      <c r="B703" s="151">
        <f>VLOOKUP(C703,Companies[],3,FALSE)</f>
        <v>135390</v>
      </c>
      <c r="C703" s="151" t="s">
        <v>188</v>
      </c>
      <c r="D703" s="207" t="s">
        <v>430</v>
      </c>
      <c r="E703" s="207" t="s">
        <v>1135</v>
      </c>
      <c r="F703" s="207" t="s">
        <v>61</v>
      </c>
      <c r="G703" s="207" t="s">
        <v>73</v>
      </c>
      <c r="H703" s="151" t="s">
        <v>599</v>
      </c>
      <c r="I703" s="207" t="s">
        <v>92</v>
      </c>
      <c r="J703" s="217">
        <v>566400</v>
      </c>
      <c r="K703" s="207"/>
      <c r="L703" s="207"/>
      <c r="M703" s="207"/>
      <c r="N703" s="207">
        <v>566400</v>
      </c>
      <c r="Q703"/>
    </row>
    <row r="704" spans="2:17" ht="15" x14ac:dyDescent="0.4">
      <c r="B704" s="151">
        <f>VLOOKUP(C704,Companies[],3,FALSE)</f>
        <v>30019775</v>
      </c>
      <c r="C704" s="151" t="s">
        <v>190</v>
      </c>
      <c r="D704" s="207" t="s">
        <v>430</v>
      </c>
      <c r="E704" s="207" t="s">
        <v>1135</v>
      </c>
      <c r="F704" s="207" t="s">
        <v>61</v>
      </c>
      <c r="G704" s="207" t="s">
        <v>73</v>
      </c>
      <c r="H704" s="151" t="s">
        <v>799</v>
      </c>
      <c r="I704" s="207" t="s">
        <v>92</v>
      </c>
      <c r="J704" s="217">
        <v>557730</v>
      </c>
      <c r="K704" s="207"/>
      <c r="L704" s="207"/>
      <c r="M704" s="207"/>
      <c r="N704" s="207">
        <v>557730</v>
      </c>
      <c r="Q704"/>
    </row>
    <row r="705" spans="2:17" ht="15" x14ac:dyDescent="0.4">
      <c r="B705" s="151">
        <f>VLOOKUP(C705,Companies[],3,FALSE)</f>
        <v>30019775</v>
      </c>
      <c r="C705" s="151" t="s">
        <v>190</v>
      </c>
      <c r="D705" s="207" t="s">
        <v>430</v>
      </c>
      <c r="E705" s="207" t="s">
        <v>1135</v>
      </c>
      <c r="F705" s="207" t="s">
        <v>61</v>
      </c>
      <c r="G705" s="207" t="s">
        <v>73</v>
      </c>
      <c r="H705" s="151" t="s">
        <v>845</v>
      </c>
      <c r="I705" s="207" t="s">
        <v>92</v>
      </c>
      <c r="J705" s="217">
        <v>543030</v>
      </c>
      <c r="K705" s="207"/>
      <c r="L705" s="207"/>
      <c r="M705" s="207"/>
      <c r="N705" s="207">
        <v>543030</v>
      </c>
      <c r="Q705"/>
    </row>
    <row r="706" spans="2:17" ht="15" x14ac:dyDescent="0.4">
      <c r="B706" s="151">
        <f>VLOOKUP(C706,Companies[],3,FALSE)</f>
        <v>32323256</v>
      </c>
      <c r="C706" s="151" t="s">
        <v>202</v>
      </c>
      <c r="D706" s="207" t="s">
        <v>430</v>
      </c>
      <c r="E706" s="207" t="s">
        <v>1132</v>
      </c>
      <c r="F706" s="207" t="s">
        <v>108</v>
      </c>
      <c r="G706" s="207" t="s">
        <v>108</v>
      </c>
      <c r="H706" s="151"/>
      <c r="I706" s="207" t="s">
        <v>92</v>
      </c>
      <c r="J706" s="217">
        <v>528353.48</v>
      </c>
      <c r="K706" s="207"/>
      <c r="L706" s="207"/>
      <c r="M706" s="207"/>
      <c r="N706" s="207"/>
      <c r="Q706"/>
    </row>
    <row r="707" spans="2:17" ht="15" x14ac:dyDescent="0.4">
      <c r="B707" s="151">
        <f>VLOOKUP(C707,Companies[],3,FALSE)</f>
        <v>30019775</v>
      </c>
      <c r="C707" s="151" t="s">
        <v>190</v>
      </c>
      <c r="D707" s="207" t="s">
        <v>430</v>
      </c>
      <c r="E707" s="207" t="s">
        <v>1135</v>
      </c>
      <c r="F707" s="207" t="s">
        <v>61</v>
      </c>
      <c r="G707" s="207" t="s">
        <v>73</v>
      </c>
      <c r="H707" s="151" t="s">
        <v>967</v>
      </c>
      <c r="I707" s="207" t="s">
        <v>92</v>
      </c>
      <c r="J707" s="217">
        <v>528310</v>
      </c>
      <c r="K707" s="207"/>
      <c r="L707" s="207"/>
      <c r="M707" s="207"/>
      <c r="N707" s="207">
        <v>528310</v>
      </c>
      <c r="Q707"/>
    </row>
    <row r="708" spans="2:17" ht="15" x14ac:dyDescent="0.4">
      <c r="B708" s="151">
        <f>VLOOKUP(C708,Companies[],3,FALSE)</f>
        <v>135390</v>
      </c>
      <c r="C708" s="151" t="s">
        <v>188</v>
      </c>
      <c r="D708" s="207" t="s">
        <v>430</v>
      </c>
      <c r="E708" s="207" t="s">
        <v>1135</v>
      </c>
      <c r="F708" s="207" t="s">
        <v>61</v>
      </c>
      <c r="G708" s="207" t="s">
        <v>73</v>
      </c>
      <c r="H708" s="151" t="s">
        <v>667</v>
      </c>
      <c r="I708" s="207" t="s">
        <v>92</v>
      </c>
      <c r="J708" s="217">
        <v>525800</v>
      </c>
      <c r="K708" s="207"/>
      <c r="L708" s="207"/>
      <c r="M708" s="207"/>
      <c r="N708" s="207">
        <v>525800</v>
      </c>
      <c r="Q708"/>
    </row>
    <row r="709" spans="2:17" ht="15" x14ac:dyDescent="0.4">
      <c r="B709" s="151">
        <f>VLOOKUP(C709,Companies[],3,FALSE)</f>
        <v>30019775</v>
      </c>
      <c r="C709" s="151" t="s">
        <v>190</v>
      </c>
      <c r="D709" s="207" t="s">
        <v>430</v>
      </c>
      <c r="E709" s="207" t="s">
        <v>1135</v>
      </c>
      <c r="F709" s="207" t="s">
        <v>61</v>
      </c>
      <c r="G709" s="207" t="s">
        <v>73</v>
      </c>
      <c r="H709" s="151" t="s">
        <v>907</v>
      </c>
      <c r="I709" s="207" t="s">
        <v>92</v>
      </c>
      <c r="J709" s="217">
        <v>501240</v>
      </c>
      <c r="K709" s="207"/>
      <c r="L709" s="207"/>
      <c r="M709" s="207"/>
      <c r="N709" s="207">
        <v>501240</v>
      </c>
      <c r="Q709"/>
    </row>
    <row r="710" spans="2:17" ht="15" x14ac:dyDescent="0.4">
      <c r="B710" s="151">
        <f>VLOOKUP(C710,Companies[],3,FALSE)</f>
        <v>135390</v>
      </c>
      <c r="C710" s="151" t="s">
        <v>188</v>
      </c>
      <c r="D710" s="207" t="s">
        <v>430</v>
      </c>
      <c r="E710" s="207" t="s">
        <v>1135</v>
      </c>
      <c r="F710" s="207" t="s">
        <v>61</v>
      </c>
      <c r="G710" s="207" t="s">
        <v>73</v>
      </c>
      <c r="H710" s="151" t="s">
        <v>601</v>
      </c>
      <c r="I710" s="207" t="s">
        <v>92</v>
      </c>
      <c r="J710" s="217">
        <v>470500</v>
      </c>
      <c r="K710" s="207"/>
      <c r="L710" s="207"/>
      <c r="M710" s="207"/>
      <c r="N710" s="207">
        <v>470500</v>
      </c>
      <c r="Q710"/>
    </row>
    <row r="711" spans="2:17" ht="15" x14ac:dyDescent="0.4">
      <c r="B711" s="151">
        <f>VLOOKUP(C711,Companies[],3,FALSE)</f>
        <v>30732144</v>
      </c>
      <c r="C711" s="151" t="s">
        <v>456</v>
      </c>
      <c r="D711" s="207" t="s">
        <v>430</v>
      </c>
      <c r="E711" s="207" t="s">
        <v>1132</v>
      </c>
      <c r="F711" s="207" t="s">
        <v>108</v>
      </c>
      <c r="G711" s="207" t="s">
        <v>108</v>
      </c>
      <c r="H711" s="151"/>
      <c r="I711" s="207" t="s">
        <v>92</v>
      </c>
      <c r="J711" s="217">
        <v>464012.86</v>
      </c>
      <c r="K711" s="207"/>
      <c r="L711" s="207"/>
      <c r="M711" s="207"/>
      <c r="N711" s="207"/>
      <c r="Q711"/>
    </row>
    <row r="712" spans="2:17" ht="15" x14ac:dyDescent="0.4">
      <c r="B712" s="151">
        <f>VLOOKUP(C712,Companies[],3,FALSE)</f>
        <v>135390</v>
      </c>
      <c r="C712" s="151" t="s">
        <v>188</v>
      </c>
      <c r="D712" s="207" t="s">
        <v>430</v>
      </c>
      <c r="E712" s="207" t="s">
        <v>1135</v>
      </c>
      <c r="F712" s="207" t="s">
        <v>61</v>
      </c>
      <c r="G712" s="207" t="s">
        <v>73</v>
      </c>
      <c r="H712" s="151" t="s">
        <v>679</v>
      </c>
      <c r="I712" s="207" t="s">
        <v>92</v>
      </c>
      <c r="J712" s="217">
        <v>458600</v>
      </c>
      <c r="K712" s="207"/>
      <c r="L712" s="207"/>
      <c r="M712" s="207"/>
      <c r="N712" s="207">
        <v>458600</v>
      </c>
      <c r="Q712"/>
    </row>
    <row r="713" spans="2:17" ht="15" x14ac:dyDescent="0.4">
      <c r="B713" s="151">
        <f>VLOOKUP(C713,Companies[],3,FALSE)</f>
        <v>30019775</v>
      </c>
      <c r="C713" s="151" t="s">
        <v>190</v>
      </c>
      <c r="D713" s="207" t="s">
        <v>430</v>
      </c>
      <c r="E713" s="207" t="s">
        <v>1135</v>
      </c>
      <c r="F713" s="207" t="s">
        <v>61</v>
      </c>
      <c r="G713" s="207" t="s">
        <v>73</v>
      </c>
      <c r="H713" s="151" t="s">
        <v>919</v>
      </c>
      <c r="I713" s="207" t="s">
        <v>92</v>
      </c>
      <c r="J713" s="217">
        <v>450710</v>
      </c>
      <c r="K713" s="207"/>
      <c r="L713" s="207"/>
      <c r="M713" s="207"/>
      <c r="N713" s="207">
        <v>450710</v>
      </c>
      <c r="Q713"/>
    </row>
    <row r="714" spans="2:17" ht="15" x14ac:dyDescent="0.4">
      <c r="B714" s="151">
        <f>VLOOKUP(C714,Companies[],3,FALSE)</f>
        <v>40695853</v>
      </c>
      <c r="C714" s="151" t="s">
        <v>212</v>
      </c>
      <c r="D714" s="207" t="s">
        <v>430</v>
      </c>
      <c r="E714" s="207" t="s">
        <v>1140</v>
      </c>
      <c r="F714" s="207" t="s">
        <v>108</v>
      </c>
      <c r="G714" s="207" t="s">
        <v>108</v>
      </c>
      <c r="H714" s="151"/>
      <c r="I714" s="207" t="s">
        <v>92</v>
      </c>
      <c r="J714" s="217">
        <v>443397</v>
      </c>
      <c r="K714" s="207"/>
      <c r="L714" s="207"/>
      <c r="M714" s="207"/>
      <c r="N714" s="207"/>
      <c r="Q714"/>
    </row>
    <row r="715" spans="2:17" ht="15" x14ac:dyDescent="0.4">
      <c r="B715" s="151">
        <f>VLOOKUP(C715,Companies[],3,FALSE)</f>
        <v>135390</v>
      </c>
      <c r="C715" s="151" t="s">
        <v>188</v>
      </c>
      <c r="D715" s="207" t="s">
        <v>430</v>
      </c>
      <c r="E715" s="207" t="s">
        <v>1135</v>
      </c>
      <c r="F715" s="207" t="s">
        <v>61</v>
      </c>
      <c r="G715" s="207" t="s">
        <v>73</v>
      </c>
      <c r="H715" s="151" t="s">
        <v>625</v>
      </c>
      <c r="I715" s="207" t="s">
        <v>92</v>
      </c>
      <c r="J715" s="217">
        <v>440700</v>
      </c>
      <c r="K715" s="207"/>
      <c r="L715" s="207"/>
      <c r="M715" s="207"/>
      <c r="N715" s="207">
        <v>440700</v>
      </c>
      <c r="Q715"/>
    </row>
    <row r="716" spans="2:17" ht="15" x14ac:dyDescent="0.4">
      <c r="B716" s="151">
        <f>VLOOKUP(C716,Companies[],3,FALSE)</f>
        <v>42795490</v>
      </c>
      <c r="C716" s="151" t="s">
        <v>194</v>
      </c>
      <c r="D716" s="207" t="s">
        <v>430</v>
      </c>
      <c r="E716" s="207" t="s">
        <v>1135</v>
      </c>
      <c r="F716" s="207" t="s">
        <v>61</v>
      </c>
      <c r="G716" s="207" t="s">
        <v>73</v>
      </c>
      <c r="H716" s="151"/>
      <c r="I716" s="207" t="s">
        <v>92</v>
      </c>
      <c r="J716" s="217">
        <v>436240.39</v>
      </c>
      <c r="K716" s="207"/>
      <c r="L716" s="207"/>
      <c r="M716" s="207"/>
      <c r="N716" s="207"/>
      <c r="Q716"/>
    </row>
    <row r="717" spans="2:17" ht="15" x14ac:dyDescent="0.4">
      <c r="B717" s="151">
        <f>VLOOKUP(C717,Companies[],3,FALSE)</f>
        <v>40695853</v>
      </c>
      <c r="C717" s="151" t="s">
        <v>212</v>
      </c>
      <c r="D717" s="207" t="s">
        <v>430</v>
      </c>
      <c r="E717" s="207" t="s">
        <v>1132</v>
      </c>
      <c r="F717" s="207" t="s">
        <v>108</v>
      </c>
      <c r="G717" s="207" t="s">
        <v>108</v>
      </c>
      <c r="H717" s="151"/>
      <c r="I717" s="207" t="s">
        <v>92</v>
      </c>
      <c r="J717" s="217">
        <v>432388.77</v>
      </c>
      <c r="K717" s="207"/>
      <c r="L717" s="207"/>
      <c r="M717" s="207"/>
      <c r="N717" s="207"/>
      <c r="Q717"/>
    </row>
    <row r="718" spans="2:17" ht="15" x14ac:dyDescent="0.4">
      <c r="B718" s="151">
        <f>VLOOKUP(C718,Companies[],3,FALSE)</f>
        <v>32087941</v>
      </c>
      <c r="C718" s="151" t="s">
        <v>207</v>
      </c>
      <c r="D718" s="207" t="s">
        <v>430</v>
      </c>
      <c r="E718" s="207" t="s">
        <v>1127</v>
      </c>
      <c r="F718" s="207" t="s">
        <v>108</v>
      </c>
      <c r="G718" s="207" t="s">
        <v>108</v>
      </c>
      <c r="H718" s="151"/>
      <c r="I718" s="207" t="s">
        <v>92</v>
      </c>
      <c r="J718" s="217">
        <v>423429.25</v>
      </c>
      <c r="K718" s="207"/>
      <c r="L718" s="207"/>
      <c r="M718" s="207"/>
      <c r="N718" s="207"/>
      <c r="Q718"/>
    </row>
    <row r="719" spans="2:17" ht="15" x14ac:dyDescent="0.4">
      <c r="B719" s="151">
        <f>VLOOKUP(C719,Companies[],3,FALSE)</f>
        <v>42795490</v>
      </c>
      <c r="C719" s="151" t="s">
        <v>194</v>
      </c>
      <c r="D719" s="207" t="s">
        <v>430</v>
      </c>
      <c r="E719" s="207" t="s">
        <v>1132</v>
      </c>
      <c r="F719" s="207" t="s">
        <v>108</v>
      </c>
      <c r="G719" s="207" t="s">
        <v>108</v>
      </c>
      <c r="H719" s="151"/>
      <c r="I719" s="207" t="s">
        <v>92</v>
      </c>
      <c r="J719" s="217">
        <v>418709.79</v>
      </c>
      <c r="K719" s="207"/>
      <c r="L719" s="207"/>
      <c r="M719" s="207"/>
      <c r="N719" s="207"/>
      <c r="Q719"/>
    </row>
    <row r="720" spans="2:17" ht="15" x14ac:dyDescent="0.4">
      <c r="B720" s="151">
        <f>VLOOKUP(C720,Companies[],3,FALSE)</f>
        <v>135390</v>
      </c>
      <c r="C720" s="151" t="s">
        <v>188</v>
      </c>
      <c r="D720" s="207" t="s">
        <v>430</v>
      </c>
      <c r="E720" s="207" t="s">
        <v>1135</v>
      </c>
      <c r="F720" s="207" t="s">
        <v>61</v>
      </c>
      <c r="G720" s="207" t="s">
        <v>73</v>
      </c>
      <c r="H720" s="151" t="s">
        <v>685</v>
      </c>
      <c r="I720" s="207" t="s">
        <v>92</v>
      </c>
      <c r="J720" s="217">
        <v>412000</v>
      </c>
      <c r="K720" s="207"/>
      <c r="L720" s="207"/>
      <c r="M720" s="207"/>
      <c r="N720" s="207">
        <v>412000</v>
      </c>
      <c r="Q720"/>
    </row>
    <row r="721" spans="2:17" ht="15" x14ac:dyDescent="0.4">
      <c r="B721" s="151">
        <f>VLOOKUP(C721,Companies[],3,FALSE)</f>
        <v>24186185</v>
      </c>
      <c r="C721" s="151" t="s">
        <v>471</v>
      </c>
      <c r="D721" s="207" t="s">
        <v>430</v>
      </c>
      <c r="E721" s="207" t="s">
        <v>1132</v>
      </c>
      <c r="F721" s="207" t="s">
        <v>108</v>
      </c>
      <c r="G721" s="207" t="s">
        <v>108</v>
      </c>
      <c r="H721" s="151"/>
      <c r="I721" s="207" t="s">
        <v>92</v>
      </c>
      <c r="J721" s="217">
        <v>406530.12</v>
      </c>
      <c r="K721" s="207"/>
      <c r="L721" s="207"/>
      <c r="M721" s="207"/>
      <c r="N721" s="207"/>
      <c r="Q721"/>
    </row>
    <row r="722" spans="2:17" ht="15" x14ac:dyDescent="0.4">
      <c r="B722" s="151">
        <f>VLOOKUP(C722,Companies[],3,FALSE)</f>
        <v>30019775</v>
      </c>
      <c r="C722" s="151" t="s">
        <v>190</v>
      </c>
      <c r="D722" s="207" t="s">
        <v>430</v>
      </c>
      <c r="E722" s="207" t="s">
        <v>1135</v>
      </c>
      <c r="F722" s="207" t="s">
        <v>61</v>
      </c>
      <c r="G722" s="207" t="s">
        <v>73</v>
      </c>
      <c r="H722" s="151" t="s">
        <v>801</v>
      </c>
      <c r="I722" s="207" t="s">
        <v>92</v>
      </c>
      <c r="J722" s="217">
        <v>402180</v>
      </c>
      <c r="K722" s="207"/>
      <c r="L722" s="207"/>
      <c r="M722" s="207"/>
      <c r="N722" s="207">
        <v>402180</v>
      </c>
      <c r="Q722"/>
    </row>
    <row r="723" spans="2:17" ht="15" x14ac:dyDescent="0.4">
      <c r="B723" s="151">
        <f>VLOOKUP(C723,Companies[],3,FALSE)</f>
        <v>135390</v>
      </c>
      <c r="C723" s="151" t="s">
        <v>188</v>
      </c>
      <c r="D723" s="207" t="s">
        <v>430</v>
      </c>
      <c r="E723" s="207" t="s">
        <v>1135</v>
      </c>
      <c r="F723" s="207" t="s">
        <v>61</v>
      </c>
      <c r="G723" s="207" t="s">
        <v>73</v>
      </c>
      <c r="H723" s="151" t="s">
        <v>635</v>
      </c>
      <c r="I723" s="207" t="s">
        <v>92</v>
      </c>
      <c r="J723" s="217">
        <v>387100</v>
      </c>
      <c r="K723" s="207"/>
      <c r="L723" s="207"/>
      <c r="M723" s="207"/>
      <c r="N723" s="207">
        <v>387100</v>
      </c>
      <c r="Q723"/>
    </row>
    <row r="724" spans="2:17" ht="15" x14ac:dyDescent="0.4">
      <c r="B724" s="151">
        <f>VLOOKUP(C724,Companies[],3,FALSE)</f>
        <v>135390</v>
      </c>
      <c r="C724" s="151" t="s">
        <v>188</v>
      </c>
      <c r="D724" s="207" t="s">
        <v>430</v>
      </c>
      <c r="E724" s="207" t="s">
        <v>1135</v>
      </c>
      <c r="F724" s="207" t="s">
        <v>61</v>
      </c>
      <c r="G724" s="207" t="s">
        <v>73</v>
      </c>
      <c r="H724" s="151" t="s">
        <v>631</v>
      </c>
      <c r="I724" s="207" t="s">
        <v>92</v>
      </c>
      <c r="J724" s="217">
        <v>362800</v>
      </c>
      <c r="K724" s="207"/>
      <c r="L724" s="207"/>
      <c r="M724" s="207"/>
      <c r="N724" s="207">
        <v>362800</v>
      </c>
      <c r="Q724"/>
    </row>
    <row r="725" spans="2:17" ht="15" x14ac:dyDescent="0.4">
      <c r="B725" s="151">
        <f>VLOOKUP(C725,Companies[],3,FALSE)</f>
        <v>135390</v>
      </c>
      <c r="C725" s="151" t="s">
        <v>188</v>
      </c>
      <c r="D725" s="207" t="s">
        <v>430</v>
      </c>
      <c r="E725" s="207" t="s">
        <v>1135</v>
      </c>
      <c r="F725" s="207" t="s">
        <v>61</v>
      </c>
      <c r="G725" s="207" t="s">
        <v>73</v>
      </c>
      <c r="H725" s="151" t="s">
        <v>537</v>
      </c>
      <c r="I725" s="207" t="s">
        <v>92</v>
      </c>
      <c r="J725" s="217">
        <v>342000</v>
      </c>
      <c r="K725" s="207"/>
      <c r="L725" s="207"/>
      <c r="M725" s="207"/>
      <c r="N725" s="207">
        <v>342000</v>
      </c>
      <c r="Q725"/>
    </row>
    <row r="726" spans="2:17" ht="15" x14ac:dyDescent="0.4">
      <c r="B726" s="151">
        <f>VLOOKUP(C726,Companies[],3,FALSE)</f>
        <v>30019775</v>
      </c>
      <c r="C726" s="151" t="s">
        <v>190</v>
      </c>
      <c r="D726" s="207" t="s">
        <v>430</v>
      </c>
      <c r="E726" s="207" t="s">
        <v>1135</v>
      </c>
      <c r="F726" s="207" t="s">
        <v>61</v>
      </c>
      <c r="G726" s="207" t="s">
        <v>73</v>
      </c>
      <c r="H726" s="151" t="s">
        <v>818</v>
      </c>
      <c r="I726" s="207" t="s">
        <v>92</v>
      </c>
      <c r="J726" s="217">
        <v>323650</v>
      </c>
      <c r="K726" s="207"/>
      <c r="L726" s="207"/>
      <c r="M726" s="207"/>
      <c r="N726" s="207">
        <v>323650</v>
      </c>
      <c r="Q726"/>
    </row>
    <row r="727" spans="2:17" ht="15" x14ac:dyDescent="0.4">
      <c r="B727" s="151">
        <f>VLOOKUP(C727,Companies[],3,FALSE)</f>
        <v>32087941</v>
      </c>
      <c r="C727" s="151" t="s">
        <v>207</v>
      </c>
      <c r="D727" s="207" t="s">
        <v>430</v>
      </c>
      <c r="E727" s="207" t="s">
        <v>1122</v>
      </c>
      <c r="F727" s="207" t="s">
        <v>108</v>
      </c>
      <c r="G727" s="207" t="s">
        <v>108</v>
      </c>
      <c r="H727" s="151"/>
      <c r="I727" s="207" t="s">
        <v>92</v>
      </c>
      <c r="J727" s="217">
        <v>308000</v>
      </c>
      <c r="K727" s="207"/>
      <c r="L727" s="207"/>
      <c r="M727" s="207"/>
      <c r="N727" s="207"/>
      <c r="Q727"/>
    </row>
    <row r="728" spans="2:17" ht="15" x14ac:dyDescent="0.4">
      <c r="B728" s="151">
        <f>VLOOKUP(C728,Companies[],3,FALSE)</f>
        <v>33100376</v>
      </c>
      <c r="C728" s="151" t="s">
        <v>460</v>
      </c>
      <c r="D728" s="207" t="s">
        <v>430</v>
      </c>
      <c r="E728" s="207" t="s">
        <v>1132</v>
      </c>
      <c r="F728" s="207" t="s">
        <v>108</v>
      </c>
      <c r="G728" s="207" t="s">
        <v>108</v>
      </c>
      <c r="H728" s="151"/>
      <c r="I728" s="207" t="s">
        <v>92</v>
      </c>
      <c r="J728" s="217">
        <v>307272.36</v>
      </c>
      <c r="K728" s="207"/>
      <c r="L728" s="207"/>
      <c r="M728" s="207"/>
      <c r="N728" s="207"/>
      <c r="Q728"/>
    </row>
    <row r="729" spans="2:17" ht="15" x14ac:dyDescent="0.4">
      <c r="B729" s="207">
        <f>VLOOKUP(C729,Companies[],3,FALSE)</f>
        <v>30019775</v>
      </c>
      <c r="C729" s="207" t="s">
        <v>190</v>
      </c>
      <c r="D729" s="207" t="s">
        <v>430</v>
      </c>
      <c r="E729" s="207" t="s">
        <v>1135</v>
      </c>
      <c r="F729" s="207" t="s">
        <v>61</v>
      </c>
      <c r="G729" s="207" t="s">
        <v>73</v>
      </c>
      <c r="H729" s="207" t="s">
        <v>793</v>
      </c>
      <c r="I729" s="207" t="s">
        <v>92</v>
      </c>
      <c r="J729" s="217">
        <v>302180</v>
      </c>
      <c r="K729" s="207"/>
      <c r="L729" s="207"/>
      <c r="M729" s="207"/>
      <c r="N729" s="207">
        <v>302180</v>
      </c>
      <c r="Q729"/>
    </row>
    <row r="730" spans="2:17" ht="15" x14ac:dyDescent="0.4">
      <c r="B730" s="151">
        <f>VLOOKUP(C730,Companies[],3,FALSE)</f>
        <v>31570412</v>
      </c>
      <c r="C730" s="151" t="s">
        <v>198</v>
      </c>
      <c r="D730" s="207" t="s">
        <v>430</v>
      </c>
      <c r="E730" s="207" t="s">
        <v>1127</v>
      </c>
      <c r="F730" s="207" t="s">
        <v>108</v>
      </c>
      <c r="G730" s="207" t="s">
        <v>108</v>
      </c>
      <c r="H730" s="151"/>
      <c r="I730" s="207" t="s">
        <v>92</v>
      </c>
      <c r="J730" s="217">
        <v>290102.82999999996</v>
      </c>
      <c r="K730" s="207"/>
      <c r="L730" s="207"/>
      <c r="M730" s="207"/>
      <c r="N730" s="207"/>
      <c r="Q730"/>
    </row>
    <row r="731" spans="2:17" ht="15" x14ac:dyDescent="0.4">
      <c r="B731" s="151">
        <f>VLOOKUP(C731,Companies[],3,FALSE)</f>
        <v>30019775</v>
      </c>
      <c r="C731" s="151" t="s">
        <v>190</v>
      </c>
      <c r="D731" s="207" t="s">
        <v>430</v>
      </c>
      <c r="E731" s="207" t="s">
        <v>1135</v>
      </c>
      <c r="F731" s="207" t="s">
        <v>61</v>
      </c>
      <c r="G731" s="207" t="s">
        <v>73</v>
      </c>
      <c r="H731" s="151" t="s">
        <v>1055</v>
      </c>
      <c r="I731" s="207" t="s">
        <v>92</v>
      </c>
      <c r="J731" s="217">
        <v>289250</v>
      </c>
      <c r="K731" s="207"/>
      <c r="L731" s="207"/>
      <c r="M731" s="207"/>
      <c r="N731" s="207">
        <v>289250</v>
      </c>
      <c r="Q731"/>
    </row>
    <row r="732" spans="2:17" ht="15" x14ac:dyDescent="0.4">
      <c r="B732" s="151">
        <f>VLOOKUP(C732,Companies[],3,FALSE)</f>
        <v>34032208</v>
      </c>
      <c r="C732" s="151" t="s">
        <v>213</v>
      </c>
      <c r="D732" s="207" t="s">
        <v>430</v>
      </c>
      <c r="E732" s="207" t="s">
        <v>1135</v>
      </c>
      <c r="F732" s="207" t="s">
        <v>61</v>
      </c>
      <c r="G732" s="207" t="s">
        <v>73</v>
      </c>
      <c r="H732" s="151"/>
      <c r="I732" s="207" t="s">
        <v>92</v>
      </c>
      <c r="J732" s="217">
        <v>269880.43</v>
      </c>
      <c r="K732" s="207"/>
      <c r="L732" s="207"/>
      <c r="M732" s="207"/>
      <c r="N732" s="207"/>
      <c r="Q732"/>
    </row>
    <row r="733" spans="2:17" ht="15" x14ac:dyDescent="0.4">
      <c r="B733" s="151">
        <f>VLOOKUP(C733,Companies[],3,FALSE)</f>
        <v>30019775</v>
      </c>
      <c r="C733" s="151" t="s">
        <v>190</v>
      </c>
      <c r="D733" s="207" t="s">
        <v>430</v>
      </c>
      <c r="E733" s="207" t="s">
        <v>1135</v>
      </c>
      <c r="F733" s="207" t="s">
        <v>61</v>
      </c>
      <c r="G733" s="207" t="s">
        <v>73</v>
      </c>
      <c r="H733" s="151" t="s">
        <v>957</v>
      </c>
      <c r="I733" s="207" t="s">
        <v>92</v>
      </c>
      <c r="J733" s="217">
        <v>261300</v>
      </c>
      <c r="K733" s="207"/>
      <c r="L733" s="207"/>
      <c r="M733" s="207"/>
      <c r="N733" s="207">
        <v>261300</v>
      </c>
      <c r="Q733"/>
    </row>
    <row r="734" spans="2:17" ht="15" x14ac:dyDescent="0.4">
      <c r="B734" s="151">
        <f>VLOOKUP(C734,Companies[],3,FALSE)</f>
        <v>30019775</v>
      </c>
      <c r="C734" s="151" t="s">
        <v>190</v>
      </c>
      <c r="D734" s="207" t="s">
        <v>430</v>
      </c>
      <c r="E734" s="207" t="s">
        <v>1135</v>
      </c>
      <c r="F734" s="207" t="s">
        <v>61</v>
      </c>
      <c r="G734" s="207" t="s">
        <v>73</v>
      </c>
      <c r="H734" s="151" t="s">
        <v>803</v>
      </c>
      <c r="I734" s="207" t="s">
        <v>92</v>
      </c>
      <c r="J734" s="217">
        <v>252460</v>
      </c>
      <c r="K734" s="207"/>
      <c r="L734" s="207"/>
      <c r="M734" s="207"/>
      <c r="N734" s="207">
        <v>252460</v>
      </c>
      <c r="Q734"/>
    </row>
    <row r="735" spans="2:17" ht="15" x14ac:dyDescent="0.4">
      <c r="B735" s="151">
        <f>VLOOKUP(C735,Companies[],3,FALSE)</f>
        <v>30019775</v>
      </c>
      <c r="C735" s="151" t="s">
        <v>190</v>
      </c>
      <c r="D735" s="207" t="s">
        <v>430</v>
      </c>
      <c r="E735" s="207" t="s">
        <v>1135</v>
      </c>
      <c r="F735" s="207" t="s">
        <v>61</v>
      </c>
      <c r="G735" s="207" t="s">
        <v>73</v>
      </c>
      <c r="H735" s="151" t="s">
        <v>1009</v>
      </c>
      <c r="I735" s="207" t="s">
        <v>92</v>
      </c>
      <c r="J735" s="217">
        <v>251550</v>
      </c>
      <c r="K735" s="207"/>
      <c r="L735" s="207"/>
      <c r="M735" s="207"/>
      <c r="N735" s="207">
        <v>251550</v>
      </c>
      <c r="Q735"/>
    </row>
    <row r="736" spans="2:17" ht="15" x14ac:dyDescent="0.4">
      <c r="B736" s="151">
        <f>VLOOKUP(C736,Companies[],3,FALSE)</f>
        <v>30019775</v>
      </c>
      <c r="C736" s="151" t="s">
        <v>190</v>
      </c>
      <c r="D736" s="207" t="s">
        <v>430</v>
      </c>
      <c r="E736" s="207" t="s">
        <v>1135</v>
      </c>
      <c r="F736" s="207" t="s">
        <v>61</v>
      </c>
      <c r="G736" s="207" t="s">
        <v>73</v>
      </c>
      <c r="H736" s="151" t="s">
        <v>778</v>
      </c>
      <c r="I736" s="207" t="s">
        <v>92</v>
      </c>
      <c r="J736" s="217">
        <v>246430</v>
      </c>
      <c r="K736" s="207"/>
      <c r="L736" s="207"/>
      <c r="M736" s="207"/>
      <c r="N736" s="207">
        <v>246430</v>
      </c>
      <c r="Q736"/>
    </row>
    <row r="737" spans="2:17" ht="15" x14ac:dyDescent="0.4">
      <c r="B737" s="151">
        <f>VLOOKUP(C737,Companies[],3,FALSE)</f>
        <v>30019775</v>
      </c>
      <c r="C737" s="151" t="s">
        <v>190</v>
      </c>
      <c r="D737" s="207" t="s">
        <v>430</v>
      </c>
      <c r="E737" s="207" t="s">
        <v>1135</v>
      </c>
      <c r="F737" s="207" t="s">
        <v>61</v>
      </c>
      <c r="G737" s="207" t="s">
        <v>73</v>
      </c>
      <c r="H737" s="151" t="s">
        <v>1037</v>
      </c>
      <c r="I737" s="207" t="s">
        <v>92</v>
      </c>
      <c r="J737" s="217">
        <v>240550</v>
      </c>
      <c r="K737" s="207"/>
      <c r="L737" s="207"/>
      <c r="M737" s="207"/>
      <c r="N737" s="207">
        <v>240550</v>
      </c>
      <c r="Q737"/>
    </row>
    <row r="738" spans="2:17" ht="15" x14ac:dyDescent="0.4">
      <c r="B738" s="151">
        <f>VLOOKUP(C738,Companies[],3,FALSE)</f>
        <v>135390</v>
      </c>
      <c r="C738" s="151" t="s">
        <v>188</v>
      </c>
      <c r="D738" s="207" t="s">
        <v>430</v>
      </c>
      <c r="E738" s="207" t="s">
        <v>1135</v>
      </c>
      <c r="F738" s="207" t="s">
        <v>61</v>
      </c>
      <c r="G738" s="207" t="s">
        <v>73</v>
      </c>
      <c r="H738" s="151" t="s">
        <v>621</v>
      </c>
      <c r="I738" s="207" t="s">
        <v>92</v>
      </c>
      <c r="J738" s="217">
        <v>234200</v>
      </c>
      <c r="K738" s="207"/>
      <c r="L738" s="207"/>
      <c r="M738" s="207"/>
      <c r="N738" s="207">
        <v>234200</v>
      </c>
      <c r="Q738"/>
    </row>
    <row r="739" spans="2:17" ht="15" x14ac:dyDescent="0.4">
      <c r="B739" s="151">
        <f>VLOOKUP(C739,Companies[],3,FALSE)</f>
        <v>32320594</v>
      </c>
      <c r="C739" s="151" t="s">
        <v>205</v>
      </c>
      <c r="D739" s="207" t="s">
        <v>430</v>
      </c>
      <c r="E739" s="207" t="s">
        <v>1140</v>
      </c>
      <c r="F739" s="207" t="s">
        <v>108</v>
      </c>
      <c r="G739" s="207" t="s">
        <v>108</v>
      </c>
      <c r="H739" s="151"/>
      <c r="I739" s="207" t="s">
        <v>92</v>
      </c>
      <c r="J739" s="217">
        <v>228779</v>
      </c>
      <c r="K739" s="207"/>
      <c r="L739" s="207"/>
      <c r="M739" s="207"/>
      <c r="N739" s="207"/>
      <c r="Q739"/>
    </row>
    <row r="740" spans="2:17" ht="15" x14ac:dyDescent="0.4">
      <c r="B740" s="151">
        <f>VLOOKUP(C740,Companies[],3,FALSE)</f>
        <v>135390</v>
      </c>
      <c r="C740" s="151" t="s">
        <v>188</v>
      </c>
      <c r="D740" s="207" t="s">
        <v>430</v>
      </c>
      <c r="E740" s="207" t="s">
        <v>1135</v>
      </c>
      <c r="F740" s="207" t="s">
        <v>61</v>
      </c>
      <c r="G740" s="207" t="s">
        <v>73</v>
      </c>
      <c r="H740" s="151" t="s">
        <v>633</v>
      </c>
      <c r="I740" s="207" t="s">
        <v>92</v>
      </c>
      <c r="J740" s="217">
        <v>224300</v>
      </c>
      <c r="K740" s="207"/>
      <c r="L740" s="207"/>
      <c r="M740" s="207"/>
      <c r="N740" s="207">
        <v>224300</v>
      </c>
      <c r="Q740"/>
    </row>
    <row r="741" spans="2:17" ht="15" x14ac:dyDescent="0.4">
      <c r="B741" s="151">
        <f>VLOOKUP(C741,Companies[],3,FALSE)</f>
        <v>135390</v>
      </c>
      <c r="C741" s="151" t="s">
        <v>188</v>
      </c>
      <c r="D741" s="207" t="s">
        <v>430</v>
      </c>
      <c r="E741" s="207" t="s">
        <v>1135</v>
      </c>
      <c r="F741" s="207" t="s">
        <v>61</v>
      </c>
      <c r="G741" s="207" t="s">
        <v>73</v>
      </c>
      <c r="H741" s="151" t="s">
        <v>551</v>
      </c>
      <c r="I741" s="207" t="s">
        <v>92</v>
      </c>
      <c r="J741" s="217">
        <v>223500</v>
      </c>
      <c r="K741" s="207"/>
      <c r="L741" s="207"/>
      <c r="M741" s="207"/>
      <c r="N741" s="207">
        <v>223500</v>
      </c>
      <c r="Q741"/>
    </row>
    <row r="742" spans="2:17" ht="15" x14ac:dyDescent="0.4">
      <c r="B742" s="151">
        <f>VLOOKUP(C742,Companies[],3,FALSE)</f>
        <v>35612749</v>
      </c>
      <c r="C742" s="151" t="s">
        <v>476</v>
      </c>
      <c r="D742" s="207" t="s">
        <v>430</v>
      </c>
      <c r="E742" s="207" t="s">
        <v>1132</v>
      </c>
      <c r="F742" s="207" t="s">
        <v>108</v>
      </c>
      <c r="G742" s="207" t="s">
        <v>108</v>
      </c>
      <c r="H742" s="151"/>
      <c r="I742" s="207" t="s">
        <v>92</v>
      </c>
      <c r="J742" s="217">
        <v>205949.32</v>
      </c>
      <c r="K742" s="207"/>
      <c r="L742" s="207"/>
      <c r="M742" s="207"/>
      <c r="N742" s="207"/>
      <c r="Q742"/>
    </row>
    <row r="743" spans="2:17" ht="15" x14ac:dyDescent="0.4">
      <c r="B743" s="151">
        <f>VLOOKUP(C743,Companies[],3,FALSE)</f>
        <v>30019775</v>
      </c>
      <c r="C743" s="151" t="s">
        <v>190</v>
      </c>
      <c r="D743" s="207" t="s">
        <v>430</v>
      </c>
      <c r="E743" s="207" t="s">
        <v>1135</v>
      </c>
      <c r="F743" s="207" t="s">
        <v>61</v>
      </c>
      <c r="G743" s="207" t="s">
        <v>73</v>
      </c>
      <c r="H743" s="151" t="s">
        <v>788</v>
      </c>
      <c r="I743" s="207" t="s">
        <v>92</v>
      </c>
      <c r="J743" s="217">
        <v>204010</v>
      </c>
      <c r="K743" s="207"/>
      <c r="L743" s="207"/>
      <c r="M743" s="207"/>
      <c r="N743" s="207">
        <v>204010</v>
      </c>
      <c r="Q743"/>
    </row>
    <row r="744" spans="2:17" ht="15" x14ac:dyDescent="0.4">
      <c r="B744" s="151">
        <f>VLOOKUP(C744,Companies[],3,FALSE)</f>
        <v>135390</v>
      </c>
      <c r="C744" s="151" t="s">
        <v>188</v>
      </c>
      <c r="D744" s="207" t="s">
        <v>430</v>
      </c>
      <c r="E744" s="207" t="s">
        <v>1135</v>
      </c>
      <c r="F744" s="207" t="s">
        <v>61</v>
      </c>
      <c r="G744" s="207" t="s">
        <v>73</v>
      </c>
      <c r="H744" s="151" t="s">
        <v>575</v>
      </c>
      <c r="I744" s="207" t="s">
        <v>92</v>
      </c>
      <c r="J744" s="217">
        <v>201400</v>
      </c>
      <c r="K744" s="207"/>
      <c r="L744" s="207"/>
      <c r="M744" s="207"/>
      <c r="N744" s="207">
        <v>201400</v>
      </c>
      <c r="Q744"/>
    </row>
    <row r="745" spans="2:17" ht="15" x14ac:dyDescent="0.4">
      <c r="B745" s="151">
        <f>VLOOKUP(C745,Companies[],3,FALSE)</f>
        <v>30019775</v>
      </c>
      <c r="C745" s="151" t="s">
        <v>190</v>
      </c>
      <c r="D745" s="207" t="s">
        <v>430</v>
      </c>
      <c r="E745" s="207" t="s">
        <v>1135</v>
      </c>
      <c r="F745" s="207" t="s">
        <v>61</v>
      </c>
      <c r="G745" s="207" t="s">
        <v>73</v>
      </c>
      <c r="H745" s="151" t="s">
        <v>1015</v>
      </c>
      <c r="I745" s="207" t="s">
        <v>92</v>
      </c>
      <c r="J745" s="217">
        <v>191720</v>
      </c>
      <c r="K745" s="207"/>
      <c r="L745" s="207"/>
      <c r="M745" s="207"/>
      <c r="N745" s="207">
        <v>191720</v>
      </c>
      <c r="Q745"/>
    </row>
    <row r="746" spans="2:17" ht="15" x14ac:dyDescent="0.4">
      <c r="B746" s="151">
        <f>VLOOKUP(C746,Companies[],3,FALSE)</f>
        <v>30019775</v>
      </c>
      <c r="C746" s="151" t="s">
        <v>190</v>
      </c>
      <c r="D746" s="207" t="s">
        <v>430</v>
      </c>
      <c r="E746" s="207" t="s">
        <v>1135</v>
      </c>
      <c r="F746" s="207" t="s">
        <v>61</v>
      </c>
      <c r="G746" s="207" t="s">
        <v>73</v>
      </c>
      <c r="H746" s="151" t="s">
        <v>1003</v>
      </c>
      <c r="I746" s="207" t="s">
        <v>92</v>
      </c>
      <c r="J746" s="217">
        <v>175740</v>
      </c>
      <c r="K746" s="207"/>
      <c r="L746" s="207"/>
      <c r="M746" s="207"/>
      <c r="N746" s="207">
        <v>175740</v>
      </c>
      <c r="Q746"/>
    </row>
    <row r="747" spans="2:17" ht="15" x14ac:dyDescent="0.4">
      <c r="B747" s="151">
        <f>VLOOKUP(C747,Companies[],3,FALSE)</f>
        <v>36828617</v>
      </c>
      <c r="C747" s="151" t="s">
        <v>463</v>
      </c>
      <c r="D747" s="207" t="s">
        <v>433</v>
      </c>
      <c r="E747" s="207" t="s">
        <v>1139</v>
      </c>
      <c r="F747" s="207" t="s">
        <v>108</v>
      </c>
      <c r="G747" s="207" t="s">
        <v>108</v>
      </c>
      <c r="H747" s="151"/>
      <c r="I747" s="207" t="s">
        <v>92</v>
      </c>
      <c r="J747" s="217">
        <v>168444.89</v>
      </c>
      <c r="K747" s="207"/>
      <c r="L747" s="207"/>
      <c r="M747" s="207"/>
      <c r="N747" s="207"/>
      <c r="Q747"/>
    </row>
    <row r="748" spans="2:17" ht="15" x14ac:dyDescent="0.4">
      <c r="B748" s="151">
        <f>VLOOKUP(C748,Companies[],3,FALSE)</f>
        <v>34032208</v>
      </c>
      <c r="C748" s="151" t="s">
        <v>213</v>
      </c>
      <c r="D748" s="207" t="s">
        <v>430</v>
      </c>
      <c r="E748" s="207" t="s">
        <v>1132</v>
      </c>
      <c r="F748" s="207" t="s">
        <v>108</v>
      </c>
      <c r="G748" s="207" t="s">
        <v>108</v>
      </c>
      <c r="H748" s="151"/>
      <c r="I748" s="207" t="s">
        <v>92</v>
      </c>
      <c r="J748" s="217">
        <v>167741.61000000002</v>
      </c>
      <c r="K748" s="207"/>
      <c r="L748" s="207"/>
      <c r="M748" s="207"/>
      <c r="N748" s="207"/>
      <c r="Q748"/>
    </row>
    <row r="749" spans="2:17" ht="15" x14ac:dyDescent="0.4">
      <c r="B749" s="151">
        <f>VLOOKUP(C749,Companies[],3,FALSE)</f>
        <v>32320594</v>
      </c>
      <c r="C749" s="151" t="s">
        <v>205</v>
      </c>
      <c r="D749" s="207" t="s">
        <v>430</v>
      </c>
      <c r="E749" s="207" t="s">
        <v>1124</v>
      </c>
      <c r="F749" s="207" t="s">
        <v>108</v>
      </c>
      <c r="G749" s="207" t="s">
        <v>108</v>
      </c>
      <c r="H749" s="151"/>
      <c r="I749" s="207" t="s">
        <v>92</v>
      </c>
      <c r="J749" s="217">
        <v>166000</v>
      </c>
      <c r="K749" s="207"/>
      <c r="L749" s="207"/>
      <c r="M749" s="207"/>
      <c r="N749" s="207"/>
      <c r="Q749"/>
    </row>
    <row r="750" spans="2:17" ht="15" x14ac:dyDescent="0.4">
      <c r="B750" s="151">
        <f>VLOOKUP(C750,Companies[],3,FALSE)</f>
        <v>190905</v>
      </c>
      <c r="C750" s="151" t="s">
        <v>486</v>
      </c>
      <c r="D750" s="207" t="s">
        <v>432</v>
      </c>
      <c r="E750" s="207" t="s">
        <v>1130</v>
      </c>
      <c r="F750" s="207" t="s">
        <v>108</v>
      </c>
      <c r="G750" s="207" t="s">
        <v>108</v>
      </c>
      <c r="H750" s="151"/>
      <c r="I750" s="207" t="s">
        <v>92</v>
      </c>
      <c r="J750" s="217">
        <v>164808</v>
      </c>
      <c r="K750" s="207"/>
      <c r="L750" s="207"/>
      <c r="M750" s="207"/>
      <c r="N750" s="207"/>
      <c r="Q750"/>
    </row>
    <row r="751" spans="2:17" ht="15" x14ac:dyDescent="0.4">
      <c r="B751" s="151">
        <f>VLOOKUP(C751,Companies[],3,FALSE)</f>
        <v>32377038</v>
      </c>
      <c r="C751" s="151" t="s">
        <v>453</v>
      </c>
      <c r="D751" s="207" t="s">
        <v>430</v>
      </c>
      <c r="E751" s="207" t="s">
        <v>1127</v>
      </c>
      <c r="F751" s="207" t="s">
        <v>108</v>
      </c>
      <c r="G751" s="207" t="s">
        <v>108</v>
      </c>
      <c r="H751" s="151"/>
      <c r="I751" s="207" t="s">
        <v>92</v>
      </c>
      <c r="J751" s="217">
        <v>160586.04</v>
      </c>
      <c r="K751" s="207"/>
      <c r="L751" s="207"/>
      <c r="M751" s="207"/>
      <c r="N751" s="207"/>
      <c r="Q751"/>
    </row>
    <row r="752" spans="2:17" ht="15" x14ac:dyDescent="0.4">
      <c r="B752" s="151">
        <f>VLOOKUP(C752,Companies[],3,FALSE)</f>
        <v>30694895</v>
      </c>
      <c r="C752" s="151" t="s">
        <v>466</v>
      </c>
      <c r="D752" s="207" t="s">
        <v>433</v>
      </c>
      <c r="E752" s="207" t="s">
        <v>1139</v>
      </c>
      <c r="F752" s="207" t="s">
        <v>108</v>
      </c>
      <c r="G752" s="207" t="s">
        <v>108</v>
      </c>
      <c r="H752" s="151"/>
      <c r="I752" s="207" t="s">
        <v>92</v>
      </c>
      <c r="J752" s="217">
        <v>155034.76999999999</v>
      </c>
      <c r="K752" s="207"/>
      <c r="L752" s="207"/>
      <c r="M752" s="207"/>
      <c r="N752" s="207"/>
      <c r="Q752"/>
    </row>
    <row r="753" spans="2:17" ht="15" x14ac:dyDescent="0.4">
      <c r="B753" s="151">
        <f>VLOOKUP(C753,Companies[],3,FALSE)</f>
        <v>30019775</v>
      </c>
      <c r="C753" s="151" t="s">
        <v>190</v>
      </c>
      <c r="D753" s="207" t="s">
        <v>430</v>
      </c>
      <c r="E753" s="207" t="s">
        <v>1135</v>
      </c>
      <c r="F753" s="207" t="s">
        <v>61</v>
      </c>
      <c r="G753" s="207" t="s">
        <v>73</v>
      </c>
      <c r="H753" s="151" t="s">
        <v>859</v>
      </c>
      <c r="I753" s="207" t="s">
        <v>92</v>
      </c>
      <c r="J753" s="217">
        <v>155020</v>
      </c>
      <c r="K753" s="207"/>
      <c r="L753" s="207"/>
      <c r="M753" s="207"/>
      <c r="N753" s="207">
        <v>155020</v>
      </c>
      <c r="Q753"/>
    </row>
    <row r="754" spans="2:17" ht="15" x14ac:dyDescent="0.4">
      <c r="B754" s="151">
        <f>VLOOKUP(C754,Companies[],3,FALSE)</f>
        <v>33839013</v>
      </c>
      <c r="C754" s="151" t="s">
        <v>211</v>
      </c>
      <c r="D754" s="207" t="s">
        <v>430</v>
      </c>
      <c r="E754" s="207" t="s">
        <v>1135</v>
      </c>
      <c r="F754" s="207" t="s">
        <v>61</v>
      </c>
      <c r="G754" s="207" t="s">
        <v>73</v>
      </c>
      <c r="H754" s="151"/>
      <c r="I754" s="207" t="s">
        <v>92</v>
      </c>
      <c r="J754" s="217">
        <v>150000</v>
      </c>
      <c r="K754" s="207"/>
      <c r="L754" s="207"/>
      <c r="M754" s="207"/>
      <c r="N754" s="207"/>
      <c r="Q754"/>
    </row>
    <row r="755" spans="2:17" ht="15" x14ac:dyDescent="0.4">
      <c r="B755" s="151">
        <f>VLOOKUP(C755,Companies[],3,FALSE)</f>
        <v>191282</v>
      </c>
      <c r="C755" s="151" t="s">
        <v>487</v>
      </c>
      <c r="D755" s="207" t="s">
        <v>430</v>
      </c>
      <c r="E755" s="207" t="s">
        <v>1140</v>
      </c>
      <c r="F755" s="207" t="s">
        <v>108</v>
      </c>
      <c r="G755" s="207" t="s">
        <v>108</v>
      </c>
      <c r="H755" s="151"/>
      <c r="I755" s="207" t="s">
        <v>92</v>
      </c>
      <c r="J755" s="217">
        <v>149649.39000000001</v>
      </c>
      <c r="K755" s="207"/>
      <c r="L755" s="207"/>
      <c r="M755" s="207"/>
      <c r="N755" s="207"/>
      <c r="Q755"/>
    </row>
    <row r="756" spans="2:17" ht="15" x14ac:dyDescent="0.4">
      <c r="B756" s="151">
        <f>VLOOKUP(C756,Companies[],3,FALSE)</f>
        <v>30019775</v>
      </c>
      <c r="C756" s="151" t="s">
        <v>190</v>
      </c>
      <c r="D756" s="207" t="s">
        <v>430</v>
      </c>
      <c r="E756" s="207" t="s">
        <v>1135</v>
      </c>
      <c r="F756" s="207" t="s">
        <v>61</v>
      </c>
      <c r="G756" s="207" t="s">
        <v>73</v>
      </c>
      <c r="H756" s="151" t="s">
        <v>1011</v>
      </c>
      <c r="I756" s="207" t="s">
        <v>92</v>
      </c>
      <c r="J756" s="217">
        <v>149370</v>
      </c>
      <c r="K756" s="207"/>
      <c r="L756" s="207"/>
      <c r="M756" s="207"/>
      <c r="N756" s="207">
        <v>149370</v>
      </c>
      <c r="Q756"/>
    </row>
    <row r="757" spans="2:17" ht="15" x14ac:dyDescent="0.4">
      <c r="B757" s="151">
        <f>VLOOKUP(C757,Companies[],3,FALSE)</f>
        <v>30019775</v>
      </c>
      <c r="C757" s="151" t="s">
        <v>190</v>
      </c>
      <c r="D757" s="207" t="s">
        <v>430</v>
      </c>
      <c r="E757" s="207" t="s">
        <v>1135</v>
      </c>
      <c r="F757" s="207" t="s">
        <v>61</v>
      </c>
      <c r="G757" s="207" t="s">
        <v>73</v>
      </c>
      <c r="H757" s="151" t="s">
        <v>959</v>
      </c>
      <c r="I757" s="207" t="s">
        <v>92</v>
      </c>
      <c r="J757" s="217">
        <v>148570</v>
      </c>
      <c r="K757" s="207"/>
      <c r="L757" s="207"/>
      <c r="M757" s="207"/>
      <c r="N757" s="207">
        <v>148570</v>
      </c>
      <c r="Q757"/>
    </row>
    <row r="758" spans="2:17" ht="15" x14ac:dyDescent="0.4">
      <c r="B758" s="151">
        <f>VLOOKUP(C758,Companies[],3,FALSE)</f>
        <v>32087941</v>
      </c>
      <c r="C758" s="151" t="s">
        <v>207</v>
      </c>
      <c r="D758" s="207" t="s">
        <v>430</v>
      </c>
      <c r="E758" s="207" t="s">
        <v>1132</v>
      </c>
      <c r="F758" s="207" t="s">
        <v>108</v>
      </c>
      <c r="G758" s="207" t="s">
        <v>108</v>
      </c>
      <c r="H758" s="151"/>
      <c r="I758" s="207" t="s">
        <v>92</v>
      </c>
      <c r="J758" s="217">
        <v>143685.47</v>
      </c>
      <c r="K758" s="207"/>
      <c r="L758" s="207"/>
      <c r="M758" s="207"/>
      <c r="N758" s="207"/>
      <c r="Q758"/>
    </row>
    <row r="759" spans="2:17" ht="15" x14ac:dyDescent="0.4">
      <c r="B759" s="151">
        <f>VLOOKUP(C759,Companies[],3,FALSE)</f>
        <v>32087941</v>
      </c>
      <c r="C759" s="151" t="s">
        <v>207</v>
      </c>
      <c r="D759" s="207" t="s">
        <v>430</v>
      </c>
      <c r="E759" s="207" t="s">
        <v>1124</v>
      </c>
      <c r="F759" s="207" t="s">
        <v>108</v>
      </c>
      <c r="G759" s="207" t="s">
        <v>108</v>
      </c>
      <c r="H759" s="151"/>
      <c r="I759" s="207" t="s">
        <v>92</v>
      </c>
      <c r="J759" s="217">
        <v>140000</v>
      </c>
      <c r="K759" s="207"/>
      <c r="L759" s="207"/>
      <c r="M759" s="207"/>
      <c r="N759" s="207"/>
      <c r="Q759"/>
    </row>
    <row r="760" spans="2:17" ht="15" x14ac:dyDescent="0.4">
      <c r="B760" s="151">
        <f>VLOOKUP(C760,Companies[],3,FALSE)</f>
        <v>30019775</v>
      </c>
      <c r="C760" s="151" t="s">
        <v>190</v>
      </c>
      <c r="D760" s="207" t="s">
        <v>430</v>
      </c>
      <c r="E760" s="207" t="s">
        <v>1135</v>
      </c>
      <c r="F760" s="207" t="s">
        <v>61</v>
      </c>
      <c r="G760" s="207" t="s">
        <v>73</v>
      </c>
      <c r="H760" s="151" t="s">
        <v>919</v>
      </c>
      <c r="I760" s="207" t="s">
        <v>92</v>
      </c>
      <c r="J760" s="217">
        <v>134930</v>
      </c>
      <c r="K760" s="207"/>
      <c r="L760" s="207"/>
      <c r="M760" s="207"/>
      <c r="N760" s="207">
        <v>134930</v>
      </c>
      <c r="Q760"/>
    </row>
    <row r="761" spans="2:17" ht="15" x14ac:dyDescent="0.4">
      <c r="B761" s="151">
        <f>VLOOKUP(C761,Companies[],3,FALSE)</f>
        <v>135390</v>
      </c>
      <c r="C761" s="151" t="s">
        <v>188</v>
      </c>
      <c r="D761" s="207" t="s">
        <v>430</v>
      </c>
      <c r="E761" s="207" t="s">
        <v>1135</v>
      </c>
      <c r="F761" s="207" t="s">
        <v>61</v>
      </c>
      <c r="G761" s="207" t="s">
        <v>73</v>
      </c>
      <c r="H761" s="151" t="s">
        <v>623</v>
      </c>
      <c r="I761" s="207" t="s">
        <v>92</v>
      </c>
      <c r="J761" s="217">
        <v>132100</v>
      </c>
      <c r="K761" s="207"/>
      <c r="L761" s="207"/>
      <c r="M761" s="207"/>
      <c r="N761" s="207">
        <v>132100</v>
      </c>
      <c r="Q761"/>
    </row>
    <row r="762" spans="2:17" ht="15" x14ac:dyDescent="0.4">
      <c r="B762" s="151">
        <f>VLOOKUP(C762,Companies[],3,FALSE)</f>
        <v>30732144</v>
      </c>
      <c r="C762" s="151" t="s">
        <v>456</v>
      </c>
      <c r="D762" s="207" t="s">
        <v>430</v>
      </c>
      <c r="E762" s="207" t="s">
        <v>1127</v>
      </c>
      <c r="F762" s="207" t="s">
        <v>108</v>
      </c>
      <c r="G762" s="207" t="s">
        <v>108</v>
      </c>
      <c r="H762" s="151"/>
      <c r="I762" s="207" t="s">
        <v>92</v>
      </c>
      <c r="J762" s="217">
        <v>130586.26000000001</v>
      </c>
      <c r="K762" s="207"/>
      <c r="L762" s="207"/>
      <c r="M762" s="207"/>
      <c r="N762" s="207"/>
      <c r="Q762"/>
    </row>
    <row r="763" spans="2:17" ht="15" x14ac:dyDescent="0.4">
      <c r="B763" s="151">
        <f>VLOOKUP(C763,Companies[],3,FALSE)</f>
        <v>135390</v>
      </c>
      <c r="C763" s="151" t="s">
        <v>188</v>
      </c>
      <c r="D763" s="207" t="s">
        <v>430</v>
      </c>
      <c r="E763" s="207" t="s">
        <v>1135</v>
      </c>
      <c r="F763" s="207" t="s">
        <v>61</v>
      </c>
      <c r="G763" s="207" t="s">
        <v>73</v>
      </c>
      <c r="H763" s="151" t="s">
        <v>547</v>
      </c>
      <c r="I763" s="207" t="s">
        <v>92</v>
      </c>
      <c r="J763" s="217">
        <v>126000</v>
      </c>
      <c r="K763" s="207"/>
      <c r="L763" s="207"/>
      <c r="M763" s="207"/>
      <c r="N763" s="207">
        <v>126000</v>
      </c>
      <c r="Q763"/>
    </row>
    <row r="764" spans="2:17" ht="15" x14ac:dyDescent="0.4">
      <c r="B764" s="151">
        <f>VLOOKUP(C764,Companies[],3,FALSE)</f>
        <v>30019775</v>
      </c>
      <c r="C764" s="151" t="s">
        <v>190</v>
      </c>
      <c r="D764" s="207" t="s">
        <v>430</v>
      </c>
      <c r="E764" s="207" t="s">
        <v>1135</v>
      </c>
      <c r="F764" s="207" t="s">
        <v>61</v>
      </c>
      <c r="G764" s="207" t="s">
        <v>73</v>
      </c>
      <c r="H764" s="151" t="s">
        <v>815</v>
      </c>
      <c r="I764" s="207" t="s">
        <v>92</v>
      </c>
      <c r="J764" s="217">
        <v>119950</v>
      </c>
      <c r="K764" s="207"/>
      <c r="L764" s="207"/>
      <c r="M764" s="207"/>
      <c r="N764" s="207">
        <v>119950</v>
      </c>
      <c r="Q764"/>
    </row>
    <row r="765" spans="2:17" ht="15" x14ac:dyDescent="0.4">
      <c r="B765" s="151">
        <f>VLOOKUP(C765,Companies[],3,FALSE)</f>
        <v>30694895</v>
      </c>
      <c r="C765" s="151" t="s">
        <v>466</v>
      </c>
      <c r="D765" s="207" t="s">
        <v>430</v>
      </c>
      <c r="E765" s="207" t="s">
        <v>1127</v>
      </c>
      <c r="F765" s="207" t="s">
        <v>108</v>
      </c>
      <c r="G765" s="207" t="s">
        <v>108</v>
      </c>
      <c r="H765" s="151"/>
      <c r="I765" s="207" t="s">
        <v>92</v>
      </c>
      <c r="J765" s="217">
        <v>113718.3</v>
      </c>
      <c r="K765" s="207"/>
      <c r="L765" s="207"/>
      <c r="M765" s="207"/>
      <c r="N765" s="207"/>
      <c r="Q765"/>
    </row>
    <row r="766" spans="2:17" ht="15" x14ac:dyDescent="0.4">
      <c r="B766" s="151">
        <f>VLOOKUP(C766,Companies[],3,FALSE)</f>
        <v>33152471</v>
      </c>
      <c r="C766" s="151" t="s">
        <v>455</v>
      </c>
      <c r="D766" s="207" t="s">
        <v>430</v>
      </c>
      <c r="E766" s="207" t="s">
        <v>1132</v>
      </c>
      <c r="F766" s="207" t="s">
        <v>108</v>
      </c>
      <c r="G766" s="207" t="s">
        <v>108</v>
      </c>
      <c r="H766" s="151"/>
      <c r="I766" s="207" t="s">
        <v>92</v>
      </c>
      <c r="J766" s="217">
        <v>112403</v>
      </c>
      <c r="K766" s="207"/>
      <c r="L766" s="207"/>
      <c r="M766" s="207"/>
      <c r="N766" s="207"/>
      <c r="Q766"/>
    </row>
    <row r="767" spans="2:17" ht="15" x14ac:dyDescent="0.4">
      <c r="B767" s="151">
        <f>VLOOKUP(C767,Companies[],3,FALSE)</f>
        <v>135390</v>
      </c>
      <c r="C767" s="151" t="s">
        <v>188</v>
      </c>
      <c r="D767" s="207" t="s">
        <v>430</v>
      </c>
      <c r="E767" s="207" t="s">
        <v>1135</v>
      </c>
      <c r="F767" s="207" t="s">
        <v>61</v>
      </c>
      <c r="G767" s="207" t="s">
        <v>73</v>
      </c>
      <c r="H767" s="151" t="s">
        <v>585</v>
      </c>
      <c r="I767" s="207" t="s">
        <v>92</v>
      </c>
      <c r="J767" s="217">
        <v>108900</v>
      </c>
      <c r="K767" s="207"/>
      <c r="L767" s="207"/>
      <c r="M767" s="207"/>
      <c r="N767" s="207">
        <v>108900</v>
      </c>
      <c r="Q767"/>
    </row>
    <row r="768" spans="2:17" ht="15" x14ac:dyDescent="0.4">
      <c r="B768" s="151">
        <f>VLOOKUP(C768,Companies[],3,FALSE)</f>
        <v>40695853</v>
      </c>
      <c r="C768" s="151" t="s">
        <v>212</v>
      </c>
      <c r="D768" s="207" t="s">
        <v>430</v>
      </c>
      <c r="E768" s="207" t="s">
        <v>1122</v>
      </c>
      <c r="F768" s="207" t="s">
        <v>108</v>
      </c>
      <c r="G768" s="207" t="s">
        <v>108</v>
      </c>
      <c r="H768" s="151"/>
      <c r="I768" s="207" t="s">
        <v>92</v>
      </c>
      <c r="J768" s="217">
        <v>100000</v>
      </c>
      <c r="K768" s="207"/>
      <c r="L768" s="207"/>
      <c r="M768" s="207"/>
      <c r="N768" s="207"/>
      <c r="Q768"/>
    </row>
    <row r="769" spans="2:17" ht="15" x14ac:dyDescent="0.4">
      <c r="B769" s="151">
        <f>VLOOKUP(C769,Companies[],3,FALSE)</f>
        <v>36282935</v>
      </c>
      <c r="C769" s="151" t="s">
        <v>468</v>
      </c>
      <c r="D769" s="207" t="s">
        <v>430</v>
      </c>
      <c r="E769" s="207" t="s">
        <v>1132</v>
      </c>
      <c r="F769" s="207" t="s">
        <v>108</v>
      </c>
      <c r="G769" s="207" t="s">
        <v>108</v>
      </c>
      <c r="H769" s="151"/>
      <c r="I769" s="207" t="s">
        <v>92</v>
      </c>
      <c r="J769" s="217">
        <v>98837.31</v>
      </c>
      <c r="K769" s="207"/>
      <c r="L769" s="207"/>
      <c r="M769" s="207"/>
      <c r="N769" s="207"/>
      <c r="Q769"/>
    </row>
    <row r="770" spans="2:17" ht="15" x14ac:dyDescent="0.4">
      <c r="B770" s="151">
        <f>VLOOKUP(C770,Companies[],3,FALSE)</f>
        <v>31599557</v>
      </c>
      <c r="C770" s="151" t="s">
        <v>215</v>
      </c>
      <c r="D770" s="207" t="s">
        <v>430</v>
      </c>
      <c r="E770" s="207" t="s">
        <v>1127</v>
      </c>
      <c r="F770" s="207" t="s">
        <v>108</v>
      </c>
      <c r="G770" s="207" t="s">
        <v>108</v>
      </c>
      <c r="H770" s="151"/>
      <c r="I770" s="207" t="s">
        <v>92</v>
      </c>
      <c r="J770" s="217">
        <v>97905.84</v>
      </c>
      <c r="K770" s="207"/>
      <c r="L770" s="207"/>
      <c r="M770" s="207"/>
      <c r="N770" s="207"/>
      <c r="Q770"/>
    </row>
    <row r="771" spans="2:17" ht="15" x14ac:dyDescent="0.4">
      <c r="B771" s="151">
        <f>VLOOKUP(C771,Companies[],3,FALSE)</f>
        <v>32359108</v>
      </c>
      <c r="C771" s="151" t="s">
        <v>209</v>
      </c>
      <c r="D771" s="207" t="s">
        <v>430</v>
      </c>
      <c r="E771" s="207" t="s">
        <v>1140</v>
      </c>
      <c r="F771" s="207" t="s">
        <v>108</v>
      </c>
      <c r="G771" s="207" t="s">
        <v>108</v>
      </c>
      <c r="H771" s="151"/>
      <c r="I771" s="207" t="s">
        <v>92</v>
      </c>
      <c r="J771" s="217">
        <v>97309.26</v>
      </c>
      <c r="K771" s="207"/>
      <c r="L771" s="207"/>
      <c r="M771" s="207"/>
      <c r="N771" s="207"/>
      <c r="Q771"/>
    </row>
    <row r="772" spans="2:17" ht="15" x14ac:dyDescent="0.4">
      <c r="B772" s="151">
        <f>VLOOKUP(C772,Companies[],3,FALSE)</f>
        <v>36282935</v>
      </c>
      <c r="C772" s="151" t="s">
        <v>468</v>
      </c>
      <c r="D772" s="207" t="s">
        <v>433</v>
      </c>
      <c r="E772" s="207" t="s">
        <v>1139</v>
      </c>
      <c r="F772" s="207" t="s">
        <v>108</v>
      </c>
      <c r="G772" s="207" t="s">
        <v>108</v>
      </c>
      <c r="H772" s="151"/>
      <c r="I772" s="207" t="s">
        <v>92</v>
      </c>
      <c r="J772" s="217">
        <v>97296.5</v>
      </c>
      <c r="K772" s="207"/>
      <c r="L772" s="207"/>
      <c r="M772" s="207"/>
      <c r="N772" s="207"/>
      <c r="Q772"/>
    </row>
    <row r="773" spans="2:17" ht="15" x14ac:dyDescent="0.4">
      <c r="B773" s="151">
        <f>VLOOKUP(C773,Companies[],3,FALSE)</f>
        <v>191218</v>
      </c>
      <c r="C773" s="151" t="s">
        <v>488</v>
      </c>
      <c r="D773" s="207" t="s">
        <v>430</v>
      </c>
      <c r="E773" s="207" t="s">
        <v>1127</v>
      </c>
      <c r="F773" s="207" t="s">
        <v>108</v>
      </c>
      <c r="G773" s="207" t="s">
        <v>108</v>
      </c>
      <c r="H773" s="151"/>
      <c r="I773" s="207" t="s">
        <v>92</v>
      </c>
      <c r="J773" s="217">
        <v>95836.560000000012</v>
      </c>
      <c r="K773" s="207"/>
      <c r="L773" s="207"/>
      <c r="M773" s="207"/>
      <c r="N773" s="207"/>
      <c r="Q773"/>
    </row>
    <row r="774" spans="2:17" ht="15" x14ac:dyDescent="0.4">
      <c r="B774" s="151">
        <f>VLOOKUP(C774,Companies[],3,FALSE)</f>
        <v>32359108</v>
      </c>
      <c r="C774" s="151" t="s">
        <v>209</v>
      </c>
      <c r="D774" s="207" t="s">
        <v>430</v>
      </c>
      <c r="E774" s="207" t="s">
        <v>1135</v>
      </c>
      <c r="F774" s="207" t="s">
        <v>61</v>
      </c>
      <c r="G774" s="207" t="s">
        <v>73</v>
      </c>
      <c r="H774" s="151"/>
      <c r="I774" s="207" t="s">
        <v>92</v>
      </c>
      <c r="J774" s="217">
        <v>95479.67</v>
      </c>
      <c r="K774" s="207"/>
      <c r="L774" s="207"/>
      <c r="M774" s="207"/>
      <c r="N774" s="207"/>
      <c r="Q774"/>
    </row>
    <row r="775" spans="2:17" ht="15" x14ac:dyDescent="0.4">
      <c r="B775" s="151">
        <f>VLOOKUP(C775,Companies[],3,FALSE)</f>
        <v>38453810</v>
      </c>
      <c r="C775" s="151" t="s">
        <v>474</v>
      </c>
      <c r="D775" s="207" t="s">
        <v>430</v>
      </c>
      <c r="E775" s="207" t="s">
        <v>1137</v>
      </c>
      <c r="F775" s="207" t="s">
        <v>108</v>
      </c>
      <c r="G775" s="207" t="s">
        <v>108</v>
      </c>
      <c r="H775" s="151"/>
      <c r="I775" s="207" t="s">
        <v>92</v>
      </c>
      <c r="J775" s="217">
        <v>94265.87999999999</v>
      </c>
      <c r="K775" s="207"/>
      <c r="L775" s="207"/>
      <c r="M775" s="207"/>
      <c r="N775" s="207"/>
      <c r="Q775"/>
    </row>
    <row r="776" spans="2:17" ht="15" x14ac:dyDescent="0.4">
      <c r="B776" s="151">
        <f>VLOOKUP(C776,Companies[],3,FALSE)</f>
        <v>135390</v>
      </c>
      <c r="C776" s="151" t="s">
        <v>188</v>
      </c>
      <c r="D776" s="207" t="s">
        <v>430</v>
      </c>
      <c r="E776" s="207" t="s">
        <v>1135</v>
      </c>
      <c r="F776" s="207" t="s">
        <v>61</v>
      </c>
      <c r="G776" s="207" t="s">
        <v>73</v>
      </c>
      <c r="H776" s="151" t="s">
        <v>533</v>
      </c>
      <c r="I776" s="207" t="s">
        <v>92</v>
      </c>
      <c r="J776" s="217">
        <v>90800</v>
      </c>
      <c r="K776" s="207"/>
      <c r="L776" s="207"/>
      <c r="M776" s="207"/>
      <c r="N776" s="207">
        <v>90800</v>
      </c>
      <c r="Q776"/>
    </row>
    <row r="777" spans="2:17" ht="15" x14ac:dyDescent="0.4">
      <c r="B777" s="151">
        <f>VLOOKUP(C777,Companies[],3,FALSE)</f>
        <v>30019775</v>
      </c>
      <c r="C777" s="151" t="s">
        <v>190</v>
      </c>
      <c r="D777" s="207" t="s">
        <v>430</v>
      </c>
      <c r="E777" s="207" t="s">
        <v>1135</v>
      </c>
      <c r="F777" s="207" t="s">
        <v>61</v>
      </c>
      <c r="G777" s="207" t="s">
        <v>73</v>
      </c>
      <c r="H777" s="151" t="s">
        <v>1001</v>
      </c>
      <c r="I777" s="207" t="s">
        <v>92</v>
      </c>
      <c r="J777" s="217">
        <v>89510</v>
      </c>
      <c r="K777" s="207"/>
      <c r="L777" s="207"/>
      <c r="M777" s="207"/>
      <c r="N777" s="207">
        <v>89510</v>
      </c>
      <c r="Q777"/>
    </row>
    <row r="778" spans="2:17" ht="15" x14ac:dyDescent="0.4">
      <c r="B778" s="151">
        <f>VLOOKUP(C778,Companies[],3,FALSE)</f>
        <v>33100376</v>
      </c>
      <c r="C778" s="151" t="s">
        <v>460</v>
      </c>
      <c r="D778" s="207" t="s">
        <v>433</v>
      </c>
      <c r="E778" s="207" t="s">
        <v>1139</v>
      </c>
      <c r="F778" s="207" t="s">
        <v>108</v>
      </c>
      <c r="G778" s="207" t="s">
        <v>108</v>
      </c>
      <c r="H778" s="151"/>
      <c r="I778" s="207" t="s">
        <v>92</v>
      </c>
      <c r="J778" s="217">
        <v>89356.88</v>
      </c>
      <c r="K778" s="207"/>
      <c r="L778" s="207"/>
      <c r="M778" s="207"/>
      <c r="N778" s="207"/>
      <c r="Q778"/>
    </row>
    <row r="779" spans="2:17" ht="15" x14ac:dyDescent="0.4">
      <c r="B779" s="151">
        <f>VLOOKUP(C779,Companies[],3,FALSE)</f>
        <v>36828617</v>
      </c>
      <c r="C779" s="151" t="s">
        <v>463</v>
      </c>
      <c r="D779" s="207" t="s">
        <v>430</v>
      </c>
      <c r="E779" s="207" t="s">
        <v>1132</v>
      </c>
      <c r="F779" s="207" t="s">
        <v>108</v>
      </c>
      <c r="G779" s="207" t="s">
        <v>108</v>
      </c>
      <c r="H779" s="151"/>
      <c r="I779" s="207" t="s">
        <v>92</v>
      </c>
      <c r="J779" s="217">
        <v>87404.21</v>
      </c>
      <c r="K779" s="207"/>
      <c r="L779" s="207"/>
      <c r="M779" s="207"/>
      <c r="N779" s="207"/>
      <c r="Q779"/>
    </row>
    <row r="780" spans="2:17" ht="15" x14ac:dyDescent="0.4">
      <c r="B780" s="151">
        <f>VLOOKUP(C780,Companies[],3,FALSE)</f>
        <v>30019775</v>
      </c>
      <c r="C780" s="151" t="s">
        <v>190</v>
      </c>
      <c r="D780" s="207" t="s">
        <v>430</v>
      </c>
      <c r="E780" s="207" t="s">
        <v>1135</v>
      </c>
      <c r="F780" s="207" t="s">
        <v>61</v>
      </c>
      <c r="G780" s="207" t="s">
        <v>73</v>
      </c>
      <c r="H780" s="151" t="s">
        <v>913</v>
      </c>
      <c r="I780" s="207" t="s">
        <v>92</v>
      </c>
      <c r="J780" s="217">
        <v>83500</v>
      </c>
      <c r="K780" s="207"/>
      <c r="L780" s="207"/>
      <c r="M780" s="207"/>
      <c r="N780" s="207">
        <v>83500</v>
      </c>
      <c r="Q780"/>
    </row>
    <row r="781" spans="2:17" ht="15" x14ac:dyDescent="0.4">
      <c r="B781" s="151">
        <f>VLOOKUP(C781,Companies[],3,FALSE)</f>
        <v>31747429</v>
      </c>
      <c r="C781" s="151" t="s">
        <v>477</v>
      </c>
      <c r="D781" s="207" t="s">
        <v>430</v>
      </c>
      <c r="E781" s="207" t="s">
        <v>1132</v>
      </c>
      <c r="F781" s="207" t="s">
        <v>108</v>
      </c>
      <c r="G781" s="207" t="s">
        <v>108</v>
      </c>
      <c r="H781" s="151"/>
      <c r="I781" s="207" t="s">
        <v>92</v>
      </c>
      <c r="J781" s="217">
        <v>82132.149999999994</v>
      </c>
      <c r="K781" s="207"/>
      <c r="L781" s="207"/>
      <c r="M781" s="207"/>
      <c r="N781" s="207"/>
      <c r="Q781"/>
    </row>
    <row r="782" spans="2:17" ht="15" x14ac:dyDescent="0.4">
      <c r="B782" s="151">
        <f>VLOOKUP(C782,Companies[],3,FALSE)</f>
        <v>23703371</v>
      </c>
      <c r="C782" s="151" t="s">
        <v>479</v>
      </c>
      <c r="D782" s="207" t="s">
        <v>430</v>
      </c>
      <c r="E782" s="207" t="s">
        <v>1132</v>
      </c>
      <c r="F782" s="207" t="s">
        <v>108</v>
      </c>
      <c r="G782" s="207" t="s">
        <v>108</v>
      </c>
      <c r="H782" s="151"/>
      <c r="I782" s="207" t="s">
        <v>92</v>
      </c>
      <c r="J782" s="217">
        <v>81137.87999999999</v>
      </c>
      <c r="K782" s="207"/>
      <c r="L782" s="207"/>
      <c r="M782" s="207"/>
      <c r="N782" s="207"/>
      <c r="Q782"/>
    </row>
    <row r="783" spans="2:17" ht="15" x14ac:dyDescent="0.4">
      <c r="B783" s="151">
        <f>VLOOKUP(C783,Companies[],3,FALSE)</f>
        <v>30019775</v>
      </c>
      <c r="C783" s="151" t="s">
        <v>190</v>
      </c>
      <c r="D783" s="207" t="s">
        <v>430</v>
      </c>
      <c r="E783" s="207" t="s">
        <v>1135</v>
      </c>
      <c r="F783" s="207" t="s">
        <v>61</v>
      </c>
      <c r="G783" s="207" t="s">
        <v>73</v>
      </c>
      <c r="H783" s="151" t="s">
        <v>1013</v>
      </c>
      <c r="I783" s="207" t="s">
        <v>92</v>
      </c>
      <c r="J783" s="217">
        <v>79980</v>
      </c>
      <c r="K783" s="207"/>
      <c r="L783" s="207"/>
      <c r="M783" s="207"/>
      <c r="N783" s="207">
        <v>79980</v>
      </c>
      <c r="Q783"/>
    </row>
    <row r="784" spans="2:17" ht="15" x14ac:dyDescent="0.4">
      <c r="B784" s="151">
        <f>VLOOKUP(C784,Companies[],3,FALSE)</f>
        <v>135390</v>
      </c>
      <c r="C784" s="151" t="s">
        <v>188</v>
      </c>
      <c r="D784" s="207" t="s">
        <v>430</v>
      </c>
      <c r="E784" s="207" t="s">
        <v>1135</v>
      </c>
      <c r="F784" s="207" t="s">
        <v>61</v>
      </c>
      <c r="G784" s="207" t="s">
        <v>73</v>
      </c>
      <c r="H784" s="151" t="s">
        <v>651</v>
      </c>
      <c r="I784" s="207" t="s">
        <v>92</v>
      </c>
      <c r="J784" s="217">
        <v>79900</v>
      </c>
      <c r="K784" s="207"/>
      <c r="L784" s="207"/>
      <c r="M784" s="207"/>
      <c r="N784" s="207">
        <v>79900</v>
      </c>
      <c r="Q784"/>
    </row>
    <row r="785" spans="2:17" ht="15" x14ac:dyDescent="0.4">
      <c r="B785" s="151">
        <f>VLOOKUP(C785,Companies[],3,FALSE)</f>
        <v>135390</v>
      </c>
      <c r="C785" s="151" t="s">
        <v>188</v>
      </c>
      <c r="D785" s="207" t="s">
        <v>430</v>
      </c>
      <c r="E785" s="207" t="s">
        <v>1135</v>
      </c>
      <c r="F785" s="207" t="s">
        <v>61</v>
      </c>
      <c r="G785" s="207" t="s">
        <v>73</v>
      </c>
      <c r="H785" s="151" t="s">
        <v>617</v>
      </c>
      <c r="I785" s="207" t="s">
        <v>92</v>
      </c>
      <c r="J785" s="217">
        <v>78400</v>
      </c>
      <c r="K785" s="207"/>
      <c r="L785" s="207"/>
      <c r="M785" s="207"/>
      <c r="N785" s="207">
        <v>78400</v>
      </c>
      <c r="Q785"/>
    </row>
    <row r="786" spans="2:17" ht="15" x14ac:dyDescent="0.4">
      <c r="B786" s="151">
        <f>VLOOKUP(C786,Companies[],3,FALSE)</f>
        <v>135390</v>
      </c>
      <c r="C786" s="151" t="s">
        <v>188</v>
      </c>
      <c r="D786" s="207" t="s">
        <v>430</v>
      </c>
      <c r="E786" s="207" t="s">
        <v>1135</v>
      </c>
      <c r="F786" s="207" t="s">
        <v>61</v>
      </c>
      <c r="G786" s="207" t="s">
        <v>73</v>
      </c>
      <c r="H786" s="151" t="s">
        <v>569</v>
      </c>
      <c r="I786" s="207" t="s">
        <v>92</v>
      </c>
      <c r="J786" s="217">
        <v>72600</v>
      </c>
      <c r="K786" s="207"/>
      <c r="L786" s="207"/>
      <c r="M786" s="207"/>
      <c r="N786" s="207">
        <v>72600</v>
      </c>
      <c r="Q786"/>
    </row>
    <row r="787" spans="2:17" ht="15" x14ac:dyDescent="0.4">
      <c r="B787" s="151">
        <f>VLOOKUP(C787,Companies[],3,FALSE)</f>
        <v>135390</v>
      </c>
      <c r="C787" s="151" t="s">
        <v>188</v>
      </c>
      <c r="D787" s="207" t="s">
        <v>430</v>
      </c>
      <c r="E787" s="207" t="s">
        <v>1135</v>
      </c>
      <c r="F787" s="207" t="s">
        <v>61</v>
      </c>
      <c r="G787" s="207" t="s">
        <v>73</v>
      </c>
      <c r="H787" s="151" t="s">
        <v>669</v>
      </c>
      <c r="I787" s="207" t="s">
        <v>92</v>
      </c>
      <c r="J787" s="217">
        <v>72000</v>
      </c>
      <c r="K787" s="207"/>
      <c r="L787" s="207"/>
      <c r="M787" s="207"/>
      <c r="N787" s="207">
        <v>72000</v>
      </c>
      <c r="Q787"/>
    </row>
    <row r="788" spans="2:17" ht="15" x14ac:dyDescent="0.4">
      <c r="B788" s="151">
        <f>VLOOKUP(C788,Companies[],3,FALSE)</f>
        <v>135390</v>
      </c>
      <c r="C788" s="151" t="s">
        <v>188</v>
      </c>
      <c r="D788" s="207" t="s">
        <v>430</v>
      </c>
      <c r="E788" s="207" t="s">
        <v>1135</v>
      </c>
      <c r="F788" s="207" t="s">
        <v>61</v>
      </c>
      <c r="G788" s="207" t="s">
        <v>73</v>
      </c>
      <c r="H788" s="151" t="s">
        <v>571</v>
      </c>
      <c r="I788" s="207" t="s">
        <v>92</v>
      </c>
      <c r="J788" s="217">
        <v>70500</v>
      </c>
      <c r="K788" s="207"/>
      <c r="L788" s="207"/>
      <c r="M788" s="207"/>
      <c r="N788" s="207">
        <v>70500</v>
      </c>
      <c r="Q788"/>
    </row>
    <row r="789" spans="2:17" ht="15" x14ac:dyDescent="0.4">
      <c r="B789" s="151">
        <f>VLOOKUP(C789,Companies[],3,FALSE)</f>
        <v>34032208</v>
      </c>
      <c r="C789" s="151" t="s">
        <v>213</v>
      </c>
      <c r="D789" s="207" t="s">
        <v>430</v>
      </c>
      <c r="E789" s="207" t="s">
        <v>1127</v>
      </c>
      <c r="F789" s="207" t="s">
        <v>108</v>
      </c>
      <c r="G789" s="207" t="s">
        <v>108</v>
      </c>
      <c r="H789" s="151"/>
      <c r="I789" s="207" t="s">
        <v>92</v>
      </c>
      <c r="J789" s="217">
        <v>68800.000000000015</v>
      </c>
      <c r="K789" s="207"/>
      <c r="L789" s="207"/>
      <c r="M789" s="207"/>
      <c r="N789" s="207"/>
      <c r="Q789"/>
    </row>
    <row r="790" spans="2:17" ht="15" x14ac:dyDescent="0.4">
      <c r="B790" s="151">
        <f>VLOOKUP(C790,Companies[],3,FALSE)</f>
        <v>135390</v>
      </c>
      <c r="C790" s="151" t="s">
        <v>188</v>
      </c>
      <c r="D790" s="207" t="s">
        <v>430</v>
      </c>
      <c r="E790" s="207" t="s">
        <v>1135</v>
      </c>
      <c r="F790" s="207" t="s">
        <v>61</v>
      </c>
      <c r="G790" s="207" t="s">
        <v>73</v>
      </c>
      <c r="H790" s="151" t="s">
        <v>577</v>
      </c>
      <c r="I790" s="207" t="s">
        <v>92</v>
      </c>
      <c r="J790" s="217">
        <v>63600</v>
      </c>
      <c r="K790" s="207"/>
      <c r="L790" s="207"/>
      <c r="M790" s="207"/>
      <c r="N790" s="207">
        <v>63600</v>
      </c>
      <c r="Q790"/>
    </row>
    <row r="791" spans="2:17" ht="15" x14ac:dyDescent="0.4">
      <c r="B791" s="151">
        <f>VLOOKUP(C791,Companies[],3,FALSE)</f>
        <v>135390</v>
      </c>
      <c r="C791" s="151" t="s">
        <v>188</v>
      </c>
      <c r="D791" s="207" t="s">
        <v>430</v>
      </c>
      <c r="E791" s="207" t="s">
        <v>1135</v>
      </c>
      <c r="F791" s="207" t="s">
        <v>61</v>
      </c>
      <c r="G791" s="207" t="s">
        <v>73</v>
      </c>
      <c r="H791" s="151" t="s">
        <v>539</v>
      </c>
      <c r="I791" s="207" t="s">
        <v>92</v>
      </c>
      <c r="J791" s="217">
        <v>56900</v>
      </c>
      <c r="K791" s="207"/>
      <c r="L791" s="207"/>
      <c r="M791" s="207"/>
      <c r="N791" s="207">
        <v>56900</v>
      </c>
      <c r="Q791"/>
    </row>
    <row r="792" spans="2:17" ht="15" x14ac:dyDescent="0.4">
      <c r="B792" s="151">
        <f>VLOOKUP(C792,Companies[],3,FALSE)</f>
        <v>30019775</v>
      </c>
      <c r="C792" s="151" t="s">
        <v>190</v>
      </c>
      <c r="D792" s="207" t="s">
        <v>430</v>
      </c>
      <c r="E792" s="207" t="s">
        <v>1135</v>
      </c>
      <c r="F792" s="207" t="s">
        <v>61</v>
      </c>
      <c r="G792" s="207" t="s">
        <v>73</v>
      </c>
      <c r="H792" s="151" t="s">
        <v>923</v>
      </c>
      <c r="I792" s="207" t="s">
        <v>92</v>
      </c>
      <c r="J792" s="217">
        <v>56350</v>
      </c>
      <c r="K792" s="207"/>
      <c r="L792" s="207"/>
      <c r="M792" s="207"/>
      <c r="N792" s="207">
        <v>56350</v>
      </c>
      <c r="Q792"/>
    </row>
    <row r="793" spans="2:17" ht="15" x14ac:dyDescent="0.4">
      <c r="B793" s="151">
        <f>VLOOKUP(C793,Companies[],3,FALSE)</f>
        <v>36050166</v>
      </c>
      <c r="C793" s="151" t="s">
        <v>467</v>
      </c>
      <c r="D793" s="207" t="s">
        <v>430</v>
      </c>
      <c r="E793" s="207" t="s">
        <v>1127</v>
      </c>
      <c r="F793" s="207" t="s">
        <v>108</v>
      </c>
      <c r="G793" s="207" t="s">
        <v>108</v>
      </c>
      <c r="H793" s="151"/>
      <c r="I793" s="207" t="s">
        <v>92</v>
      </c>
      <c r="J793" s="217">
        <v>56231.990000000005</v>
      </c>
      <c r="K793" s="207"/>
      <c r="L793" s="207"/>
      <c r="M793" s="207"/>
      <c r="N793" s="207"/>
      <c r="Q793"/>
    </row>
    <row r="794" spans="2:17" ht="15" x14ac:dyDescent="0.4">
      <c r="B794" s="151">
        <f>VLOOKUP(C794,Companies[],3,FALSE)</f>
        <v>31747429</v>
      </c>
      <c r="C794" s="151" t="s">
        <v>477</v>
      </c>
      <c r="D794" s="207" t="s">
        <v>430</v>
      </c>
      <c r="E794" s="207" t="s">
        <v>1127</v>
      </c>
      <c r="F794" s="207" t="s">
        <v>108</v>
      </c>
      <c r="G794" s="207" t="s">
        <v>108</v>
      </c>
      <c r="H794" s="151"/>
      <c r="I794" s="207" t="s">
        <v>92</v>
      </c>
      <c r="J794" s="217">
        <v>55088</v>
      </c>
      <c r="K794" s="207"/>
      <c r="L794" s="207"/>
      <c r="M794" s="207"/>
      <c r="N794" s="207"/>
      <c r="Q794"/>
    </row>
    <row r="795" spans="2:17" ht="15" x14ac:dyDescent="0.4">
      <c r="B795" s="151">
        <f>VLOOKUP(C795,Companies[],3,FALSE)</f>
        <v>33152471</v>
      </c>
      <c r="C795" s="151" t="s">
        <v>455</v>
      </c>
      <c r="D795" s="207" t="s">
        <v>430</v>
      </c>
      <c r="E795" s="207" t="s">
        <v>1127</v>
      </c>
      <c r="F795" s="207" t="s">
        <v>108</v>
      </c>
      <c r="G795" s="207" t="s">
        <v>108</v>
      </c>
      <c r="H795" s="151"/>
      <c r="I795" s="207" t="s">
        <v>92</v>
      </c>
      <c r="J795" s="217">
        <v>54400.11</v>
      </c>
      <c r="K795" s="207"/>
      <c r="L795" s="207"/>
      <c r="M795" s="207"/>
      <c r="N795" s="207"/>
      <c r="Q795"/>
    </row>
    <row r="796" spans="2:17" ht="15" x14ac:dyDescent="0.4">
      <c r="B796" s="151">
        <f>VLOOKUP(C796,Companies[],3,FALSE)</f>
        <v>31599557</v>
      </c>
      <c r="C796" s="151" t="s">
        <v>215</v>
      </c>
      <c r="D796" s="207" t="s">
        <v>430</v>
      </c>
      <c r="E796" s="207" t="s">
        <v>1132</v>
      </c>
      <c r="F796" s="207" t="s">
        <v>108</v>
      </c>
      <c r="G796" s="207" t="s">
        <v>108</v>
      </c>
      <c r="H796" s="151"/>
      <c r="I796" s="207" t="s">
        <v>92</v>
      </c>
      <c r="J796" s="217">
        <v>52648.01</v>
      </c>
      <c r="K796" s="207"/>
      <c r="L796" s="207"/>
      <c r="M796" s="207"/>
      <c r="N796" s="207"/>
      <c r="Q796"/>
    </row>
    <row r="797" spans="2:17" ht="15" x14ac:dyDescent="0.4">
      <c r="B797" s="151">
        <f>VLOOKUP(C797,Companies[],3,FALSE)</f>
        <v>30019775</v>
      </c>
      <c r="C797" s="151" t="s">
        <v>190</v>
      </c>
      <c r="D797" s="207" t="s">
        <v>430</v>
      </c>
      <c r="E797" s="207" t="s">
        <v>1135</v>
      </c>
      <c r="F797" s="207" t="s">
        <v>61</v>
      </c>
      <c r="G797" s="207" t="s">
        <v>73</v>
      </c>
      <c r="H797" s="151" t="s">
        <v>820</v>
      </c>
      <c r="I797" s="207" t="s">
        <v>92</v>
      </c>
      <c r="J797" s="217">
        <v>52130</v>
      </c>
      <c r="K797" s="207"/>
      <c r="L797" s="207"/>
      <c r="M797" s="207"/>
      <c r="N797" s="207">
        <v>52130</v>
      </c>
      <c r="Q797"/>
    </row>
    <row r="798" spans="2:17" ht="15" x14ac:dyDescent="0.4">
      <c r="B798" s="151">
        <f>VLOOKUP(C798,Companies[],3,FALSE)</f>
        <v>135390</v>
      </c>
      <c r="C798" s="151" t="s">
        <v>188</v>
      </c>
      <c r="D798" s="207" t="s">
        <v>430</v>
      </c>
      <c r="E798" s="207" t="s">
        <v>1135</v>
      </c>
      <c r="F798" s="207" t="s">
        <v>61</v>
      </c>
      <c r="G798" s="207" t="s">
        <v>73</v>
      </c>
      <c r="H798" s="151" t="s">
        <v>1093</v>
      </c>
      <c r="I798" s="207" t="s">
        <v>92</v>
      </c>
      <c r="J798" s="217">
        <v>51700</v>
      </c>
      <c r="K798" s="207"/>
      <c r="L798" s="207"/>
      <c r="M798" s="207"/>
      <c r="N798" s="207">
        <v>51700</v>
      </c>
      <c r="Q798"/>
    </row>
    <row r="799" spans="2:17" ht="15" x14ac:dyDescent="0.4">
      <c r="B799" s="151">
        <f>VLOOKUP(C799,Companies[],3,FALSE)</f>
        <v>26333503</v>
      </c>
      <c r="C799" s="151" t="s">
        <v>462</v>
      </c>
      <c r="D799" s="207" t="s">
        <v>430</v>
      </c>
      <c r="E799" s="207" t="s">
        <v>1127</v>
      </c>
      <c r="F799" s="207" t="s">
        <v>108</v>
      </c>
      <c r="G799" s="207" t="s">
        <v>108</v>
      </c>
      <c r="H799" s="151"/>
      <c r="I799" s="207" t="s">
        <v>92</v>
      </c>
      <c r="J799" s="217">
        <v>51645.82</v>
      </c>
      <c r="K799" s="207"/>
      <c r="L799" s="207"/>
      <c r="M799" s="207"/>
      <c r="N799" s="207"/>
      <c r="Q799"/>
    </row>
    <row r="800" spans="2:17" ht="15" x14ac:dyDescent="0.4">
      <c r="B800" s="151">
        <f>VLOOKUP(C800,Companies[],3,FALSE)</f>
        <v>135390</v>
      </c>
      <c r="C800" s="151" t="s">
        <v>188</v>
      </c>
      <c r="D800" s="207" t="s">
        <v>430</v>
      </c>
      <c r="E800" s="207" t="s">
        <v>1135</v>
      </c>
      <c r="F800" s="207" t="s">
        <v>61</v>
      </c>
      <c r="G800" s="207" t="s">
        <v>73</v>
      </c>
      <c r="H800" s="151" t="s">
        <v>545</v>
      </c>
      <c r="I800" s="207" t="s">
        <v>92</v>
      </c>
      <c r="J800" s="217">
        <v>50300</v>
      </c>
      <c r="K800" s="207"/>
      <c r="L800" s="207"/>
      <c r="M800" s="207"/>
      <c r="N800" s="207">
        <v>50300</v>
      </c>
      <c r="Q800"/>
    </row>
    <row r="801" spans="2:17" ht="15" x14ac:dyDescent="0.4">
      <c r="B801" s="151">
        <f>VLOOKUP(C801,Companies[],3,FALSE)</f>
        <v>34032208</v>
      </c>
      <c r="C801" s="151" t="s">
        <v>213</v>
      </c>
      <c r="D801" s="207" t="s">
        <v>430</v>
      </c>
      <c r="E801" s="207" t="s">
        <v>1122</v>
      </c>
      <c r="F801" s="207" t="s">
        <v>108</v>
      </c>
      <c r="G801" s="207" t="s">
        <v>108</v>
      </c>
      <c r="H801" s="151"/>
      <c r="I801" s="207" t="s">
        <v>92</v>
      </c>
      <c r="J801" s="217">
        <v>45000</v>
      </c>
      <c r="K801" s="207"/>
      <c r="L801" s="207"/>
      <c r="M801" s="207"/>
      <c r="N801" s="207"/>
      <c r="Q801"/>
    </row>
    <row r="802" spans="2:17" ht="15" x14ac:dyDescent="0.4">
      <c r="B802" s="151">
        <f>VLOOKUP(C802,Companies[],3,FALSE)</f>
        <v>30019775</v>
      </c>
      <c r="C802" s="151" t="s">
        <v>190</v>
      </c>
      <c r="D802" s="207" t="s">
        <v>430</v>
      </c>
      <c r="E802" s="207" t="s">
        <v>1135</v>
      </c>
      <c r="F802" s="207" t="s">
        <v>61</v>
      </c>
      <c r="G802" s="207" t="s">
        <v>73</v>
      </c>
      <c r="H802" s="151" t="s">
        <v>819</v>
      </c>
      <c r="I802" s="207" t="s">
        <v>92</v>
      </c>
      <c r="J802" s="217">
        <v>44200</v>
      </c>
      <c r="K802" s="207"/>
      <c r="L802" s="207"/>
      <c r="M802" s="207"/>
      <c r="N802" s="207">
        <v>44200</v>
      </c>
      <c r="Q802"/>
    </row>
    <row r="803" spans="2:17" ht="15" x14ac:dyDescent="0.4">
      <c r="B803" s="151">
        <f>VLOOKUP(C803,Companies[],3,FALSE)</f>
        <v>33426253</v>
      </c>
      <c r="C803" s="151" t="s">
        <v>203</v>
      </c>
      <c r="D803" s="207" t="s">
        <v>430</v>
      </c>
      <c r="E803" s="207" t="s">
        <v>1132</v>
      </c>
      <c r="F803" s="207" t="s">
        <v>108</v>
      </c>
      <c r="G803" s="207" t="s">
        <v>108</v>
      </c>
      <c r="H803" s="151"/>
      <c r="I803" s="207" t="s">
        <v>92</v>
      </c>
      <c r="J803" s="217">
        <v>40529.56</v>
      </c>
      <c r="K803" s="207"/>
      <c r="L803" s="207"/>
      <c r="M803" s="207"/>
      <c r="N803" s="207"/>
      <c r="Q803"/>
    </row>
    <row r="804" spans="2:17" ht="15" x14ac:dyDescent="0.4">
      <c r="B804" s="151">
        <f>VLOOKUP(C804,Companies[],3,FALSE)</f>
        <v>30019775</v>
      </c>
      <c r="C804" s="151" t="s">
        <v>190</v>
      </c>
      <c r="D804" s="207" t="s">
        <v>430</v>
      </c>
      <c r="E804" s="207" t="s">
        <v>1135</v>
      </c>
      <c r="F804" s="207" t="s">
        <v>61</v>
      </c>
      <c r="G804" s="207" t="s">
        <v>73</v>
      </c>
      <c r="H804" s="151" t="s">
        <v>909</v>
      </c>
      <c r="I804" s="207" t="s">
        <v>92</v>
      </c>
      <c r="J804" s="217">
        <v>38370</v>
      </c>
      <c r="K804" s="207"/>
      <c r="L804" s="207"/>
      <c r="M804" s="207"/>
      <c r="N804" s="207">
        <v>38370</v>
      </c>
      <c r="Q804"/>
    </row>
    <row r="805" spans="2:17" ht="15" x14ac:dyDescent="0.4">
      <c r="B805" s="151">
        <f>VLOOKUP(C805,Companies[],3,FALSE)</f>
        <v>37014600</v>
      </c>
      <c r="C805" s="151" t="s">
        <v>504</v>
      </c>
      <c r="D805" s="207" t="s">
        <v>433</v>
      </c>
      <c r="E805" s="207" t="s">
        <v>1139</v>
      </c>
      <c r="F805" s="207" t="s">
        <v>108</v>
      </c>
      <c r="G805" s="207" t="s">
        <v>108</v>
      </c>
      <c r="H805" s="151"/>
      <c r="I805" s="207" t="s">
        <v>92</v>
      </c>
      <c r="J805" s="217">
        <v>36552.49</v>
      </c>
      <c r="K805" s="207"/>
      <c r="L805" s="207"/>
      <c r="M805" s="207"/>
      <c r="N805" s="207"/>
      <c r="Q805"/>
    </row>
    <row r="806" spans="2:17" ht="15" x14ac:dyDescent="0.4">
      <c r="B806" s="151">
        <f>VLOOKUP(C806,Companies[],3,FALSE)</f>
        <v>36282935</v>
      </c>
      <c r="C806" s="151" t="s">
        <v>468</v>
      </c>
      <c r="D806" s="207" t="s">
        <v>430</v>
      </c>
      <c r="E806" s="207" t="s">
        <v>1135</v>
      </c>
      <c r="F806" s="207" t="s">
        <v>61</v>
      </c>
      <c r="G806" s="207" t="s">
        <v>73</v>
      </c>
      <c r="H806" s="151" t="s">
        <v>765</v>
      </c>
      <c r="I806" s="207" t="s">
        <v>92</v>
      </c>
      <c r="J806" s="217">
        <v>35520</v>
      </c>
      <c r="K806" s="207"/>
      <c r="L806" s="207"/>
      <c r="M806" s="207"/>
      <c r="N806" s="207">
        <v>35520</v>
      </c>
      <c r="Q806"/>
    </row>
    <row r="807" spans="2:17" ht="15" x14ac:dyDescent="0.4">
      <c r="B807" s="151">
        <f>VLOOKUP(C807,Companies[],3,FALSE)</f>
        <v>30019775</v>
      </c>
      <c r="C807" s="151" t="s">
        <v>190</v>
      </c>
      <c r="D807" s="207" t="s">
        <v>430</v>
      </c>
      <c r="E807" s="207" t="s">
        <v>1135</v>
      </c>
      <c r="F807" s="207" t="s">
        <v>61</v>
      </c>
      <c r="G807" s="207" t="s">
        <v>73</v>
      </c>
      <c r="H807" s="151" t="s">
        <v>1033</v>
      </c>
      <c r="I807" s="207" t="s">
        <v>92</v>
      </c>
      <c r="J807" s="217">
        <v>34190</v>
      </c>
      <c r="K807" s="207"/>
      <c r="L807" s="207"/>
      <c r="M807" s="207"/>
      <c r="N807" s="207">
        <v>34190</v>
      </c>
      <c r="Q807"/>
    </row>
    <row r="808" spans="2:17" ht="15" x14ac:dyDescent="0.4">
      <c r="B808" s="151">
        <f>VLOOKUP(C808,Companies[],3,FALSE)</f>
        <v>30019775</v>
      </c>
      <c r="C808" s="151" t="s">
        <v>190</v>
      </c>
      <c r="D808" s="207" t="s">
        <v>430</v>
      </c>
      <c r="E808" s="207" t="s">
        <v>1135</v>
      </c>
      <c r="F808" s="207" t="s">
        <v>61</v>
      </c>
      <c r="G808" s="207" t="s">
        <v>73</v>
      </c>
      <c r="H808" s="151" t="s">
        <v>1039</v>
      </c>
      <c r="I808" s="207" t="s">
        <v>92</v>
      </c>
      <c r="J808" s="217">
        <v>34180</v>
      </c>
      <c r="K808" s="207"/>
      <c r="L808" s="207"/>
      <c r="M808" s="207"/>
      <c r="N808" s="207">
        <v>34180</v>
      </c>
      <c r="Q808"/>
    </row>
    <row r="809" spans="2:17" ht="14.65" customHeight="1" x14ac:dyDescent="0.4">
      <c r="B809" s="151">
        <f>VLOOKUP(C809,Companies[],3,FALSE)</f>
        <v>32320594</v>
      </c>
      <c r="C809" s="151" t="s">
        <v>205</v>
      </c>
      <c r="D809" s="207" t="s">
        <v>430</v>
      </c>
      <c r="E809" s="207" t="s">
        <v>1132</v>
      </c>
      <c r="F809" s="207" t="s">
        <v>108</v>
      </c>
      <c r="G809" s="207" t="s">
        <v>108</v>
      </c>
      <c r="H809" s="151"/>
      <c r="I809" s="207" t="s">
        <v>92</v>
      </c>
      <c r="J809" s="217">
        <v>30843.21</v>
      </c>
      <c r="K809" s="207"/>
      <c r="L809" s="207"/>
      <c r="M809" s="207"/>
      <c r="N809" s="207"/>
      <c r="Q809"/>
    </row>
    <row r="810" spans="2:17" ht="15" x14ac:dyDescent="0.4">
      <c r="B810" s="151">
        <f>VLOOKUP(C810,Companies[],3,FALSE)</f>
        <v>32320594</v>
      </c>
      <c r="C810" s="151" t="s">
        <v>205</v>
      </c>
      <c r="D810" s="207" t="s">
        <v>430</v>
      </c>
      <c r="E810" s="207" t="s">
        <v>1135</v>
      </c>
      <c r="F810" s="207" t="s">
        <v>61</v>
      </c>
      <c r="G810" s="207" t="s">
        <v>73</v>
      </c>
      <c r="H810" s="151"/>
      <c r="I810" s="207" t="s">
        <v>92</v>
      </c>
      <c r="J810" s="217">
        <v>29515.79</v>
      </c>
      <c r="K810" s="207"/>
      <c r="L810" s="207"/>
      <c r="M810" s="207"/>
      <c r="N810" s="207"/>
      <c r="Q810"/>
    </row>
    <row r="811" spans="2:17" ht="15" x14ac:dyDescent="0.4">
      <c r="B811" s="151">
        <f>VLOOKUP(C811,Companies[],3,FALSE)</f>
        <v>35602704</v>
      </c>
      <c r="C811" s="151" t="s">
        <v>459</v>
      </c>
      <c r="D811" s="207" t="s">
        <v>430</v>
      </c>
      <c r="E811" s="207" t="s">
        <v>1132</v>
      </c>
      <c r="F811" s="207" t="s">
        <v>108</v>
      </c>
      <c r="G811" s="207" t="s">
        <v>108</v>
      </c>
      <c r="H811" s="151"/>
      <c r="I811" s="207" t="s">
        <v>92</v>
      </c>
      <c r="J811" s="217">
        <v>28305.86</v>
      </c>
      <c r="K811" s="207"/>
      <c r="L811" s="207"/>
      <c r="M811" s="207"/>
      <c r="N811" s="207"/>
      <c r="Q811"/>
    </row>
    <row r="812" spans="2:17" ht="15" x14ac:dyDescent="0.4">
      <c r="B812" s="151">
        <f>VLOOKUP(C812,Companies[],3,FALSE)</f>
        <v>32359108</v>
      </c>
      <c r="C812" s="151" t="s">
        <v>209</v>
      </c>
      <c r="D812" s="207" t="s">
        <v>430</v>
      </c>
      <c r="E812" s="207" t="s">
        <v>1127</v>
      </c>
      <c r="F812" s="207" t="s">
        <v>108</v>
      </c>
      <c r="G812" s="207" t="s">
        <v>108</v>
      </c>
      <c r="H812" s="151"/>
      <c r="I812" s="207" t="s">
        <v>92</v>
      </c>
      <c r="J812" s="217">
        <v>27889.469999999998</v>
      </c>
      <c r="K812" s="207"/>
      <c r="L812" s="207"/>
      <c r="M812" s="207"/>
      <c r="N812" s="207"/>
      <c r="Q812"/>
    </row>
    <row r="813" spans="2:17" ht="15" x14ac:dyDescent="0.4">
      <c r="B813" s="151">
        <f>VLOOKUP(C813,Companies[],3,FALSE)</f>
        <v>40695853</v>
      </c>
      <c r="C813" s="151" t="s">
        <v>212</v>
      </c>
      <c r="D813" s="207" t="s">
        <v>430</v>
      </c>
      <c r="E813" s="207" t="s">
        <v>1127</v>
      </c>
      <c r="F813" s="207" t="s">
        <v>108</v>
      </c>
      <c r="G813" s="207" t="s">
        <v>108</v>
      </c>
      <c r="H813" s="151"/>
      <c r="I813" s="207" t="s">
        <v>92</v>
      </c>
      <c r="J813" s="217">
        <v>25000</v>
      </c>
      <c r="K813" s="207"/>
      <c r="L813" s="207"/>
      <c r="M813" s="207"/>
      <c r="N813" s="207"/>
      <c r="Q813"/>
    </row>
    <row r="814" spans="2:17" ht="15" x14ac:dyDescent="0.4">
      <c r="B814" s="151">
        <f>VLOOKUP(C814,Companies[],3,FALSE)</f>
        <v>32377038</v>
      </c>
      <c r="C814" s="151" t="s">
        <v>453</v>
      </c>
      <c r="D814" s="207" t="s">
        <v>430</v>
      </c>
      <c r="E814" s="207" t="s">
        <v>1135</v>
      </c>
      <c r="F814" s="207" t="s">
        <v>61</v>
      </c>
      <c r="G814" s="207" t="s">
        <v>73</v>
      </c>
      <c r="H814" s="151" t="s">
        <v>1087</v>
      </c>
      <c r="I814" s="207" t="s">
        <v>92</v>
      </c>
      <c r="J814" s="217">
        <v>24730</v>
      </c>
      <c r="K814" s="207"/>
      <c r="L814" s="207"/>
      <c r="M814" s="207"/>
      <c r="N814" s="207">
        <v>24730</v>
      </c>
      <c r="Q814"/>
    </row>
    <row r="815" spans="2:17" ht="15" x14ac:dyDescent="0.4">
      <c r="B815" s="151">
        <f>VLOOKUP(C815,Companies[],3,FALSE)</f>
        <v>31570412</v>
      </c>
      <c r="C815" s="151" t="s">
        <v>198</v>
      </c>
      <c r="D815" s="207" t="s">
        <v>430</v>
      </c>
      <c r="E815" s="207" t="s">
        <v>1135</v>
      </c>
      <c r="F815" s="207" t="s">
        <v>61</v>
      </c>
      <c r="G815" s="207" t="s">
        <v>73</v>
      </c>
      <c r="H815" s="151"/>
      <c r="I815" s="207" t="s">
        <v>92</v>
      </c>
      <c r="J815" s="217">
        <v>22001.23</v>
      </c>
      <c r="K815" s="207"/>
      <c r="L815" s="207"/>
      <c r="M815" s="207"/>
      <c r="N815" s="207"/>
      <c r="Q815"/>
    </row>
    <row r="816" spans="2:17" ht="15" x14ac:dyDescent="0.4">
      <c r="B816" s="151">
        <f>VLOOKUP(C816,Companies[],3,FALSE)</f>
        <v>37064892</v>
      </c>
      <c r="C816" s="151" t="s">
        <v>493</v>
      </c>
      <c r="D816" s="207" t="s">
        <v>430</v>
      </c>
      <c r="E816" s="207" t="s">
        <v>1127</v>
      </c>
      <c r="F816" s="207" t="s">
        <v>108</v>
      </c>
      <c r="G816" s="207" t="s">
        <v>108</v>
      </c>
      <c r="H816" s="151"/>
      <c r="I816" s="207" t="s">
        <v>92</v>
      </c>
      <c r="J816" s="217">
        <v>21090.12</v>
      </c>
      <c r="K816" s="207"/>
      <c r="L816" s="207"/>
      <c r="M816" s="207"/>
      <c r="N816" s="207"/>
      <c r="Q816"/>
    </row>
    <row r="817" spans="2:17" ht="15" x14ac:dyDescent="0.4">
      <c r="B817" s="151">
        <f>VLOOKUP(C817,Companies[],3,FALSE)</f>
        <v>31599557</v>
      </c>
      <c r="C817" s="151" t="s">
        <v>215</v>
      </c>
      <c r="D817" s="207" t="s">
        <v>430</v>
      </c>
      <c r="E817" s="207" t="s">
        <v>1135</v>
      </c>
      <c r="F817" s="207" t="s">
        <v>61</v>
      </c>
      <c r="G817" s="207" t="s">
        <v>73</v>
      </c>
      <c r="H817" s="151"/>
      <c r="I817" s="207" t="s">
        <v>92</v>
      </c>
      <c r="J817" s="217">
        <v>20975.47</v>
      </c>
      <c r="K817" s="207"/>
      <c r="L817" s="207"/>
      <c r="M817" s="207"/>
      <c r="N817" s="207"/>
      <c r="Q817"/>
    </row>
    <row r="818" spans="2:17" ht="15" x14ac:dyDescent="0.4">
      <c r="B818" s="151">
        <f>VLOOKUP(C818,Companies[],3,FALSE)</f>
        <v>30019775</v>
      </c>
      <c r="C818" s="151" t="s">
        <v>190</v>
      </c>
      <c r="D818" s="207" t="s">
        <v>430</v>
      </c>
      <c r="E818" s="207" t="s">
        <v>1135</v>
      </c>
      <c r="F818" s="207" t="s">
        <v>61</v>
      </c>
      <c r="G818" s="207" t="s">
        <v>73</v>
      </c>
      <c r="H818" s="151" t="s">
        <v>843</v>
      </c>
      <c r="I818" s="207" t="s">
        <v>92</v>
      </c>
      <c r="J818" s="217">
        <v>20720</v>
      </c>
      <c r="K818" s="207"/>
      <c r="L818" s="207"/>
      <c r="M818" s="207"/>
      <c r="N818" s="207">
        <v>20720</v>
      </c>
      <c r="Q818"/>
    </row>
    <row r="819" spans="2:17" ht="15" x14ac:dyDescent="0.4">
      <c r="B819" s="151">
        <f>VLOOKUP(C819,Companies[],3,FALSE)</f>
        <v>135390</v>
      </c>
      <c r="C819" s="151" t="s">
        <v>188</v>
      </c>
      <c r="D819" s="207" t="s">
        <v>430</v>
      </c>
      <c r="E819" s="207" t="s">
        <v>1135</v>
      </c>
      <c r="F819" s="207" t="s">
        <v>61</v>
      </c>
      <c r="G819" s="207" t="s">
        <v>73</v>
      </c>
      <c r="H819" s="151" t="s">
        <v>601</v>
      </c>
      <c r="I819" s="207" t="s">
        <v>92</v>
      </c>
      <c r="J819" s="217">
        <v>19200</v>
      </c>
      <c r="K819" s="207"/>
      <c r="L819" s="207"/>
      <c r="M819" s="207"/>
      <c r="N819" s="207">
        <v>19200</v>
      </c>
      <c r="Q819"/>
    </row>
    <row r="820" spans="2:17" ht="15" x14ac:dyDescent="0.4">
      <c r="B820" s="151">
        <f>VLOOKUP(C820,Companies[],3,FALSE)</f>
        <v>30019775</v>
      </c>
      <c r="C820" s="151" t="s">
        <v>190</v>
      </c>
      <c r="D820" s="207" t="s">
        <v>430</v>
      </c>
      <c r="E820" s="207" t="s">
        <v>1135</v>
      </c>
      <c r="F820" s="207" t="s">
        <v>61</v>
      </c>
      <c r="G820" s="207" t="s">
        <v>73</v>
      </c>
      <c r="H820" s="151" t="s">
        <v>1067</v>
      </c>
      <c r="I820" s="207" t="s">
        <v>92</v>
      </c>
      <c r="J820" s="217">
        <v>18520</v>
      </c>
      <c r="K820" s="207"/>
      <c r="L820" s="207"/>
      <c r="M820" s="207"/>
      <c r="N820" s="207">
        <v>18520</v>
      </c>
      <c r="Q820"/>
    </row>
    <row r="821" spans="2:17" ht="15" x14ac:dyDescent="0.4">
      <c r="B821" s="151">
        <f>VLOOKUP(C821,Companies[],3,FALSE)</f>
        <v>25635581</v>
      </c>
      <c r="C821" s="151" t="s">
        <v>461</v>
      </c>
      <c r="D821" s="207" t="s">
        <v>430</v>
      </c>
      <c r="E821" s="207" t="s">
        <v>1127</v>
      </c>
      <c r="F821" s="207" t="s">
        <v>108</v>
      </c>
      <c r="G821" s="207" t="s">
        <v>108</v>
      </c>
      <c r="H821" s="151"/>
      <c r="I821" s="207" t="s">
        <v>92</v>
      </c>
      <c r="J821" s="217">
        <v>18386.43</v>
      </c>
      <c r="K821" s="207"/>
      <c r="L821" s="207"/>
      <c r="M821" s="207"/>
      <c r="N821" s="207"/>
      <c r="Q821"/>
    </row>
    <row r="822" spans="2:17" ht="15" x14ac:dyDescent="0.4">
      <c r="B822" s="151">
        <f>VLOOKUP(C822,Companies[],3,FALSE)</f>
        <v>30019775</v>
      </c>
      <c r="C822" s="151" t="s">
        <v>190</v>
      </c>
      <c r="D822" s="207" t="s">
        <v>430</v>
      </c>
      <c r="E822" s="207" t="s">
        <v>1135</v>
      </c>
      <c r="F822" s="207" t="s">
        <v>61</v>
      </c>
      <c r="G822" s="207" t="s">
        <v>73</v>
      </c>
      <c r="H822" s="151" t="s">
        <v>831</v>
      </c>
      <c r="I822" s="207" t="s">
        <v>92</v>
      </c>
      <c r="J822" s="217">
        <v>17390</v>
      </c>
      <c r="K822" s="207"/>
      <c r="L822" s="207"/>
      <c r="M822" s="207"/>
      <c r="N822" s="207">
        <v>17390</v>
      </c>
      <c r="Q822"/>
    </row>
    <row r="823" spans="2:17" ht="15" x14ac:dyDescent="0.4">
      <c r="B823" s="151">
        <f>VLOOKUP(C823,Companies[],3,FALSE)</f>
        <v>135390</v>
      </c>
      <c r="C823" s="151" t="s">
        <v>188</v>
      </c>
      <c r="D823" s="207" t="s">
        <v>430</v>
      </c>
      <c r="E823" s="207" t="s">
        <v>1135</v>
      </c>
      <c r="F823" s="207" t="s">
        <v>61</v>
      </c>
      <c r="G823" s="207" t="s">
        <v>73</v>
      </c>
      <c r="H823" s="151" t="s">
        <v>685</v>
      </c>
      <c r="I823" s="207" t="s">
        <v>92</v>
      </c>
      <c r="J823" s="217">
        <v>16700</v>
      </c>
      <c r="K823" s="207"/>
      <c r="L823" s="207"/>
      <c r="M823" s="207"/>
      <c r="N823" s="207">
        <v>16700</v>
      </c>
      <c r="Q823"/>
    </row>
    <row r="824" spans="2:17" ht="15" x14ac:dyDescent="0.4">
      <c r="B824" s="151">
        <f>VLOOKUP(C824,Companies[],3,FALSE)</f>
        <v>32426289</v>
      </c>
      <c r="C824" s="151" t="s">
        <v>472</v>
      </c>
      <c r="D824" s="207" t="s">
        <v>430</v>
      </c>
      <c r="E824" s="207" t="s">
        <v>1127</v>
      </c>
      <c r="F824" s="207" t="s">
        <v>108</v>
      </c>
      <c r="G824" s="207" t="s">
        <v>108</v>
      </c>
      <c r="H824" s="151"/>
      <c r="I824" s="207" t="s">
        <v>92</v>
      </c>
      <c r="J824" s="217">
        <v>16224.699999999999</v>
      </c>
      <c r="K824" s="207"/>
      <c r="L824" s="207"/>
      <c r="M824" s="207"/>
      <c r="N824" s="207"/>
      <c r="Q824"/>
    </row>
    <row r="825" spans="2:17" ht="15" x14ac:dyDescent="0.4">
      <c r="B825" s="151">
        <f>VLOOKUP(C825,Companies[],3,FALSE)</f>
        <v>30019775</v>
      </c>
      <c r="C825" s="151" t="s">
        <v>190</v>
      </c>
      <c r="D825" s="207" t="s">
        <v>430</v>
      </c>
      <c r="E825" s="207" t="s">
        <v>1135</v>
      </c>
      <c r="F825" s="207" t="s">
        <v>61</v>
      </c>
      <c r="G825" s="207" t="s">
        <v>73</v>
      </c>
      <c r="H825" s="151" t="s">
        <v>1037</v>
      </c>
      <c r="I825" s="207" t="s">
        <v>92</v>
      </c>
      <c r="J825" s="217">
        <v>14490</v>
      </c>
      <c r="K825" s="207"/>
      <c r="L825" s="207"/>
      <c r="M825" s="207"/>
      <c r="N825" s="207">
        <v>14490</v>
      </c>
      <c r="Q825"/>
    </row>
    <row r="826" spans="2:17" ht="15" x14ac:dyDescent="0.4">
      <c r="B826" s="151">
        <f>VLOOKUP(C826,Companies[],3,FALSE)</f>
        <v>32377038</v>
      </c>
      <c r="C826" s="151" t="s">
        <v>453</v>
      </c>
      <c r="D826" s="207" t="s">
        <v>430</v>
      </c>
      <c r="E826" s="207" t="s">
        <v>1135</v>
      </c>
      <c r="F826" s="207" t="s">
        <v>61</v>
      </c>
      <c r="G826" s="207" t="s">
        <v>73</v>
      </c>
      <c r="H826" s="151" t="s">
        <v>1085</v>
      </c>
      <c r="I826" s="207" t="s">
        <v>92</v>
      </c>
      <c r="J826" s="217">
        <v>14130</v>
      </c>
      <c r="K826" s="207"/>
      <c r="L826" s="207"/>
      <c r="M826" s="207"/>
      <c r="N826" s="207">
        <v>14130</v>
      </c>
      <c r="Q826"/>
    </row>
    <row r="827" spans="2:17" ht="15" x14ac:dyDescent="0.4">
      <c r="B827" s="151">
        <f>VLOOKUP(C827,Companies[],3,FALSE)</f>
        <v>32359108</v>
      </c>
      <c r="C827" s="151" t="s">
        <v>209</v>
      </c>
      <c r="D827" s="207" t="s">
        <v>430</v>
      </c>
      <c r="E827" s="207" t="s">
        <v>1132</v>
      </c>
      <c r="F827" s="207" t="s">
        <v>108</v>
      </c>
      <c r="G827" s="207" t="s">
        <v>108</v>
      </c>
      <c r="H827" s="151"/>
      <c r="I827" s="207" t="s">
        <v>92</v>
      </c>
      <c r="J827" s="217">
        <v>13000</v>
      </c>
      <c r="K827" s="207"/>
      <c r="L827" s="207"/>
      <c r="M827" s="207"/>
      <c r="N827" s="207"/>
      <c r="Q827"/>
    </row>
    <row r="828" spans="2:17" ht="15" x14ac:dyDescent="0.4">
      <c r="B828" s="151">
        <f>VLOOKUP(C828,Companies[],3,FALSE)</f>
        <v>135390</v>
      </c>
      <c r="C828" s="151" t="s">
        <v>188</v>
      </c>
      <c r="D828" s="207" t="s">
        <v>430</v>
      </c>
      <c r="E828" s="207" t="s">
        <v>1135</v>
      </c>
      <c r="F828" s="207" t="s">
        <v>61</v>
      </c>
      <c r="G828" s="207" t="s">
        <v>73</v>
      </c>
      <c r="H828" s="151" t="s">
        <v>603</v>
      </c>
      <c r="I828" s="207" t="s">
        <v>92</v>
      </c>
      <c r="J828" s="217">
        <v>12900</v>
      </c>
      <c r="K828" s="207"/>
      <c r="L828" s="207"/>
      <c r="M828" s="207"/>
      <c r="N828" s="207">
        <v>12900</v>
      </c>
      <c r="Q828"/>
    </row>
    <row r="829" spans="2:17" ht="15" x14ac:dyDescent="0.4">
      <c r="B829" s="151">
        <f>VLOOKUP(C829,Companies[],3,FALSE)</f>
        <v>33862865</v>
      </c>
      <c r="C829" s="151" t="s">
        <v>465</v>
      </c>
      <c r="D829" s="207" t="s">
        <v>430</v>
      </c>
      <c r="E829" s="207" t="s">
        <v>1132</v>
      </c>
      <c r="F829" s="207" t="s">
        <v>108</v>
      </c>
      <c r="G829" s="207" t="s">
        <v>108</v>
      </c>
      <c r="H829" s="151"/>
      <c r="I829" s="207" t="s">
        <v>92</v>
      </c>
      <c r="J829" s="217">
        <v>12000</v>
      </c>
      <c r="K829" s="207"/>
      <c r="L829" s="207"/>
      <c r="M829" s="207"/>
      <c r="N829" s="207"/>
      <c r="Q829"/>
    </row>
    <row r="830" spans="2:17" ht="15" x14ac:dyDescent="0.4">
      <c r="B830" s="151">
        <f>VLOOKUP(C830,Companies[],3,FALSE)</f>
        <v>33100376</v>
      </c>
      <c r="C830" s="151" t="s">
        <v>460</v>
      </c>
      <c r="D830" s="207" t="s">
        <v>430</v>
      </c>
      <c r="E830" s="207" t="s">
        <v>1127</v>
      </c>
      <c r="F830" s="207" t="s">
        <v>108</v>
      </c>
      <c r="G830" s="207" t="s">
        <v>108</v>
      </c>
      <c r="H830" s="151"/>
      <c r="I830" s="207" t="s">
        <v>92</v>
      </c>
      <c r="J830" s="217">
        <v>11394.58</v>
      </c>
      <c r="K830" s="207"/>
      <c r="L830" s="207"/>
      <c r="M830" s="207"/>
      <c r="N830" s="207"/>
      <c r="Q830"/>
    </row>
    <row r="831" spans="2:17" ht="15" x14ac:dyDescent="0.4">
      <c r="B831" s="151">
        <f>VLOOKUP(C831,Companies[],3,FALSE)</f>
        <v>23152126</v>
      </c>
      <c r="C831" s="151" t="s">
        <v>192</v>
      </c>
      <c r="D831" s="207" t="s">
        <v>430</v>
      </c>
      <c r="E831" s="207" t="s">
        <v>1132</v>
      </c>
      <c r="F831" s="207" t="s">
        <v>108</v>
      </c>
      <c r="G831" s="207" t="s">
        <v>108</v>
      </c>
      <c r="H831" s="151"/>
      <c r="I831" s="207" t="s">
        <v>92</v>
      </c>
      <c r="J831" s="217">
        <v>10944.73</v>
      </c>
      <c r="K831" s="207"/>
      <c r="L831" s="207"/>
      <c r="M831" s="207"/>
      <c r="N831" s="207"/>
      <c r="Q831"/>
    </row>
    <row r="832" spans="2:17" ht="15" x14ac:dyDescent="0.4">
      <c r="B832" s="151">
        <f>VLOOKUP(C832,Companies[],3,FALSE)</f>
        <v>30019775</v>
      </c>
      <c r="C832" s="151" t="s">
        <v>190</v>
      </c>
      <c r="D832" s="207" t="s">
        <v>430</v>
      </c>
      <c r="E832" s="207" t="s">
        <v>1135</v>
      </c>
      <c r="F832" s="207" t="s">
        <v>61</v>
      </c>
      <c r="G832" s="207" t="s">
        <v>73</v>
      </c>
      <c r="H832" s="151" t="s">
        <v>1029</v>
      </c>
      <c r="I832" s="207" t="s">
        <v>92</v>
      </c>
      <c r="J832" s="217">
        <v>10940</v>
      </c>
      <c r="K832" s="207"/>
      <c r="L832" s="207"/>
      <c r="M832" s="207"/>
      <c r="N832" s="207">
        <v>10940</v>
      </c>
      <c r="Q832"/>
    </row>
    <row r="833" spans="2:17" ht="15" x14ac:dyDescent="0.4">
      <c r="B833" s="151">
        <f>VLOOKUP(C833,Companies[],3,FALSE)</f>
        <v>135390</v>
      </c>
      <c r="C833" s="151" t="s">
        <v>188</v>
      </c>
      <c r="D833" s="207" t="s">
        <v>430</v>
      </c>
      <c r="E833" s="207" t="s">
        <v>1135</v>
      </c>
      <c r="F833" s="207" t="s">
        <v>61</v>
      </c>
      <c r="G833" s="207" t="s">
        <v>73</v>
      </c>
      <c r="H833" s="151" t="s">
        <v>567</v>
      </c>
      <c r="I833" s="207" t="s">
        <v>92</v>
      </c>
      <c r="J833" s="217">
        <v>9500</v>
      </c>
      <c r="K833" s="207"/>
      <c r="L833" s="207"/>
      <c r="M833" s="207"/>
      <c r="N833" s="207">
        <v>9500</v>
      </c>
      <c r="Q833"/>
    </row>
    <row r="834" spans="2:17" ht="15" x14ac:dyDescent="0.4">
      <c r="B834" s="151">
        <f>VLOOKUP(C834,Companies[],3,FALSE)</f>
        <v>30019775</v>
      </c>
      <c r="C834" s="151" t="s">
        <v>190</v>
      </c>
      <c r="D834" s="207" t="s">
        <v>430</v>
      </c>
      <c r="E834" s="207" t="s">
        <v>1135</v>
      </c>
      <c r="F834" s="207" t="s">
        <v>61</v>
      </c>
      <c r="G834" s="207" t="s">
        <v>73</v>
      </c>
      <c r="H834" s="151" t="s">
        <v>1041</v>
      </c>
      <c r="I834" s="207" t="s">
        <v>92</v>
      </c>
      <c r="J834" s="217">
        <v>8950</v>
      </c>
      <c r="K834" s="207"/>
      <c r="L834" s="207"/>
      <c r="M834" s="207"/>
      <c r="N834" s="207">
        <v>8950</v>
      </c>
      <c r="Q834"/>
    </row>
    <row r="835" spans="2:17" ht="15" x14ac:dyDescent="0.4">
      <c r="B835" s="151">
        <f>VLOOKUP(C835,Companies[],3,FALSE)</f>
        <v>135390</v>
      </c>
      <c r="C835" s="151" t="s">
        <v>188</v>
      </c>
      <c r="D835" s="207" t="s">
        <v>430</v>
      </c>
      <c r="E835" s="207" t="s">
        <v>1135</v>
      </c>
      <c r="F835" s="207" t="s">
        <v>61</v>
      </c>
      <c r="G835" s="207" t="s">
        <v>73</v>
      </c>
      <c r="H835" s="151" t="s">
        <v>619</v>
      </c>
      <c r="I835" s="207" t="s">
        <v>92</v>
      </c>
      <c r="J835" s="217">
        <v>6400</v>
      </c>
      <c r="K835" s="207"/>
      <c r="L835" s="207"/>
      <c r="M835" s="207"/>
      <c r="N835" s="207">
        <v>6400</v>
      </c>
      <c r="Q835"/>
    </row>
    <row r="836" spans="2:17" ht="15" x14ac:dyDescent="0.4">
      <c r="B836" s="151">
        <f>VLOOKUP(C836,Companies[],3,FALSE)</f>
        <v>135390</v>
      </c>
      <c r="C836" s="151" t="s">
        <v>188</v>
      </c>
      <c r="D836" s="207" t="s">
        <v>430</v>
      </c>
      <c r="E836" s="207" t="s">
        <v>1135</v>
      </c>
      <c r="F836" s="207" t="s">
        <v>61</v>
      </c>
      <c r="G836" s="207" t="s">
        <v>73</v>
      </c>
      <c r="H836" s="151" t="s">
        <v>617</v>
      </c>
      <c r="I836" s="207" t="s">
        <v>92</v>
      </c>
      <c r="J836" s="217">
        <v>6100</v>
      </c>
      <c r="K836" s="207"/>
      <c r="L836" s="207"/>
      <c r="M836" s="207"/>
      <c r="N836" s="207">
        <v>6100</v>
      </c>
      <c r="Q836"/>
    </row>
    <row r="837" spans="2:17" ht="15" x14ac:dyDescent="0.4">
      <c r="B837" s="151">
        <f>VLOOKUP(C837,Companies[],3,FALSE)</f>
        <v>32426289</v>
      </c>
      <c r="C837" s="151" t="s">
        <v>472</v>
      </c>
      <c r="D837" s="207" t="s">
        <v>433</v>
      </c>
      <c r="E837" s="207" t="s">
        <v>1139</v>
      </c>
      <c r="F837" s="207" t="s">
        <v>108</v>
      </c>
      <c r="G837" s="207" t="s">
        <v>108</v>
      </c>
      <c r="H837" s="151"/>
      <c r="I837" s="207" t="s">
        <v>92</v>
      </c>
      <c r="J837" s="217">
        <v>5817.81</v>
      </c>
      <c r="K837" s="207"/>
      <c r="L837" s="207"/>
      <c r="M837" s="207"/>
      <c r="N837" s="207"/>
      <c r="Q837"/>
    </row>
    <row r="838" spans="2:17" ht="15" x14ac:dyDescent="0.4">
      <c r="B838" s="151">
        <f>VLOOKUP(C838,Companies[],3,FALSE)</f>
        <v>25635581</v>
      </c>
      <c r="C838" s="151" t="s">
        <v>461</v>
      </c>
      <c r="D838" s="207" t="s">
        <v>430</v>
      </c>
      <c r="E838" s="207" t="s">
        <v>1135</v>
      </c>
      <c r="F838" s="207" t="s">
        <v>61</v>
      </c>
      <c r="G838" s="207" t="s">
        <v>73</v>
      </c>
      <c r="H838" s="151" t="s">
        <v>761</v>
      </c>
      <c r="I838" s="207" t="s">
        <v>92</v>
      </c>
      <c r="J838" s="217">
        <v>4700</v>
      </c>
      <c r="K838" s="207"/>
      <c r="L838" s="207"/>
      <c r="M838" s="207"/>
      <c r="N838" s="207">
        <v>4700</v>
      </c>
      <c r="Q838"/>
    </row>
    <row r="839" spans="2:17" ht="15" x14ac:dyDescent="0.4">
      <c r="B839" s="151">
        <f>VLOOKUP(C839,Companies[],3,FALSE)</f>
        <v>135390</v>
      </c>
      <c r="C839" s="151" t="s">
        <v>188</v>
      </c>
      <c r="D839" s="207" t="s">
        <v>430</v>
      </c>
      <c r="E839" s="207" t="s">
        <v>1135</v>
      </c>
      <c r="F839" s="207" t="s">
        <v>61</v>
      </c>
      <c r="G839" s="207" t="s">
        <v>73</v>
      </c>
      <c r="H839" s="151" t="s">
        <v>563</v>
      </c>
      <c r="I839" s="207" t="s">
        <v>92</v>
      </c>
      <c r="J839" s="217">
        <v>3900</v>
      </c>
      <c r="K839" s="207"/>
      <c r="L839" s="207"/>
      <c r="M839" s="207"/>
      <c r="N839" s="207">
        <v>3900</v>
      </c>
      <c r="Q839"/>
    </row>
    <row r="840" spans="2:17" ht="15" x14ac:dyDescent="0.4">
      <c r="B840" s="151">
        <f>VLOOKUP(C840,Companies[],3,FALSE)</f>
        <v>38203132</v>
      </c>
      <c r="C840" s="151" t="s">
        <v>473</v>
      </c>
      <c r="D840" s="207" t="s">
        <v>430</v>
      </c>
      <c r="E840" s="207" t="s">
        <v>1127</v>
      </c>
      <c r="F840" s="207" t="s">
        <v>108</v>
      </c>
      <c r="G840" s="207" t="s">
        <v>108</v>
      </c>
      <c r="H840" s="151"/>
      <c r="I840" s="207" t="s">
        <v>92</v>
      </c>
      <c r="J840" s="217">
        <v>3690</v>
      </c>
      <c r="K840" s="207"/>
      <c r="L840" s="207"/>
      <c r="M840" s="207"/>
      <c r="N840" s="207"/>
      <c r="Q840"/>
    </row>
    <row r="841" spans="2:17" ht="15" x14ac:dyDescent="0.4">
      <c r="B841" s="151">
        <f>VLOOKUP(C841,Companies[],3,FALSE)</f>
        <v>22402928</v>
      </c>
      <c r="C841" s="151" t="s">
        <v>478</v>
      </c>
      <c r="D841" s="207" t="s">
        <v>430</v>
      </c>
      <c r="E841" s="207" t="s">
        <v>1127</v>
      </c>
      <c r="F841" s="207" t="s">
        <v>108</v>
      </c>
      <c r="G841" s="207" t="s">
        <v>108</v>
      </c>
      <c r="H841" s="151"/>
      <c r="I841" s="207" t="s">
        <v>92</v>
      </c>
      <c r="J841" s="217">
        <v>3583.31</v>
      </c>
      <c r="K841" s="207"/>
      <c r="L841" s="207"/>
      <c r="M841" s="207"/>
      <c r="N841" s="207"/>
      <c r="Q841"/>
    </row>
    <row r="842" spans="2:17" ht="15" x14ac:dyDescent="0.4">
      <c r="B842" s="151">
        <f>VLOOKUP(C842,Companies[],3,FALSE)</f>
        <v>33839013</v>
      </c>
      <c r="C842" s="151" t="s">
        <v>211</v>
      </c>
      <c r="D842" s="207" t="s">
        <v>430</v>
      </c>
      <c r="E842" s="207" t="s">
        <v>1132</v>
      </c>
      <c r="F842" s="207" t="s">
        <v>108</v>
      </c>
      <c r="G842" s="207" t="s">
        <v>108</v>
      </c>
      <c r="H842" s="151"/>
      <c r="I842" s="207" t="s">
        <v>92</v>
      </c>
      <c r="J842" s="217">
        <v>3537.6</v>
      </c>
      <c r="K842" s="207"/>
      <c r="L842" s="207"/>
      <c r="M842" s="207"/>
      <c r="N842" s="207"/>
      <c r="Q842"/>
    </row>
    <row r="843" spans="2:17" ht="15" x14ac:dyDescent="0.4">
      <c r="B843" s="151">
        <f>VLOOKUP(C843,Companies[],3,FALSE)</f>
        <v>30019801</v>
      </c>
      <c r="C843" s="151" t="s">
        <v>196</v>
      </c>
      <c r="D843" s="207" t="s">
        <v>432</v>
      </c>
      <c r="E843" s="207" t="s">
        <v>1130</v>
      </c>
      <c r="F843" s="207" t="s">
        <v>108</v>
      </c>
      <c r="G843" s="207" t="s">
        <v>108</v>
      </c>
      <c r="H843" s="151"/>
      <c r="I843" s="207" t="s">
        <v>92</v>
      </c>
      <c r="J843" s="217">
        <v>2040</v>
      </c>
      <c r="K843" s="207"/>
      <c r="L843" s="207"/>
      <c r="M843" s="207"/>
      <c r="N843" s="207"/>
      <c r="Q843"/>
    </row>
    <row r="844" spans="2:17" ht="15" x14ac:dyDescent="0.4">
      <c r="B844" s="151">
        <f>VLOOKUP(C844,Companies[],3,FALSE)</f>
        <v>135390</v>
      </c>
      <c r="C844" s="151" t="s">
        <v>188</v>
      </c>
      <c r="D844" s="207" t="s">
        <v>430</v>
      </c>
      <c r="E844" s="207" t="s">
        <v>1135</v>
      </c>
      <c r="F844" s="207" t="s">
        <v>61</v>
      </c>
      <c r="G844" s="207" t="s">
        <v>73</v>
      </c>
      <c r="H844" s="151" t="s">
        <v>525</v>
      </c>
      <c r="I844" s="207" t="s">
        <v>92</v>
      </c>
      <c r="J844" s="217">
        <v>2000</v>
      </c>
      <c r="K844" s="207"/>
      <c r="L844" s="207"/>
      <c r="M844" s="207"/>
      <c r="N844" s="207">
        <v>2000</v>
      </c>
      <c r="Q844"/>
    </row>
    <row r="845" spans="2:17" ht="15" x14ac:dyDescent="0.4">
      <c r="B845" s="151">
        <f>VLOOKUP(C845,Companies[],3,FALSE)</f>
        <v>31747429</v>
      </c>
      <c r="C845" s="151" t="s">
        <v>477</v>
      </c>
      <c r="D845" s="207" t="s">
        <v>430</v>
      </c>
      <c r="E845" s="207" t="s">
        <v>1135</v>
      </c>
      <c r="F845" s="207" t="s">
        <v>61</v>
      </c>
      <c r="G845" s="207" t="s">
        <v>73</v>
      </c>
      <c r="H845" s="151" t="s">
        <v>776</v>
      </c>
      <c r="I845" s="207" t="s">
        <v>92</v>
      </c>
      <c r="J845" s="217">
        <v>1760</v>
      </c>
      <c r="K845" s="207"/>
      <c r="L845" s="207"/>
      <c r="M845" s="207"/>
      <c r="N845" s="207">
        <v>1760</v>
      </c>
      <c r="Q845"/>
    </row>
    <row r="846" spans="2:17" ht="15" x14ac:dyDescent="0.4">
      <c r="B846" s="151">
        <f>VLOOKUP(C846,Companies[],3,FALSE)</f>
        <v>36828617</v>
      </c>
      <c r="C846" s="151" t="s">
        <v>463</v>
      </c>
      <c r="D846" s="207" t="s">
        <v>430</v>
      </c>
      <c r="E846" s="207" t="s">
        <v>1127</v>
      </c>
      <c r="F846" s="207" t="s">
        <v>108</v>
      </c>
      <c r="G846" s="207" t="s">
        <v>108</v>
      </c>
      <c r="H846" s="151"/>
      <c r="I846" s="207" t="s">
        <v>92</v>
      </c>
      <c r="J846" s="217">
        <v>1407.01</v>
      </c>
      <c r="K846" s="207"/>
      <c r="L846" s="207"/>
      <c r="M846" s="207"/>
      <c r="N846" s="207"/>
      <c r="Q846"/>
    </row>
    <row r="847" spans="2:17" ht="15" x14ac:dyDescent="0.4">
      <c r="B847" s="151">
        <f>VLOOKUP(C847,Companies[],3,FALSE)</f>
        <v>33862865</v>
      </c>
      <c r="C847" s="151" t="s">
        <v>465</v>
      </c>
      <c r="D847" s="207" t="s">
        <v>430</v>
      </c>
      <c r="E847" s="207" t="s">
        <v>1127</v>
      </c>
      <c r="F847" s="207" t="s">
        <v>108</v>
      </c>
      <c r="G847" s="207" t="s">
        <v>108</v>
      </c>
      <c r="H847" s="151"/>
      <c r="I847" s="207" t="s">
        <v>92</v>
      </c>
      <c r="J847" s="217">
        <v>1000</v>
      </c>
      <c r="K847" s="207"/>
      <c r="L847" s="207"/>
      <c r="M847" s="207"/>
      <c r="N847" s="207"/>
      <c r="Q847"/>
    </row>
    <row r="848" spans="2:17" ht="15" x14ac:dyDescent="0.4">
      <c r="B848" s="151">
        <f>VLOOKUP(C848,Companies[],3,FALSE)</f>
        <v>135390</v>
      </c>
      <c r="C848" s="151" t="s">
        <v>188</v>
      </c>
      <c r="D848" s="207" t="s">
        <v>430</v>
      </c>
      <c r="E848" s="207" t="s">
        <v>1135</v>
      </c>
      <c r="F848" s="207" t="s">
        <v>61</v>
      </c>
      <c r="G848" s="207" t="s">
        <v>73</v>
      </c>
      <c r="H848" s="151" t="s">
        <v>573</v>
      </c>
      <c r="I848" s="207" t="s">
        <v>92</v>
      </c>
      <c r="J848" s="217">
        <v>800</v>
      </c>
      <c r="K848" s="207"/>
      <c r="L848" s="207"/>
      <c r="M848" s="207"/>
      <c r="N848" s="207">
        <v>800</v>
      </c>
      <c r="Q848"/>
    </row>
    <row r="849" spans="2:17" ht="15" x14ac:dyDescent="0.4">
      <c r="B849" s="151">
        <f>VLOOKUP(C849,Companies[],3,FALSE)</f>
        <v>35612749</v>
      </c>
      <c r="C849" s="151" t="s">
        <v>476</v>
      </c>
      <c r="D849" s="207" t="s">
        <v>430</v>
      </c>
      <c r="E849" s="207" t="s">
        <v>1127</v>
      </c>
      <c r="F849" s="207" t="s">
        <v>108</v>
      </c>
      <c r="G849" s="207" t="s">
        <v>108</v>
      </c>
      <c r="H849" s="151"/>
      <c r="I849" s="207" t="s">
        <v>92</v>
      </c>
      <c r="J849" s="217">
        <v>655.34</v>
      </c>
      <c r="K849" s="207"/>
      <c r="L849" s="207"/>
      <c r="M849" s="207"/>
      <c r="N849" s="207"/>
      <c r="Q849"/>
    </row>
    <row r="850" spans="2:17" ht="15" x14ac:dyDescent="0.4">
      <c r="B850" s="151">
        <f>VLOOKUP(C850,Companies[],3,FALSE)</f>
        <v>191307</v>
      </c>
      <c r="C850" s="151" t="s">
        <v>489</v>
      </c>
      <c r="D850" s="207" t="s">
        <v>430</v>
      </c>
      <c r="E850" s="207" t="s">
        <v>1135</v>
      </c>
      <c r="F850" s="207" t="s">
        <v>61</v>
      </c>
      <c r="G850" s="207" t="s">
        <v>73</v>
      </c>
      <c r="H850" s="151" t="s">
        <v>809</v>
      </c>
      <c r="I850" s="207" t="s">
        <v>92</v>
      </c>
      <c r="J850" s="217">
        <v>600</v>
      </c>
      <c r="K850" s="207"/>
      <c r="L850" s="207"/>
      <c r="M850" s="207"/>
      <c r="N850" s="207">
        <v>600</v>
      </c>
      <c r="Q850"/>
    </row>
    <row r="851" spans="2:17" ht="15" x14ac:dyDescent="0.4">
      <c r="B851" s="151">
        <f>VLOOKUP(C851,Companies[],3,FALSE)</f>
        <v>135390</v>
      </c>
      <c r="C851" s="151" t="s">
        <v>188</v>
      </c>
      <c r="D851" s="207" t="s">
        <v>430</v>
      </c>
      <c r="E851" s="207" t="s">
        <v>1135</v>
      </c>
      <c r="F851" s="207" t="s">
        <v>61</v>
      </c>
      <c r="G851" s="207" t="s">
        <v>73</v>
      </c>
      <c r="H851" s="151" t="s">
        <v>683</v>
      </c>
      <c r="I851" s="207" t="s">
        <v>92</v>
      </c>
      <c r="J851" s="217">
        <v>500</v>
      </c>
      <c r="K851" s="207"/>
      <c r="L851" s="207"/>
      <c r="M851" s="207"/>
      <c r="N851" s="207">
        <v>500</v>
      </c>
      <c r="Q851"/>
    </row>
    <row r="852" spans="2:17" ht="15" x14ac:dyDescent="0.4">
      <c r="B852" s="151">
        <f>VLOOKUP(C852,Companies[],3,FALSE)</f>
        <v>36282935</v>
      </c>
      <c r="C852" s="151" t="s">
        <v>468</v>
      </c>
      <c r="D852" s="207" t="s">
        <v>430</v>
      </c>
      <c r="E852" s="207" t="s">
        <v>1127</v>
      </c>
      <c r="F852" s="207" t="s">
        <v>108</v>
      </c>
      <c r="G852" s="207" t="s">
        <v>108</v>
      </c>
      <c r="H852" s="151"/>
      <c r="I852" s="207" t="s">
        <v>92</v>
      </c>
      <c r="J852" s="217">
        <v>311.79000000000002</v>
      </c>
      <c r="K852" s="207"/>
      <c r="L852" s="207"/>
      <c r="M852" s="207"/>
      <c r="N852" s="207"/>
      <c r="Q852"/>
    </row>
    <row r="853" spans="2:17" ht="15" x14ac:dyDescent="0.4">
      <c r="B853" s="151">
        <f>VLOOKUP(C853,Companies[],3,FALSE)</f>
        <v>135390</v>
      </c>
      <c r="C853" s="151" t="s">
        <v>188</v>
      </c>
      <c r="D853" s="207" t="s">
        <v>430</v>
      </c>
      <c r="E853" s="207" t="s">
        <v>1135</v>
      </c>
      <c r="F853" s="207" t="s">
        <v>61</v>
      </c>
      <c r="G853" s="207" t="s">
        <v>73</v>
      </c>
      <c r="H853" s="151" t="s">
        <v>637</v>
      </c>
      <c r="I853" s="207" t="s">
        <v>92</v>
      </c>
      <c r="J853" s="217">
        <v>300</v>
      </c>
      <c r="K853" s="207"/>
      <c r="L853" s="207"/>
      <c r="M853" s="207"/>
      <c r="N853" s="207">
        <v>300</v>
      </c>
      <c r="Q853"/>
    </row>
    <row r="854" spans="2:17" ht="15" x14ac:dyDescent="0.4">
      <c r="B854" s="151">
        <f>VLOOKUP(C854,Companies[],3,FALSE)</f>
        <v>135390</v>
      </c>
      <c r="C854" s="151" t="s">
        <v>188</v>
      </c>
      <c r="D854" s="207" t="s">
        <v>430</v>
      </c>
      <c r="E854" s="207" t="s">
        <v>1135</v>
      </c>
      <c r="F854" s="207" t="s">
        <v>61</v>
      </c>
      <c r="G854" s="207" t="s">
        <v>73</v>
      </c>
      <c r="H854" s="151" t="s">
        <v>667</v>
      </c>
      <c r="I854" s="207" t="s">
        <v>92</v>
      </c>
      <c r="J854" s="217">
        <v>300</v>
      </c>
      <c r="K854" s="207"/>
      <c r="L854" s="207"/>
      <c r="M854" s="207"/>
      <c r="N854" s="207">
        <v>300</v>
      </c>
      <c r="Q854"/>
    </row>
    <row r="855" spans="2:17" ht="15" x14ac:dyDescent="0.4">
      <c r="B855" s="151">
        <f>VLOOKUP(C855,Companies[],3,FALSE)</f>
        <v>135390</v>
      </c>
      <c r="C855" s="151" t="s">
        <v>188</v>
      </c>
      <c r="D855" s="207" t="s">
        <v>430</v>
      </c>
      <c r="E855" s="207" t="s">
        <v>1135</v>
      </c>
      <c r="F855" s="207" t="s">
        <v>61</v>
      </c>
      <c r="G855" s="207" t="s">
        <v>73</v>
      </c>
      <c r="H855" s="151" t="s">
        <v>527</v>
      </c>
      <c r="I855" s="207" t="s">
        <v>92</v>
      </c>
      <c r="J855" s="217">
        <v>300</v>
      </c>
      <c r="K855" s="207"/>
      <c r="L855" s="207"/>
      <c r="M855" s="207"/>
      <c r="N855" s="207">
        <v>300</v>
      </c>
      <c r="Q855"/>
    </row>
    <row r="856" spans="2:17" ht="15" x14ac:dyDescent="0.4">
      <c r="B856" s="151">
        <f>VLOOKUP(C856,Companies[],3,FALSE)</f>
        <v>35602704</v>
      </c>
      <c r="C856" s="151" t="s">
        <v>459</v>
      </c>
      <c r="D856" s="207" t="s">
        <v>430</v>
      </c>
      <c r="E856" s="207" t="s">
        <v>1127</v>
      </c>
      <c r="F856" s="207" t="s">
        <v>108</v>
      </c>
      <c r="G856" s="207" t="s">
        <v>108</v>
      </c>
      <c r="H856" s="151"/>
      <c r="I856" s="207" t="s">
        <v>92</v>
      </c>
      <c r="J856" s="217">
        <v>161.72</v>
      </c>
      <c r="K856" s="207"/>
      <c r="L856" s="207"/>
      <c r="M856" s="207"/>
      <c r="N856" s="207"/>
      <c r="Q856"/>
    </row>
    <row r="857" spans="2:17" ht="15" x14ac:dyDescent="0.4">
      <c r="B857" s="151">
        <f>VLOOKUP(C857,Companies[],3,FALSE)</f>
        <v>30019775</v>
      </c>
      <c r="C857" s="151" t="s">
        <v>190</v>
      </c>
      <c r="D857" s="207" t="s">
        <v>430</v>
      </c>
      <c r="E857" s="207" t="s">
        <v>1135</v>
      </c>
      <c r="F857" s="207" t="s">
        <v>61</v>
      </c>
      <c r="G857" s="207" t="s">
        <v>73</v>
      </c>
      <c r="H857" s="151" t="s">
        <v>857</v>
      </c>
      <c r="I857" s="207" t="s">
        <v>92</v>
      </c>
      <c r="J857" s="217">
        <v>110</v>
      </c>
      <c r="K857" s="207"/>
      <c r="L857" s="207"/>
      <c r="M857" s="207"/>
      <c r="N857" s="207">
        <v>110</v>
      </c>
      <c r="Q857"/>
    </row>
    <row r="858" spans="2:17" ht="15" x14ac:dyDescent="0.4">
      <c r="B858" s="151">
        <f>VLOOKUP(C858,Companies[],3,FALSE)</f>
        <v>31599557</v>
      </c>
      <c r="C858" s="151" t="s">
        <v>215</v>
      </c>
      <c r="D858" s="207" t="s">
        <v>430</v>
      </c>
      <c r="E858" s="207" t="s">
        <v>1140</v>
      </c>
      <c r="F858" s="207" t="s">
        <v>108</v>
      </c>
      <c r="G858" s="207" t="s">
        <v>108</v>
      </c>
      <c r="H858" s="151"/>
      <c r="I858" s="207" t="s">
        <v>92</v>
      </c>
      <c r="J858" s="217">
        <v>102.25</v>
      </c>
      <c r="K858" s="207"/>
      <c r="L858" s="207"/>
      <c r="M858" s="207"/>
      <c r="N858" s="207"/>
      <c r="Q858"/>
    </row>
    <row r="859" spans="2:17" ht="15" x14ac:dyDescent="0.4">
      <c r="B859" s="151">
        <f>VLOOKUP(C859,Companies[],3,FALSE)</f>
        <v>135390</v>
      </c>
      <c r="C859" s="151" t="s">
        <v>188</v>
      </c>
      <c r="D859" s="207" t="s">
        <v>430</v>
      </c>
      <c r="E859" s="207" t="s">
        <v>1135</v>
      </c>
      <c r="F859" s="207" t="s">
        <v>61</v>
      </c>
      <c r="G859" s="207" t="s">
        <v>73</v>
      </c>
      <c r="H859" s="151" t="s">
        <v>520</v>
      </c>
      <c r="I859" s="207" t="s">
        <v>92</v>
      </c>
      <c r="J859" s="217">
        <v>100</v>
      </c>
      <c r="K859" s="207"/>
      <c r="L859" s="207"/>
      <c r="M859" s="207"/>
      <c r="N859" s="207">
        <v>100</v>
      </c>
      <c r="Q859"/>
    </row>
    <row r="860" spans="2:17" ht="15" x14ac:dyDescent="0.4">
      <c r="B860" s="151">
        <f>VLOOKUP(C860,Companies[],3,FALSE)</f>
        <v>39454684</v>
      </c>
      <c r="C860" s="151" t="s">
        <v>469</v>
      </c>
      <c r="D860" s="207" t="s">
        <v>430</v>
      </c>
      <c r="E860" s="207" t="s">
        <v>1127</v>
      </c>
      <c r="F860" s="207" t="s">
        <v>108</v>
      </c>
      <c r="G860" s="207" t="s">
        <v>108</v>
      </c>
      <c r="H860" s="151"/>
      <c r="I860" s="207" t="s">
        <v>92</v>
      </c>
      <c r="J860" s="217">
        <v>67.960000000000008</v>
      </c>
      <c r="K860" s="207"/>
      <c r="L860" s="207"/>
      <c r="M860" s="207"/>
      <c r="N860" s="207"/>
      <c r="Q860"/>
    </row>
    <row r="861" spans="2:17" ht="15" x14ac:dyDescent="0.4">
      <c r="B861" s="151">
        <f>VLOOKUP(C861,Companies[],3,FALSE)</f>
        <v>23703371</v>
      </c>
      <c r="C861" s="151" t="s">
        <v>479</v>
      </c>
      <c r="D861" s="207" t="s">
        <v>430</v>
      </c>
      <c r="E861" s="207" t="s">
        <v>1127</v>
      </c>
      <c r="F861" s="207" t="s">
        <v>108</v>
      </c>
      <c r="G861" s="207" t="s">
        <v>108</v>
      </c>
      <c r="H861" s="151"/>
      <c r="I861" s="207" t="s">
        <v>92</v>
      </c>
      <c r="J861" s="217">
        <v>43.63</v>
      </c>
      <c r="K861" s="207"/>
      <c r="L861" s="207"/>
      <c r="M861" s="207"/>
      <c r="N861" s="207"/>
      <c r="Q861"/>
    </row>
    <row r="862" spans="2:17" ht="15" x14ac:dyDescent="0.4">
      <c r="B862" s="151">
        <f>VLOOKUP(C862,Companies[],3,FALSE)</f>
        <v>135390</v>
      </c>
      <c r="C862" s="151" t="s">
        <v>188</v>
      </c>
      <c r="D862" s="207" t="s">
        <v>430</v>
      </c>
      <c r="E862" s="207" t="s">
        <v>1135</v>
      </c>
      <c r="F862" s="207" t="s">
        <v>61</v>
      </c>
      <c r="G862" s="207" t="s">
        <v>73</v>
      </c>
      <c r="H862" s="151" t="s">
        <v>591</v>
      </c>
      <c r="I862" s="207" t="s">
        <v>92</v>
      </c>
      <c r="J862" s="217">
        <v>0</v>
      </c>
      <c r="K862" s="207"/>
      <c r="L862" s="207"/>
      <c r="M862" s="207"/>
      <c r="N862" s="207">
        <v>0</v>
      </c>
      <c r="Q862"/>
    </row>
    <row r="863" spans="2:17" ht="15" x14ac:dyDescent="0.4">
      <c r="B863" s="151">
        <f>VLOOKUP(C863,Companies[],3,FALSE)</f>
        <v>135390</v>
      </c>
      <c r="C863" s="151" t="s">
        <v>188</v>
      </c>
      <c r="D863" s="207" t="s">
        <v>430</v>
      </c>
      <c r="E863" s="207" t="s">
        <v>1135</v>
      </c>
      <c r="F863" s="207" t="s">
        <v>61</v>
      </c>
      <c r="G863" s="207" t="s">
        <v>73</v>
      </c>
      <c r="H863" s="151" t="s">
        <v>591</v>
      </c>
      <c r="I863" s="207" t="s">
        <v>92</v>
      </c>
      <c r="J863" s="217">
        <v>0</v>
      </c>
      <c r="K863" s="207"/>
      <c r="L863" s="207"/>
      <c r="M863" s="207"/>
      <c r="N863" s="207">
        <v>0</v>
      </c>
      <c r="Q863"/>
    </row>
    <row r="864" spans="2:17" ht="15" x14ac:dyDescent="0.4">
      <c r="B864" s="151">
        <f>VLOOKUP(C864,Companies[],3,FALSE)</f>
        <v>135390</v>
      </c>
      <c r="C864" s="151" t="s">
        <v>188</v>
      </c>
      <c r="D864" s="207" t="s">
        <v>430</v>
      </c>
      <c r="E864" s="207" t="s">
        <v>1135</v>
      </c>
      <c r="F864" s="207" t="s">
        <v>61</v>
      </c>
      <c r="G864" s="207" t="s">
        <v>73</v>
      </c>
      <c r="H864" s="151" t="s">
        <v>569</v>
      </c>
      <c r="I864" s="207" t="s">
        <v>92</v>
      </c>
      <c r="J864" s="217">
        <v>0</v>
      </c>
      <c r="K864" s="207"/>
      <c r="L864" s="207"/>
      <c r="M864" s="207"/>
      <c r="N864" s="207">
        <v>0</v>
      </c>
      <c r="Q864"/>
    </row>
    <row r="865" spans="2:17" ht="15" x14ac:dyDescent="0.4">
      <c r="B865" s="151">
        <f>VLOOKUP(C865,Companies[],3,FALSE)</f>
        <v>135390</v>
      </c>
      <c r="C865" s="151" t="s">
        <v>188</v>
      </c>
      <c r="D865" s="207" t="s">
        <v>430</v>
      </c>
      <c r="E865" s="207" t="s">
        <v>1135</v>
      </c>
      <c r="F865" s="207" t="s">
        <v>61</v>
      </c>
      <c r="G865" s="207" t="s">
        <v>73</v>
      </c>
      <c r="H865" s="151" t="s">
        <v>619</v>
      </c>
      <c r="I865" s="207" t="s">
        <v>92</v>
      </c>
      <c r="J865" s="217">
        <v>0</v>
      </c>
      <c r="K865" s="207"/>
      <c r="L865" s="207"/>
      <c r="M865" s="207"/>
      <c r="N865" s="207">
        <v>0</v>
      </c>
      <c r="Q865"/>
    </row>
    <row r="866" spans="2:17" ht="15" x14ac:dyDescent="0.4">
      <c r="B866" s="151">
        <f>VLOOKUP(C866,Companies[],3,FALSE)</f>
        <v>135390</v>
      </c>
      <c r="C866" s="151" t="s">
        <v>188</v>
      </c>
      <c r="D866" s="207" t="s">
        <v>430</v>
      </c>
      <c r="E866" s="207" t="s">
        <v>1135</v>
      </c>
      <c r="F866" s="207" t="s">
        <v>61</v>
      </c>
      <c r="G866" s="207" t="s">
        <v>73</v>
      </c>
      <c r="H866" s="151" t="s">
        <v>629</v>
      </c>
      <c r="I866" s="207" t="s">
        <v>92</v>
      </c>
      <c r="J866" s="217">
        <v>0</v>
      </c>
      <c r="K866" s="207"/>
      <c r="L866" s="207"/>
      <c r="M866" s="207"/>
      <c r="N866" s="207">
        <v>0</v>
      </c>
      <c r="Q866"/>
    </row>
    <row r="867" spans="2:17" ht="15" x14ac:dyDescent="0.4">
      <c r="B867" s="151">
        <f>VLOOKUP(C867,Companies[],3,FALSE)</f>
        <v>135390</v>
      </c>
      <c r="C867" s="151" t="s">
        <v>188</v>
      </c>
      <c r="D867" s="207" t="s">
        <v>430</v>
      </c>
      <c r="E867" s="207" t="s">
        <v>1135</v>
      </c>
      <c r="F867" s="207" t="s">
        <v>61</v>
      </c>
      <c r="G867" s="207" t="s">
        <v>73</v>
      </c>
      <c r="H867" s="151" t="s">
        <v>629</v>
      </c>
      <c r="I867" s="207" t="s">
        <v>92</v>
      </c>
      <c r="J867" s="217">
        <v>0</v>
      </c>
      <c r="K867" s="207"/>
      <c r="L867" s="207"/>
      <c r="M867" s="207"/>
      <c r="N867" s="207">
        <v>0</v>
      </c>
      <c r="Q867"/>
    </row>
    <row r="868" spans="2:17" ht="15" x14ac:dyDescent="0.4">
      <c r="B868" s="151">
        <f>VLOOKUP(C868,Companies[],3,FALSE)</f>
        <v>135390</v>
      </c>
      <c r="C868" s="151" t="s">
        <v>188</v>
      </c>
      <c r="D868" s="207" t="s">
        <v>430</v>
      </c>
      <c r="E868" s="207" t="s">
        <v>1135</v>
      </c>
      <c r="F868" s="207" t="s">
        <v>61</v>
      </c>
      <c r="G868" s="207" t="s">
        <v>73</v>
      </c>
      <c r="H868" s="151" t="s">
        <v>675</v>
      </c>
      <c r="I868" s="207" t="s">
        <v>92</v>
      </c>
      <c r="J868" s="217">
        <v>0</v>
      </c>
      <c r="K868" s="207"/>
      <c r="L868" s="207"/>
      <c r="M868" s="207"/>
      <c r="N868" s="207">
        <v>0</v>
      </c>
      <c r="Q868"/>
    </row>
    <row r="869" spans="2:17" ht="15" x14ac:dyDescent="0.4">
      <c r="B869" s="151">
        <f>VLOOKUP(C869,Companies[],3,FALSE)</f>
        <v>135390</v>
      </c>
      <c r="C869" s="151" t="s">
        <v>188</v>
      </c>
      <c r="D869" s="207" t="s">
        <v>430</v>
      </c>
      <c r="E869" s="207" t="s">
        <v>1135</v>
      </c>
      <c r="F869" s="207" t="s">
        <v>61</v>
      </c>
      <c r="G869" s="207" t="s">
        <v>73</v>
      </c>
      <c r="H869" s="151" t="s">
        <v>675</v>
      </c>
      <c r="I869" s="207" t="s">
        <v>92</v>
      </c>
      <c r="J869" s="217">
        <v>0</v>
      </c>
      <c r="K869" s="207"/>
      <c r="L869" s="207"/>
      <c r="M869" s="207"/>
      <c r="N869" s="207">
        <v>0</v>
      </c>
      <c r="Q869"/>
    </row>
    <row r="870" spans="2:17" ht="15" x14ac:dyDescent="0.4">
      <c r="B870" s="151">
        <f>VLOOKUP(C870,Companies[],3,FALSE)</f>
        <v>135390</v>
      </c>
      <c r="C870" s="151" t="s">
        <v>188</v>
      </c>
      <c r="D870" s="207" t="s">
        <v>430</v>
      </c>
      <c r="E870" s="207" t="s">
        <v>1135</v>
      </c>
      <c r="F870" s="207" t="s">
        <v>61</v>
      </c>
      <c r="G870" s="207" t="s">
        <v>73</v>
      </c>
      <c r="H870" s="151" t="s">
        <v>563</v>
      </c>
      <c r="I870" s="207" t="s">
        <v>92</v>
      </c>
      <c r="J870" s="217">
        <v>0</v>
      </c>
      <c r="K870" s="207"/>
      <c r="L870" s="207"/>
      <c r="M870" s="207"/>
      <c r="N870" s="207">
        <v>0</v>
      </c>
      <c r="Q870"/>
    </row>
    <row r="871" spans="2:17" ht="15" x14ac:dyDescent="0.4">
      <c r="B871" s="151">
        <f>VLOOKUP(C871,Companies[],3,FALSE)</f>
        <v>135390</v>
      </c>
      <c r="C871" s="151" t="s">
        <v>188</v>
      </c>
      <c r="D871" s="207" t="s">
        <v>430</v>
      </c>
      <c r="E871" s="207" t="s">
        <v>1135</v>
      </c>
      <c r="F871" s="207" t="s">
        <v>61</v>
      </c>
      <c r="G871" s="207" t="s">
        <v>73</v>
      </c>
      <c r="H871" s="151" t="s">
        <v>617</v>
      </c>
      <c r="I871" s="207" t="s">
        <v>92</v>
      </c>
      <c r="J871" s="217">
        <v>0</v>
      </c>
      <c r="K871" s="207"/>
      <c r="L871" s="207"/>
      <c r="M871" s="207"/>
      <c r="N871" s="207">
        <v>0</v>
      </c>
      <c r="Q871"/>
    </row>
    <row r="872" spans="2:17" ht="15" x14ac:dyDescent="0.4">
      <c r="B872" s="151">
        <f>VLOOKUP(C872,Companies[],3,FALSE)</f>
        <v>135390</v>
      </c>
      <c r="C872" s="151" t="s">
        <v>188</v>
      </c>
      <c r="D872" s="207" t="s">
        <v>430</v>
      </c>
      <c r="E872" s="207" t="s">
        <v>1135</v>
      </c>
      <c r="F872" s="207" t="s">
        <v>61</v>
      </c>
      <c r="G872" s="207" t="s">
        <v>73</v>
      </c>
      <c r="H872" s="151" t="s">
        <v>607</v>
      </c>
      <c r="I872" s="207" t="s">
        <v>92</v>
      </c>
      <c r="J872" s="217">
        <v>0</v>
      </c>
      <c r="K872" s="207"/>
      <c r="L872" s="207"/>
      <c r="M872" s="207"/>
      <c r="N872" s="207">
        <v>0</v>
      </c>
      <c r="Q872"/>
    </row>
    <row r="873" spans="2:17" ht="15" x14ac:dyDescent="0.4">
      <c r="B873" s="151">
        <f>VLOOKUP(C873,Companies[],3,FALSE)</f>
        <v>135390</v>
      </c>
      <c r="C873" s="151" t="s">
        <v>188</v>
      </c>
      <c r="D873" s="207" t="s">
        <v>430</v>
      </c>
      <c r="E873" s="207" t="s">
        <v>1135</v>
      </c>
      <c r="F873" s="207" t="s">
        <v>61</v>
      </c>
      <c r="G873" s="207" t="s">
        <v>73</v>
      </c>
      <c r="H873" s="151" t="s">
        <v>607</v>
      </c>
      <c r="I873" s="207" t="s">
        <v>92</v>
      </c>
      <c r="J873" s="217">
        <v>0</v>
      </c>
      <c r="K873" s="207"/>
      <c r="L873" s="207"/>
      <c r="M873" s="207"/>
      <c r="N873" s="207">
        <v>0</v>
      </c>
      <c r="Q873"/>
    </row>
    <row r="874" spans="2:17" ht="15" x14ac:dyDescent="0.4">
      <c r="B874" s="151">
        <f>VLOOKUP(C874,Companies[],3,FALSE)</f>
        <v>135390</v>
      </c>
      <c r="C874" s="151" t="s">
        <v>188</v>
      </c>
      <c r="D874" s="207" t="s">
        <v>430</v>
      </c>
      <c r="E874" s="207" t="s">
        <v>1135</v>
      </c>
      <c r="F874" s="207" t="s">
        <v>61</v>
      </c>
      <c r="G874" s="207" t="s">
        <v>73</v>
      </c>
      <c r="H874" s="151" t="s">
        <v>579</v>
      </c>
      <c r="I874" s="207" t="s">
        <v>92</v>
      </c>
      <c r="J874" s="217">
        <v>0</v>
      </c>
      <c r="K874" s="207"/>
      <c r="L874" s="207"/>
      <c r="M874" s="207"/>
      <c r="N874" s="207">
        <v>0</v>
      </c>
      <c r="Q874"/>
    </row>
    <row r="875" spans="2:17" ht="15" x14ac:dyDescent="0.4">
      <c r="B875" s="151">
        <f>VLOOKUP(C875,Companies[],3,FALSE)</f>
        <v>135390</v>
      </c>
      <c r="C875" s="151" t="s">
        <v>188</v>
      </c>
      <c r="D875" s="207" t="s">
        <v>430</v>
      </c>
      <c r="E875" s="207" t="s">
        <v>1135</v>
      </c>
      <c r="F875" s="207" t="s">
        <v>61</v>
      </c>
      <c r="G875" s="207" t="s">
        <v>73</v>
      </c>
      <c r="H875" s="151" t="s">
        <v>523</v>
      </c>
      <c r="I875" s="207" t="s">
        <v>92</v>
      </c>
      <c r="J875" s="217">
        <v>0</v>
      </c>
      <c r="K875" s="207"/>
      <c r="L875" s="207"/>
      <c r="M875" s="207"/>
      <c r="N875" s="207">
        <v>0</v>
      </c>
      <c r="Q875"/>
    </row>
    <row r="876" spans="2:17" ht="15" x14ac:dyDescent="0.4">
      <c r="B876" s="151">
        <f>VLOOKUP(C876,Companies[],3,FALSE)</f>
        <v>135390</v>
      </c>
      <c r="C876" s="151" t="s">
        <v>188</v>
      </c>
      <c r="D876" s="207" t="s">
        <v>430</v>
      </c>
      <c r="E876" s="207" t="s">
        <v>1135</v>
      </c>
      <c r="F876" s="207" t="s">
        <v>61</v>
      </c>
      <c r="G876" s="207" t="s">
        <v>73</v>
      </c>
      <c r="H876" s="151" t="s">
        <v>669</v>
      </c>
      <c r="I876" s="207" t="s">
        <v>92</v>
      </c>
      <c r="J876" s="217">
        <v>0</v>
      </c>
      <c r="K876" s="207"/>
      <c r="L876" s="207"/>
      <c r="M876" s="207"/>
      <c r="N876" s="207">
        <v>0</v>
      </c>
      <c r="Q876"/>
    </row>
    <row r="877" spans="2:17" ht="15" x14ac:dyDescent="0.4">
      <c r="B877" s="151">
        <f>VLOOKUP(C877,Companies[],3,FALSE)</f>
        <v>135390</v>
      </c>
      <c r="C877" s="151" t="s">
        <v>188</v>
      </c>
      <c r="D877" s="207" t="s">
        <v>430</v>
      </c>
      <c r="E877" s="207" t="s">
        <v>1135</v>
      </c>
      <c r="F877" s="207" t="s">
        <v>61</v>
      </c>
      <c r="G877" s="207" t="s">
        <v>73</v>
      </c>
      <c r="H877" s="151" t="s">
        <v>535</v>
      </c>
      <c r="I877" s="207" t="s">
        <v>92</v>
      </c>
      <c r="J877" s="217">
        <v>0</v>
      </c>
      <c r="K877" s="207"/>
      <c r="L877" s="207"/>
      <c r="M877" s="207"/>
      <c r="N877" s="207">
        <v>0</v>
      </c>
      <c r="Q877"/>
    </row>
    <row r="878" spans="2:17" ht="15" x14ac:dyDescent="0.4">
      <c r="B878" s="151">
        <f>VLOOKUP(C878,Companies[],3,FALSE)</f>
        <v>135390</v>
      </c>
      <c r="C878" s="151" t="s">
        <v>188</v>
      </c>
      <c r="D878" s="207" t="s">
        <v>430</v>
      </c>
      <c r="E878" s="207" t="s">
        <v>1135</v>
      </c>
      <c r="F878" s="207" t="s">
        <v>61</v>
      </c>
      <c r="G878" s="207" t="s">
        <v>73</v>
      </c>
      <c r="H878" s="151" t="s">
        <v>567</v>
      </c>
      <c r="I878" s="207" t="s">
        <v>92</v>
      </c>
      <c r="J878" s="217">
        <v>0</v>
      </c>
      <c r="K878" s="207"/>
      <c r="L878" s="207"/>
      <c r="M878" s="207"/>
      <c r="N878" s="207">
        <v>0</v>
      </c>
      <c r="Q878"/>
    </row>
    <row r="879" spans="2:17" ht="15" x14ac:dyDescent="0.4">
      <c r="B879" s="151">
        <f>VLOOKUP(C879,Companies[],3,FALSE)</f>
        <v>135390</v>
      </c>
      <c r="C879" s="151" t="s">
        <v>188</v>
      </c>
      <c r="D879" s="207" t="s">
        <v>430</v>
      </c>
      <c r="E879" s="207" t="s">
        <v>1135</v>
      </c>
      <c r="F879" s="207" t="s">
        <v>61</v>
      </c>
      <c r="G879" s="207" t="s">
        <v>73</v>
      </c>
      <c r="H879" s="151" t="s">
        <v>527</v>
      </c>
      <c r="I879" s="207" t="s">
        <v>92</v>
      </c>
      <c r="J879" s="217">
        <v>0</v>
      </c>
      <c r="K879" s="207"/>
      <c r="L879" s="207"/>
      <c r="M879" s="207"/>
      <c r="N879" s="207">
        <v>0</v>
      </c>
      <c r="Q879"/>
    </row>
    <row r="880" spans="2:17" ht="15" x14ac:dyDescent="0.4">
      <c r="B880" s="151">
        <f>VLOOKUP(C880,Companies[],3,FALSE)</f>
        <v>135390</v>
      </c>
      <c r="C880" s="151" t="s">
        <v>188</v>
      </c>
      <c r="D880" s="207" t="s">
        <v>430</v>
      </c>
      <c r="E880" s="207" t="s">
        <v>1135</v>
      </c>
      <c r="F880" s="207" t="s">
        <v>61</v>
      </c>
      <c r="G880" s="207" t="s">
        <v>73</v>
      </c>
      <c r="H880" s="151" t="s">
        <v>533</v>
      </c>
      <c r="I880" s="207" t="s">
        <v>92</v>
      </c>
      <c r="J880" s="217">
        <v>0</v>
      </c>
      <c r="K880" s="207"/>
      <c r="L880" s="207"/>
      <c r="M880" s="207"/>
      <c r="N880" s="207">
        <v>0</v>
      </c>
      <c r="Q880"/>
    </row>
    <row r="881" spans="2:17" ht="15" x14ac:dyDescent="0.4">
      <c r="B881" s="151">
        <f>VLOOKUP(C881,Companies[],3,FALSE)</f>
        <v>135390</v>
      </c>
      <c r="C881" s="151" t="s">
        <v>188</v>
      </c>
      <c r="D881" s="207" t="s">
        <v>430</v>
      </c>
      <c r="E881" s="207" t="s">
        <v>1135</v>
      </c>
      <c r="F881" s="207" t="s">
        <v>61</v>
      </c>
      <c r="G881" s="207" t="s">
        <v>73</v>
      </c>
      <c r="H881" s="151" t="s">
        <v>543</v>
      </c>
      <c r="I881" s="207" t="s">
        <v>92</v>
      </c>
      <c r="J881" s="217">
        <v>0</v>
      </c>
      <c r="K881" s="207"/>
      <c r="L881" s="207"/>
      <c r="M881" s="207"/>
      <c r="N881" s="207">
        <v>0</v>
      </c>
      <c r="Q881"/>
    </row>
    <row r="882" spans="2:17" ht="15" x14ac:dyDescent="0.4">
      <c r="B882" s="151">
        <f>VLOOKUP(C882,Companies[],3,FALSE)</f>
        <v>135390</v>
      </c>
      <c r="C882" s="151" t="s">
        <v>188</v>
      </c>
      <c r="D882" s="207" t="s">
        <v>430</v>
      </c>
      <c r="E882" s="207" t="s">
        <v>1135</v>
      </c>
      <c r="F882" s="207" t="s">
        <v>61</v>
      </c>
      <c r="G882" s="207" t="s">
        <v>73</v>
      </c>
      <c r="H882" s="151" t="s">
        <v>541</v>
      </c>
      <c r="I882" s="207" t="s">
        <v>92</v>
      </c>
      <c r="J882" s="217">
        <v>0</v>
      </c>
      <c r="K882" s="207"/>
      <c r="L882" s="207"/>
      <c r="M882" s="207"/>
      <c r="N882" s="207">
        <v>0</v>
      </c>
      <c r="Q882"/>
    </row>
    <row r="883" spans="2:17" ht="15" x14ac:dyDescent="0.4">
      <c r="B883" s="151">
        <f>VLOOKUP(C883,Companies[],3,FALSE)</f>
        <v>135390</v>
      </c>
      <c r="C883" s="151" t="s">
        <v>188</v>
      </c>
      <c r="D883" s="207" t="s">
        <v>430</v>
      </c>
      <c r="E883" s="207" t="s">
        <v>1135</v>
      </c>
      <c r="F883" s="207" t="s">
        <v>61</v>
      </c>
      <c r="G883" s="207" t="s">
        <v>73</v>
      </c>
      <c r="H883" s="151" t="s">
        <v>649</v>
      </c>
      <c r="I883" s="207" t="s">
        <v>92</v>
      </c>
      <c r="J883" s="217">
        <v>0</v>
      </c>
      <c r="K883" s="207"/>
      <c r="L883" s="207"/>
      <c r="M883" s="207"/>
      <c r="N883" s="207">
        <v>0</v>
      </c>
      <c r="Q883"/>
    </row>
    <row r="884" spans="2:17" ht="15" x14ac:dyDescent="0.4">
      <c r="B884" s="151">
        <f>VLOOKUP(C884,Companies[],3,FALSE)</f>
        <v>135390</v>
      </c>
      <c r="C884" s="151" t="s">
        <v>188</v>
      </c>
      <c r="D884" s="207" t="s">
        <v>430</v>
      </c>
      <c r="E884" s="207" t="s">
        <v>1135</v>
      </c>
      <c r="F884" s="207" t="s">
        <v>61</v>
      </c>
      <c r="G884" s="207" t="s">
        <v>73</v>
      </c>
      <c r="H884" s="151" t="s">
        <v>561</v>
      </c>
      <c r="I884" s="207" t="s">
        <v>92</v>
      </c>
      <c r="J884" s="217">
        <v>0</v>
      </c>
      <c r="K884" s="207"/>
      <c r="L884" s="207"/>
      <c r="M884" s="207"/>
      <c r="N884" s="207">
        <v>0</v>
      </c>
      <c r="Q884"/>
    </row>
    <row r="885" spans="2:17" ht="15" x14ac:dyDescent="0.4">
      <c r="B885" s="151">
        <f>VLOOKUP(C885,Companies[],3,FALSE)</f>
        <v>135390</v>
      </c>
      <c r="C885" s="151" t="s">
        <v>188</v>
      </c>
      <c r="D885" s="207" t="s">
        <v>430</v>
      </c>
      <c r="E885" s="207" t="s">
        <v>1135</v>
      </c>
      <c r="F885" s="207" t="s">
        <v>61</v>
      </c>
      <c r="G885" s="207" t="s">
        <v>73</v>
      </c>
      <c r="H885" s="151" t="s">
        <v>645</v>
      </c>
      <c r="I885" s="207" t="s">
        <v>92</v>
      </c>
      <c r="J885" s="217">
        <v>0</v>
      </c>
      <c r="K885" s="207"/>
      <c r="L885" s="207"/>
      <c r="M885" s="207"/>
      <c r="N885" s="207">
        <v>0</v>
      </c>
      <c r="Q885"/>
    </row>
    <row r="886" spans="2:17" ht="15" x14ac:dyDescent="0.4">
      <c r="B886" s="151">
        <f>VLOOKUP(C886,Companies[],3,FALSE)</f>
        <v>135390</v>
      </c>
      <c r="C886" s="151" t="s">
        <v>188</v>
      </c>
      <c r="D886" s="207" t="s">
        <v>430</v>
      </c>
      <c r="E886" s="207" t="s">
        <v>1135</v>
      </c>
      <c r="F886" s="207" t="s">
        <v>61</v>
      </c>
      <c r="G886" s="207" t="s">
        <v>73</v>
      </c>
      <c r="H886" s="151" t="s">
        <v>647</v>
      </c>
      <c r="I886" s="207" t="s">
        <v>92</v>
      </c>
      <c r="J886" s="217">
        <v>0</v>
      </c>
      <c r="K886" s="207"/>
      <c r="L886" s="207"/>
      <c r="M886" s="207"/>
      <c r="N886" s="207">
        <v>0</v>
      </c>
      <c r="Q886"/>
    </row>
    <row r="887" spans="2:17" ht="15" x14ac:dyDescent="0.4">
      <c r="B887" s="151">
        <f>VLOOKUP(C887,Companies[],3,FALSE)</f>
        <v>191023</v>
      </c>
      <c r="C887" s="151" t="s">
        <v>485</v>
      </c>
      <c r="D887" s="207" t="s">
        <v>430</v>
      </c>
      <c r="E887" s="207" t="s">
        <v>1119</v>
      </c>
      <c r="F887" s="207" t="s">
        <v>108</v>
      </c>
      <c r="G887" s="207" t="s">
        <v>108</v>
      </c>
      <c r="H887" s="151"/>
      <c r="I887" s="207" t="s">
        <v>92</v>
      </c>
      <c r="J887" s="217">
        <v>-50499520.869999997</v>
      </c>
      <c r="K887" s="207"/>
      <c r="L887" s="207"/>
      <c r="M887" s="207"/>
      <c r="N887" s="207"/>
      <c r="Q887"/>
    </row>
    <row r="888" spans="2:17" ht="15" x14ac:dyDescent="0.4">
      <c r="B888" s="151">
        <f>VLOOKUP(C888,Companies[],3,FALSE)</f>
        <v>190905</v>
      </c>
      <c r="C888" s="151" t="s">
        <v>486</v>
      </c>
      <c r="D888" s="207" t="s">
        <v>430</v>
      </c>
      <c r="E888" s="207" t="s">
        <v>1119</v>
      </c>
      <c r="F888" s="207" t="s">
        <v>108</v>
      </c>
      <c r="G888" s="207" t="s">
        <v>108</v>
      </c>
      <c r="H888" s="151"/>
      <c r="I888" s="207" t="s">
        <v>92</v>
      </c>
      <c r="J888" s="217">
        <v>-90931375</v>
      </c>
      <c r="K888" s="207"/>
      <c r="L888" s="207"/>
      <c r="M888" s="207"/>
      <c r="N888" s="207"/>
      <c r="Q888"/>
    </row>
    <row r="889" spans="2:17" ht="15" x14ac:dyDescent="0.4">
      <c r="B889" s="151">
        <f>VLOOKUP(C889,Companies[],3,FALSE)</f>
        <v>37064892</v>
      </c>
      <c r="C889" s="151" t="s">
        <v>493</v>
      </c>
      <c r="D889" s="207" t="s">
        <v>430</v>
      </c>
      <c r="E889" s="207" t="s">
        <v>1137</v>
      </c>
      <c r="F889" s="207" t="s">
        <v>108</v>
      </c>
      <c r="G889" s="207" t="s">
        <v>108</v>
      </c>
      <c r="H889" s="151"/>
      <c r="I889" s="207" t="s">
        <v>92</v>
      </c>
      <c r="J889" s="217">
        <v>-109716085</v>
      </c>
      <c r="K889" s="207"/>
      <c r="L889" s="207"/>
      <c r="M889" s="207"/>
      <c r="N889" s="207"/>
      <c r="Q889"/>
    </row>
    <row r="890" spans="2:17" ht="15" x14ac:dyDescent="0.4">
      <c r="B890" s="151">
        <f>VLOOKUP(C890,Companies[],3,FALSE)</f>
        <v>36716128</v>
      </c>
      <c r="C890" s="151" t="s">
        <v>200</v>
      </c>
      <c r="D890" s="207" t="s">
        <v>430</v>
      </c>
      <c r="E890" s="207" t="s">
        <v>1119</v>
      </c>
      <c r="F890" s="207" t="s">
        <v>108</v>
      </c>
      <c r="G890" s="207" t="s">
        <v>108</v>
      </c>
      <c r="H890" s="151"/>
      <c r="I890" s="207" t="s">
        <v>92</v>
      </c>
      <c r="J890" s="217">
        <v>-211616080.22999999</v>
      </c>
      <c r="K890" s="207"/>
      <c r="L890" s="207"/>
      <c r="M890" s="207"/>
      <c r="N890" s="207"/>
      <c r="Q890"/>
    </row>
    <row r="891" spans="2:17" ht="15" x14ac:dyDescent="0.4">
      <c r="B891" s="151">
        <f>VLOOKUP(C891,Companies[],3,FALSE)</f>
        <v>30019801</v>
      </c>
      <c r="C891" s="151" t="s">
        <v>196</v>
      </c>
      <c r="D891" s="207" t="s">
        <v>430</v>
      </c>
      <c r="E891" s="207" t="s">
        <v>1122</v>
      </c>
      <c r="F891" s="207" t="s">
        <v>108</v>
      </c>
      <c r="G891" s="207" t="s">
        <v>108</v>
      </c>
      <c r="H891" s="151"/>
      <c r="I891" s="207" t="s">
        <v>92</v>
      </c>
      <c r="J891" s="217">
        <v>-589465404.91000009</v>
      </c>
      <c r="K891" s="207"/>
      <c r="L891" s="207"/>
      <c r="M891" s="207"/>
      <c r="N891" s="207"/>
      <c r="Q891"/>
    </row>
    <row r="892" spans="2:17" ht="15" x14ac:dyDescent="0.4">
      <c r="B892" s="151">
        <f>VLOOKUP(C892,Companies[],3,FALSE)</f>
        <v>190977</v>
      </c>
      <c r="C892" s="151" t="s">
        <v>490</v>
      </c>
      <c r="D892" s="207" t="s">
        <v>430</v>
      </c>
      <c r="E892" s="207" t="s">
        <v>1119</v>
      </c>
      <c r="F892" s="207" t="s">
        <v>108</v>
      </c>
      <c r="G892" s="207" t="s">
        <v>108</v>
      </c>
      <c r="H892" s="151"/>
      <c r="I892" s="207" t="s">
        <v>92</v>
      </c>
      <c r="J892" s="217">
        <v>-681379425.38</v>
      </c>
      <c r="K892" s="207"/>
      <c r="L892" s="207"/>
      <c r="M892" s="207"/>
      <c r="N892" s="207"/>
      <c r="Q892"/>
    </row>
    <row r="893" spans="2:17" ht="15" x14ac:dyDescent="0.4">
      <c r="B893" s="151">
        <f>VLOOKUP(C893,Companies[],3,FALSE)</f>
        <v>35713283</v>
      </c>
      <c r="C893" s="151" t="s">
        <v>491</v>
      </c>
      <c r="D893" s="207" t="s">
        <v>430</v>
      </c>
      <c r="E893" s="207" t="s">
        <v>1119</v>
      </c>
      <c r="F893" s="207" t="s">
        <v>108</v>
      </c>
      <c r="G893" s="207" t="s">
        <v>108</v>
      </c>
      <c r="H893" s="151"/>
      <c r="I893" s="207" t="s">
        <v>92</v>
      </c>
      <c r="J893" s="217">
        <v>-1369682607</v>
      </c>
      <c r="K893" s="207"/>
      <c r="L893" s="207"/>
      <c r="M893" s="207"/>
      <c r="N893" s="207"/>
      <c r="Q893"/>
    </row>
    <row r="894" spans="2:17" ht="15" x14ac:dyDescent="0.4">
      <c r="B894" s="151">
        <f>VLOOKUP(C894,Companies[],3,FALSE)</f>
        <v>191000</v>
      </c>
      <c r="C894" s="151" t="s">
        <v>484</v>
      </c>
      <c r="D894" s="207" t="s">
        <v>430</v>
      </c>
      <c r="E894" s="207" t="s">
        <v>1119</v>
      </c>
      <c r="F894" s="207" t="s">
        <v>108</v>
      </c>
      <c r="G894" s="207" t="s">
        <v>108</v>
      </c>
      <c r="H894" s="151"/>
      <c r="I894" s="207" t="s">
        <v>92</v>
      </c>
      <c r="J894" s="217">
        <v>-2163616752</v>
      </c>
      <c r="K894" s="207"/>
      <c r="L894" s="207"/>
      <c r="M894" s="207"/>
      <c r="N894" s="207"/>
      <c r="Q894"/>
    </row>
    <row r="895" spans="2:17" ht="15" x14ac:dyDescent="0.4">
      <c r="B895" s="151">
        <f>VLOOKUP(C895,Companies[],3,FALSE)</f>
        <v>191282</v>
      </c>
      <c r="C895" s="151" t="s">
        <v>487</v>
      </c>
      <c r="D895" s="207" t="s">
        <v>430</v>
      </c>
      <c r="E895" s="207" t="s">
        <v>1119</v>
      </c>
      <c r="F895" s="207" t="s">
        <v>108</v>
      </c>
      <c r="G895" s="207" t="s">
        <v>108</v>
      </c>
      <c r="H895" s="151"/>
      <c r="I895" s="207" t="s">
        <v>92</v>
      </c>
      <c r="J895" s="217">
        <v>-3496455083</v>
      </c>
      <c r="K895" s="207"/>
      <c r="L895" s="207"/>
      <c r="M895" s="207"/>
      <c r="N895" s="207"/>
      <c r="Q895"/>
    </row>
    <row r="896" spans="2:17" ht="15" x14ac:dyDescent="0.4">
      <c r="B896" s="151">
        <f>VLOOKUP(C896,Companies[],3,FALSE)</f>
        <v>24432974</v>
      </c>
      <c r="C896" s="151" t="s">
        <v>481</v>
      </c>
      <c r="D896" s="207" t="s">
        <v>430</v>
      </c>
      <c r="E896" s="207" t="s">
        <v>1119</v>
      </c>
      <c r="F896" s="207" t="s">
        <v>108</v>
      </c>
      <c r="G896" s="207" t="s">
        <v>108</v>
      </c>
      <c r="H896" s="151"/>
      <c r="I896" s="207" t="s">
        <v>92</v>
      </c>
      <c r="J896" s="217">
        <v>-6377593705.5799999</v>
      </c>
      <c r="K896" s="207"/>
      <c r="L896" s="207"/>
      <c r="M896" s="207"/>
      <c r="N896" s="207"/>
      <c r="Q896"/>
    </row>
    <row r="897" spans="2:17" ht="15" x14ac:dyDescent="0.4">
      <c r="B897" s="151">
        <f>VLOOKUP(C897,Companies[],3,FALSE)</f>
        <v>135390</v>
      </c>
      <c r="C897" s="151" t="s">
        <v>188</v>
      </c>
      <c r="D897" s="207" t="s">
        <v>430</v>
      </c>
      <c r="E897" s="207" t="s">
        <v>1122</v>
      </c>
      <c r="F897" s="207" t="s">
        <v>108</v>
      </c>
      <c r="G897" s="207" t="s">
        <v>108</v>
      </c>
      <c r="H897" s="151"/>
      <c r="I897" s="207" t="s">
        <v>92</v>
      </c>
      <c r="J897" s="285">
        <v>0</v>
      </c>
      <c r="K897" s="207"/>
      <c r="L897" s="207"/>
      <c r="M897" s="207"/>
      <c r="N897" s="207"/>
      <c r="Q897"/>
    </row>
    <row r="898" spans="2:17" ht="15" x14ac:dyDescent="0.4">
      <c r="B898" s="151">
        <f>VLOOKUP(C898,Companies[],3,FALSE)</f>
        <v>135390</v>
      </c>
      <c r="C898" s="151" t="s">
        <v>188</v>
      </c>
      <c r="D898" s="207" t="s">
        <v>430</v>
      </c>
      <c r="E898" s="207" t="s">
        <v>1124</v>
      </c>
      <c r="F898" s="207" t="s">
        <v>108</v>
      </c>
      <c r="G898" s="207" t="s">
        <v>108</v>
      </c>
      <c r="H898" s="151"/>
      <c r="I898" s="207" t="s">
        <v>92</v>
      </c>
      <c r="J898" s="285">
        <v>0</v>
      </c>
      <c r="K898" s="207"/>
      <c r="L898" s="207"/>
      <c r="M898" s="207"/>
      <c r="N898" s="207"/>
      <c r="Q898"/>
    </row>
    <row r="899" spans="2:17" ht="15" x14ac:dyDescent="0.4">
      <c r="B899" s="151">
        <f>VLOOKUP(C899,Companies[],3,FALSE)</f>
        <v>135390</v>
      </c>
      <c r="C899" s="151" t="s">
        <v>188</v>
      </c>
      <c r="D899" s="207" t="s">
        <v>430</v>
      </c>
      <c r="E899" s="207" t="s">
        <v>1127</v>
      </c>
      <c r="F899" s="207" t="s">
        <v>108</v>
      </c>
      <c r="G899" s="207" t="s">
        <v>108</v>
      </c>
      <c r="H899" s="151"/>
      <c r="I899" s="207" t="s">
        <v>92</v>
      </c>
      <c r="J899" s="285">
        <v>0</v>
      </c>
      <c r="K899" s="207"/>
      <c r="L899" s="207"/>
      <c r="M899" s="207"/>
      <c r="N899" s="207"/>
      <c r="Q899"/>
    </row>
    <row r="900" spans="2:17" ht="15" x14ac:dyDescent="0.4">
      <c r="B900" s="151">
        <f>VLOOKUP(C900,Companies[],3,FALSE)</f>
        <v>135390</v>
      </c>
      <c r="C900" s="151" t="s">
        <v>188</v>
      </c>
      <c r="D900" s="207" t="s">
        <v>430</v>
      </c>
      <c r="E900" s="207" t="s">
        <v>1132</v>
      </c>
      <c r="F900" s="207" t="s">
        <v>108</v>
      </c>
      <c r="G900" s="207" t="s">
        <v>108</v>
      </c>
      <c r="H900" s="151"/>
      <c r="I900" s="207" t="s">
        <v>92</v>
      </c>
      <c r="J900" s="285">
        <v>0</v>
      </c>
      <c r="K900" s="207"/>
      <c r="L900" s="207"/>
      <c r="M900" s="207"/>
      <c r="N900" s="207"/>
      <c r="Q900"/>
    </row>
    <row r="901" spans="2:17" ht="15" x14ac:dyDescent="0.4">
      <c r="B901" s="151">
        <f>VLOOKUP(C901,Companies[],3,FALSE)</f>
        <v>36028628</v>
      </c>
      <c r="C901" s="151" t="s">
        <v>503</v>
      </c>
      <c r="D901" s="207" t="s">
        <v>430</v>
      </c>
      <c r="E901" s="207" t="s">
        <v>1135</v>
      </c>
      <c r="F901" s="207" t="s">
        <v>61</v>
      </c>
      <c r="G901" s="207" t="s">
        <v>73</v>
      </c>
      <c r="H901" s="151" t="s">
        <v>722</v>
      </c>
      <c r="I901" s="207" t="s">
        <v>92</v>
      </c>
      <c r="J901" s="285">
        <v>0</v>
      </c>
      <c r="K901" s="207"/>
      <c r="L901" s="207"/>
      <c r="M901" s="207"/>
      <c r="N901" s="207">
        <v>4270970</v>
      </c>
      <c r="Q901"/>
    </row>
    <row r="902" spans="2:17" ht="15" x14ac:dyDescent="0.4">
      <c r="B902" s="151">
        <f>VLOOKUP(C902,Companies[],3,FALSE)</f>
        <v>36028628</v>
      </c>
      <c r="C902" s="151" t="s">
        <v>503</v>
      </c>
      <c r="D902" s="207" t="s">
        <v>430</v>
      </c>
      <c r="E902" s="207" t="s">
        <v>1135</v>
      </c>
      <c r="F902" s="207" t="s">
        <v>61</v>
      </c>
      <c r="G902" s="207" t="s">
        <v>73</v>
      </c>
      <c r="H902" s="151" t="s">
        <v>722</v>
      </c>
      <c r="I902" s="207" t="s">
        <v>92</v>
      </c>
      <c r="J902" s="285">
        <v>0</v>
      </c>
      <c r="K902" s="207"/>
      <c r="L902" s="207"/>
      <c r="M902" s="207"/>
      <c r="N902" s="207">
        <v>2239130</v>
      </c>
      <c r="Q902"/>
    </row>
    <row r="903" spans="2:17" ht="15" x14ac:dyDescent="0.4">
      <c r="B903" s="151">
        <f>VLOOKUP(C903,Companies[],3,FALSE)</f>
        <v>37014600</v>
      </c>
      <c r="C903" s="151" t="s">
        <v>504</v>
      </c>
      <c r="D903" s="207" t="s">
        <v>430</v>
      </c>
      <c r="E903" s="207" t="s">
        <v>1135</v>
      </c>
      <c r="F903" s="207" t="s">
        <v>61</v>
      </c>
      <c r="G903" s="207" t="s">
        <v>73</v>
      </c>
      <c r="H903" s="151" t="s">
        <v>708</v>
      </c>
      <c r="I903" s="207" t="s">
        <v>92</v>
      </c>
      <c r="J903" s="285">
        <v>0</v>
      </c>
      <c r="K903" s="207"/>
      <c r="L903" s="207"/>
      <c r="M903" s="207"/>
      <c r="N903" s="207">
        <v>0</v>
      </c>
      <c r="Q903"/>
    </row>
    <row r="904" spans="2:17" ht="15" x14ac:dyDescent="0.4">
      <c r="B904" s="151">
        <f>VLOOKUP(C904,Companies[],3,FALSE)</f>
        <v>37014600</v>
      </c>
      <c r="C904" s="151" t="s">
        <v>504</v>
      </c>
      <c r="D904" s="207" t="s">
        <v>430</v>
      </c>
      <c r="E904" s="207" t="s">
        <v>1135</v>
      </c>
      <c r="F904" s="207" t="s">
        <v>61</v>
      </c>
      <c r="G904" s="207" t="s">
        <v>73</v>
      </c>
      <c r="H904" s="151" t="s">
        <v>706</v>
      </c>
      <c r="I904" s="207" t="s">
        <v>92</v>
      </c>
      <c r="J904" s="285">
        <v>0</v>
      </c>
      <c r="K904" s="207"/>
      <c r="L904" s="207"/>
      <c r="M904" s="207"/>
      <c r="N904" s="207">
        <v>620030</v>
      </c>
      <c r="Q904"/>
    </row>
    <row r="905" spans="2:17" ht="15" x14ac:dyDescent="0.4">
      <c r="B905" s="151">
        <f>VLOOKUP(C905,Companies[],3,FALSE)</f>
        <v>37014600</v>
      </c>
      <c r="C905" s="151" t="s">
        <v>504</v>
      </c>
      <c r="D905" s="207" t="s">
        <v>430</v>
      </c>
      <c r="E905" s="207" t="s">
        <v>1135</v>
      </c>
      <c r="F905" s="207" t="s">
        <v>61</v>
      </c>
      <c r="G905" s="207" t="s">
        <v>73</v>
      </c>
      <c r="H905" s="151" t="s">
        <v>710</v>
      </c>
      <c r="I905" s="207" t="s">
        <v>92</v>
      </c>
      <c r="J905" s="285">
        <v>0</v>
      </c>
      <c r="K905" s="207"/>
      <c r="L905" s="207"/>
      <c r="M905" s="207"/>
      <c r="N905" s="207">
        <v>823070</v>
      </c>
      <c r="Q905"/>
    </row>
    <row r="906" spans="2:17" ht="15" x14ac:dyDescent="0.4">
      <c r="B906" s="151">
        <f>VLOOKUP(C906,Companies[],3,FALSE)</f>
        <v>37014600</v>
      </c>
      <c r="C906" s="151" t="s">
        <v>504</v>
      </c>
      <c r="D906" s="207" t="s">
        <v>430</v>
      </c>
      <c r="E906" s="207" t="s">
        <v>1135</v>
      </c>
      <c r="F906" s="207" t="s">
        <v>61</v>
      </c>
      <c r="G906" s="207" t="s">
        <v>73</v>
      </c>
      <c r="H906" s="151" t="s">
        <v>712</v>
      </c>
      <c r="I906" s="207" t="s">
        <v>92</v>
      </c>
      <c r="J906" s="285">
        <v>0</v>
      </c>
      <c r="K906" s="207"/>
      <c r="L906" s="207"/>
      <c r="M906" s="207"/>
      <c r="N906" s="207">
        <v>212240</v>
      </c>
      <c r="Q906"/>
    </row>
    <row r="907" spans="2:17" ht="15" x14ac:dyDescent="0.4">
      <c r="B907" s="151">
        <f>VLOOKUP(C907,Companies[],3,FALSE)</f>
        <v>37014600</v>
      </c>
      <c r="C907" s="151" t="s">
        <v>504</v>
      </c>
      <c r="D907" s="207" t="s">
        <v>430</v>
      </c>
      <c r="E907" s="207" t="s">
        <v>1135</v>
      </c>
      <c r="F907" s="207" t="s">
        <v>61</v>
      </c>
      <c r="G907" s="207" t="s">
        <v>73</v>
      </c>
      <c r="H907" s="151" t="s">
        <v>704</v>
      </c>
      <c r="I907" s="207" t="s">
        <v>92</v>
      </c>
      <c r="J907" s="285">
        <v>0</v>
      </c>
      <c r="K907" s="207"/>
      <c r="L907" s="207"/>
      <c r="M907" s="207"/>
      <c r="N907" s="207">
        <v>19510</v>
      </c>
      <c r="Q907"/>
    </row>
    <row r="908" spans="2:17" ht="15" x14ac:dyDescent="0.4">
      <c r="B908" s="151">
        <f>VLOOKUP(C908,Companies[],3,FALSE)</f>
        <v>178353</v>
      </c>
      <c r="C908" s="151" t="s">
        <v>499</v>
      </c>
      <c r="D908" s="207" t="s">
        <v>430</v>
      </c>
      <c r="E908" s="207" t="s">
        <v>1135</v>
      </c>
      <c r="F908" s="207" t="s">
        <v>61</v>
      </c>
      <c r="G908" s="207" t="s">
        <v>73</v>
      </c>
      <c r="H908" s="151" t="s">
        <v>692</v>
      </c>
      <c r="I908" s="207" t="s">
        <v>92</v>
      </c>
      <c r="J908" s="285">
        <v>0</v>
      </c>
      <c r="K908" s="207"/>
      <c r="L908" s="207"/>
      <c r="M908" s="207"/>
      <c r="N908" s="207">
        <v>17464720</v>
      </c>
      <c r="Q908"/>
    </row>
    <row r="909" spans="2:17" ht="15" x14ac:dyDescent="0.4">
      <c r="B909" s="151">
        <f>VLOOKUP(C909,Companies[],3,FALSE)</f>
        <v>178353</v>
      </c>
      <c r="C909" s="151" t="s">
        <v>499</v>
      </c>
      <c r="D909" s="207" t="s">
        <v>430</v>
      </c>
      <c r="E909" s="207" t="s">
        <v>1135</v>
      </c>
      <c r="F909" s="207" t="s">
        <v>61</v>
      </c>
      <c r="G909" s="207" t="s">
        <v>73</v>
      </c>
      <c r="H909" s="151" t="s">
        <v>689</v>
      </c>
      <c r="I909" s="207" t="s">
        <v>92</v>
      </c>
      <c r="J909" s="285">
        <v>0</v>
      </c>
      <c r="K909" s="207"/>
      <c r="L909" s="207"/>
      <c r="M909" s="207"/>
      <c r="N909" s="207">
        <v>20298040</v>
      </c>
      <c r="Q909"/>
    </row>
    <row r="910" spans="2:17" ht="15" x14ac:dyDescent="0.4">
      <c r="B910" s="151">
        <f>VLOOKUP(C910,Companies[],3,FALSE)</f>
        <v>178353</v>
      </c>
      <c r="C910" s="151" t="s">
        <v>499</v>
      </c>
      <c r="D910" s="207" t="s">
        <v>430</v>
      </c>
      <c r="E910" s="207" t="s">
        <v>1135</v>
      </c>
      <c r="F910" s="207" t="s">
        <v>61</v>
      </c>
      <c r="G910" s="207" t="s">
        <v>73</v>
      </c>
      <c r="H910" s="151" t="s">
        <v>698</v>
      </c>
      <c r="I910" s="207" t="s">
        <v>92</v>
      </c>
      <c r="J910" s="285">
        <v>0</v>
      </c>
      <c r="K910" s="207"/>
      <c r="L910" s="207"/>
      <c r="M910" s="207"/>
      <c r="N910" s="207">
        <v>16369670</v>
      </c>
      <c r="Q910"/>
    </row>
    <row r="911" spans="2:17" ht="15" x14ac:dyDescent="0.4">
      <c r="B911" s="151">
        <f>VLOOKUP(C911,Companies[],3,FALSE)</f>
        <v>178353</v>
      </c>
      <c r="C911" s="151" t="s">
        <v>499</v>
      </c>
      <c r="D911" s="207" t="s">
        <v>430</v>
      </c>
      <c r="E911" s="207" t="s">
        <v>1135</v>
      </c>
      <c r="F911" s="207" t="s">
        <v>61</v>
      </c>
      <c r="G911" s="207" t="s">
        <v>73</v>
      </c>
      <c r="H911" s="151" t="s">
        <v>696</v>
      </c>
      <c r="I911" s="207" t="s">
        <v>92</v>
      </c>
      <c r="J911" s="285">
        <v>0</v>
      </c>
      <c r="K911" s="207"/>
      <c r="L911" s="207"/>
      <c r="M911" s="207"/>
      <c r="N911" s="207">
        <v>12967080</v>
      </c>
      <c r="Q911"/>
    </row>
    <row r="912" spans="2:17" ht="15" x14ac:dyDescent="0.4">
      <c r="B912" s="151">
        <f>VLOOKUP(C912,Companies[],3,FALSE)</f>
        <v>178353</v>
      </c>
      <c r="C912" s="151" t="s">
        <v>499</v>
      </c>
      <c r="D912" s="207" t="s">
        <v>430</v>
      </c>
      <c r="E912" s="207" t="s">
        <v>1135</v>
      </c>
      <c r="F912" s="207" t="s">
        <v>61</v>
      </c>
      <c r="G912" s="207" t="s">
        <v>73</v>
      </c>
      <c r="H912" s="151" t="s">
        <v>694</v>
      </c>
      <c r="I912" s="207" t="s">
        <v>92</v>
      </c>
      <c r="J912" s="285">
        <v>0</v>
      </c>
      <c r="K912" s="207"/>
      <c r="L912" s="207"/>
      <c r="M912" s="207"/>
      <c r="N912" s="207">
        <v>23857370</v>
      </c>
      <c r="Q912"/>
    </row>
    <row r="913" spans="2:17" ht="15" x14ac:dyDescent="0.4">
      <c r="B913" s="151">
        <f>VLOOKUP(C913,Companies[],3,FALSE)</f>
        <v>178353</v>
      </c>
      <c r="C913" s="151" t="s">
        <v>499</v>
      </c>
      <c r="D913" s="207" t="s">
        <v>430</v>
      </c>
      <c r="E913" s="207" t="s">
        <v>1135</v>
      </c>
      <c r="F913" s="207" t="s">
        <v>61</v>
      </c>
      <c r="G913" s="207" t="s">
        <v>73</v>
      </c>
      <c r="H913" s="151" t="s">
        <v>700</v>
      </c>
      <c r="I913" s="207" t="s">
        <v>92</v>
      </c>
      <c r="J913" s="285">
        <v>0</v>
      </c>
      <c r="K913" s="207"/>
      <c r="L913" s="207"/>
      <c r="M913" s="207"/>
      <c r="N913" s="207">
        <v>32360770</v>
      </c>
      <c r="Q913"/>
    </row>
    <row r="914" spans="2:17" ht="15" x14ac:dyDescent="0.4">
      <c r="B914" s="151">
        <f>VLOOKUP(C914,Companies[],3,FALSE)</f>
        <v>178353</v>
      </c>
      <c r="C914" s="151" t="s">
        <v>499</v>
      </c>
      <c r="D914" s="207" t="s">
        <v>430</v>
      </c>
      <c r="E914" s="207" t="s">
        <v>1135</v>
      </c>
      <c r="F914" s="207" t="s">
        <v>61</v>
      </c>
      <c r="G914" s="207" t="s">
        <v>73</v>
      </c>
      <c r="H914" s="151" t="s">
        <v>702</v>
      </c>
      <c r="I914" s="207" t="s">
        <v>92</v>
      </c>
      <c r="J914" s="285">
        <v>0</v>
      </c>
      <c r="K914" s="207"/>
      <c r="L914" s="207"/>
      <c r="M914" s="207"/>
      <c r="N914" s="207">
        <v>24106440</v>
      </c>
      <c r="Q914"/>
    </row>
    <row r="915" spans="2:17" ht="15" x14ac:dyDescent="0.4">
      <c r="B915" s="151">
        <f>VLOOKUP(C915,Companies[],3,FALSE)</f>
        <v>190911</v>
      </c>
      <c r="C915" s="151" t="s">
        <v>498</v>
      </c>
      <c r="D915" s="207" t="s">
        <v>430</v>
      </c>
      <c r="E915" s="207" t="s">
        <v>1135</v>
      </c>
      <c r="F915" s="207" t="s">
        <v>61</v>
      </c>
      <c r="G915" s="207" t="s">
        <v>73</v>
      </c>
      <c r="H915" s="151" t="s">
        <v>813</v>
      </c>
      <c r="I915" s="207" t="s">
        <v>92</v>
      </c>
      <c r="J915" s="285">
        <v>0</v>
      </c>
      <c r="K915" s="207"/>
      <c r="L915" s="207"/>
      <c r="M915" s="207"/>
      <c r="N915" s="207">
        <v>88514250</v>
      </c>
      <c r="Q915"/>
    </row>
    <row r="916" spans="2:17" ht="15" x14ac:dyDescent="0.4">
      <c r="B916" s="151">
        <f>VLOOKUP(C916,Companies[],3,FALSE)</f>
        <v>190928</v>
      </c>
      <c r="C916" s="151" t="s">
        <v>496</v>
      </c>
      <c r="D916" s="207" t="s">
        <v>430</v>
      </c>
      <c r="E916" s="207" t="s">
        <v>1135</v>
      </c>
      <c r="F916" s="207" t="s">
        <v>61</v>
      </c>
      <c r="G916" s="207" t="s">
        <v>73</v>
      </c>
      <c r="H916" s="151" t="s">
        <v>750</v>
      </c>
      <c r="I916" s="207" t="s">
        <v>92</v>
      </c>
      <c r="J916" s="285">
        <v>0</v>
      </c>
      <c r="K916" s="207"/>
      <c r="L916" s="207"/>
      <c r="M916" s="207"/>
      <c r="N916" s="207">
        <v>142127360</v>
      </c>
      <c r="Q916"/>
    </row>
    <row r="917" spans="2:17" ht="15" x14ac:dyDescent="0.4">
      <c r="B917" s="151">
        <f>VLOOKUP(C917,Companies[],3,FALSE)</f>
        <v>190928</v>
      </c>
      <c r="C917" s="151" t="s">
        <v>496</v>
      </c>
      <c r="D917" s="207" t="s">
        <v>430</v>
      </c>
      <c r="E917" s="207" t="s">
        <v>1135</v>
      </c>
      <c r="F917" s="207" t="s">
        <v>61</v>
      </c>
      <c r="G917" s="207" t="s">
        <v>73</v>
      </c>
      <c r="H917" s="151" t="s">
        <v>753</v>
      </c>
      <c r="I917" s="207" t="s">
        <v>92</v>
      </c>
      <c r="J917" s="285">
        <v>0</v>
      </c>
      <c r="K917" s="207"/>
      <c r="L917" s="207"/>
      <c r="M917" s="207"/>
      <c r="N917" s="207">
        <v>0</v>
      </c>
      <c r="Q917"/>
    </row>
    <row r="918" spans="2:17" ht="15" x14ac:dyDescent="0.4">
      <c r="B918" s="151">
        <f>VLOOKUP(C918,Companies[],3,FALSE)</f>
        <v>37064892</v>
      </c>
      <c r="C918" s="151" t="s">
        <v>493</v>
      </c>
      <c r="D918" s="207" t="s">
        <v>430</v>
      </c>
      <c r="E918" s="207" t="s">
        <v>1135</v>
      </c>
      <c r="F918" s="207" t="s">
        <v>61</v>
      </c>
      <c r="G918" s="207" t="s">
        <v>73</v>
      </c>
      <c r="H918" s="151" t="s">
        <v>755</v>
      </c>
      <c r="I918" s="207" t="s">
        <v>92</v>
      </c>
      <c r="J918" s="285">
        <v>0</v>
      </c>
      <c r="K918" s="207"/>
      <c r="L918" s="207"/>
      <c r="M918" s="207"/>
      <c r="N918" s="207">
        <v>137293526.45000002</v>
      </c>
      <c r="Q918"/>
    </row>
    <row r="919" spans="2:17" ht="15" x14ac:dyDescent="0.4">
      <c r="B919" s="151">
        <f>VLOOKUP(C919,Companies[],3,FALSE)</f>
        <v>33426253</v>
      </c>
      <c r="C919" s="151" t="s">
        <v>203</v>
      </c>
      <c r="D919" s="207" t="s">
        <v>430</v>
      </c>
      <c r="E919" s="207" t="s">
        <v>1135</v>
      </c>
      <c r="F919" s="207" t="s">
        <v>61</v>
      </c>
      <c r="G919" s="207" t="s">
        <v>73</v>
      </c>
      <c r="H919" s="151" t="s">
        <v>718</v>
      </c>
      <c r="I919" s="207" t="s">
        <v>92</v>
      </c>
      <c r="J919" s="285">
        <v>0</v>
      </c>
      <c r="K919" s="207"/>
      <c r="L919" s="207"/>
      <c r="M919" s="207"/>
      <c r="N919" s="207">
        <v>37000</v>
      </c>
      <c r="Q919"/>
    </row>
    <row r="920" spans="2:17" ht="15" x14ac:dyDescent="0.4">
      <c r="B920" s="151">
        <f>VLOOKUP(C920,Companies[],3,FALSE)</f>
        <v>33426253</v>
      </c>
      <c r="C920" s="151" t="s">
        <v>203</v>
      </c>
      <c r="D920" s="207" t="s">
        <v>430</v>
      </c>
      <c r="E920" s="207" t="s">
        <v>1135</v>
      </c>
      <c r="F920" s="207" t="s">
        <v>61</v>
      </c>
      <c r="G920" s="207" t="s">
        <v>73</v>
      </c>
      <c r="H920" s="151" t="s">
        <v>720</v>
      </c>
      <c r="I920" s="207" t="s">
        <v>92</v>
      </c>
      <c r="J920" s="285">
        <v>0</v>
      </c>
      <c r="K920" s="207"/>
      <c r="L920" s="207"/>
      <c r="M920" s="207"/>
      <c r="N920" s="207">
        <v>42000</v>
      </c>
      <c r="Q920"/>
    </row>
    <row r="921" spans="2:17" ht="15" x14ac:dyDescent="0.4">
      <c r="B921" s="151">
        <f>VLOOKUP(C921,Companies[],3,FALSE)</f>
        <v>33426253</v>
      </c>
      <c r="C921" s="151" t="s">
        <v>203</v>
      </c>
      <c r="D921" s="207" t="s">
        <v>430</v>
      </c>
      <c r="E921" s="207" t="s">
        <v>1135</v>
      </c>
      <c r="F921" s="207" t="s">
        <v>61</v>
      </c>
      <c r="G921" s="207" t="s">
        <v>73</v>
      </c>
      <c r="H921" s="151" t="s">
        <v>714</v>
      </c>
      <c r="I921" s="207" t="s">
        <v>92</v>
      </c>
      <c r="J921" s="285">
        <v>0</v>
      </c>
      <c r="K921" s="207"/>
      <c r="L921" s="207"/>
      <c r="M921" s="207"/>
      <c r="N921" s="207">
        <v>500000</v>
      </c>
      <c r="Q921"/>
    </row>
    <row r="922" spans="2:17" ht="15" x14ac:dyDescent="0.4">
      <c r="B922" s="151">
        <f>VLOOKUP(C922,Companies[],3,FALSE)</f>
        <v>33426253</v>
      </c>
      <c r="C922" s="151" t="s">
        <v>203</v>
      </c>
      <c r="D922" s="207" t="s">
        <v>430</v>
      </c>
      <c r="E922" s="207" t="s">
        <v>1135</v>
      </c>
      <c r="F922" s="207" t="s">
        <v>61</v>
      </c>
      <c r="G922" s="207" t="s">
        <v>73</v>
      </c>
      <c r="H922" s="151" t="s">
        <v>716</v>
      </c>
      <c r="I922" s="207" t="s">
        <v>92</v>
      </c>
      <c r="J922" s="285">
        <v>0</v>
      </c>
      <c r="K922" s="207"/>
      <c r="L922" s="207"/>
      <c r="M922" s="207"/>
      <c r="N922" s="207">
        <v>621000</v>
      </c>
      <c r="Q922"/>
    </row>
    <row r="923" spans="2:17" ht="15" x14ac:dyDescent="0.4">
      <c r="B923" s="151">
        <f>VLOOKUP(C923,Companies[],3,FALSE)</f>
        <v>135390</v>
      </c>
      <c r="C923" s="151" t="s">
        <v>188</v>
      </c>
      <c r="D923" s="207" t="s">
        <v>430</v>
      </c>
      <c r="E923" s="207" t="s">
        <v>1135</v>
      </c>
      <c r="F923" s="207" t="s">
        <v>61</v>
      </c>
      <c r="G923" s="207" t="s">
        <v>73</v>
      </c>
      <c r="H923" s="151"/>
      <c r="I923" s="207" t="s">
        <v>92</v>
      </c>
      <c r="J923" s="285">
        <v>0</v>
      </c>
      <c r="K923" s="207"/>
      <c r="L923" s="207"/>
      <c r="M923" s="207"/>
      <c r="N923" s="207"/>
      <c r="Q923"/>
    </row>
    <row r="924" spans="2:17" ht="15" x14ac:dyDescent="0.4">
      <c r="B924" s="151">
        <f>VLOOKUP(C924,Companies[],3,FALSE)</f>
        <v>36716128</v>
      </c>
      <c r="C924" s="151" t="s">
        <v>200</v>
      </c>
      <c r="D924" s="207" t="s">
        <v>430</v>
      </c>
      <c r="E924" s="207" t="s">
        <v>1135</v>
      </c>
      <c r="F924" s="207" t="s">
        <v>61</v>
      </c>
      <c r="G924" s="207" t="s">
        <v>73</v>
      </c>
      <c r="H924" s="151" t="s">
        <v>746</v>
      </c>
      <c r="I924" s="207" t="s">
        <v>92</v>
      </c>
      <c r="J924" s="285">
        <v>0</v>
      </c>
      <c r="K924" s="207"/>
      <c r="L924" s="207"/>
      <c r="M924" s="207"/>
      <c r="N924" s="207">
        <v>41305180</v>
      </c>
      <c r="Q924"/>
    </row>
    <row r="925" spans="2:17" ht="15" x14ac:dyDescent="0.4">
      <c r="B925" s="151">
        <f>VLOOKUP(C925,Companies[],3,FALSE)</f>
        <v>36716128</v>
      </c>
      <c r="C925" s="151" t="s">
        <v>200</v>
      </c>
      <c r="D925" s="207" t="s">
        <v>430</v>
      </c>
      <c r="E925" s="207" t="s">
        <v>1135</v>
      </c>
      <c r="F925" s="207" t="s">
        <v>61</v>
      </c>
      <c r="G925" s="207" t="s">
        <v>73</v>
      </c>
      <c r="H925" s="151" t="s">
        <v>746</v>
      </c>
      <c r="I925" s="207" t="s">
        <v>92</v>
      </c>
      <c r="J925" s="285">
        <v>0</v>
      </c>
      <c r="K925" s="207"/>
      <c r="L925" s="207"/>
      <c r="M925" s="207"/>
      <c r="N925" s="207">
        <v>115866440</v>
      </c>
      <c r="Q925"/>
    </row>
    <row r="926" spans="2:17" ht="15" x14ac:dyDescent="0.4">
      <c r="B926" s="151">
        <f>VLOOKUP(C926,Companies[],3,FALSE)</f>
        <v>36716128</v>
      </c>
      <c r="C926" s="151" t="s">
        <v>200</v>
      </c>
      <c r="D926" s="207" t="s">
        <v>430</v>
      </c>
      <c r="E926" s="207" t="s">
        <v>1135</v>
      </c>
      <c r="F926" s="207" t="s">
        <v>61</v>
      </c>
      <c r="G926" s="207" t="s">
        <v>73</v>
      </c>
      <c r="H926" s="151" t="s">
        <v>742</v>
      </c>
      <c r="I926" s="207" t="s">
        <v>92</v>
      </c>
      <c r="J926" s="285">
        <v>0</v>
      </c>
      <c r="K926" s="207"/>
      <c r="L926" s="207"/>
      <c r="M926" s="207"/>
      <c r="N926" s="207">
        <v>51753780</v>
      </c>
      <c r="Q926"/>
    </row>
    <row r="927" spans="2:17" ht="15" x14ac:dyDescent="0.4">
      <c r="B927" s="151">
        <f>VLOOKUP(C927,Companies[],3,FALSE)</f>
        <v>36716128</v>
      </c>
      <c r="C927" s="151" t="s">
        <v>200</v>
      </c>
      <c r="D927" s="207" t="s">
        <v>430</v>
      </c>
      <c r="E927" s="207" t="s">
        <v>1135</v>
      </c>
      <c r="F927" s="207" t="s">
        <v>61</v>
      </c>
      <c r="G927" s="207" t="s">
        <v>73</v>
      </c>
      <c r="H927" s="151" t="s">
        <v>746</v>
      </c>
      <c r="I927" s="207" t="s">
        <v>92</v>
      </c>
      <c r="J927" s="285">
        <v>0</v>
      </c>
      <c r="K927" s="207"/>
      <c r="L927" s="207"/>
      <c r="M927" s="207"/>
      <c r="N927" s="207">
        <v>481440</v>
      </c>
      <c r="Q927"/>
    </row>
    <row r="928" spans="2:17" ht="15" x14ac:dyDescent="0.4">
      <c r="B928" s="151">
        <f>VLOOKUP(C928,Companies[],3,FALSE)</f>
        <v>36716128</v>
      </c>
      <c r="C928" s="151" t="s">
        <v>200</v>
      </c>
      <c r="D928" s="207" t="s">
        <v>430</v>
      </c>
      <c r="E928" s="207" t="s">
        <v>1135</v>
      </c>
      <c r="F928" s="207" t="s">
        <v>61</v>
      </c>
      <c r="G928" s="207" t="s">
        <v>73</v>
      </c>
      <c r="H928" s="151" t="s">
        <v>746</v>
      </c>
      <c r="I928" s="207" t="s">
        <v>92</v>
      </c>
      <c r="J928" s="285">
        <v>0</v>
      </c>
      <c r="K928" s="207"/>
      <c r="L928" s="207"/>
      <c r="M928" s="207"/>
      <c r="N928" s="207">
        <v>2327740</v>
      </c>
      <c r="Q928"/>
    </row>
    <row r="929" spans="2:17" ht="15" x14ac:dyDescent="0.4">
      <c r="B929" s="151">
        <f>VLOOKUP(C929,Companies[],3,FALSE)</f>
        <v>36716128</v>
      </c>
      <c r="C929" s="151" t="s">
        <v>200</v>
      </c>
      <c r="D929" s="207" t="s">
        <v>430</v>
      </c>
      <c r="E929" s="207" t="s">
        <v>1135</v>
      </c>
      <c r="F929" s="207" t="s">
        <v>61</v>
      </c>
      <c r="G929" s="207" t="s">
        <v>73</v>
      </c>
      <c r="H929" s="151" t="s">
        <v>742</v>
      </c>
      <c r="I929" s="207" t="s">
        <v>92</v>
      </c>
      <c r="J929" s="285">
        <v>0</v>
      </c>
      <c r="K929" s="207"/>
      <c r="L929" s="207"/>
      <c r="M929" s="207"/>
      <c r="N929" s="207">
        <v>62140</v>
      </c>
      <c r="Q929"/>
    </row>
    <row r="930" spans="2:17" ht="15" x14ac:dyDescent="0.4">
      <c r="B930" s="151">
        <f>VLOOKUP(C930,Companies[],3,FALSE)</f>
        <v>36716128</v>
      </c>
      <c r="C930" s="151" t="s">
        <v>200</v>
      </c>
      <c r="D930" s="207" t="s">
        <v>430</v>
      </c>
      <c r="E930" s="207" t="s">
        <v>1135</v>
      </c>
      <c r="F930" s="207" t="s">
        <v>61</v>
      </c>
      <c r="G930" s="207" t="s">
        <v>73</v>
      </c>
      <c r="H930" s="151" t="s">
        <v>746</v>
      </c>
      <c r="I930" s="207" t="s">
        <v>92</v>
      </c>
      <c r="J930" s="285">
        <v>0</v>
      </c>
      <c r="K930" s="207"/>
      <c r="L930" s="207"/>
      <c r="M930" s="207"/>
      <c r="N930" s="207">
        <v>380</v>
      </c>
      <c r="Q930"/>
    </row>
    <row r="931" spans="2:17" ht="15" x14ac:dyDescent="0.4">
      <c r="B931" s="151">
        <f>VLOOKUP(C931,Companies[],3,FALSE)</f>
        <v>135390</v>
      </c>
      <c r="C931" s="151" t="s">
        <v>188</v>
      </c>
      <c r="D931" s="207" t="s">
        <v>430</v>
      </c>
      <c r="E931" s="207" t="s">
        <v>1137</v>
      </c>
      <c r="F931" s="207" t="s">
        <v>108</v>
      </c>
      <c r="G931" s="207" t="s">
        <v>108</v>
      </c>
      <c r="H931" s="151"/>
      <c r="I931" s="207" t="s">
        <v>92</v>
      </c>
      <c r="J931" s="285">
        <v>0</v>
      </c>
      <c r="K931" s="207"/>
      <c r="L931" s="207"/>
      <c r="M931" s="207"/>
      <c r="N931" s="207"/>
      <c r="Q931"/>
    </row>
    <row r="932" spans="2:17" ht="15" x14ac:dyDescent="0.4">
      <c r="B932" s="151">
        <f>VLOOKUP(C932,Companies[],3,FALSE)</f>
        <v>135390</v>
      </c>
      <c r="C932" s="151" t="s">
        <v>188</v>
      </c>
      <c r="D932" s="207" t="s">
        <v>430</v>
      </c>
      <c r="E932" s="207" t="s">
        <v>1139</v>
      </c>
      <c r="F932" s="207" t="s">
        <v>108</v>
      </c>
      <c r="G932" s="207" t="s">
        <v>108</v>
      </c>
      <c r="H932" s="151"/>
      <c r="I932" s="207" t="s">
        <v>92</v>
      </c>
      <c r="J932" s="285">
        <v>0</v>
      </c>
      <c r="K932" s="207"/>
      <c r="L932" s="207"/>
      <c r="M932" s="207"/>
      <c r="N932" s="207"/>
      <c r="Q932"/>
    </row>
    <row r="933" spans="2:17" ht="15" x14ac:dyDescent="0.4">
      <c r="B933" s="151">
        <f>VLOOKUP(C933,Companies[],3,FALSE)</f>
        <v>135390</v>
      </c>
      <c r="C933" s="151" t="s">
        <v>188</v>
      </c>
      <c r="D933" s="207" t="s">
        <v>430</v>
      </c>
      <c r="E933" s="207" t="s">
        <v>1140</v>
      </c>
      <c r="F933" s="207" t="s">
        <v>108</v>
      </c>
      <c r="G933" s="207" t="s">
        <v>108</v>
      </c>
      <c r="H933" s="151"/>
      <c r="I933" s="207" t="s">
        <v>92</v>
      </c>
      <c r="J933" s="285">
        <v>0</v>
      </c>
      <c r="K933" s="207"/>
      <c r="L933" s="207"/>
      <c r="M933" s="207"/>
      <c r="N933" s="207"/>
      <c r="Q933"/>
    </row>
    <row r="934" spans="2:17" ht="15.5" thickBot="1" x14ac:dyDescent="0.45">
      <c r="B934" s="207"/>
      <c r="C934" s="207"/>
      <c r="D934" s="207"/>
      <c r="E934" s="207"/>
      <c r="F934" s="207"/>
      <c r="G934" s="274"/>
      <c r="H934" s="207"/>
      <c r="I934" s="207"/>
      <c r="J934" s="207"/>
      <c r="K934" s="207"/>
      <c r="L934" s="207"/>
      <c r="M934" s="207"/>
      <c r="N934" s="207"/>
    </row>
    <row r="935" spans="2:17" ht="15.5" thickBot="1" x14ac:dyDescent="0.45">
      <c r="B935" s="207"/>
      <c r="C935" s="207"/>
      <c r="D935" s="207"/>
      <c r="E935" s="207"/>
      <c r="F935" s="207"/>
      <c r="G935" s="274"/>
      <c r="H935" s="152" t="s">
        <v>1141</v>
      </c>
      <c r="I935" s="153"/>
      <c r="J935" s="154">
        <f>SUMIF(Table10[Reporting currency],"USD",Table10[Revenue value])+(IFERROR(SUMIF(Table10[Reporting currency],"&lt;&gt;USD",Table10[Revenue value])/'Part 1 - About'!$E$45,0))</f>
        <v>7373965885.6009684</v>
      </c>
      <c r="K935" s="207"/>
      <c r="L935" s="207"/>
      <c r="M935" s="207"/>
      <c r="N935" s="207"/>
    </row>
    <row r="936" spans="2:17" ht="15.5" thickBot="1" x14ac:dyDescent="0.45">
      <c r="B936" s="207"/>
      <c r="C936" s="207"/>
      <c r="D936" s="207"/>
      <c r="E936" s="207"/>
      <c r="F936" s="207"/>
      <c r="G936" s="274"/>
      <c r="H936" s="196"/>
      <c r="I936" s="196"/>
      <c r="J936" s="197"/>
      <c r="K936" s="207"/>
      <c r="L936" s="207"/>
      <c r="M936" s="207"/>
      <c r="N936" s="207"/>
    </row>
    <row r="937" spans="2:17" ht="16.5" thickBot="1" x14ac:dyDescent="0.45">
      <c r="B937" s="207"/>
      <c r="C937" s="207"/>
      <c r="D937" s="207"/>
      <c r="E937" s="207"/>
      <c r="F937" s="207"/>
      <c r="G937" s="274"/>
      <c r="H937" s="195" t="str">
        <f>"Total in "&amp;'Part 1 - About'!$E$44</f>
        <v>Total in UAH</v>
      </c>
      <c r="I937" s="153"/>
      <c r="J937" s="154">
        <f>IF('Part 1 - About'!$E$44="USD",0,SUMIF(Table10[Reporting currency],'Part 1 - About'!$E$44,Table10[Revenue value]))+(IFERROR(SUMIF(Table10[Reporting currency],"USD",Table10[Revenue value])*'Part 1 - About'!$E$45,0))</f>
        <v>201207430087.78009</v>
      </c>
      <c r="K937" s="207"/>
      <c r="L937" s="207"/>
      <c r="M937" s="207"/>
      <c r="N937" s="207"/>
    </row>
    <row r="938" spans="2:17" ht="15" x14ac:dyDescent="0.4">
      <c r="B938" s="207"/>
      <c r="C938" s="207"/>
      <c r="D938" s="207"/>
      <c r="E938" s="207"/>
      <c r="F938" s="207"/>
      <c r="G938" s="207"/>
      <c r="H938" s="207"/>
      <c r="I938" s="207"/>
      <c r="J938" s="207"/>
      <c r="K938" s="207"/>
      <c r="L938" s="207"/>
      <c r="M938" s="207"/>
      <c r="N938" s="207"/>
    </row>
    <row r="939" spans="2:17" ht="20" x14ac:dyDescent="0.35">
      <c r="C939" s="343" t="s">
        <v>1142</v>
      </c>
      <c r="D939" s="343"/>
      <c r="E939" s="343"/>
      <c r="F939" s="343"/>
      <c r="G939" s="343"/>
      <c r="H939" s="343"/>
      <c r="I939" s="343"/>
      <c r="J939" s="343"/>
      <c r="K939" s="343"/>
      <c r="L939" s="343"/>
      <c r="M939" s="343"/>
      <c r="N939" s="343"/>
    </row>
    <row r="940" spans="2:17" ht="15" x14ac:dyDescent="0.4">
      <c r="B940" s="207"/>
      <c r="C940" s="341" t="s">
        <v>1143</v>
      </c>
      <c r="D940" s="341"/>
      <c r="E940" s="341"/>
      <c r="F940" s="341"/>
      <c r="G940" s="341"/>
      <c r="H940" s="341"/>
      <c r="I940" s="341"/>
      <c r="J940" s="341"/>
      <c r="K940" s="341"/>
      <c r="L940" s="341"/>
      <c r="M940" s="341"/>
      <c r="N940" s="341"/>
    </row>
    <row r="941" spans="2:17" ht="15" x14ac:dyDescent="0.4">
      <c r="B941" s="207"/>
      <c r="C941" s="341"/>
      <c r="D941" s="341"/>
      <c r="E941" s="341"/>
      <c r="F941" s="341"/>
      <c r="G941" s="341"/>
      <c r="H941" s="341"/>
      <c r="I941" s="341"/>
      <c r="J941" s="341"/>
      <c r="K941" s="341"/>
      <c r="L941" s="341"/>
      <c r="M941" s="341"/>
      <c r="N941" s="341"/>
    </row>
    <row r="942" spans="2:17" ht="15" x14ac:dyDescent="0.4">
      <c r="B942" s="207"/>
      <c r="C942" s="341" t="s">
        <v>1173</v>
      </c>
      <c r="D942" s="341"/>
      <c r="E942" s="341"/>
      <c r="F942" s="341"/>
      <c r="G942" s="341"/>
      <c r="H942" s="341"/>
      <c r="I942" s="341"/>
      <c r="J942" s="341"/>
      <c r="K942" s="341"/>
      <c r="L942" s="341"/>
      <c r="M942" s="341"/>
      <c r="N942" s="341"/>
    </row>
    <row r="943" spans="2:17" ht="15" x14ac:dyDescent="0.4">
      <c r="B943" s="207"/>
      <c r="C943" s="341" t="s">
        <v>1174</v>
      </c>
      <c r="D943" s="341"/>
      <c r="E943" s="341"/>
      <c r="F943" s="341"/>
      <c r="G943" s="341"/>
      <c r="H943" s="341"/>
      <c r="I943" s="341"/>
      <c r="J943" s="341"/>
      <c r="K943" s="341"/>
      <c r="L943" s="341"/>
      <c r="M943" s="341"/>
      <c r="N943" s="341"/>
    </row>
    <row r="944" spans="2:17" ht="15" x14ac:dyDescent="0.4">
      <c r="B944" s="207"/>
      <c r="C944" s="282"/>
      <c r="D944" s="281"/>
      <c r="E944" s="281"/>
      <c r="F944" s="281"/>
      <c r="G944" s="281"/>
      <c r="H944" s="281"/>
      <c r="I944" s="281"/>
      <c r="J944" s="281"/>
      <c r="K944" s="281"/>
      <c r="L944" s="281"/>
      <c r="M944" s="281"/>
      <c r="N944" s="281"/>
    </row>
    <row r="945" spans="2:14" ht="15" x14ac:dyDescent="0.4">
      <c r="B945" s="207"/>
      <c r="C945" s="341" t="s">
        <v>1153</v>
      </c>
      <c r="D945" s="341"/>
      <c r="E945" s="341"/>
      <c r="F945" s="341"/>
      <c r="G945" s="341"/>
      <c r="H945" s="341"/>
      <c r="I945" s="341"/>
      <c r="J945" s="341"/>
      <c r="K945" s="341"/>
      <c r="L945" s="341"/>
      <c r="M945" s="341"/>
      <c r="N945" s="341"/>
    </row>
    <row r="946" spans="2:14" ht="15" x14ac:dyDescent="0.4">
      <c r="B946" s="207"/>
      <c r="C946" s="341" t="s">
        <v>1154</v>
      </c>
      <c r="D946" s="341"/>
      <c r="E946" s="341"/>
      <c r="F946" s="341"/>
      <c r="G946" s="341"/>
      <c r="H946" s="341"/>
      <c r="I946" s="341"/>
      <c r="J946" s="341"/>
      <c r="K946" s="341"/>
      <c r="L946" s="341"/>
      <c r="M946" s="341"/>
      <c r="N946" s="341"/>
    </row>
    <row r="947" spans="2:14" ht="15" x14ac:dyDescent="0.4">
      <c r="B947" s="207"/>
      <c r="C947" s="341"/>
      <c r="D947" s="341"/>
      <c r="E947" s="341"/>
      <c r="F947" s="341"/>
      <c r="G947" s="341"/>
      <c r="H947" s="341"/>
      <c r="I947" s="341"/>
      <c r="J947" s="341"/>
      <c r="K947" s="341"/>
      <c r="L947" s="341"/>
      <c r="M947" s="341"/>
      <c r="N947" s="341"/>
    </row>
    <row r="948" spans="2:14" ht="15.5" thickBot="1" x14ac:dyDescent="0.45">
      <c r="B948" s="207"/>
      <c r="C948" s="338"/>
      <c r="D948" s="338"/>
      <c r="E948" s="338"/>
      <c r="F948" s="338"/>
      <c r="G948" s="338"/>
      <c r="H948" s="338"/>
      <c r="I948" s="338"/>
      <c r="J948" s="338"/>
      <c r="K948" s="338"/>
      <c r="L948" s="338"/>
      <c r="M948" s="338"/>
      <c r="N948" s="338"/>
    </row>
    <row r="949" spans="2:14" ht="15" x14ac:dyDescent="0.4">
      <c r="B949" s="207"/>
      <c r="C949" s="337"/>
      <c r="D949" s="337"/>
      <c r="E949" s="337"/>
      <c r="F949" s="337"/>
      <c r="G949" s="337"/>
      <c r="H949" s="337"/>
      <c r="I949" s="337"/>
      <c r="J949" s="337"/>
      <c r="K949" s="337"/>
      <c r="L949" s="337"/>
      <c r="M949" s="337"/>
      <c r="N949" s="337"/>
    </row>
    <row r="950" spans="2:14" ht="15.5" thickBot="1" x14ac:dyDescent="0.45">
      <c r="B950" s="207"/>
      <c r="C950" s="308" t="s">
        <v>33</v>
      </c>
      <c r="D950" s="309"/>
      <c r="E950" s="309"/>
      <c r="F950" s="309"/>
      <c r="G950" s="309"/>
      <c r="H950" s="309"/>
      <c r="I950" s="309"/>
      <c r="J950" s="309"/>
      <c r="K950" s="309"/>
      <c r="L950" s="309"/>
      <c r="M950" s="309"/>
      <c r="N950" s="309"/>
    </row>
    <row r="951" spans="2:14" ht="15" x14ac:dyDescent="0.4">
      <c r="B951" s="207"/>
      <c r="C951" s="310" t="s">
        <v>34</v>
      </c>
      <c r="D951" s="311"/>
      <c r="E951" s="311"/>
      <c r="F951" s="311"/>
      <c r="G951" s="311"/>
      <c r="H951" s="311"/>
      <c r="I951" s="311"/>
      <c r="J951" s="311"/>
      <c r="K951" s="311"/>
      <c r="L951" s="311"/>
      <c r="M951" s="311"/>
      <c r="N951" s="311"/>
    </row>
    <row r="952" spans="2:14" ht="15.5" thickBot="1" x14ac:dyDescent="0.45">
      <c r="B952" s="207"/>
      <c r="C952" s="331"/>
      <c r="D952" s="331"/>
      <c r="E952" s="331"/>
      <c r="F952" s="331"/>
      <c r="G952" s="331"/>
      <c r="H952" s="331"/>
      <c r="I952" s="331"/>
      <c r="J952" s="331"/>
      <c r="K952" s="331"/>
      <c r="L952" s="331"/>
      <c r="M952" s="331"/>
      <c r="N952" s="331"/>
    </row>
    <row r="953" spans="2:14" ht="15" x14ac:dyDescent="0.4">
      <c r="B953" s="207"/>
      <c r="C953" s="298" t="s">
        <v>35</v>
      </c>
      <c r="D953" s="298"/>
      <c r="E953" s="298"/>
      <c r="F953" s="298"/>
      <c r="G953" s="298"/>
      <c r="H953" s="298"/>
      <c r="I953" s="298"/>
      <c r="J953" s="298"/>
      <c r="K953" s="298"/>
      <c r="L953" s="298"/>
      <c r="M953" s="298"/>
      <c r="N953" s="298"/>
    </row>
    <row r="954" spans="2:14" ht="15" x14ac:dyDescent="0.4">
      <c r="B954" s="207"/>
      <c r="C954" s="287" t="s">
        <v>36</v>
      </c>
      <c r="D954" s="287"/>
      <c r="E954" s="287"/>
      <c r="F954" s="287"/>
      <c r="G954" s="287"/>
      <c r="H954" s="287"/>
      <c r="I954" s="287"/>
      <c r="J954" s="287"/>
      <c r="K954" s="287"/>
      <c r="L954" s="287"/>
      <c r="M954" s="287"/>
      <c r="N954" s="287"/>
    </row>
    <row r="955" spans="2:14" ht="15" x14ac:dyDescent="0.4">
      <c r="B955" s="207"/>
      <c r="C955" s="298" t="s">
        <v>38</v>
      </c>
      <c r="D955" s="298"/>
      <c r="E955" s="298"/>
      <c r="F955" s="298"/>
      <c r="G955" s="298"/>
      <c r="H955" s="298"/>
      <c r="I955" s="298"/>
      <c r="J955" s="298"/>
      <c r="K955" s="298"/>
      <c r="L955" s="298"/>
      <c r="M955" s="298"/>
      <c r="N955" s="298"/>
    </row>
    <row r="958" spans="2:14" x14ac:dyDescent="0.35">
      <c r="J958" s="198"/>
    </row>
    <row r="959" spans="2:14" x14ac:dyDescent="0.35">
      <c r="J959" s="198"/>
      <c r="K959" s="199"/>
    </row>
    <row r="961" spans="11:11" x14ac:dyDescent="0.35">
      <c r="K961" s="199"/>
    </row>
    <row r="1204" spans="20:20" x14ac:dyDescent="0.35">
      <c r="T1204" s="198"/>
    </row>
  </sheetData>
  <protectedRanges>
    <protectedRange algorithmName="SHA-512" hashValue="19r0bVvPR7yZA0UiYij7Tv1CBk3noIABvFePbLhCJ4nk3L6A+Fy+RdPPS3STf+a52x4pG2PQK4FAkXK9epnlIA==" saltValue="gQC4yrLvnbJqxYZ0KSEoZA==" spinCount="100000" sqref="C934:D937 F934:H936 F937:G937 B15:D933 H15:H933" name="Government revenues_1"/>
    <protectedRange algorithmName="SHA-512" hashValue="19r0bVvPR7yZA0UiYij7Tv1CBk3noIABvFePbLhCJ4nk3L6A+Fy+RdPPS3STf+a52x4pG2PQK4FAkXK9epnlIA==" saltValue="gQC4yrLvnbJqxYZ0KSEoZA==" spinCount="100000" sqref="I935:I937 I15:I933" name="Government revenues_2"/>
  </protectedRanges>
  <mergeCells count="27">
    <mergeCell ref="C7:N7"/>
    <mergeCell ref="C8:N8"/>
    <mergeCell ref="C9:N9"/>
    <mergeCell ref="C946:N946"/>
    <mergeCell ref="C947:N947"/>
    <mergeCell ref="C10:N10"/>
    <mergeCell ref="C11:N11"/>
    <mergeCell ref="C939:N939"/>
    <mergeCell ref="C940:N940"/>
    <mergeCell ref="C941:N941"/>
    <mergeCell ref="C942:N942"/>
    <mergeCell ref="C943:N943"/>
    <mergeCell ref="C945:N945"/>
    <mergeCell ref="C2:N2"/>
    <mergeCell ref="C3:N3"/>
    <mergeCell ref="C4:N4"/>
    <mergeCell ref="C5:N5"/>
    <mergeCell ref="C6:N6"/>
    <mergeCell ref="C955:N955"/>
    <mergeCell ref="B13:N13"/>
    <mergeCell ref="C949:N949"/>
    <mergeCell ref="C950:N950"/>
    <mergeCell ref="C951:N951"/>
    <mergeCell ref="C952:N952"/>
    <mergeCell ref="C953:N953"/>
    <mergeCell ref="C954:N954"/>
    <mergeCell ref="C948:N948"/>
  </mergeCells>
  <phoneticPr fontId="72" type="noConversion"/>
  <dataValidations xWindow="1133" yWindow="562" count="13">
    <dataValidation type="textLength" allowBlank="1" showInputMessage="1" showErrorMessage="1" errorTitle="Please do not edit these cells" error="Please do not edit these cells" sqref="C939:N940" xr:uid="{5BD11D2E-7C8F-496F-A0AD-C865F4EBDE8D}">
      <formula1>10000</formula1>
      <formula2>50000</formula2>
    </dataValidation>
    <dataValidation type="textLength" allowBlank="1" showInputMessage="1" showErrorMessage="1" sqref="B948:N955 B934:G938 J934:J936 H934:I934 H936:I936 H938:J938 K934:N938 O31:O50 A1:A50 O14 B1:N14" xr:uid="{FA9D5B36-9236-43A9-B346-F91F9A7BA7B2}">
      <formula1>9999999</formula1>
      <formula2>99999999</formula2>
    </dataValidation>
    <dataValidation type="whole" allowBlank="1" showInputMessage="1" showErrorMessage="1" sqref="H935:I935 H937:I937" xr:uid="{5B7817A7-11FB-42D9-9460-F44DC212A83E}">
      <formula1>1</formula1>
      <formula2>2</formula2>
    </dataValidation>
    <dataValidation type="list" allowBlank="1" showInputMessage="1" showErrorMessage="1" sqref="I15:I933" xr:uid="{D122FD09-F6C9-4F3D-A48A-BB98A1F564D3}">
      <formula1>Currency_code_list</formula1>
    </dataValidation>
    <dataValidation type="list" allowBlank="1" showInputMessage="1" showErrorMessage="1" sqref="D15:D933" xr:uid="{3D63B995-AC0B-4208-BD62-9C408DE48CDF}">
      <formula1>Government_entities_list</formula1>
    </dataValidation>
    <dataValidation type="list" allowBlank="1" showInputMessage="1" showErrorMessage="1" sqref="B15:B933" xr:uid="{2BF32111-BE6B-4DF0-BCF7-817B9CC3189C}">
      <formula1>Sector_list</formula1>
    </dataValidation>
    <dataValidation type="list" allowBlank="1" showInputMessage="1" showErrorMessage="1" sqref="F15:G933 K15:K933" xr:uid="{6330F492-8F41-4B18-8338-9C60C4BF1F85}">
      <formula1>Simple_options_list</formula1>
    </dataValidation>
    <dataValidation type="list" showInputMessage="1" showErrorMessage="1" sqref="H15:H933" xr:uid="{A6114BF9-8164-40A8-BE5B-291A21E8C59E}">
      <formula1>Projectname</formula1>
    </dataValidation>
    <dataValidation type="list" showInputMessage="1" showErrorMessage="1" sqref="C15:C933" xr:uid="{BC71062D-446F-42A4-BE9D-DD9B026D011F}">
      <formula1>Companies_list</formula1>
    </dataValidation>
    <dataValidation type="list" allowBlank="1" showInputMessage="1" showErrorMessage="1" errorTitle="Invalid unit used" error="Select between Barrels, Sm3, Tonnes, ounces (oz), or carats._x000a__x000a_If original information is in other units, please convert the number into standard units, and include original info in comment section." promptTitle="Please specify measuring unit" prompt="Select between Barrels, Sm3, Tonnes, ounces (oz), or carats from the drop-down menu" sqref="M15:M933" xr:uid="{F8CA824B-C2B6-41DA-B529-F048E26CDA85}">
      <formula1>"&lt;Select unit&gt;,Sm3,Sm3 o.e.,Barrels,Tonnes,oz,carats,Scf"</formula1>
    </dataValidation>
    <dataValidation type="decimal" operator="notBetween" allowBlank="1" showInputMessage="1" showErrorMessage="1" errorTitle="Number" error="Please only input numbers in this cell" promptTitle="In-kind volume" prompt="Please input the in-kind volume for the revenue stream if applicable." sqref="L15:L933" xr:uid="{645E0D20-6279-4C3E-A19C-F3A7886D2D5E}">
      <formula1>0.1</formula1>
      <formula2>0.2</formula2>
    </dataValidation>
    <dataValidation type="decimal" operator="notBetween" allowBlank="1" showInputMessage="1" showErrorMessage="1" errorTitle="Number" error="Please only input numbers in this cell" promptTitle="Revenue value" prompt="Please input the total figure of the reconciled revenue stream, as disclosed by government._x000a_" sqref="J15:J933" xr:uid="{FE01652F-8EB5-4B64-AB8F-A52C0CC80CED}">
      <formula1>0.1</formula1>
      <formula2>0.2</formula2>
    </dataValidation>
    <dataValidation type="list" showInputMessage="1" showErrorMessage="1" promptTitle="Name of revenue stream" prompt="Please input the name of the revenue streams here._x000a__x000a_Only include revenue paid on behalf of companies. Do NOT include personal income taxes, PAYE, or other revenues paid on behalf of individuals. These may be included under the Additional information below" sqref="E15:E933" xr:uid="{869125D6-CA61-4F7B-AB37-BA3A25D777C0}">
      <formula1>Revenue_stream_list</formula1>
    </dataValidation>
  </dataValidations>
  <hyperlinks>
    <hyperlink ref="B13" r:id="rId1" location="r4-1" display="EITI Requirement 4.1" xr:uid="{C2EB4DE3-FE2A-4B0E-A9A2-A17B452456B1}"/>
    <hyperlink ref="C9:K9" r:id="rId2" display="If you have any questions, please contact data@eiti.org" xr:uid="{2D9BE027-1642-4A10-B6F8-94EC851B8F28}"/>
    <hyperlink ref="C951:G951" r:id="rId3" display="Give us your feedback or report a conflict in the data! Write to us at  data@eiti.org" xr:uid="{72442048-902D-4FAE-8A16-3DE60997178A}"/>
    <hyperlink ref="C950:G950" r:id="rId4" display="For the latest version of Summary data templates, see  https://eiti.org/summary-data-template" xr:uid="{6CB1C6BB-D004-4D7E-B9D6-5D98569F2D9E}"/>
  </hyperlinks>
  <pageMargins left="0.7" right="0.7" top="0.75" bottom="0.75" header="0.3" footer="0.3"/>
  <pageSetup paperSize="9" orientation="portrait" r:id="rId5"/>
  <tableParts count="1">
    <tablePart r:id="rId6"/>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dimension ref="A1:AE246"/>
  <sheetViews>
    <sheetView showGridLines="0" zoomScale="75" zoomScaleNormal="75" workbookViewId="0">
      <selection activeCell="A232" sqref="A232:G232"/>
    </sheetView>
  </sheetViews>
  <sheetFormatPr defaultColWidth="9.26953125" defaultRowHeight="14" x14ac:dyDescent="0.35"/>
  <cols>
    <col min="1" max="1" width="38.7265625" bestFit="1" customWidth="1"/>
    <col min="2" max="3" width="17.54296875" customWidth="1"/>
    <col min="4" max="7" width="26.453125" customWidth="1"/>
    <col min="9" max="9" width="24.453125" customWidth="1"/>
    <col min="10" max="10" width="28.54296875" customWidth="1"/>
    <col min="11" max="11" width="20.453125" bestFit="1" customWidth="1"/>
    <col min="14" max="14" width="17.453125" customWidth="1"/>
    <col min="15" max="15" width="23.453125" customWidth="1"/>
    <col min="16" max="16" width="13.54296875" customWidth="1"/>
    <col min="19" max="19" width="15.7265625" customWidth="1"/>
    <col min="20" max="20" width="10.7265625" customWidth="1"/>
    <col min="27" max="27" width="10.453125" customWidth="1"/>
    <col min="29" max="29" width="15.54296875" customWidth="1"/>
    <col min="31" max="31" width="16" customWidth="1"/>
  </cols>
  <sheetData>
    <row r="1" spans="1:31" x14ac:dyDescent="0.35">
      <c r="A1" s="1" t="s">
        <v>1175</v>
      </c>
      <c r="I1" s="1" t="s">
        <v>1176</v>
      </c>
      <c r="K1" s="1" t="s">
        <v>1177</v>
      </c>
      <c r="N1" s="1" t="s">
        <v>1178</v>
      </c>
      <c r="S1" s="1" t="s">
        <v>1179</v>
      </c>
      <c r="AA1" s="1" t="s">
        <v>1180</v>
      </c>
      <c r="AC1" s="1" t="s">
        <v>1181</v>
      </c>
      <c r="AE1" s="1" t="s">
        <v>1182</v>
      </c>
    </row>
    <row r="2" spans="1:31" ht="14.5" x14ac:dyDescent="0.35">
      <c r="A2" s="1" t="s">
        <v>1183</v>
      </c>
      <c r="B2" s="1" t="s">
        <v>1184</v>
      </c>
      <c r="C2" s="1" t="s">
        <v>53</v>
      </c>
      <c r="D2" s="1" t="s">
        <v>1185</v>
      </c>
      <c r="E2" s="1" t="s">
        <v>1186</v>
      </c>
      <c r="F2" s="1" t="s">
        <v>1187</v>
      </c>
      <c r="G2" s="1" t="s">
        <v>514</v>
      </c>
      <c r="I2" t="s">
        <v>1188</v>
      </c>
      <c r="K2" t="s">
        <v>1188</v>
      </c>
      <c r="N2" s="4" t="s">
        <v>1189</v>
      </c>
      <c r="O2" s="4" t="s">
        <v>1190</v>
      </c>
      <c r="P2" s="4" t="s">
        <v>1191</v>
      </c>
      <c r="S2" s="1" t="s">
        <v>1192</v>
      </c>
      <c r="T2" s="1" t="s">
        <v>1193</v>
      </c>
      <c r="U2" s="1" t="s">
        <v>1194</v>
      </c>
      <c r="V2" s="1" t="s">
        <v>1109</v>
      </c>
      <c r="W2" s="1" t="s">
        <v>1110</v>
      </c>
      <c r="X2" s="1" t="s">
        <v>1111</v>
      </c>
      <c r="Y2" s="1" t="s">
        <v>1112</v>
      </c>
      <c r="AA2" s="1" t="s">
        <v>1195</v>
      </c>
      <c r="AC2" t="s">
        <v>1196</v>
      </c>
      <c r="AE2" t="s">
        <v>1197</v>
      </c>
    </row>
    <row r="3" spans="1:31" x14ac:dyDescent="0.35">
      <c r="A3" t="s">
        <v>1198</v>
      </c>
      <c r="B3" t="s">
        <v>1199</v>
      </c>
      <c r="C3" t="s">
        <v>1200</v>
      </c>
      <c r="D3" t="s">
        <v>1201</v>
      </c>
      <c r="E3" t="s">
        <v>282</v>
      </c>
      <c r="F3">
        <v>840</v>
      </c>
      <c r="G3" t="s">
        <v>1202</v>
      </c>
      <c r="I3" t="s">
        <v>1203</v>
      </c>
      <c r="K3" s="6" t="s">
        <v>1204</v>
      </c>
      <c r="N3" s="5" t="s">
        <v>1205</v>
      </c>
      <c r="O3" s="5" t="s">
        <v>1206</v>
      </c>
      <c r="P3" t="s">
        <v>1207</v>
      </c>
      <c r="S3" t="s">
        <v>1121</v>
      </c>
      <c r="T3" t="s">
        <v>1208</v>
      </c>
      <c r="U3" t="s">
        <v>1209</v>
      </c>
      <c r="V3" t="s">
        <v>1210</v>
      </c>
      <c r="W3" t="s">
        <v>1211</v>
      </c>
      <c r="X3" t="s">
        <v>1121</v>
      </c>
      <c r="Y3" t="s">
        <v>1121</v>
      </c>
      <c r="AA3" t="s">
        <v>1212</v>
      </c>
      <c r="AC3" t="s">
        <v>1213</v>
      </c>
      <c r="AE3" t="s">
        <v>1214</v>
      </c>
    </row>
    <row r="4" spans="1:31" x14ac:dyDescent="0.35">
      <c r="A4" t="s">
        <v>1215</v>
      </c>
      <c r="B4" t="s">
        <v>1216</v>
      </c>
      <c r="C4" t="s">
        <v>1217</v>
      </c>
      <c r="D4" t="s">
        <v>1218</v>
      </c>
      <c r="E4" t="s">
        <v>1219</v>
      </c>
      <c r="F4">
        <v>971</v>
      </c>
      <c r="G4" t="s">
        <v>1220</v>
      </c>
      <c r="I4" t="s">
        <v>61</v>
      </c>
      <c r="K4" t="s">
        <v>133</v>
      </c>
      <c r="N4" s="5" t="s">
        <v>1221</v>
      </c>
      <c r="O4" s="5" t="s">
        <v>1222</v>
      </c>
      <c r="P4" t="s">
        <v>1223</v>
      </c>
      <c r="S4" t="s">
        <v>1224</v>
      </c>
      <c r="T4" t="s">
        <v>1225</v>
      </c>
      <c r="U4" t="s">
        <v>1226</v>
      </c>
      <c r="V4" t="s">
        <v>1210</v>
      </c>
      <c r="W4" t="s">
        <v>1211</v>
      </c>
      <c r="X4" t="s">
        <v>1224</v>
      </c>
      <c r="Y4" t="s">
        <v>1224</v>
      </c>
      <c r="AA4" t="s">
        <v>83</v>
      </c>
      <c r="AC4" t="s">
        <v>1227</v>
      </c>
      <c r="AE4" t="s">
        <v>431</v>
      </c>
    </row>
    <row r="5" spans="1:31" x14ac:dyDescent="0.35">
      <c r="A5" t="s">
        <v>1228</v>
      </c>
      <c r="B5" t="s">
        <v>1229</v>
      </c>
      <c r="C5" t="s">
        <v>1230</v>
      </c>
      <c r="D5" t="s">
        <v>1231</v>
      </c>
      <c r="E5" t="s">
        <v>1232</v>
      </c>
      <c r="F5">
        <v>978</v>
      </c>
      <c r="G5" t="s">
        <v>1233</v>
      </c>
      <c r="I5" t="s">
        <v>102</v>
      </c>
      <c r="K5" t="s">
        <v>78</v>
      </c>
      <c r="N5" s="5" t="s">
        <v>1234</v>
      </c>
      <c r="O5" s="5" t="s">
        <v>1235</v>
      </c>
      <c r="P5" t="s">
        <v>1236</v>
      </c>
      <c r="S5" t="s">
        <v>1237</v>
      </c>
      <c r="T5" t="s">
        <v>1238</v>
      </c>
      <c r="U5" t="s">
        <v>1239</v>
      </c>
      <c r="V5" t="s">
        <v>1210</v>
      </c>
      <c r="W5" t="s">
        <v>1237</v>
      </c>
      <c r="X5" t="s">
        <v>1237</v>
      </c>
      <c r="Y5" t="s">
        <v>1237</v>
      </c>
      <c r="AA5" t="s">
        <v>84</v>
      </c>
      <c r="AC5" t="s">
        <v>518</v>
      </c>
      <c r="AE5" t="s">
        <v>1240</v>
      </c>
    </row>
    <row r="6" spans="1:31" x14ac:dyDescent="0.35">
      <c r="A6" t="s">
        <v>1241</v>
      </c>
      <c r="B6" t="s">
        <v>1242</v>
      </c>
      <c r="C6" t="s">
        <v>1243</v>
      </c>
      <c r="D6" t="s">
        <v>1244</v>
      </c>
      <c r="E6" t="s">
        <v>1245</v>
      </c>
      <c r="F6">
        <v>8</v>
      </c>
      <c r="G6" t="s">
        <v>1246</v>
      </c>
      <c r="I6" t="s">
        <v>73</v>
      </c>
      <c r="K6" t="s">
        <v>108</v>
      </c>
      <c r="N6" s="5" t="s">
        <v>1247</v>
      </c>
      <c r="O6" s="5" t="s">
        <v>1248</v>
      </c>
      <c r="P6" t="s">
        <v>1249</v>
      </c>
      <c r="S6" t="s">
        <v>1250</v>
      </c>
      <c r="T6" t="s">
        <v>1251</v>
      </c>
      <c r="U6" t="s">
        <v>1252</v>
      </c>
      <c r="V6" t="s">
        <v>1210</v>
      </c>
      <c r="W6" t="s">
        <v>1250</v>
      </c>
      <c r="X6" t="s">
        <v>1250</v>
      </c>
      <c r="Y6" t="s">
        <v>1250</v>
      </c>
      <c r="AA6" t="s">
        <v>482</v>
      </c>
      <c r="AC6" t="s">
        <v>1253</v>
      </c>
      <c r="AE6" t="s">
        <v>1254</v>
      </c>
    </row>
    <row r="7" spans="1:31" x14ac:dyDescent="0.35">
      <c r="A7" t="s">
        <v>1255</v>
      </c>
      <c r="B7" t="s">
        <v>1256</v>
      </c>
      <c r="C7" t="s">
        <v>1257</v>
      </c>
      <c r="D7" t="s">
        <v>1258</v>
      </c>
      <c r="E7" t="s">
        <v>1259</v>
      </c>
      <c r="F7">
        <v>12</v>
      </c>
      <c r="G7" t="s">
        <v>1260</v>
      </c>
      <c r="I7" t="s">
        <v>108</v>
      </c>
      <c r="K7" t="s">
        <v>109</v>
      </c>
      <c r="N7" s="5" t="s">
        <v>1261</v>
      </c>
      <c r="O7" s="5" t="s">
        <v>745</v>
      </c>
      <c r="P7" t="s">
        <v>1262</v>
      </c>
      <c r="S7" t="s">
        <v>1118</v>
      </c>
      <c r="T7" t="s">
        <v>1263</v>
      </c>
      <c r="U7" t="s">
        <v>1264</v>
      </c>
      <c r="V7" t="s">
        <v>1210</v>
      </c>
      <c r="W7" t="s">
        <v>1265</v>
      </c>
      <c r="X7" t="s">
        <v>1118</v>
      </c>
      <c r="Y7" t="s">
        <v>1118</v>
      </c>
      <c r="AA7" t="s">
        <v>108</v>
      </c>
      <c r="AC7" t="s">
        <v>808</v>
      </c>
      <c r="AE7" t="s">
        <v>808</v>
      </c>
    </row>
    <row r="8" spans="1:31" x14ac:dyDescent="0.35">
      <c r="A8" t="s">
        <v>1266</v>
      </c>
      <c r="B8" t="s">
        <v>1267</v>
      </c>
      <c r="C8" t="s">
        <v>1268</v>
      </c>
      <c r="D8" t="s">
        <v>1269</v>
      </c>
      <c r="E8" t="s">
        <v>282</v>
      </c>
      <c r="F8">
        <v>840</v>
      </c>
      <c r="G8" t="s">
        <v>1202</v>
      </c>
      <c r="N8" s="5" t="s">
        <v>1270</v>
      </c>
      <c r="O8" s="5" t="s">
        <v>1271</v>
      </c>
      <c r="P8" t="s">
        <v>270</v>
      </c>
      <c r="S8" t="s">
        <v>1272</v>
      </c>
      <c r="T8" t="s">
        <v>1273</v>
      </c>
      <c r="U8" t="s">
        <v>1274</v>
      </c>
      <c r="V8" t="s">
        <v>1210</v>
      </c>
      <c r="W8" t="s">
        <v>1265</v>
      </c>
      <c r="X8" t="s">
        <v>1272</v>
      </c>
      <c r="Y8" t="s">
        <v>1272</v>
      </c>
      <c r="AA8" t="s">
        <v>448</v>
      </c>
      <c r="AC8" t="s">
        <v>108</v>
      </c>
    </row>
    <row r="9" spans="1:31" x14ac:dyDescent="0.35">
      <c r="A9" t="s">
        <v>1275</v>
      </c>
      <c r="B9" t="s">
        <v>1276</v>
      </c>
      <c r="C9" t="s">
        <v>1277</v>
      </c>
      <c r="D9" t="s">
        <v>1278</v>
      </c>
      <c r="E9" t="s">
        <v>1232</v>
      </c>
      <c r="F9">
        <v>978</v>
      </c>
      <c r="G9" t="s">
        <v>1233</v>
      </c>
      <c r="I9" s="1" t="s">
        <v>1279</v>
      </c>
      <c r="N9" s="5" t="s">
        <v>1280</v>
      </c>
      <c r="O9" s="5" t="s">
        <v>1281</v>
      </c>
      <c r="P9" t="s">
        <v>1282</v>
      </c>
      <c r="S9" t="s">
        <v>1129</v>
      </c>
      <c r="T9" t="s">
        <v>1283</v>
      </c>
      <c r="U9" t="s">
        <v>1284</v>
      </c>
      <c r="V9" t="s">
        <v>1210</v>
      </c>
      <c r="W9" t="s">
        <v>1265</v>
      </c>
      <c r="X9" t="s">
        <v>1285</v>
      </c>
      <c r="Y9" t="s">
        <v>1129</v>
      </c>
      <c r="AA9" t="s">
        <v>808</v>
      </c>
    </row>
    <row r="10" spans="1:31" x14ac:dyDescent="0.35">
      <c r="A10" t="s">
        <v>1286</v>
      </c>
      <c r="B10" t="s">
        <v>1287</v>
      </c>
      <c r="C10" t="s">
        <v>1288</v>
      </c>
      <c r="D10" t="s">
        <v>1289</v>
      </c>
      <c r="E10" t="s">
        <v>1290</v>
      </c>
      <c r="F10">
        <v>973</v>
      </c>
      <c r="G10" t="s">
        <v>1291</v>
      </c>
      <c r="I10" s="173" t="s">
        <v>1186</v>
      </c>
      <c r="J10" s="173" t="s">
        <v>1187</v>
      </c>
      <c r="K10" s="174" t="s">
        <v>514</v>
      </c>
      <c r="N10" s="5" t="s">
        <v>1292</v>
      </c>
      <c r="O10" s="5" t="s">
        <v>1293</v>
      </c>
      <c r="P10" t="s">
        <v>265</v>
      </c>
      <c r="S10" t="s">
        <v>1126</v>
      </c>
      <c r="T10" t="s">
        <v>1294</v>
      </c>
      <c r="U10" t="s">
        <v>1295</v>
      </c>
      <c r="V10" t="s">
        <v>1210</v>
      </c>
      <c r="W10" t="s">
        <v>1265</v>
      </c>
      <c r="X10" t="s">
        <v>1285</v>
      </c>
      <c r="Y10" t="s">
        <v>1126</v>
      </c>
    </row>
    <row r="11" spans="1:31" x14ac:dyDescent="0.35">
      <c r="A11" t="s">
        <v>1296</v>
      </c>
      <c r="B11" t="s">
        <v>1297</v>
      </c>
      <c r="C11" t="s">
        <v>1298</v>
      </c>
      <c r="D11" t="s">
        <v>1299</v>
      </c>
      <c r="E11" t="s">
        <v>1300</v>
      </c>
      <c r="F11">
        <v>951</v>
      </c>
      <c r="G11" t="s">
        <v>1301</v>
      </c>
      <c r="I11" s="2" t="s">
        <v>1302</v>
      </c>
      <c r="J11" s="2">
        <v>784</v>
      </c>
      <c r="K11" s="3" t="s">
        <v>1303</v>
      </c>
      <c r="N11" s="5" t="s">
        <v>1304</v>
      </c>
      <c r="O11" s="5" t="s">
        <v>1305</v>
      </c>
      <c r="P11" t="s">
        <v>1306</v>
      </c>
      <c r="S11" t="s">
        <v>1307</v>
      </c>
      <c r="T11" t="s">
        <v>1308</v>
      </c>
      <c r="U11" t="s">
        <v>1309</v>
      </c>
      <c r="V11" t="s">
        <v>1210</v>
      </c>
      <c r="W11" t="s">
        <v>1265</v>
      </c>
      <c r="X11" t="s">
        <v>1285</v>
      </c>
      <c r="Y11" t="s">
        <v>1307</v>
      </c>
    </row>
    <row r="12" spans="1:31" x14ac:dyDescent="0.35">
      <c r="A12" t="s">
        <v>1310</v>
      </c>
      <c r="B12" t="s">
        <v>1311</v>
      </c>
      <c r="C12" t="s">
        <v>1312</v>
      </c>
      <c r="D12" t="s">
        <v>1313</v>
      </c>
      <c r="E12" t="s">
        <v>1300</v>
      </c>
      <c r="F12">
        <v>951</v>
      </c>
      <c r="G12" t="s">
        <v>1301</v>
      </c>
      <c r="I12" s="2" t="s">
        <v>1219</v>
      </c>
      <c r="J12" s="2">
        <v>971</v>
      </c>
      <c r="K12" s="3" t="s">
        <v>1220</v>
      </c>
      <c r="N12" s="5" t="s">
        <v>1314</v>
      </c>
      <c r="O12" s="5" t="s">
        <v>1315</v>
      </c>
      <c r="P12" t="s">
        <v>1316</v>
      </c>
      <c r="S12" t="s">
        <v>1138</v>
      </c>
      <c r="T12" t="s">
        <v>1317</v>
      </c>
      <c r="U12" t="s">
        <v>1318</v>
      </c>
      <c r="V12" t="s">
        <v>1210</v>
      </c>
      <c r="W12" t="s">
        <v>1319</v>
      </c>
      <c r="X12" t="s">
        <v>1138</v>
      </c>
      <c r="Y12" t="s">
        <v>1138</v>
      </c>
    </row>
    <row r="13" spans="1:31" x14ac:dyDescent="0.35">
      <c r="A13" t="s">
        <v>1320</v>
      </c>
      <c r="B13" t="s">
        <v>1321</v>
      </c>
      <c r="C13" t="s">
        <v>1322</v>
      </c>
      <c r="D13" t="s">
        <v>1323</v>
      </c>
      <c r="E13" t="s">
        <v>1324</v>
      </c>
      <c r="F13">
        <v>32</v>
      </c>
      <c r="G13" t="s">
        <v>1325</v>
      </c>
      <c r="I13" s="2" t="s">
        <v>1245</v>
      </c>
      <c r="J13" s="2">
        <v>8</v>
      </c>
      <c r="K13" s="3" t="s">
        <v>1246</v>
      </c>
      <c r="N13" s="5" t="s">
        <v>1326</v>
      </c>
      <c r="O13" s="5" t="s">
        <v>1327</v>
      </c>
      <c r="P13" t="s">
        <v>1328</v>
      </c>
      <c r="S13" t="s">
        <v>1329</v>
      </c>
      <c r="T13" t="s">
        <v>1330</v>
      </c>
      <c r="U13" t="s">
        <v>1331</v>
      </c>
      <c r="V13" t="s">
        <v>1210</v>
      </c>
      <c r="W13" t="s">
        <v>1319</v>
      </c>
      <c r="X13" t="s">
        <v>1329</v>
      </c>
      <c r="Y13" t="s">
        <v>1329</v>
      </c>
    </row>
    <row r="14" spans="1:31" x14ac:dyDescent="0.35">
      <c r="A14" t="s">
        <v>1332</v>
      </c>
      <c r="B14" t="s">
        <v>1333</v>
      </c>
      <c r="C14" t="s">
        <v>1334</v>
      </c>
      <c r="D14" t="s">
        <v>1335</v>
      </c>
      <c r="E14" t="s">
        <v>1336</v>
      </c>
      <c r="F14">
        <v>51</v>
      </c>
      <c r="G14" t="s">
        <v>1337</v>
      </c>
      <c r="I14" s="2" t="s">
        <v>1336</v>
      </c>
      <c r="J14" s="2">
        <v>51</v>
      </c>
      <c r="K14" s="3" t="s">
        <v>1337</v>
      </c>
      <c r="N14" s="5" t="s">
        <v>1338</v>
      </c>
      <c r="O14" s="5" t="s">
        <v>1339</v>
      </c>
      <c r="P14" t="s">
        <v>1340</v>
      </c>
      <c r="S14" t="s">
        <v>1341</v>
      </c>
      <c r="T14" t="s">
        <v>1342</v>
      </c>
      <c r="U14" t="s">
        <v>1343</v>
      </c>
      <c r="V14" t="s">
        <v>1210</v>
      </c>
      <c r="W14" t="s">
        <v>1319</v>
      </c>
      <c r="X14" t="s">
        <v>1341</v>
      </c>
      <c r="Y14" t="s">
        <v>1341</v>
      </c>
    </row>
    <row r="15" spans="1:31" x14ac:dyDescent="0.35">
      <c r="A15" t="s">
        <v>1344</v>
      </c>
      <c r="B15" t="s">
        <v>1345</v>
      </c>
      <c r="C15" t="s">
        <v>1346</v>
      </c>
      <c r="D15" t="s">
        <v>1347</v>
      </c>
      <c r="E15" t="s">
        <v>1348</v>
      </c>
      <c r="F15">
        <v>533</v>
      </c>
      <c r="G15" t="s">
        <v>1349</v>
      </c>
      <c r="I15" s="2" t="s">
        <v>1350</v>
      </c>
      <c r="J15" s="2">
        <v>532</v>
      </c>
      <c r="K15" s="3" t="s">
        <v>1351</v>
      </c>
      <c r="N15" s="5" t="s">
        <v>1352</v>
      </c>
      <c r="O15" s="5" t="s">
        <v>1353</v>
      </c>
      <c r="P15" t="s">
        <v>1354</v>
      </c>
      <c r="S15" t="s">
        <v>1133</v>
      </c>
      <c r="T15" t="s">
        <v>1355</v>
      </c>
      <c r="U15" t="s">
        <v>1356</v>
      </c>
      <c r="V15" t="s">
        <v>1210</v>
      </c>
      <c r="W15" t="s">
        <v>1133</v>
      </c>
      <c r="X15" t="s">
        <v>1133</v>
      </c>
      <c r="Y15" t="s">
        <v>1133</v>
      </c>
    </row>
    <row r="16" spans="1:31" x14ac:dyDescent="0.35">
      <c r="A16" t="s">
        <v>1357</v>
      </c>
      <c r="B16" t="s">
        <v>1358</v>
      </c>
      <c r="C16" t="s">
        <v>1359</v>
      </c>
      <c r="D16" t="s">
        <v>1360</v>
      </c>
      <c r="E16" t="s">
        <v>1361</v>
      </c>
      <c r="F16">
        <v>36</v>
      </c>
      <c r="G16" t="s">
        <v>1362</v>
      </c>
      <c r="I16" s="2" t="s">
        <v>1290</v>
      </c>
      <c r="J16" s="2">
        <v>973</v>
      </c>
      <c r="K16" s="3" t="s">
        <v>1291</v>
      </c>
      <c r="N16" s="5" t="s">
        <v>1363</v>
      </c>
      <c r="O16" s="5" t="s">
        <v>1364</v>
      </c>
      <c r="P16" t="s">
        <v>1365</v>
      </c>
      <c r="S16" t="s">
        <v>1136</v>
      </c>
      <c r="T16" t="s">
        <v>1366</v>
      </c>
      <c r="U16" t="s">
        <v>1367</v>
      </c>
      <c r="V16" t="s">
        <v>1368</v>
      </c>
      <c r="W16" t="s">
        <v>1136</v>
      </c>
      <c r="X16" t="s">
        <v>1136</v>
      </c>
      <c r="Y16" t="s">
        <v>1136</v>
      </c>
    </row>
    <row r="17" spans="1:25" x14ac:dyDescent="0.35">
      <c r="A17" t="s">
        <v>1369</v>
      </c>
      <c r="B17" t="s">
        <v>1370</v>
      </c>
      <c r="C17" t="s">
        <v>1371</v>
      </c>
      <c r="D17" t="s">
        <v>1372</v>
      </c>
      <c r="E17" t="s">
        <v>1232</v>
      </c>
      <c r="F17">
        <v>978</v>
      </c>
      <c r="G17" t="s">
        <v>1233</v>
      </c>
      <c r="I17" s="2" t="s">
        <v>1324</v>
      </c>
      <c r="J17" s="2">
        <v>32</v>
      </c>
      <c r="K17" s="3" t="s">
        <v>1325</v>
      </c>
      <c r="N17" s="5" t="s">
        <v>1373</v>
      </c>
      <c r="O17" s="5" t="s">
        <v>1374</v>
      </c>
      <c r="P17" t="s">
        <v>1375</v>
      </c>
      <c r="S17" t="s">
        <v>1376</v>
      </c>
      <c r="T17" t="s">
        <v>1377</v>
      </c>
      <c r="U17" t="s">
        <v>1378</v>
      </c>
      <c r="V17" t="s">
        <v>1379</v>
      </c>
      <c r="W17" t="s">
        <v>1380</v>
      </c>
      <c r="X17" t="s">
        <v>1381</v>
      </c>
      <c r="Y17" t="s">
        <v>1376</v>
      </c>
    </row>
    <row r="18" spans="1:25" x14ac:dyDescent="0.35">
      <c r="A18" t="s">
        <v>1382</v>
      </c>
      <c r="B18" t="s">
        <v>1383</v>
      </c>
      <c r="C18" t="s">
        <v>1384</v>
      </c>
      <c r="D18" t="s">
        <v>1385</v>
      </c>
      <c r="E18" t="s">
        <v>1386</v>
      </c>
      <c r="F18">
        <v>944</v>
      </c>
      <c r="G18" t="s">
        <v>1387</v>
      </c>
      <c r="I18" s="2" t="s">
        <v>1361</v>
      </c>
      <c r="J18" s="2">
        <v>36</v>
      </c>
      <c r="K18" s="3" t="s">
        <v>1362</v>
      </c>
      <c r="N18" s="5" t="s">
        <v>1388</v>
      </c>
      <c r="O18" s="5" t="s">
        <v>1389</v>
      </c>
      <c r="P18" t="s">
        <v>1390</v>
      </c>
      <c r="S18" t="s">
        <v>1123</v>
      </c>
      <c r="T18" t="s">
        <v>1391</v>
      </c>
      <c r="U18" t="s">
        <v>1392</v>
      </c>
      <c r="V18" t="s">
        <v>1379</v>
      </c>
      <c r="W18" t="s">
        <v>1380</v>
      </c>
      <c r="X18" t="s">
        <v>1381</v>
      </c>
      <c r="Y18" t="s">
        <v>1123</v>
      </c>
    </row>
    <row r="19" spans="1:25" x14ac:dyDescent="0.35">
      <c r="A19" t="s">
        <v>1393</v>
      </c>
      <c r="B19" t="s">
        <v>1394</v>
      </c>
      <c r="C19" t="s">
        <v>1395</v>
      </c>
      <c r="D19" t="s">
        <v>1396</v>
      </c>
      <c r="E19" t="s">
        <v>1397</v>
      </c>
      <c r="F19">
        <v>44</v>
      </c>
      <c r="G19" t="s">
        <v>1398</v>
      </c>
      <c r="I19" s="2" t="s">
        <v>1348</v>
      </c>
      <c r="J19" s="2">
        <v>533</v>
      </c>
      <c r="K19" s="3" t="s">
        <v>1349</v>
      </c>
      <c r="N19" s="5" t="s">
        <v>1399</v>
      </c>
      <c r="O19" s="5" t="s">
        <v>1400</v>
      </c>
      <c r="P19" t="s">
        <v>1401</v>
      </c>
      <c r="S19" t="s">
        <v>1402</v>
      </c>
      <c r="T19" t="s">
        <v>1403</v>
      </c>
      <c r="U19" t="s">
        <v>1404</v>
      </c>
      <c r="V19" t="s">
        <v>1379</v>
      </c>
      <c r="W19" t="s">
        <v>1380</v>
      </c>
      <c r="X19" t="s">
        <v>1402</v>
      </c>
      <c r="Y19" t="s">
        <v>1402</v>
      </c>
    </row>
    <row r="20" spans="1:25" x14ac:dyDescent="0.35">
      <c r="A20" t="s">
        <v>1405</v>
      </c>
      <c r="B20" t="s">
        <v>1406</v>
      </c>
      <c r="C20" t="s">
        <v>1407</v>
      </c>
      <c r="D20" t="s">
        <v>1408</v>
      </c>
      <c r="E20" t="s">
        <v>1409</v>
      </c>
      <c r="F20">
        <v>48</v>
      </c>
      <c r="G20" t="s">
        <v>1410</v>
      </c>
      <c r="I20" s="2" t="s">
        <v>1386</v>
      </c>
      <c r="J20" s="2">
        <v>944</v>
      </c>
      <c r="K20" s="3" t="s">
        <v>1387</v>
      </c>
      <c r="N20" s="5" t="s">
        <v>1411</v>
      </c>
      <c r="O20" s="5" t="s">
        <v>1412</v>
      </c>
      <c r="P20" t="s">
        <v>1413</v>
      </c>
      <c r="S20" t="s">
        <v>1131</v>
      </c>
      <c r="T20" t="s">
        <v>1414</v>
      </c>
      <c r="U20" t="s">
        <v>1415</v>
      </c>
      <c r="V20" t="s">
        <v>1379</v>
      </c>
      <c r="W20" t="s">
        <v>1380</v>
      </c>
      <c r="X20" t="s">
        <v>1416</v>
      </c>
      <c r="Y20" t="s">
        <v>1131</v>
      </c>
    </row>
    <row r="21" spans="1:25" x14ac:dyDescent="0.35">
      <c r="A21" t="s">
        <v>1417</v>
      </c>
      <c r="B21" t="s">
        <v>1418</v>
      </c>
      <c r="C21" t="s">
        <v>1419</v>
      </c>
      <c r="D21" t="s">
        <v>1420</v>
      </c>
      <c r="E21" t="s">
        <v>1421</v>
      </c>
      <c r="F21">
        <v>50</v>
      </c>
      <c r="G21" t="s">
        <v>1422</v>
      </c>
      <c r="I21" s="2" t="s">
        <v>1423</v>
      </c>
      <c r="J21" s="2">
        <v>977</v>
      </c>
      <c r="K21" s="3" t="s">
        <v>1424</v>
      </c>
      <c r="N21" s="5" t="s">
        <v>1425</v>
      </c>
      <c r="O21" s="5" t="s">
        <v>1426</v>
      </c>
      <c r="P21" t="s">
        <v>1427</v>
      </c>
      <c r="S21" t="s">
        <v>1428</v>
      </c>
      <c r="T21" t="s">
        <v>1429</v>
      </c>
      <c r="U21" t="s">
        <v>1430</v>
      </c>
      <c r="V21" t="s">
        <v>1379</v>
      </c>
      <c r="W21" t="s">
        <v>1380</v>
      </c>
      <c r="X21" t="s">
        <v>1416</v>
      </c>
      <c r="Y21" t="s">
        <v>1428</v>
      </c>
    </row>
    <row r="22" spans="1:25" x14ac:dyDescent="0.35">
      <c r="A22" t="s">
        <v>1431</v>
      </c>
      <c r="B22" t="s">
        <v>1432</v>
      </c>
      <c r="C22" t="s">
        <v>1433</v>
      </c>
      <c r="D22" t="s">
        <v>1434</v>
      </c>
      <c r="E22" t="s">
        <v>1435</v>
      </c>
      <c r="F22">
        <v>52</v>
      </c>
      <c r="G22" t="s">
        <v>1436</v>
      </c>
      <c r="I22" s="2" t="s">
        <v>1435</v>
      </c>
      <c r="J22" s="2">
        <v>52</v>
      </c>
      <c r="K22" s="3" t="s">
        <v>1436</v>
      </c>
      <c r="N22" s="5" t="s">
        <v>1437</v>
      </c>
      <c r="O22" s="5" t="s">
        <v>1438</v>
      </c>
      <c r="P22" t="s">
        <v>1439</v>
      </c>
      <c r="S22" t="s">
        <v>1440</v>
      </c>
      <c r="T22" t="s">
        <v>1441</v>
      </c>
      <c r="U22" t="s">
        <v>1442</v>
      </c>
      <c r="V22" t="s">
        <v>1379</v>
      </c>
      <c r="W22" t="s">
        <v>1380</v>
      </c>
      <c r="X22" t="s">
        <v>1416</v>
      </c>
      <c r="Y22" t="s">
        <v>1443</v>
      </c>
    </row>
    <row r="23" spans="1:25" x14ac:dyDescent="0.35">
      <c r="A23" t="s">
        <v>1444</v>
      </c>
      <c r="B23" t="s">
        <v>1445</v>
      </c>
      <c r="C23" t="s">
        <v>1446</v>
      </c>
      <c r="D23" t="s">
        <v>1447</v>
      </c>
      <c r="E23" t="s">
        <v>1448</v>
      </c>
      <c r="F23">
        <v>974</v>
      </c>
      <c r="G23" t="s">
        <v>1449</v>
      </c>
      <c r="I23" s="2" t="s">
        <v>1421</v>
      </c>
      <c r="J23" s="2">
        <v>50</v>
      </c>
      <c r="K23" s="3" t="s">
        <v>1422</v>
      </c>
      <c r="N23" s="5" t="s">
        <v>1450</v>
      </c>
      <c r="O23" s="5" t="s">
        <v>1451</v>
      </c>
      <c r="P23" t="s">
        <v>1452</v>
      </c>
      <c r="S23" t="s">
        <v>1453</v>
      </c>
      <c r="T23" t="s">
        <v>1454</v>
      </c>
      <c r="U23" t="s">
        <v>1455</v>
      </c>
      <c r="V23" t="s">
        <v>1379</v>
      </c>
      <c r="W23" t="s">
        <v>1380</v>
      </c>
      <c r="X23" t="s">
        <v>1416</v>
      </c>
      <c r="Y23" t="s">
        <v>1443</v>
      </c>
    </row>
    <row r="24" spans="1:25" x14ac:dyDescent="0.35">
      <c r="A24" t="s">
        <v>1456</v>
      </c>
      <c r="B24" t="s">
        <v>1457</v>
      </c>
      <c r="C24" t="s">
        <v>1458</v>
      </c>
      <c r="D24" t="s">
        <v>1459</v>
      </c>
      <c r="E24" t="s">
        <v>1232</v>
      </c>
      <c r="F24">
        <v>978</v>
      </c>
      <c r="G24" t="s">
        <v>1233</v>
      </c>
      <c r="I24" s="2" t="s">
        <v>1460</v>
      </c>
      <c r="J24" s="2">
        <v>975</v>
      </c>
      <c r="K24" s="3" t="s">
        <v>1461</v>
      </c>
      <c r="N24" s="5" t="s">
        <v>1462</v>
      </c>
      <c r="O24" s="5" t="s">
        <v>1463</v>
      </c>
      <c r="P24" t="s">
        <v>1464</v>
      </c>
      <c r="S24" t="s">
        <v>1465</v>
      </c>
      <c r="T24" t="s">
        <v>1466</v>
      </c>
      <c r="U24" t="s">
        <v>1467</v>
      </c>
      <c r="V24" t="s">
        <v>1379</v>
      </c>
      <c r="W24" t="s">
        <v>1380</v>
      </c>
      <c r="X24" t="s">
        <v>1416</v>
      </c>
      <c r="Y24" t="s">
        <v>1465</v>
      </c>
    </row>
    <row r="25" spans="1:25" x14ac:dyDescent="0.35">
      <c r="A25" t="s">
        <v>1468</v>
      </c>
      <c r="B25" t="s">
        <v>1469</v>
      </c>
      <c r="C25" t="s">
        <v>1470</v>
      </c>
      <c r="D25" t="s">
        <v>1471</v>
      </c>
      <c r="E25" t="s">
        <v>1472</v>
      </c>
      <c r="F25">
        <v>84</v>
      </c>
      <c r="G25" t="s">
        <v>1473</v>
      </c>
      <c r="I25" s="2" t="s">
        <v>1409</v>
      </c>
      <c r="J25" s="2">
        <v>48</v>
      </c>
      <c r="K25" s="3" t="s">
        <v>1410</v>
      </c>
      <c r="N25" s="5" t="s">
        <v>1474</v>
      </c>
      <c r="O25" s="5" t="s">
        <v>1475</v>
      </c>
      <c r="P25" t="s">
        <v>1476</v>
      </c>
      <c r="S25" t="s">
        <v>1477</v>
      </c>
      <c r="T25" t="s">
        <v>1478</v>
      </c>
      <c r="U25" t="s">
        <v>1479</v>
      </c>
      <c r="V25" t="s">
        <v>1379</v>
      </c>
      <c r="W25" t="s">
        <v>1380</v>
      </c>
      <c r="X25" t="s">
        <v>1416</v>
      </c>
      <c r="Y25" t="s">
        <v>1477</v>
      </c>
    </row>
    <row r="26" spans="1:25" x14ac:dyDescent="0.35">
      <c r="A26" t="s">
        <v>1480</v>
      </c>
      <c r="B26" t="s">
        <v>1481</v>
      </c>
      <c r="C26" t="s">
        <v>1482</v>
      </c>
      <c r="D26" t="s">
        <v>1483</v>
      </c>
      <c r="E26" t="s">
        <v>1484</v>
      </c>
      <c r="F26">
        <v>952</v>
      </c>
      <c r="G26" t="s">
        <v>1485</v>
      </c>
      <c r="I26" s="2" t="s">
        <v>1486</v>
      </c>
      <c r="J26" s="2">
        <v>108</v>
      </c>
      <c r="K26" s="3" t="s">
        <v>1487</v>
      </c>
      <c r="N26" s="5" t="s">
        <v>1488</v>
      </c>
      <c r="O26" s="5" t="s">
        <v>1489</v>
      </c>
      <c r="P26" t="s">
        <v>1490</v>
      </c>
      <c r="S26" t="s">
        <v>1491</v>
      </c>
      <c r="T26" t="s">
        <v>1492</v>
      </c>
      <c r="U26" t="s">
        <v>1493</v>
      </c>
      <c r="V26" t="s">
        <v>1379</v>
      </c>
      <c r="W26" t="s">
        <v>1494</v>
      </c>
      <c r="X26" t="s">
        <v>1491</v>
      </c>
      <c r="Y26" t="s">
        <v>1491</v>
      </c>
    </row>
    <row r="27" spans="1:25" x14ac:dyDescent="0.35">
      <c r="A27" t="s">
        <v>1495</v>
      </c>
      <c r="B27" t="s">
        <v>1496</v>
      </c>
      <c r="C27" t="s">
        <v>1497</v>
      </c>
      <c r="D27" t="s">
        <v>1498</v>
      </c>
      <c r="E27" t="s">
        <v>1499</v>
      </c>
      <c r="F27">
        <v>60</v>
      </c>
      <c r="G27" t="s">
        <v>1500</v>
      </c>
      <c r="I27" s="2" t="s">
        <v>1499</v>
      </c>
      <c r="J27" s="2">
        <v>60</v>
      </c>
      <c r="K27" s="3" t="s">
        <v>1500</v>
      </c>
      <c r="N27" s="5" t="s">
        <v>1501</v>
      </c>
      <c r="O27" s="5" t="s">
        <v>1502</v>
      </c>
      <c r="P27" t="s">
        <v>1503</v>
      </c>
      <c r="S27" t="s">
        <v>1504</v>
      </c>
      <c r="T27" t="s">
        <v>1505</v>
      </c>
      <c r="U27" t="s">
        <v>1506</v>
      </c>
      <c r="V27" t="s">
        <v>1379</v>
      </c>
      <c r="W27" t="s">
        <v>1494</v>
      </c>
      <c r="X27" t="s">
        <v>1504</v>
      </c>
      <c r="Y27" t="s">
        <v>1504</v>
      </c>
    </row>
    <row r="28" spans="1:25" x14ac:dyDescent="0.35">
      <c r="A28" t="s">
        <v>1507</v>
      </c>
      <c r="B28" t="s">
        <v>1508</v>
      </c>
      <c r="C28" t="s">
        <v>1509</v>
      </c>
      <c r="D28" t="s">
        <v>1510</v>
      </c>
      <c r="E28" t="s">
        <v>1509</v>
      </c>
      <c r="F28">
        <v>64</v>
      </c>
      <c r="G28" t="s">
        <v>1511</v>
      </c>
      <c r="I28" s="2" t="s">
        <v>1512</v>
      </c>
      <c r="J28" s="2">
        <v>96</v>
      </c>
      <c r="K28" s="3" t="s">
        <v>1513</v>
      </c>
      <c r="N28" s="5" t="s">
        <v>1514</v>
      </c>
      <c r="O28" s="5" t="s">
        <v>1515</v>
      </c>
      <c r="P28" t="s">
        <v>1516</v>
      </c>
      <c r="S28" t="s">
        <v>1517</v>
      </c>
      <c r="T28" t="s">
        <v>1518</v>
      </c>
      <c r="U28" t="s">
        <v>1519</v>
      </c>
      <c r="V28" t="s">
        <v>1379</v>
      </c>
      <c r="W28" t="s">
        <v>1517</v>
      </c>
      <c r="X28" t="s">
        <v>1517</v>
      </c>
      <c r="Y28" t="s">
        <v>1517</v>
      </c>
    </row>
    <row r="29" spans="1:25" x14ac:dyDescent="0.35">
      <c r="A29" t="s">
        <v>1520</v>
      </c>
      <c r="B29" t="s">
        <v>1521</v>
      </c>
      <c r="C29" t="s">
        <v>1522</v>
      </c>
      <c r="D29" t="s">
        <v>1523</v>
      </c>
      <c r="E29" t="s">
        <v>1524</v>
      </c>
      <c r="F29">
        <v>68</v>
      </c>
      <c r="G29" t="s">
        <v>1525</v>
      </c>
      <c r="I29" s="2" t="s">
        <v>1524</v>
      </c>
      <c r="J29" s="2">
        <v>68</v>
      </c>
      <c r="K29" s="3" t="s">
        <v>1525</v>
      </c>
      <c r="N29" s="5" t="s">
        <v>1526</v>
      </c>
      <c r="O29" s="5" t="s">
        <v>1527</v>
      </c>
      <c r="P29" t="s">
        <v>1528</v>
      </c>
      <c r="S29" t="s">
        <v>1529</v>
      </c>
      <c r="T29" t="s">
        <v>1530</v>
      </c>
      <c r="U29" t="s">
        <v>1531</v>
      </c>
      <c r="V29" t="s">
        <v>1379</v>
      </c>
      <c r="W29" t="s">
        <v>1529</v>
      </c>
      <c r="X29" t="s">
        <v>1529</v>
      </c>
      <c r="Y29" t="s">
        <v>1529</v>
      </c>
    </row>
    <row r="30" spans="1:25" x14ac:dyDescent="0.35">
      <c r="A30" t="s">
        <v>1532</v>
      </c>
      <c r="B30" t="s">
        <v>1533</v>
      </c>
      <c r="C30" t="s">
        <v>1534</v>
      </c>
      <c r="D30" t="s">
        <v>1535</v>
      </c>
      <c r="E30" t="s">
        <v>1423</v>
      </c>
      <c r="F30">
        <v>977</v>
      </c>
      <c r="G30" t="s">
        <v>1424</v>
      </c>
      <c r="I30" s="2" t="s">
        <v>1536</v>
      </c>
      <c r="J30" s="2">
        <v>986</v>
      </c>
      <c r="K30" s="3" t="s">
        <v>1537</v>
      </c>
      <c r="N30" s="5" t="s">
        <v>1538</v>
      </c>
      <c r="O30" s="5" t="s">
        <v>1539</v>
      </c>
      <c r="P30" t="s">
        <v>1540</v>
      </c>
      <c r="S30" t="s">
        <v>1541</v>
      </c>
      <c r="T30" t="s">
        <v>1541</v>
      </c>
      <c r="U30" t="s">
        <v>1541</v>
      </c>
      <c r="V30" t="s">
        <v>1541</v>
      </c>
      <c r="W30" t="s">
        <v>1541</v>
      </c>
      <c r="X30" t="s">
        <v>1541</v>
      </c>
      <c r="Y30" t="s">
        <v>1541</v>
      </c>
    </row>
    <row r="31" spans="1:25" x14ac:dyDescent="0.35">
      <c r="A31" t="s">
        <v>1542</v>
      </c>
      <c r="B31" t="s">
        <v>1543</v>
      </c>
      <c r="C31" t="s">
        <v>1544</v>
      </c>
      <c r="D31" t="s">
        <v>1545</v>
      </c>
      <c r="E31" t="s">
        <v>1546</v>
      </c>
      <c r="F31">
        <v>72</v>
      </c>
      <c r="G31" t="s">
        <v>1547</v>
      </c>
      <c r="I31" s="2" t="s">
        <v>1397</v>
      </c>
      <c r="J31" s="2">
        <v>44</v>
      </c>
      <c r="K31" s="3" t="s">
        <v>1398</v>
      </c>
      <c r="N31" s="5" t="s">
        <v>1548</v>
      </c>
      <c r="O31" s="5" t="s">
        <v>1549</v>
      </c>
      <c r="P31" t="s">
        <v>1550</v>
      </c>
    </row>
    <row r="32" spans="1:25" x14ac:dyDescent="0.35">
      <c r="A32" t="s">
        <v>1551</v>
      </c>
      <c r="B32" t="s">
        <v>1552</v>
      </c>
      <c r="C32" t="s">
        <v>1553</v>
      </c>
      <c r="D32" t="s">
        <v>1554</v>
      </c>
      <c r="E32" t="s">
        <v>1536</v>
      </c>
      <c r="F32">
        <v>986</v>
      </c>
      <c r="G32" t="s">
        <v>1537</v>
      </c>
      <c r="I32" s="2" t="s">
        <v>1509</v>
      </c>
      <c r="J32" s="2">
        <v>64</v>
      </c>
      <c r="K32" s="3" t="s">
        <v>1511</v>
      </c>
      <c r="N32" s="5" t="s">
        <v>1555</v>
      </c>
      <c r="O32" s="5" t="s">
        <v>1556</v>
      </c>
      <c r="P32" t="s">
        <v>1557</v>
      </c>
    </row>
    <row r="33" spans="1:16" x14ac:dyDescent="0.35">
      <c r="A33" t="s">
        <v>1558</v>
      </c>
      <c r="B33" t="s">
        <v>1559</v>
      </c>
      <c r="C33" t="s">
        <v>1560</v>
      </c>
      <c r="D33" t="s">
        <v>1561</v>
      </c>
      <c r="E33" t="s">
        <v>282</v>
      </c>
      <c r="F33">
        <v>840</v>
      </c>
      <c r="G33" t="s">
        <v>1202</v>
      </c>
      <c r="I33" s="2" t="s">
        <v>1546</v>
      </c>
      <c r="J33" s="2">
        <v>72</v>
      </c>
      <c r="K33" s="3" t="s">
        <v>1547</v>
      </c>
      <c r="N33" s="5" t="s">
        <v>1562</v>
      </c>
      <c r="O33" s="5" t="s">
        <v>731</v>
      </c>
      <c r="P33" t="s">
        <v>253</v>
      </c>
    </row>
    <row r="34" spans="1:16" x14ac:dyDescent="0.35">
      <c r="A34" t="s">
        <v>1563</v>
      </c>
      <c r="B34" t="s">
        <v>1564</v>
      </c>
      <c r="C34" t="s">
        <v>1565</v>
      </c>
      <c r="D34" t="s">
        <v>1566</v>
      </c>
      <c r="E34" t="s">
        <v>282</v>
      </c>
      <c r="F34">
        <v>840</v>
      </c>
      <c r="G34" t="s">
        <v>1202</v>
      </c>
      <c r="I34" s="2" t="s">
        <v>1448</v>
      </c>
      <c r="J34" s="2">
        <v>974</v>
      </c>
      <c r="K34" s="3" t="s">
        <v>1449</v>
      </c>
      <c r="N34" s="5" t="s">
        <v>1567</v>
      </c>
      <c r="O34" s="5" t="s">
        <v>752</v>
      </c>
      <c r="P34" t="s">
        <v>263</v>
      </c>
    </row>
    <row r="35" spans="1:16" x14ac:dyDescent="0.35">
      <c r="A35" t="s">
        <v>1568</v>
      </c>
      <c r="B35" t="s">
        <v>1569</v>
      </c>
      <c r="C35" t="s">
        <v>1570</v>
      </c>
      <c r="D35" t="s">
        <v>1571</v>
      </c>
      <c r="E35" t="s">
        <v>1512</v>
      </c>
      <c r="F35">
        <v>96</v>
      </c>
      <c r="G35" t="s">
        <v>1513</v>
      </c>
      <c r="I35" s="2" t="s">
        <v>1472</v>
      </c>
      <c r="J35" s="2">
        <v>84</v>
      </c>
      <c r="K35" s="3" t="s">
        <v>1473</v>
      </c>
      <c r="N35" s="5" t="s">
        <v>1572</v>
      </c>
      <c r="O35" s="5" t="s">
        <v>1573</v>
      </c>
      <c r="P35" t="s">
        <v>1574</v>
      </c>
    </row>
    <row r="36" spans="1:16" x14ac:dyDescent="0.35">
      <c r="A36" t="s">
        <v>1575</v>
      </c>
      <c r="B36" t="s">
        <v>1576</v>
      </c>
      <c r="C36" t="s">
        <v>1577</v>
      </c>
      <c r="D36" t="s">
        <v>1578</v>
      </c>
      <c r="E36" t="s">
        <v>1460</v>
      </c>
      <c r="F36">
        <v>975</v>
      </c>
      <c r="G36" t="s">
        <v>1461</v>
      </c>
      <c r="I36" s="2" t="s">
        <v>1579</v>
      </c>
      <c r="J36" s="2">
        <v>124</v>
      </c>
      <c r="K36" s="3" t="s">
        <v>1580</v>
      </c>
      <c r="N36" s="5" t="s">
        <v>1581</v>
      </c>
      <c r="O36" s="5" t="s">
        <v>1582</v>
      </c>
      <c r="P36" t="s">
        <v>1583</v>
      </c>
    </row>
    <row r="37" spans="1:16" x14ac:dyDescent="0.35">
      <c r="A37" t="s">
        <v>1584</v>
      </c>
      <c r="B37" t="s">
        <v>1585</v>
      </c>
      <c r="C37" t="s">
        <v>1586</v>
      </c>
      <c r="D37" t="s">
        <v>1587</v>
      </c>
      <c r="E37" t="s">
        <v>1484</v>
      </c>
      <c r="F37">
        <v>952</v>
      </c>
      <c r="G37" t="s">
        <v>1485</v>
      </c>
      <c r="I37" s="2" t="s">
        <v>1588</v>
      </c>
      <c r="J37" s="2">
        <v>976</v>
      </c>
      <c r="K37" s="3" t="s">
        <v>1589</v>
      </c>
      <c r="N37" s="5" t="s">
        <v>1590</v>
      </c>
      <c r="O37" s="5" t="s">
        <v>1591</v>
      </c>
      <c r="P37" t="s">
        <v>1592</v>
      </c>
    </row>
    <row r="38" spans="1:16" x14ac:dyDescent="0.35">
      <c r="A38" t="s">
        <v>1593</v>
      </c>
      <c r="B38" t="s">
        <v>1594</v>
      </c>
      <c r="C38" t="s">
        <v>1595</v>
      </c>
      <c r="D38" t="s">
        <v>1596</v>
      </c>
      <c r="E38" t="s">
        <v>1486</v>
      </c>
      <c r="F38">
        <v>108</v>
      </c>
      <c r="G38" t="s">
        <v>1487</v>
      </c>
      <c r="I38" s="2" t="s">
        <v>1597</v>
      </c>
      <c r="J38" s="2">
        <v>756</v>
      </c>
      <c r="K38" s="3" t="s">
        <v>1598</v>
      </c>
      <c r="N38" s="5" t="s">
        <v>1599</v>
      </c>
      <c r="O38" s="5" t="s">
        <v>1600</v>
      </c>
      <c r="P38" t="s">
        <v>1601</v>
      </c>
    </row>
    <row r="39" spans="1:16" x14ac:dyDescent="0.35">
      <c r="A39" t="s">
        <v>1602</v>
      </c>
      <c r="B39" t="s">
        <v>1603</v>
      </c>
      <c r="C39" t="s">
        <v>1604</v>
      </c>
      <c r="D39" t="s">
        <v>1605</v>
      </c>
      <c r="E39" t="s">
        <v>1606</v>
      </c>
      <c r="F39">
        <v>116</v>
      </c>
      <c r="G39" t="s">
        <v>1607</v>
      </c>
      <c r="I39" s="2" t="s">
        <v>1608</v>
      </c>
      <c r="J39" s="2">
        <v>990</v>
      </c>
      <c r="K39" s="3" t="s">
        <v>1609</v>
      </c>
      <c r="N39" s="5" t="s">
        <v>1610</v>
      </c>
      <c r="O39" s="5" t="s">
        <v>1611</v>
      </c>
      <c r="P39" t="s">
        <v>1612</v>
      </c>
    </row>
    <row r="40" spans="1:16" x14ac:dyDescent="0.35">
      <c r="A40" t="s">
        <v>1613</v>
      </c>
      <c r="B40" t="s">
        <v>1614</v>
      </c>
      <c r="C40" t="s">
        <v>1615</v>
      </c>
      <c r="D40" t="s">
        <v>1616</v>
      </c>
      <c r="E40" t="s">
        <v>1617</v>
      </c>
      <c r="F40">
        <v>950</v>
      </c>
      <c r="G40" t="s">
        <v>1618</v>
      </c>
      <c r="I40" s="2" t="s">
        <v>1619</v>
      </c>
      <c r="J40" s="2">
        <v>0</v>
      </c>
      <c r="K40" s="3" t="s">
        <v>1620</v>
      </c>
      <c r="N40" s="5" t="s">
        <v>1621</v>
      </c>
      <c r="O40" s="5" t="s">
        <v>1622</v>
      </c>
      <c r="P40" t="s">
        <v>1623</v>
      </c>
    </row>
    <row r="41" spans="1:16" x14ac:dyDescent="0.35">
      <c r="A41" t="s">
        <v>1624</v>
      </c>
      <c r="B41" t="s">
        <v>1625</v>
      </c>
      <c r="C41" t="s">
        <v>1626</v>
      </c>
      <c r="D41" t="s">
        <v>1627</v>
      </c>
      <c r="E41" t="s">
        <v>1579</v>
      </c>
      <c r="F41">
        <v>124</v>
      </c>
      <c r="G41" t="s">
        <v>1580</v>
      </c>
      <c r="I41" s="2" t="s">
        <v>1628</v>
      </c>
      <c r="J41" s="2">
        <v>170</v>
      </c>
      <c r="K41" s="3" t="s">
        <v>1629</v>
      </c>
      <c r="N41" s="5" t="s">
        <v>1630</v>
      </c>
      <c r="O41" s="5" t="s">
        <v>1631</v>
      </c>
      <c r="P41" t="s">
        <v>1632</v>
      </c>
    </row>
    <row r="42" spans="1:16" x14ac:dyDescent="0.35">
      <c r="A42" t="s">
        <v>1633</v>
      </c>
      <c r="B42" t="s">
        <v>1634</v>
      </c>
      <c r="C42" t="s">
        <v>1635</v>
      </c>
      <c r="D42" t="s">
        <v>1636</v>
      </c>
      <c r="E42" t="s">
        <v>1637</v>
      </c>
      <c r="F42">
        <v>132</v>
      </c>
      <c r="G42" t="s">
        <v>1638</v>
      </c>
      <c r="I42" s="2" t="s">
        <v>1639</v>
      </c>
      <c r="J42" s="2">
        <v>188</v>
      </c>
      <c r="K42" s="3" t="s">
        <v>1640</v>
      </c>
      <c r="N42" s="5" t="s">
        <v>1641</v>
      </c>
      <c r="O42" s="5" t="s">
        <v>1642</v>
      </c>
      <c r="P42" t="s">
        <v>1643</v>
      </c>
    </row>
    <row r="43" spans="1:16" x14ac:dyDescent="0.35">
      <c r="A43" t="s">
        <v>1644</v>
      </c>
      <c r="B43" t="s">
        <v>1645</v>
      </c>
      <c r="C43" t="s">
        <v>1646</v>
      </c>
      <c r="D43" t="s">
        <v>1647</v>
      </c>
      <c r="E43" t="s">
        <v>1648</v>
      </c>
      <c r="F43">
        <v>136</v>
      </c>
      <c r="G43" t="s">
        <v>1649</v>
      </c>
      <c r="I43" s="2" t="s">
        <v>1650</v>
      </c>
      <c r="J43" s="2">
        <v>931</v>
      </c>
      <c r="K43" s="3" t="s">
        <v>1651</v>
      </c>
      <c r="N43" s="5" t="s">
        <v>1652</v>
      </c>
      <c r="O43" s="5" t="s">
        <v>1653</v>
      </c>
      <c r="P43" t="s">
        <v>1654</v>
      </c>
    </row>
    <row r="44" spans="1:16" x14ac:dyDescent="0.35">
      <c r="A44" t="s">
        <v>1655</v>
      </c>
      <c r="B44" t="s">
        <v>1656</v>
      </c>
      <c r="C44" t="s">
        <v>1657</v>
      </c>
      <c r="D44" t="s">
        <v>1658</v>
      </c>
      <c r="E44" t="s">
        <v>1617</v>
      </c>
      <c r="F44">
        <v>950</v>
      </c>
      <c r="G44" t="s">
        <v>1618</v>
      </c>
      <c r="I44" s="2" t="s">
        <v>1637</v>
      </c>
      <c r="J44" s="2">
        <v>132</v>
      </c>
      <c r="K44" s="3" t="s">
        <v>1638</v>
      </c>
      <c r="N44" s="5" t="s">
        <v>1659</v>
      </c>
      <c r="O44" s="5" t="s">
        <v>1660</v>
      </c>
      <c r="P44" t="s">
        <v>1661</v>
      </c>
    </row>
    <row r="45" spans="1:16" x14ac:dyDescent="0.35">
      <c r="A45" t="s">
        <v>1662</v>
      </c>
      <c r="B45" t="s">
        <v>1663</v>
      </c>
      <c r="C45" t="s">
        <v>1664</v>
      </c>
      <c r="D45" t="s">
        <v>1665</v>
      </c>
      <c r="E45" t="s">
        <v>1617</v>
      </c>
      <c r="F45">
        <v>950</v>
      </c>
      <c r="G45" t="s">
        <v>1618</v>
      </c>
      <c r="I45" s="2" t="s">
        <v>1666</v>
      </c>
      <c r="J45" s="2">
        <v>203</v>
      </c>
      <c r="K45" s="3" t="s">
        <v>1667</v>
      </c>
      <c r="N45" s="5" t="s">
        <v>1668</v>
      </c>
      <c r="O45" s="5" t="s">
        <v>1669</v>
      </c>
      <c r="P45" t="s">
        <v>1670</v>
      </c>
    </row>
    <row r="46" spans="1:16" x14ac:dyDescent="0.35">
      <c r="A46" t="s">
        <v>1671</v>
      </c>
      <c r="B46" t="s">
        <v>1672</v>
      </c>
      <c r="C46" t="s">
        <v>1673</v>
      </c>
      <c r="D46" t="s">
        <v>1674</v>
      </c>
      <c r="E46" t="s">
        <v>1608</v>
      </c>
      <c r="F46">
        <v>990</v>
      </c>
      <c r="G46" t="s">
        <v>1609</v>
      </c>
      <c r="I46" s="2" t="s">
        <v>1675</v>
      </c>
      <c r="J46" s="2">
        <v>262</v>
      </c>
      <c r="K46" s="3" t="s">
        <v>1676</v>
      </c>
      <c r="N46" s="5" t="s">
        <v>1677</v>
      </c>
      <c r="O46" s="5" t="s">
        <v>744</v>
      </c>
      <c r="P46" t="s">
        <v>256</v>
      </c>
    </row>
    <row r="47" spans="1:16" x14ac:dyDescent="0.35">
      <c r="A47" t="s">
        <v>1678</v>
      </c>
      <c r="B47" t="s">
        <v>1679</v>
      </c>
      <c r="C47" t="s">
        <v>1680</v>
      </c>
      <c r="D47" t="s">
        <v>1681</v>
      </c>
      <c r="E47" t="s">
        <v>1619</v>
      </c>
      <c r="F47">
        <v>0</v>
      </c>
      <c r="G47" t="s">
        <v>1620</v>
      </c>
      <c r="I47" s="2" t="s">
        <v>1682</v>
      </c>
      <c r="J47" s="2">
        <v>208</v>
      </c>
      <c r="K47" s="3" t="s">
        <v>1683</v>
      </c>
      <c r="N47" s="5" t="s">
        <v>1684</v>
      </c>
      <c r="O47" s="5" t="s">
        <v>1685</v>
      </c>
      <c r="P47" t="s">
        <v>1686</v>
      </c>
    </row>
    <row r="48" spans="1:16" x14ac:dyDescent="0.35">
      <c r="A48" t="s">
        <v>1687</v>
      </c>
      <c r="B48" t="s">
        <v>1688</v>
      </c>
      <c r="C48" t="s">
        <v>1689</v>
      </c>
      <c r="D48" t="s">
        <v>1690</v>
      </c>
      <c r="E48" t="s">
        <v>1361</v>
      </c>
      <c r="F48">
        <v>36</v>
      </c>
      <c r="G48" t="s">
        <v>1362</v>
      </c>
      <c r="I48" s="2" t="s">
        <v>1691</v>
      </c>
      <c r="J48" s="2">
        <v>214</v>
      </c>
      <c r="K48" s="3" t="s">
        <v>1692</v>
      </c>
      <c r="N48" s="5" t="s">
        <v>1693</v>
      </c>
      <c r="O48" s="5" t="s">
        <v>1694</v>
      </c>
      <c r="P48" t="s">
        <v>1695</v>
      </c>
    </row>
    <row r="49" spans="1:16" x14ac:dyDescent="0.35">
      <c r="A49" t="s">
        <v>1696</v>
      </c>
      <c r="B49" t="s">
        <v>1697</v>
      </c>
      <c r="C49" t="s">
        <v>1698</v>
      </c>
      <c r="D49" t="s">
        <v>1699</v>
      </c>
      <c r="E49" t="s">
        <v>1361</v>
      </c>
      <c r="F49">
        <v>36</v>
      </c>
      <c r="G49" t="s">
        <v>1362</v>
      </c>
      <c r="I49" s="2" t="s">
        <v>1259</v>
      </c>
      <c r="J49" s="2">
        <v>12</v>
      </c>
      <c r="K49" s="3" t="s">
        <v>1260</v>
      </c>
      <c r="N49" s="5" t="s">
        <v>1700</v>
      </c>
      <c r="O49" s="5" t="s">
        <v>1701</v>
      </c>
      <c r="P49" t="s">
        <v>1702</v>
      </c>
    </row>
    <row r="50" spans="1:16" x14ac:dyDescent="0.35">
      <c r="A50" t="s">
        <v>1703</v>
      </c>
      <c r="B50" t="s">
        <v>1704</v>
      </c>
      <c r="C50" t="s">
        <v>1705</v>
      </c>
      <c r="D50" t="s">
        <v>1706</v>
      </c>
      <c r="E50" t="s">
        <v>1628</v>
      </c>
      <c r="F50">
        <v>170</v>
      </c>
      <c r="G50" t="s">
        <v>1629</v>
      </c>
      <c r="I50" s="2" t="s">
        <v>1707</v>
      </c>
      <c r="J50" s="2">
        <v>818</v>
      </c>
      <c r="K50" s="3" t="s">
        <v>1708</v>
      </c>
      <c r="N50" s="5" t="s">
        <v>1709</v>
      </c>
      <c r="O50" s="5" t="s">
        <v>1710</v>
      </c>
      <c r="P50" t="s">
        <v>1711</v>
      </c>
    </row>
    <row r="51" spans="1:16" x14ac:dyDescent="0.35">
      <c r="A51" t="s">
        <v>1712</v>
      </c>
      <c r="B51" t="s">
        <v>1713</v>
      </c>
      <c r="C51" t="s">
        <v>1714</v>
      </c>
      <c r="D51" t="s">
        <v>1715</v>
      </c>
      <c r="E51" t="s">
        <v>1716</v>
      </c>
      <c r="F51">
        <v>174</v>
      </c>
      <c r="G51" t="s">
        <v>1717</v>
      </c>
      <c r="I51" s="2" t="s">
        <v>1718</v>
      </c>
      <c r="J51" s="2">
        <v>232</v>
      </c>
      <c r="K51" s="3" t="s">
        <v>1719</v>
      </c>
      <c r="N51" s="5" t="s">
        <v>1720</v>
      </c>
      <c r="O51" s="5" t="s">
        <v>1721</v>
      </c>
      <c r="P51" t="s">
        <v>1722</v>
      </c>
    </row>
    <row r="52" spans="1:16" x14ac:dyDescent="0.35">
      <c r="A52" t="s">
        <v>1723</v>
      </c>
      <c r="B52" t="s">
        <v>1724</v>
      </c>
      <c r="C52" t="s">
        <v>1725</v>
      </c>
      <c r="D52" t="s">
        <v>1726</v>
      </c>
      <c r="E52" t="s">
        <v>1639</v>
      </c>
      <c r="F52">
        <v>188</v>
      </c>
      <c r="G52" t="s">
        <v>1640</v>
      </c>
      <c r="I52" s="2" t="s">
        <v>1727</v>
      </c>
      <c r="J52" s="2">
        <v>230</v>
      </c>
      <c r="K52" s="3" t="s">
        <v>1728</v>
      </c>
      <c r="N52" s="5" t="s">
        <v>1729</v>
      </c>
      <c r="O52" s="5" t="s">
        <v>1730</v>
      </c>
      <c r="P52" t="s">
        <v>1731</v>
      </c>
    </row>
    <row r="53" spans="1:16" x14ac:dyDescent="0.35">
      <c r="A53" t="s">
        <v>1732</v>
      </c>
      <c r="B53" t="s">
        <v>1733</v>
      </c>
      <c r="C53" t="s">
        <v>1734</v>
      </c>
      <c r="D53" t="s">
        <v>1735</v>
      </c>
      <c r="E53" t="s">
        <v>1484</v>
      </c>
      <c r="F53">
        <v>952</v>
      </c>
      <c r="G53" t="s">
        <v>1485</v>
      </c>
      <c r="I53" s="2" t="s">
        <v>1232</v>
      </c>
      <c r="J53" s="2">
        <v>978</v>
      </c>
      <c r="K53" s="3" t="s">
        <v>1233</v>
      </c>
      <c r="N53" s="5" t="s">
        <v>1736</v>
      </c>
      <c r="O53" s="5" t="s">
        <v>1737</v>
      </c>
      <c r="P53" t="s">
        <v>1738</v>
      </c>
    </row>
    <row r="54" spans="1:16" x14ac:dyDescent="0.35">
      <c r="A54" t="s">
        <v>1739</v>
      </c>
      <c r="B54" t="s">
        <v>1740</v>
      </c>
      <c r="C54" t="s">
        <v>1741</v>
      </c>
      <c r="D54" t="s">
        <v>1742</v>
      </c>
      <c r="E54" t="s">
        <v>1743</v>
      </c>
      <c r="F54">
        <v>191</v>
      </c>
      <c r="G54" t="s">
        <v>1744</v>
      </c>
      <c r="I54" s="2" t="s">
        <v>1745</v>
      </c>
      <c r="J54" s="2">
        <v>242</v>
      </c>
      <c r="K54" s="3" t="s">
        <v>1746</v>
      </c>
      <c r="N54" s="5" t="s">
        <v>1747</v>
      </c>
      <c r="O54" s="5" t="s">
        <v>691</v>
      </c>
      <c r="P54" t="s">
        <v>260</v>
      </c>
    </row>
    <row r="55" spans="1:16" x14ac:dyDescent="0.35">
      <c r="A55" t="s">
        <v>1748</v>
      </c>
      <c r="B55" t="s">
        <v>1749</v>
      </c>
      <c r="C55" t="s">
        <v>1750</v>
      </c>
      <c r="D55" t="s">
        <v>1751</v>
      </c>
      <c r="E55" t="s">
        <v>1650</v>
      </c>
      <c r="F55">
        <v>931</v>
      </c>
      <c r="G55" t="s">
        <v>1651</v>
      </c>
      <c r="I55" s="2" t="s">
        <v>1752</v>
      </c>
      <c r="J55" s="2">
        <v>238</v>
      </c>
      <c r="K55" s="3" t="s">
        <v>1753</v>
      </c>
      <c r="N55" s="5" t="s">
        <v>1754</v>
      </c>
      <c r="O55" s="5" t="s">
        <v>1755</v>
      </c>
      <c r="P55" t="s">
        <v>1756</v>
      </c>
    </row>
    <row r="56" spans="1:16" x14ac:dyDescent="0.35">
      <c r="A56" t="s">
        <v>1757</v>
      </c>
      <c r="B56" t="s">
        <v>1758</v>
      </c>
      <c r="C56" t="s">
        <v>1759</v>
      </c>
      <c r="D56" t="s">
        <v>1760</v>
      </c>
      <c r="E56" t="s">
        <v>1232</v>
      </c>
      <c r="F56">
        <v>978</v>
      </c>
      <c r="G56" t="s">
        <v>1233</v>
      </c>
      <c r="I56" s="2" t="s">
        <v>1761</v>
      </c>
      <c r="J56" s="2">
        <v>826</v>
      </c>
      <c r="K56" s="3" t="s">
        <v>1762</v>
      </c>
      <c r="N56" s="5" t="s">
        <v>1763</v>
      </c>
      <c r="O56" s="5" t="s">
        <v>1764</v>
      </c>
      <c r="P56" t="s">
        <v>1765</v>
      </c>
    </row>
    <row r="57" spans="1:16" x14ac:dyDescent="0.35">
      <c r="A57" t="s">
        <v>1766</v>
      </c>
      <c r="B57" t="s">
        <v>1767</v>
      </c>
      <c r="C57" t="s">
        <v>1768</v>
      </c>
      <c r="D57" t="s">
        <v>1769</v>
      </c>
      <c r="E57" t="s">
        <v>1666</v>
      </c>
      <c r="F57">
        <v>203</v>
      </c>
      <c r="G57" t="s">
        <v>1667</v>
      </c>
      <c r="I57" s="2" t="s">
        <v>1770</v>
      </c>
      <c r="J57" s="2">
        <v>981</v>
      </c>
      <c r="K57" s="3" t="s">
        <v>1771</v>
      </c>
      <c r="N57" s="5" t="s">
        <v>1772</v>
      </c>
      <c r="O57" s="5" t="s">
        <v>1773</v>
      </c>
      <c r="P57" t="s">
        <v>1774</v>
      </c>
    </row>
    <row r="58" spans="1:16" x14ac:dyDescent="0.35">
      <c r="A58" t="s">
        <v>1775</v>
      </c>
      <c r="B58" t="s">
        <v>1776</v>
      </c>
      <c r="C58" t="s">
        <v>1777</v>
      </c>
      <c r="D58" t="s">
        <v>1778</v>
      </c>
      <c r="E58" t="s">
        <v>1588</v>
      </c>
      <c r="F58">
        <v>976</v>
      </c>
      <c r="G58" t="s">
        <v>1589</v>
      </c>
      <c r="I58" s="2" t="s">
        <v>1779</v>
      </c>
      <c r="J58" s="2">
        <v>0</v>
      </c>
      <c r="K58" s="3" t="s">
        <v>1780</v>
      </c>
      <c r="N58" s="5" t="s">
        <v>1781</v>
      </c>
      <c r="O58" s="5" t="s">
        <v>1782</v>
      </c>
      <c r="P58" t="s">
        <v>1783</v>
      </c>
    </row>
    <row r="59" spans="1:16" x14ac:dyDescent="0.35">
      <c r="A59" t="s">
        <v>1784</v>
      </c>
      <c r="B59" t="s">
        <v>1785</v>
      </c>
      <c r="C59" t="s">
        <v>1786</v>
      </c>
      <c r="D59" t="s">
        <v>1787</v>
      </c>
      <c r="E59" t="s">
        <v>1682</v>
      </c>
      <c r="F59">
        <v>208</v>
      </c>
      <c r="G59" t="s">
        <v>1683</v>
      </c>
      <c r="I59" s="2" t="s">
        <v>1788</v>
      </c>
      <c r="J59" s="2">
        <v>936</v>
      </c>
      <c r="K59" s="3" t="s">
        <v>1789</v>
      </c>
      <c r="N59" s="5" t="s">
        <v>1790</v>
      </c>
      <c r="O59" s="5" t="s">
        <v>1791</v>
      </c>
      <c r="P59" t="s">
        <v>1792</v>
      </c>
    </row>
    <row r="60" spans="1:16" x14ac:dyDescent="0.35">
      <c r="A60" t="s">
        <v>1793</v>
      </c>
      <c r="B60" t="s">
        <v>1794</v>
      </c>
      <c r="C60" t="s">
        <v>1795</v>
      </c>
      <c r="D60" t="s">
        <v>1796</v>
      </c>
      <c r="E60" t="s">
        <v>1675</v>
      </c>
      <c r="F60">
        <v>262</v>
      </c>
      <c r="G60" t="s">
        <v>1676</v>
      </c>
      <c r="I60" s="2" t="s">
        <v>1797</v>
      </c>
      <c r="J60" s="2">
        <v>292</v>
      </c>
      <c r="K60" s="3" t="s">
        <v>1798</v>
      </c>
      <c r="N60" s="5" t="s">
        <v>1799</v>
      </c>
      <c r="O60" s="5" t="s">
        <v>1800</v>
      </c>
      <c r="P60" t="s">
        <v>1801</v>
      </c>
    </row>
    <row r="61" spans="1:16" x14ac:dyDescent="0.35">
      <c r="A61" t="s">
        <v>1802</v>
      </c>
      <c r="B61" t="s">
        <v>1803</v>
      </c>
      <c r="C61" t="s">
        <v>1804</v>
      </c>
      <c r="D61" t="s">
        <v>1805</v>
      </c>
      <c r="E61" t="s">
        <v>1300</v>
      </c>
      <c r="F61">
        <v>951</v>
      </c>
      <c r="G61" t="s">
        <v>1301</v>
      </c>
      <c r="I61" s="2" t="s">
        <v>1806</v>
      </c>
      <c r="J61" s="2">
        <v>270</v>
      </c>
      <c r="K61" s="3" t="s">
        <v>1807</v>
      </c>
      <c r="N61" s="5" t="s">
        <v>1808</v>
      </c>
      <c r="O61" s="5" t="s">
        <v>1809</v>
      </c>
      <c r="P61" t="s">
        <v>1810</v>
      </c>
    </row>
    <row r="62" spans="1:16" x14ac:dyDescent="0.35">
      <c r="A62" t="s">
        <v>1811</v>
      </c>
      <c r="B62" t="s">
        <v>1812</v>
      </c>
      <c r="C62" t="s">
        <v>1813</v>
      </c>
      <c r="D62" t="s">
        <v>1814</v>
      </c>
      <c r="E62" t="s">
        <v>1691</v>
      </c>
      <c r="F62">
        <v>214</v>
      </c>
      <c r="G62" t="s">
        <v>1692</v>
      </c>
      <c r="I62" s="2" t="s">
        <v>1815</v>
      </c>
      <c r="J62" s="2">
        <v>324</v>
      </c>
      <c r="K62" s="3" t="s">
        <v>1816</v>
      </c>
      <c r="N62" s="5" t="s">
        <v>1817</v>
      </c>
      <c r="O62" s="5" t="s">
        <v>517</v>
      </c>
      <c r="P62" t="s">
        <v>246</v>
      </c>
    </row>
    <row r="63" spans="1:16" x14ac:dyDescent="0.35">
      <c r="A63" t="s">
        <v>1818</v>
      </c>
      <c r="B63" t="s">
        <v>1819</v>
      </c>
      <c r="C63" t="s">
        <v>1820</v>
      </c>
      <c r="D63" t="s">
        <v>1821</v>
      </c>
      <c r="E63" t="s">
        <v>282</v>
      </c>
      <c r="F63">
        <v>840</v>
      </c>
      <c r="G63" t="s">
        <v>1202</v>
      </c>
      <c r="I63" s="2" t="s">
        <v>1822</v>
      </c>
      <c r="J63" s="2">
        <v>320</v>
      </c>
      <c r="K63" s="3" t="s">
        <v>1823</v>
      </c>
      <c r="N63" s="5" t="s">
        <v>1824</v>
      </c>
      <c r="O63" s="5" t="s">
        <v>1825</v>
      </c>
      <c r="P63" t="s">
        <v>1826</v>
      </c>
    </row>
    <row r="64" spans="1:16" x14ac:dyDescent="0.35">
      <c r="A64" t="s">
        <v>1827</v>
      </c>
      <c r="B64" t="s">
        <v>1828</v>
      </c>
      <c r="C64" t="s">
        <v>1829</v>
      </c>
      <c r="D64" t="s">
        <v>1830</v>
      </c>
      <c r="E64" t="s">
        <v>1707</v>
      </c>
      <c r="F64">
        <v>818</v>
      </c>
      <c r="G64" t="s">
        <v>1708</v>
      </c>
      <c r="I64" s="2" t="s">
        <v>1831</v>
      </c>
      <c r="J64" s="2">
        <v>328</v>
      </c>
      <c r="K64" s="3" t="s">
        <v>1832</v>
      </c>
      <c r="N64" s="5" t="s">
        <v>1833</v>
      </c>
      <c r="O64" s="5" t="s">
        <v>519</v>
      </c>
      <c r="P64" t="s">
        <v>250</v>
      </c>
    </row>
    <row r="65" spans="1:16" x14ac:dyDescent="0.35">
      <c r="A65" t="s">
        <v>1834</v>
      </c>
      <c r="B65" t="s">
        <v>1835</v>
      </c>
      <c r="C65" t="s">
        <v>1836</v>
      </c>
      <c r="D65" t="s">
        <v>1837</v>
      </c>
      <c r="E65" t="s">
        <v>282</v>
      </c>
      <c r="F65">
        <v>840</v>
      </c>
      <c r="G65" t="s">
        <v>1202</v>
      </c>
      <c r="I65" s="2" t="s">
        <v>1838</v>
      </c>
      <c r="J65" s="2">
        <v>344</v>
      </c>
      <c r="K65" s="3" t="s">
        <v>1839</v>
      </c>
      <c r="N65" s="5" t="s">
        <v>1840</v>
      </c>
      <c r="O65" s="5" t="s">
        <v>1841</v>
      </c>
      <c r="P65" t="s">
        <v>1842</v>
      </c>
    </row>
    <row r="66" spans="1:16" x14ac:dyDescent="0.35">
      <c r="A66" t="s">
        <v>1843</v>
      </c>
      <c r="B66" t="s">
        <v>1844</v>
      </c>
      <c r="C66" t="s">
        <v>1845</v>
      </c>
      <c r="D66" t="s">
        <v>1846</v>
      </c>
      <c r="E66" t="s">
        <v>1617</v>
      </c>
      <c r="F66">
        <v>950</v>
      </c>
      <c r="G66" t="s">
        <v>1618</v>
      </c>
      <c r="I66" s="2" t="s">
        <v>1847</v>
      </c>
      <c r="J66" s="2">
        <v>340</v>
      </c>
      <c r="K66" s="3" t="s">
        <v>1848</v>
      </c>
      <c r="N66" s="5" t="s">
        <v>1849</v>
      </c>
      <c r="O66" s="5" t="s">
        <v>1850</v>
      </c>
      <c r="P66" t="s">
        <v>1851</v>
      </c>
    </row>
    <row r="67" spans="1:16" x14ac:dyDescent="0.35">
      <c r="A67" t="s">
        <v>1852</v>
      </c>
      <c r="B67" t="s">
        <v>1853</v>
      </c>
      <c r="C67" t="s">
        <v>1854</v>
      </c>
      <c r="D67" t="s">
        <v>1855</v>
      </c>
      <c r="E67" t="s">
        <v>1718</v>
      </c>
      <c r="F67">
        <v>232</v>
      </c>
      <c r="G67" t="s">
        <v>1719</v>
      </c>
      <c r="I67" s="2" t="s">
        <v>1743</v>
      </c>
      <c r="J67" s="2">
        <v>191</v>
      </c>
      <c r="K67" s="3" t="s">
        <v>1744</v>
      </c>
      <c r="N67" s="5" t="s">
        <v>1856</v>
      </c>
      <c r="O67" s="5" t="s">
        <v>1857</v>
      </c>
      <c r="P67" t="s">
        <v>1858</v>
      </c>
    </row>
    <row r="68" spans="1:16" x14ac:dyDescent="0.35">
      <c r="A68" t="s">
        <v>1859</v>
      </c>
      <c r="B68" t="s">
        <v>1860</v>
      </c>
      <c r="C68" t="s">
        <v>1861</v>
      </c>
      <c r="D68" t="s">
        <v>1862</v>
      </c>
      <c r="E68" t="s">
        <v>1232</v>
      </c>
      <c r="F68">
        <v>978</v>
      </c>
      <c r="G68" t="s">
        <v>1233</v>
      </c>
      <c r="I68" s="2" t="s">
        <v>1863</v>
      </c>
      <c r="J68" s="2">
        <v>332</v>
      </c>
      <c r="K68" s="3" t="s">
        <v>1864</v>
      </c>
      <c r="N68" s="5" t="s">
        <v>1865</v>
      </c>
      <c r="O68" s="5" t="s">
        <v>1866</v>
      </c>
      <c r="P68" t="s">
        <v>1867</v>
      </c>
    </row>
    <row r="69" spans="1:16" x14ac:dyDescent="0.35">
      <c r="A69" t="s">
        <v>1868</v>
      </c>
      <c r="B69" t="s">
        <v>1869</v>
      </c>
      <c r="C69" t="s">
        <v>1870</v>
      </c>
      <c r="D69" t="s">
        <v>1871</v>
      </c>
      <c r="E69" t="s">
        <v>1872</v>
      </c>
      <c r="F69">
        <v>748</v>
      </c>
      <c r="G69" t="s">
        <v>1873</v>
      </c>
      <c r="I69" s="2" t="s">
        <v>1874</v>
      </c>
      <c r="J69" s="2">
        <v>348</v>
      </c>
      <c r="K69" s="3" t="s">
        <v>1875</v>
      </c>
      <c r="N69" s="5" t="s">
        <v>1876</v>
      </c>
      <c r="O69" s="5" t="s">
        <v>1877</v>
      </c>
      <c r="P69" t="s">
        <v>1878</v>
      </c>
    </row>
    <row r="70" spans="1:16" x14ac:dyDescent="0.35">
      <c r="A70" t="s">
        <v>1879</v>
      </c>
      <c r="B70" t="s">
        <v>1880</v>
      </c>
      <c r="C70" t="s">
        <v>1881</v>
      </c>
      <c r="D70" t="s">
        <v>1882</v>
      </c>
      <c r="E70" t="s">
        <v>1727</v>
      </c>
      <c r="F70">
        <v>230</v>
      </c>
      <c r="G70" t="s">
        <v>1728</v>
      </c>
      <c r="I70" s="2" t="s">
        <v>1883</v>
      </c>
      <c r="J70" s="2">
        <v>360</v>
      </c>
      <c r="K70" s="3" t="s">
        <v>1884</v>
      </c>
      <c r="N70" s="5" t="s">
        <v>1885</v>
      </c>
      <c r="O70" s="5" t="s">
        <v>1886</v>
      </c>
      <c r="P70" t="s">
        <v>1887</v>
      </c>
    </row>
    <row r="71" spans="1:16" x14ac:dyDescent="0.35">
      <c r="A71" t="s">
        <v>1888</v>
      </c>
      <c r="B71" t="s">
        <v>1889</v>
      </c>
      <c r="C71" t="s">
        <v>1890</v>
      </c>
      <c r="D71" t="s">
        <v>1891</v>
      </c>
      <c r="E71" t="s">
        <v>1752</v>
      </c>
      <c r="F71">
        <v>238</v>
      </c>
      <c r="G71" t="s">
        <v>1753</v>
      </c>
      <c r="I71" s="2" t="s">
        <v>1892</v>
      </c>
      <c r="J71" s="2">
        <v>376</v>
      </c>
      <c r="K71" s="3" t="s">
        <v>1893</v>
      </c>
      <c r="N71" s="5" t="s">
        <v>1894</v>
      </c>
      <c r="O71" s="5" t="s">
        <v>1895</v>
      </c>
      <c r="P71" t="s">
        <v>1896</v>
      </c>
    </row>
    <row r="72" spans="1:16" x14ac:dyDescent="0.35">
      <c r="A72" t="s">
        <v>1897</v>
      </c>
      <c r="B72" t="s">
        <v>1898</v>
      </c>
      <c r="C72" t="s">
        <v>1899</v>
      </c>
      <c r="D72" t="s">
        <v>1900</v>
      </c>
      <c r="E72" t="s">
        <v>1682</v>
      </c>
      <c r="F72">
        <v>208</v>
      </c>
      <c r="G72" t="s">
        <v>1683</v>
      </c>
      <c r="I72" s="2" t="s">
        <v>1901</v>
      </c>
      <c r="J72" s="2">
        <v>0</v>
      </c>
      <c r="K72" s="3" t="s">
        <v>1902</v>
      </c>
      <c r="N72" s="5" t="s">
        <v>1903</v>
      </c>
      <c r="O72" s="5" t="s">
        <v>1904</v>
      </c>
      <c r="P72" t="s">
        <v>1905</v>
      </c>
    </row>
    <row r="73" spans="1:16" x14ac:dyDescent="0.35">
      <c r="A73" t="s">
        <v>1906</v>
      </c>
      <c r="B73" t="s">
        <v>1907</v>
      </c>
      <c r="C73" t="s">
        <v>1908</v>
      </c>
      <c r="D73" t="s">
        <v>1909</v>
      </c>
      <c r="E73" t="s">
        <v>1745</v>
      </c>
      <c r="F73">
        <v>242</v>
      </c>
      <c r="G73" t="s">
        <v>1746</v>
      </c>
      <c r="I73" s="2" t="s">
        <v>1910</v>
      </c>
      <c r="J73" s="2">
        <v>356</v>
      </c>
      <c r="K73" s="3" t="s">
        <v>1911</v>
      </c>
      <c r="N73" s="5">
        <v>7103</v>
      </c>
      <c r="O73" s="5" t="s">
        <v>1912</v>
      </c>
      <c r="P73" s="5" t="s">
        <v>1913</v>
      </c>
    </row>
    <row r="74" spans="1:16" x14ac:dyDescent="0.35">
      <c r="A74" t="s">
        <v>1914</v>
      </c>
      <c r="B74" t="s">
        <v>1915</v>
      </c>
      <c r="C74" t="s">
        <v>1916</v>
      </c>
      <c r="D74" t="s">
        <v>1917</v>
      </c>
      <c r="E74" t="s">
        <v>1232</v>
      </c>
      <c r="F74">
        <v>978</v>
      </c>
      <c r="G74" t="s">
        <v>1233</v>
      </c>
      <c r="I74" s="2" t="s">
        <v>1918</v>
      </c>
      <c r="J74" s="2">
        <v>368</v>
      </c>
      <c r="K74" s="3" t="s">
        <v>1919</v>
      </c>
    </row>
    <row r="75" spans="1:16" x14ac:dyDescent="0.35">
      <c r="A75" t="s">
        <v>1920</v>
      </c>
      <c r="B75" t="s">
        <v>1921</v>
      </c>
      <c r="C75" t="s">
        <v>1922</v>
      </c>
      <c r="D75" t="s">
        <v>1923</v>
      </c>
      <c r="E75" t="s">
        <v>1232</v>
      </c>
      <c r="F75">
        <v>978</v>
      </c>
      <c r="G75" t="s">
        <v>1233</v>
      </c>
      <c r="I75" s="2" t="s">
        <v>1924</v>
      </c>
      <c r="J75" s="2">
        <v>364</v>
      </c>
      <c r="K75" s="3" t="s">
        <v>1925</v>
      </c>
    </row>
    <row r="76" spans="1:16" x14ac:dyDescent="0.35">
      <c r="A76" t="s">
        <v>1926</v>
      </c>
      <c r="B76" t="s">
        <v>1927</v>
      </c>
      <c r="C76" t="s">
        <v>1928</v>
      </c>
      <c r="D76" t="s">
        <v>1929</v>
      </c>
      <c r="E76" t="s">
        <v>1232</v>
      </c>
      <c r="F76">
        <v>978</v>
      </c>
      <c r="G76" t="s">
        <v>1233</v>
      </c>
      <c r="I76" s="2" t="s">
        <v>1930</v>
      </c>
      <c r="J76" s="2">
        <v>352</v>
      </c>
      <c r="K76" s="3" t="s">
        <v>1931</v>
      </c>
    </row>
    <row r="77" spans="1:16" x14ac:dyDescent="0.35">
      <c r="A77" t="s">
        <v>1932</v>
      </c>
      <c r="B77" t="s">
        <v>1933</v>
      </c>
      <c r="C77" t="s">
        <v>1934</v>
      </c>
      <c r="D77" t="s">
        <v>1935</v>
      </c>
      <c r="E77" t="s">
        <v>1232</v>
      </c>
      <c r="F77">
        <v>978</v>
      </c>
      <c r="G77" t="s">
        <v>1233</v>
      </c>
      <c r="I77" s="2" t="s">
        <v>1936</v>
      </c>
      <c r="J77" s="2">
        <v>0</v>
      </c>
      <c r="K77" s="3" t="s">
        <v>1937</v>
      </c>
    </row>
    <row r="78" spans="1:16" x14ac:dyDescent="0.35">
      <c r="A78" t="s">
        <v>1938</v>
      </c>
      <c r="B78" t="s">
        <v>1939</v>
      </c>
      <c r="C78" t="s">
        <v>1940</v>
      </c>
      <c r="D78" t="s">
        <v>1941</v>
      </c>
      <c r="E78" t="s">
        <v>1232</v>
      </c>
      <c r="F78">
        <v>978</v>
      </c>
      <c r="G78" t="s">
        <v>1233</v>
      </c>
      <c r="I78" s="2" t="s">
        <v>1942</v>
      </c>
      <c r="J78" s="2">
        <v>388</v>
      </c>
      <c r="K78" s="3" t="s">
        <v>1943</v>
      </c>
    </row>
    <row r="79" spans="1:16" x14ac:dyDescent="0.35">
      <c r="A79" t="s">
        <v>1944</v>
      </c>
      <c r="B79" t="s">
        <v>1945</v>
      </c>
      <c r="C79" t="s">
        <v>1946</v>
      </c>
      <c r="D79" t="s">
        <v>1947</v>
      </c>
      <c r="E79" t="s">
        <v>1617</v>
      </c>
      <c r="F79">
        <v>950</v>
      </c>
      <c r="G79" t="s">
        <v>1618</v>
      </c>
      <c r="I79" s="2" t="s">
        <v>1948</v>
      </c>
      <c r="J79" s="2">
        <v>400</v>
      </c>
      <c r="K79" s="3" t="s">
        <v>1949</v>
      </c>
    </row>
    <row r="80" spans="1:16" x14ac:dyDescent="0.35">
      <c r="A80" t="s">
        <v>1950</v>
      </c>
      <c r="B80" t="s">
        <v>1951</v>
      </c>
      <c r="C80" t="s">
        <v>1952</v>
      </c>
      <c r="D80" t="s">
        <v>1953</v>
      </c>
      <c r="E80" t="s">
        <v>1806</v>
      </c>
      <c r="F80">
        <v>270</v>
      </c>
      <c r="G80" t="s">
        <v>1807</v>
      </c>
      <c r="I80" s="2" t="s">
        <v>1954</v>
      </c>
      <c r="J80" s="2">
        <v>392</v>
      </c>
      <c r="K80" s="3" t="s">
        <v>1955</v>
      </c>
    </row>
    <row r="81" spans="1:11" x14ac:dyDescent="0.35">
      <c r="A81" t="s">
        <v>1956</v>
      </c>
      <c r="B81" t="s">
        <v>1957</v>
      </c>
      <c r="C81" t="s">
        <v>1958</v>
      </c>
      <c r="D81" t="s">
        <v>1959</v>
      </c>
      <c r="E81" t="s">
        <v>1770</v>
      </c>
      <c r="F81">
        <v>981</v>
      </c>
      <c r="G81" t="s">
        <v>1771</v>
      </c>
      <c r="I81" s="2" t="s">
        <v>1960</v>
      </c>
      <c r="J81" s="2">
        <v>404</v>
      </c>
      <c r="K81" s="3" t="s">
        <v>1961</v>
      </c>
    </row>
    <row r="82" spans="1:11" x14ac:dyDescent="0.35">
      <c r="A82" t="s">
        <v>1962</v>
      </c>
      <c r="B82" t="s">
        <v>1963</v>
      </c>
      <c r="C82" t="s">
        <v>1964</v>
      </c>
      <c r="D82" t="s">
        <v>1965</v>
      </c>
      <c r="E82" t="s">
        <v>1232</v>
      </c>
      <c r="F82">
        <v>978</v>
      </c>
      <c r="G82" t="s">
        <v>1233</v>
      </c>
      <c r="I82" s="2" t="s">
        <v>1966</v>
      </c>
      <c r="J82" s="2">
        <v>417</v>
      </c>
      <c r="K82" s="3" t="s">
        <v>1967</v>
      </c>
    </row>
    <row r="83" spans="1:11" x14ac:dyDescent="0.35">
      <c r="A83" t="s">
        <v>1968</v>
      </c>
      <c r="B83" t="s">
        <v>1969</v>
      </c>
      <c r="C83" t="s">
        <v>1970</v>
      </c>
      <c r="D83" t="s">
        <v>1971</v>
      </c>
      <c r="E83" t="s">
        <v>1788</v>
      </c>
      <c r="F83">
        <v>936</v>
      </c>
      <c r="G83" t="s">
        <v>1789</v>
      </c>
      <c r="I83" s="2" t="s">
        <v>1606</v>
      </c>
      <c r="J83" s="2">
        <v>116</v>
      </c>
      <c r="K83" s="3" t="s">
        <v>1607</v>
      </c>
    </row>
    <row r="84" spans="1:11" x14ac:dyDescent="0.35">
      <c r="A84" t="s">
        <v>1972</v>
      </c>
      <c r="B84" t="s">
        <v>1973</v>
      </c>
      <c r="C84" t="s">
        <v>1974</v>
      </c>
      <c r="D84" t="s">
        <v>1975</v>
      </c>
      <c r="E84" t="s">
        <v>1797</v>
      </c>
      <c r="F84">
        <v>292</v>
      </c>
      <c r="G84" t="s">
        <v>1798</v>
      </c>
      <c r="I84" s="2" t="s">
        <v>1716</v>
      </c>
      <c r="J84" s="2">
        <v>174</v>
      </c>
      <c r="K84" s="3" t="s">
        <v>1717</v>
      </c>
    </row>
    <row r="85" spans="1:11" x14ac:dyDescent="0.35">
      <c r="A85" t="s">
        <v>1976</v>
      </c>
      <c r="B85" t="s">
        <v>1977</v>
      </c>
      <c r="C85" t="s">
        <v>1978</v>
      </c>
      <c r="D85" t="s">
        <v>1979</v>
      </c>
      <c r="E85" t="s">
        <v>1232</v>
      </c>
      <c r="F85">
        <v>978</v>
      </c>
      <c r="G85" t="s">
        <v>1233</v>
      </c>
      <c r="I85" s="2" t="s">
        <v>1980</v>
      </c>
      <c r="J85" s="2">
        <v>408</v>
      </c>
      <c r="K85" s="3" t="s">
        <v>1981</v>
      </c>
    </row>
    <row r="86" spans="1:11" x14ac:dyDescent="0.35">
      <c r="A86" t="s">
        <v>1982</v>
      </c>
      <c r="B86" t="s">
        <v>1983</v>
      </c>
      <c r="C86" t="s">
        <v>1984</v>
      </c>
      <c r="D86" t="s">
        <v>1985</v>
      </c>
      <c r="E86" t="s">
        <v>1682</v>
      </c>
      <c r="F86">
        <v>208</v>
      </c>
      <c r="G86" t="s">
        <v>1683</v>
      </c>
      <c r="I86" s="2" t="s">
        <v>1986</v>
      </c>
      <c r="J86" s="2">
        <v>410</v>
      </c>
      <c r="K86" s="3" t="s">
        <v>1987</v>
      </c>
    </row>
    <row r="87" spans="1:11" x14ac:dyDescent="0.35">
      <c r="A87" t="s">
        <v>1988</v>
      </c>
      <c r="B87" t="s">
        <v>1989</v>
      </c>
      <c r="C87" t="s">
        <v>1990</v>
      </c>
      <c r="D87" t="s">
        <v>1991</v>
      </c>
      <c r="E87" t="s">
        <v>1300</v>
      </c>
      <c r="F87">
        <v>951</v>
      </c>
      <c r="G87" t="s">
        <v>1301</v>
      </c>
      <c r="I87" s="2" t="s">
        <v>1992</v>
      </c>
      <c r="J87" s="2">
        <v>414</v>
      </c>
      <c r="K87" s="3" t="s">
        <v>1993</v>
      </c>
    </row>
    <row r="88" spans="1:11" x14ac:dyDescent="0.35">
      <c r="A88" t="s">
        <v>1994</v>
      </c>
      <c r="B88" t="s">
        <v>1995</v>
      </c>
      <c r="C88" t="s">
        <v>1996</v>
      </c>
      <c r="D88" t="s">
        <v>1997</v>
      </c>
      <c r="E88" t="s">
        <v>1232</v>
      </c>
      <c r="F88">
        <v>978</v>
      </c>
      <c r="G88" t="s">
        <v>1233</v>
      </c>
      <c r="I88" s="2" t="s">
        <v>1648</v>
      </c>
      <c r="J88" s="2">
        <v>136</v>
      </c>
      <c r="K88" s="3" t="s">
        <v>1649</v>
      </c>
    </row>
    <row r="89" spans="1:11" x14ac:dyDescent="0.35">
      <c r="A89" t="s">
        <v>1998</v>
      </c>
      <c r="B89" t="s">
        <v>1999</v>
      </c>
      <c r="C89" t="s">
        <v>2000</v>
      </c>
      <c r="D89" t="s">
        <v>2001</v>
      </c>
      <c r="E89" t="s">
        <v>282</v>
      </c>
      <c r="F89">
        <v>840</v>
      </c>
      <c r="G89" t="s">
        <v>1202</v>
      </c>
      <c r="I89" s="2" t="s">
        <v>2002</v>
      </c>
      <c r="J89" s="2">
        <v>398</v>
      </c>
      <c r="K89" s="3" t="s">
        <v>2003</v>
      </c>
    </row>
    <row r="90" spans="1:11" x14ac:dyDescent="0.35">
      <c r="A90" t="s">
        <v>2004</v>
      </c>
      <c r="B90" t="s">
        <v>2005</v>
      </c>
      <c r="C90" t="s">
        <v>2006</v>
      </c>
      <c r="D90" t="s">
        <v>2007</v>
      </c>
      <c r="E90" t="s">
        <v>1822</v>
      </c>
      <c r="F90">
        <v>320</v>
      </c>
      <c r="G90" t="s">
        <v>1823</v>
      </c>
      <c r="I90" s="2" t="s">
        <v>2008</v>
      </c>
      <c r="J90" s="2">
        <v>418</v>
      </c>
      <c r="K90" s="3" t="s">
        <v>2009</v>
      </c>
    </row>
    <row r="91" spans="1:11" x14ac:dyDescent="0.35">
      <c r="A91" t="s">
        <v>2010</v>
      </c>
      <c r="B91" t="s">
        <v>2011</v>
      </c>
      <c r="C91" t="s">
        <v>2012</v>
      </c>
      <c r="D91" t="s">
        <v>2013</v>
      </c>
      <c r="E91" t="s">
        <v>1779</v>
      </c>
      <c r="F91">
        <v>0</v>
      </c>
      <c r="G91" t="s">
        <v>1780</v>
      </c>
      <c r="I91" s="2" t="s">
        <v>2014</v>
      </c>
      <c r="J91" s="2">
        <v>422</v>
      </c>
      <c r="K91" s="3" t="s">
        <v>2015</v>
      </c>
    </row>
    <row r="92" spans="1:11" x14ac:dyDescent="0.35">
      <c r="A92" t="s">
        <v>2016</v>
      </c>
      <c r="B92" t="s">
        <v>2017</v>
      </c>
      <c r="C92" t="s">
        <v>2018</v>
      </c>
      <c r="D92" t="s">
        <v>2019</v>
      </c>
      <c r="E92" t="s">
        <v>1815</v>
      </c>
      <c r="F92">
        <v>324</v>
      </c>
      <c r="G92" t="s">
        <v>1816</v>
      </c>
      <c r="I92" s="2" t="s">
        <v>2020</v>
      </c>
      <c r="J92" s="2">
        <v>144</v>
      </c>
      <c r="K92" s="3" t="s">
        <v>2021</v>
      </c>
    </row>
    <row r="93" spans="1:11" x14ac:dyDescent="0.35">
      <c r="A93" t="s">
        <v>2022</v>
      </c>
      <c r="B93" t="s">
        <v>2023</v>
      </c>
      <c r="C93" t="s">
        <v>2024</v>
      </c>
      <c r="D93" t="s">
        <v>2025</v>
      </c>
      <c r="E93" t="s">
        <v>1484</v>
      </c>
      <c r="F93">
        <v>952</v>
      </c>
      <c r="G93" t="s">
        <v>1485</v>
      </c>
      <c r="I93" s="2" t="s">
        <v>2026</v>
      </c>
      <c r="J93" s="2">
        <v>430</v>
      </c>
      <c r="K93" s="3" t="s">
        <v>2027</v>
      </c>
    </row>
    <row r="94" spans="1:11" x14ac:dyDescent="0.35">
      <c r="A94" t="s">
        <v>2028</v>
      </c>
      <c r="B94" t="s">
        <v>2029</v>
      </c>
      <c r="C94" t="s">
        <v>2030</v>
      </c>
      <c r="D94" t="s">
        <v>2031</v>
      </c>
      <c r="E94" t="s">
        <v>1831</v>
      </c>
      <c r="F94">
        <v>328</v>
      </c>
      <c r="G94" t="s">
        <v>1832</v>
      </c>
      <c r="I94" s="2" t="s">
        <v>2032</v>
      </c>
      <c r="J94" s="2">
        <v>426</v>
      </c>
      <c r="K94" s="3" t="s">
        <v>2033</v>
      </c>
    </row>
    <row r="95" spans="1:11" x14ac:dyDescent="0.35">
      <c r="A95" t="s">
        <v>2034</v>
      </c>
      <c r="B95" t="s">
        <v>2035</v>
      </c>
      <c r="C95" t="s">
        <v>2036</v>
      </c>
      <c r="D95" t="s">
        <v>2037</v>
      </c>
      <c r="E95" t="s">
        <v>1863</v>
      </c>
      <c r="F95">
        <v>332</v>
      </c>
      <c r="G95" t="s">
        <v>1864</v>
      </c>
      <c r="I95" s="2" t="s">
        <v>2038</v>
      </c>
      <c r="J95" s="2">
        <v>434</v>
      </c>
      <c r="K95" s="3" t="s">
        <v>2039</v>
      </c>
    </row>
    <row r="96" spans="1:11" x14ac:dyDescent="0.35">
      <c r="A96" t="s">
        <v>2040</v>
      </c>
      <c r="B96" t="s">
        <v>2041</v>
      </c>
      <c r="C96" t="s">
        <v>2042</v>
      </c>
      <c r="D96" t="s">
        <v>2043</v>
      </c>
      <c r="I96" s="2" t="s">
        <v>2044</v>
      </c>
      <c r="J96" s="2">
        <v>504</v>
      </c>
      <c r="K96" s="3" t="s">
        <v>2045</v>
      </c>
    </row>
    <row r="97" spans="1:11" x14ac:dyDescent="0.35">
      <c r="A97" t="s">
        <v>2046</v>
      </c>
      <c r="B97" t="s">
        <v>2047</v>
      </c>
      <c r="C97" t="s">
        <v>2048</v>
      </c>
      <c r="D97" t="s">
        <v>2049</v>
      </c>
      <c r="E97" t="s">
        <v>1847</v>
      </c>
      <c r="F97">
        <v>340</v>
      </c>
      <c r="G97" t="s">
        <v>1848</v>
      </c>
      <c r="I97" s="2" t="s">
        <v>2050</v>
      </c>
      <c r="J97" s="2">
        <v>498</v>
      </c>
      <c r="K97" s="3" t="s">
        <v>2051</v>
      </c>
    </row>
    <row r="98" spans="1:11" x14ac:dyDescent="0.35">
      <c r="A98" t="s">
        <v>2052</v>
      </c>
      <c r="B98" t="s">
        <v>2053</v>
      </c>
      <c r="C98" t="s">
        <v>2054</v>
      </c>
      <c r="D98" t="s">
        <v>2055</v>
      </c>
      <c r="E98" t="s">
        <v>1838</v>
      </c>
      <c r="F98">
        <v>344</v>
      </c>
      <c r="G98" t="s">
        <v>1839</v>
      </c>
      <c r="I98" s="2" t="s">
        <v>2056</v>
      </c>
      <c r="J98" s="2">
        <v>969</v>
      </c>
      <c r="K98" s="3" t="s">
        <v>2057</v>
      </c>
    </row>
    <row r="99" spans="1:11" x14ac:dyDescent="0.35">
      <c r="A99" t="s">
        <v>2058</v>
      </c>
      <c r="B99" t="s">
        <v>2059</v>
      </c>
      <c r="C99" t="s">
        <v>2060</v>
      </c>
      <c r="D99" t="s">
        <v>2061</v>
      </c>
      <c r="E99" t="s">
        <v>1874</v>
      </c>
      <c r="F99">
        <v>348</v>
      </c>
      <c r="G99" t="s">
        <v>1875</v>
      </c>
      <c r="I99" s="2" t="s">
        <v>2062</v>
      </c>
      <c r="J99" s="2">
        <v>807</v>
      </c>
      <c r="K99" s="3" t="s">
        <v>2063</v>
      </c>
    </row>
    <row r="100" spans="1:11" x14ac:dyDescent="0.35">
      <c r="A100" t="s">
        <v>2064</v>
      </c>
      <c r="B100" t="s">
        <v>2065</v>
      </c>
      <c r="C100" t="s">
        <v>2066</v>
      </c>
      <c r="D100" t="s">
        <v>2067</v>
      </c>
      <c r="E100" t="s">
        <v>1930</v>
      </c>
      <c r="F100">
        <v>352</v>
      </c>
      <c r="G100" t="s">
        <v>1931</v>
      </c>
      <c r="I100" s="2" t="s">
        <v>2068</v>
      </c>
      <c r="J100" s="2">
        <v>104</v>
      </c>
      <c r="K100" s="3" t="s">
        <v>2069</v>
      </c>
    </row>
    <row r="101" spans="1:11" x14ac:dyDescent="0.35">
      <c r="A101" t="s">
        <v>2070</v>
      </c>
      <c r="B101" t="s">
        <v>2071</v>
      </c>
      <c r="C101" t="s">
        <v>2072</v>
      </c>
      <c r="D101" t="s">
        <v>2073</v>
      </c>
      <c r="E101" t="s">
        <v>1910</v>
      </c>
      <c r="F101">
        <v>356</v>
      </c>
      <c r="G101" t="s">
        <v>1911</v>
      </c>
      <c r="I101" s="2" t="s">
        <v>2074</v>
      </c>
      <c r="J101" s="2">
        <v>496</v>
      </c>
      <c r="K101" s="3" t="s">
        <v>2075</v>
      </c>
    </row>
    <row r="102" spans="1:11" x14ac:dyDescent="0.35">
      <c r="A102" t="s">
        <v>2076</v>
      </c>
      <c r="B102" t="s">
        <v>2077</v>
      </c>
      <c r="C102" t="s">
        <v>2078</v>
      </c>
      <c r="D102" t="s">
        <v>2079</v>
      </c>
      <c r="E102" t="s">
        <v>1883</v>
      </c>
      <c r="F102">
        <v>360</v>
      </c>
      <c r="G102" t="s">
        <v>1884</v>
      </c>
      <c r="I102" s="2" t="s">
        <v>2080</v>
      </c>
      <c r="J102" s="2">
        <v>446</v>
      </c>
      <c r="K102" s="3" t="s">
        <v>2081</v>
      </c>
    </row>
    <row r="103" spans="1:11" x14ac:dyDescent="0.35">
      <c r="A103" t="s">
        <v>2082</v>
      </c>
      <c r="B103" t="s">
        <v>2083</v>
      </c>
      <c r="C103" t="s">
        <v>2084</v>
      </c>
      <c r="D103" t="s">
        <v>2085</v>
      </c>
      <c r="E103" t="s">
        <v>1924</v>
      </c>
      <c r="F103">
        <v>364</v>
      </c>
      <c r="G103" t="s">
        <v>1925</v>
      </c>
      <c r="I103" s="2" t="s">
        <v>2086</v>
      </c>
      <c r="J103" s="2">
        <v>478</v>
      </c>
      <c r="K103" s="3" t="s">
        <v>2087</v>
      </c>
    </row>
    <row r="104" spans="1:11" x14ac:dyDescent="0.35">
      <c r="A104" t="s">
        <v>2088</v>
      </c>
      <c r="B104" t="s">
        <v>2089</v>
      </c>
      <c r="C104" t="s">
        <v>2090</v>
      </c>
      <c r="D104" t="s">
        <v>2091</v>
      </c>
      <c r="E104" t="s">
        <v>1918</v>
      </c>
      <c r="F104">
        <v>368</v>
      </c>
      <c r="G104" t="s">
        <v>1919</v>
      </c>
      <c r="I104" s="2" t="s">
        <v>2092</v>
      </c>
      <c r="J104" s="2">
        <v>480</v>
      </c>
      <c r="K104" s="3" t="s">
        <v>2093</v>
      </c>
    </row>
    <row r="105" spans="1:11" x14ac:dyDescent="0.35">
      <c r="A105" t="s">
        <v>2094</v>
      </c>
      <c r="B105" t="s">
        <v>2095</v>
      </c>
      <c r="C105" t="s">
        <v>2096</v>
      </c>
      <c r="D105" t="s">
        <v>2097</v>
      </c>
      <c r="E105" t="s">
        <v>1232</v>
      </c>
      <c r="F105">
        <v>978</v>
      </c>
      <c r="G105" t="s">
        <v>1233</v>
      </c>
      <c r="I105" s="2" t="s">
        <v>2098</v>
      </c>
      <c r="J105" s="2">
        <v>462</v>
      </c>
      <c r="K105" s="3" t="s">
        <v>2099</v>
      </c>
    </row>
    <row r="106" spans="1:11" x14ac:dyDescent="0.35">
      <c r="A106" t="s">
        <v>2100</v>
      </c>
      <c r="B106" t="s">
        <v>2101</v>
      </c>
      <c r="C106" t="s">
        <v>2102</v>
      </c>
      <c r="D106" t="s">
        <v>2103</v>
      </c>
      <c r="E106" t="s">
        <v>1901</v>
      </c>
      <c r="F106">
        <v>0</v>
      </c>
      <c r="G106" t="s">
        <v>1902</v>
      </c>
      <c r="I106" s="2" t="s">
        <v>2104</v>
      </c>
      <c r="J106" s="2">
        <v>454</v>
      </c>
      <c r="K106" s="3" t="s">
        <v>2105</v>
      </c>
    </row>
    <row r="107" spans="1:11" x14ac:dyDescent="0.35">
      <c r="A107" t="s">
        <v>2106</v>
      </c>
      <c r="B107" t="s">
        <v>2107</v>
      </c>
      <c r="C107" t="s">
        <v>2108</v>
      </c>
      <c r="D107" t="s">
        <v>2109</v>
      </c>
      <c r="E107" t="s">
        <v>1892</v>
      </c>
      <c r="F107">
        <v>376</v>
      </c>
      <c r="G107" t="s">
        <v>1893</v>
      </c>
      <c r="I107" s="2" t="s">
        <v>2110</v>
      </c>
      <c r="J107" s="2">
        <v>484</v>
      </c>
      <c r="K107" s="3" t="s">
        <v>2111</v>
      </c>
    </row>
    <row r="108" spans="1:11" x14ac:dyDescent="0.35">
      <c r="A108" t="s">
        <v>2112</v>
      </c>
      <c r="B108" t="s">
        <v>2113</v>
      </c>
      <c r="C108" t="s">
        <v>2114</v>
      </c>
      <c r="D108" t="s">
        <v>2115</v>
      </c>
      <c r="E108" t="s">
        <v>1232</v>
      </c>
      <c r="F108">
        <v>978</v>
      </c>
      <c r="G108" t="s">
        <v>1233</v>
      </c>
      <c r="I108" s="2" t="s">
        <v>2116</v>
      </c>
      <c r="J108" s="2">
        <v>458</v>
      </c>
      <c r="K108" s="3" t="s">
        <v>2117</v>
      </c>
    </row>
    <row r="109" spans="1:11" x14ac:dyDescent="0.35">
      <c r="A109" t="s">
        <v>2118</v>
      </c>
      <c r="B109" t="s">
        <v>2119</v>
      </c>
      <c r="C109" t="s">
        <v>2120</v>
      </c>
      <c r="D109" t="s">
        <v>2121</v>
      </c>
      <c r="E109" t="s">
        <v>1942</v>
      </c>
      <c r="F109">
        <v>388</v>
      </c>
      <c r="G109" t="s">
        <v>1943</v>
      </c>
      <c r="I109" s="2" t="s">
        <v>2122</v>
      </c>
      <c r="J109" s="2">
        <v>943</v>
      </c>
      <c r="K109" s="3" t="s">
        <v>2123</v>
      </c>
    </row>
    <row r="110" spans="1:11" x14ac:dyDescent="0.35">
      <c r="A110" t="s">
        <v>2124</v>
      </c>
      <c r="B110" t="s">
        <v>2125</v>
      </c>
      <c r="C110" t="s">
        <v>2126</v>
      </c>
      <c r="D110" t="s">
        <v>2127</v>
      </c>
      <c r="E110" t="s">
        <v>1954</v>
      </c>
      <c r="F110">
        <v>392</v>
      </c>
      <c r="G110" t="s">
        <v>1955</v>
      </c>
      <c r="I110" s="2" t="s">
        <v>2128</v>
      </c>
      <c r="J110" s="2">
        <v>516</v>
      </c>
      <c r="K110" s="3" t="s">
        <v>2129</v>
      </c>
    </row>
    <row r="111" spans="1:11" x14ac:dyDescent="0.35">
      <c r="A111" t="s">
        <v>2130</v>
      </c>
      <c r="B111" t="s">
        <v>2131</v>
      </c>
      <c r="C111" t="s">
        <v>2132</v>
      </c>
      <c r="D111" t="s">
        <v>516</v>
      </c>
      <c r="E111" t="s">
        <v>1936</v>
      </c>
      <c r="F111">
        <v>0</v>
      </c>
      <c r="G111" t="s">
        <v>1937</v>
      </c>
      <c r="I111" s="2" t="s">
        <v>2133</v>
      </c>
      <c r="J111" s="2">
        <v>566</v>
      </c>
      <c r="K111" s="3" t="s">
        <v>2134</v>
      </c>
    </row>
    <row r="112" spans="1:11" x14ac:dyDescent="0.35">
      <c r="A112" t="s">
        <v>2135</v>
      </c>
      <c r="B112" t="s">
        <v>2136</v>
      </c>
      <c r="C112" t="s">
        <v>2137</v>
      </c>
      <c r="D112" t="s">
        <v>2138</v>
      </c>
      <c r="E112" t="s">
        <v>1948</v>
      </c>
      <c r="F112">
        <v>400</v>
      </c>
      <c r="G112" t="s">
        <v>1949</v>
      </c>
      <c r="I112" s="2" t="s">
        <v>2139</v>
      </c>
      <c r="J112" s="2">
        <v>558</v>
      </c>
      <c r="K112" s="3" t="s">
        <v>2140</v>
      </c>
    </row>
    <row r="113" spans="1:11" x14ac:dyDescent="0.35">
      <c r="A113" t="s">
        <v>2141</v>
      </c>
      <c r="B113" t="s">
        <v>2142</v>
      </c>
      <c r="C113" t="s">
        <v>2143</v>
      </c>
      <c r="D113" t="s">
        <v>2144</v>
      </c>
      <c r="E113" t="s">
        <v>2002</v>
      </c>
      <c r="F113">
        <v>398</v>
      </c>
      <c r="G113" t="s">
        <v>2003</v>
      </c>
      <c r="I113" s="2" t="s">
        <v>2145</v>
      </c>
      <c r="J113" s="2">
        <v>578</v>
      </c>
      <c r="K113" s="3" t="s">
        <v>2146</v>
      </c>
    </row>
    <row r="114" spans="1:11" x14ac:dyDescent="0.35">
      <c r="A114" t="s">
        <v>2147</v>
      </c>
      <c r="B114" t="s">
        <v>2148</v>
      </c>
      <c r="C114" t="s">
        <v>2149</v>
      </c>
      <c r="D114" t="s">
        <v>2150</v>
      </c>
      <c r="E114" t="s">
        <v>1960</v>
      </c>
      <c r="F114">
        <v>404</v>
      </c>
      <c r="G114" t="s">
        <v>1961</v>
      </c>
      <c r="I114" s="2" t="s">
        <v>2151</v>
      </c>
      <c r="J114" s="2">
        <v>524</v>
      </c>
      <c r="K114" s="3" t="s">
        <v>2152</v>
      </c>
    </row>
    <row r="115" spans="1:11" x14ac:dyDescent="0.35">
      <c r="A115" t="s">
        <v>2153</v>
      </c>
      <c r="B115" t="s">
        <v>2154</v>
      </c>
      <c r="C115" t="s">
        <v>2155</v>
      </c>
      <c r="D115" t="s">
        <v>2156</v>
      </c>
      <c r="I115" s="2" t="s">
        <v>2157</v>
      </c>
      <c r="J115" s="2">
        <v>554</v>
      </c>
      <c r="K115" s="3" t="s">
        <v>2158</v>
      </c>
    </row>
    <row r="116" spans="1:11" x14ac:dyDescent="0.35">
      <c r="A116" t="s">
        <v>2159</v>
      </c>
      <c r="B116" t="s">
        <v>2160</v>
      </c>
      <c r="C116" t="s">
        <v>2161</v>
      </c>
      <c r="D116" t="s">
        <v>2162</v>
      </c>
      <c r="E116" t="s">
        <v>1980</v>
      </c>
      <c r="F116">
        <v>408</v>
      </c>
      <c r="G116" t="s">
        <v>1981</v>
      </c>
      <c r="I116" s="2" t="s">
        <v>2163</v>
      </c>
      <c r="J116" s="2">
        <v>512</v>
      </c>
      <c r="K116" s="3" t="s">
        <v>2164</v>
      </c>
    </row>
    <row r="117" spans="1:11" x14ac:dyDescent="0.35">
      <c r="A117" t="s">
        <v>2165</v>
      </c>
      <c r="B117" t="s">
        <v>2166</v>
      </c>
      <c r="C117" t="s">
        <v>2167</v>
      </c>
      <c r="D117" t="s">
        <v>2168</v>
      </c>
      <c r="E117" t="s">
        <v>1986</v>
      </c>
      <c r="F117">
        <v>410</v>
      </c>
      <c r="G117" t="s">
        <v>1987</v>
      </c>
      <c r="I117" s="2" t="s">
        <v>2169</v>
      </c>
      <c r="J117" s="2">
        <v>590</v>
      </c>
      <c r="K117" s="3" t="s">
        <v>2170</v>
      </c>
    </row>
    <row r="118" spans="1:11" x14ac:dyDescent="0.35">
      <c r="A118" t="s">
        <v>2171</v>
      </c>
      <c r="B118" t="s">
        <v>2172</v>
      </c>
      <c r="C118" t="s">
        <v>2173</v>
      </c>
      <c r="D118" t="s">
        <v>451</v>
      </c>
      <c r="E118" t="s">
        <v>1232</v>
      </c>
      <c r="F118">
        <v>978</v>
      </c>
      <c r="G118" t="s">
        <v>1233</v>
      </c>
      <c r="I118" s="2" t="s">
        <v>2174</v>
      </c>
      <c r="J118" s="2">
        <v>604</v>
      </c>
      <c r="K118" s="3" t="s">
        <v>2175</v>
      </c>
    </row>
    <row r="119" spans="1:11" x14ac:dyDescent="0.35">
      <c r="A119" t="s">
        <v>2176</v>
      </c>
      <c r="B119" t="s">
        <v>2177</v>
      </c>
      <c r="C119" t="s">
        <v>2178</v>
      </c>
      <c r="D119" t="s">
        <v>2179</v>
      </c>
      <c r="E119" t="s">
        <v>1992</v>
      </c>
      <c r="F119">
        <v>414</v>
      </c>
      <c r="G119" t="s">
        <v>1993</v>
      </c>
      <c r="I119" s="2" t="s">
        <v>2180</v>
      </c>
      <c r="J119" s="2">
        <v>598</v>
      </c>
      <c r="K119" s="3" t="s">
        <v>2181</v>
      </c>
    </row>
    <row r="120" spans="1:11" x14ac:dyDescent="0.35">
      <c r="A120" t="s">
        <v>2182</v>
      </c>
      <c r="B120" t="s">
        <v>2183</v>
      </c>
      <c r="C120" t="s">
        <v>2184</v>
      </c>
      <c r="D120" t="s">
        <v>2185</v>
      </c>
      <c r="E120" t="s">
        <v>1966</v>
      </c>
      <c r="F120">
        <v>417</v>
      </c>
      <c r="G120" t="s">
        <v>1967</v>
      </c>
      <c r="I120" s="2" t="s">
        <v>2186</v>
      </c>
      <c r="J120" s="2">
        <v>608</v>
      </c>
      <c r="K120" s="3" t="s">
        <v>2187</v>
      </c>
    </row>
    <row r="121" spans="1:11" x14ac:dyDescent="0.35">
      <c r="A121" t="s">
        <v>2188</v>
      </c>
      <c r="B121" t="s">
        <v>2189</v>
      </c>
      <c r="C121" t="s">
        <v>2190</v>
      </c>
      <c r="D121" t="s">
        <v>2191</v>
      </c>
      <c r="E121" t="s">
        <v>2008</v>
      </c>
      <c r="F121">
        <v>418</v>
      </c>
      <c r="G121" t="s">
        <v>2009</v>
      </c>
      <c r="I121" s="2" t="s">
        <v>2192</v>
      </c>
      <c r="J121" s="2">
        <v>586</v>
      </c>
      <c r="K121" s="3" t="s">
        <v>2193</v>
      </c>
    </row>
    <row r="122" spans="1:11" x14ac:dyDescent="0.35">
      <c r="A122" t="s">
        <v>2194</v>
      </c>
      <c r="B122" t="s">
        <v>2195</v>
      </c>
      <c r="C122" t="s">
        <v>2196</v>
      </c>
      <c r="D122" t="s">
        <v>2197</v>
      </c>
      <c r="E122" t="s">
        <v>1232</v>
      </c>
      <c r="F122">
        <v>978</v>
      </c>
      <c r="G122" t="s">
        <v>1233</v>
      </c>
      <c r="I122" s="2" t="s">
        <v>2198</v>
      </c>
      <c r="J122" s="2">
        <v>985</v>
      </c>
      <c r="K122" s="3" t="s">
        <v>2199</v>
      </c>
    </row>
    <row r="123" spans="1:11" x14ac:dyDescent="0.35">
      <c r="A123" t="s">
        <v>2200</v>
      </c>
      <c r="B123" t="s">
        <v>2201</v>
      </c>
      <c r="C123" t="s">
        <v>2202</v>
      </c>
      <c r="D123" t="s">
        <v>2203</v>
      </c>
      <c r="E123" t="s">
        <v>2014</v>
      </c>
      <c r="F123">
        <v>422</v>
      </c>
      <c r="G123" t="s">
        <v>2015</v>
      </c>
      <c r="I123" s="2" t="s">
        <v>2204</v>
      </c>
      <c r="J123" s="2">
        <v>600</v>
      </c>
      <c r="K123" s="3" t="s">
        <v>2205</v>
      </c>
    </row>
    <row r="124" spans="1:11" x14ac:dyDescent="0.35">
      <c r="A124" t="s">
        <v>2206</v>
      </c>
      <c r="B124" t="s">
        <v>2207</v>
      </c>
      <c r="C124" t="s">
        <v>2208</v>
      </c>
      <c r="D124" t="s">
        <v>2209</v>
      </c>
      <c r="E124" t="s">
        <v>2032</v>
      </c>
      <c r="F124">
        <v>426</v>
      </c>
      <c r="G124" t="s">
        <v>2033</v>
      </c>
      <c r="I124" s="2" t="s">
        <v>2210</v>
      </c>
      <c r="J124" s="2">
        <v>634</v>
      </c>
      <c r="K124" s="3" t="s">
        <v>2211</v>
      </c>
    </row>
    <row r="125" spans="1:11" x14ac:dyDescent="0.35">
      <c r="A125" t="s">
        <v>2212</v>
      </c>
      <c r="B125" t="s">
        <v>2213</v>
      </c>
      <c r="C125" t="s">
        <v>2214</v>
      </c>
      <c r="D125" t="s">
        <v>2215</v>
      </c>
      <c r="E125" t="s">
        <v>2026</v>
      </c>
      <c r="F125">
        <v>430</v>
      </c>
      <c r="G125" t="s">
        <v>2027</v>
      </c>
      <c r="I125" s="2" t="s">
        <v>2216</v>
      </c>
      <c r="J125" s="2">
        <v>946</v>
      </c>
      <c r="K125" s="3" t="s">
        <v>2217</v>
      </c>
    </row>
    <row r="126" spans="1:11" x14ac:dyDescent="0.35">
      <c r="A126" t="s">
        <v>2218</v>
      </c>
      <c r="B126" t="s">
        <v>2219</v>
      </c>
      <c r="C126" t="s">
        <v>2220</v>
      </c>
      <c r="D126" t="s">
        <v>2221</v>
      </c>
      <c r="E126" t="s">
        <v>2038</v>
      </c>
      <c r="F126">
        <v>434</v>
      </c>
      <c r="G126" t="s">
        <v>2039</v>
      </c>
      <c r="I126" s="2" t="s">
        <v>2222</v>
      </c>
      <c r="J126" s="2">
        <v>941</v>
      </c>
      <c r="K126" s="3" t="s">
        <v>2223</v>
      </c>
    </row>
    <row r="127" spans="1:11" x14ac:dyDescent="0.35">
      <c r="A127" t="s">
        <v>2224</v>
      </c>
      <c r="B127" t="s">
        <v>2225</v>
      </c>
      <c r="C127" t="s">
        <v>2226</v>
      </c>
      <c r="D127" t="s">
        <v>2227</v>
      </c>
      <c r="E127" t="s">
        <v>1597</v>
      </c>
      <c r="F127">
        <v>756</v>
      </c>
      <c r="G127" t="s">
        <v>1598</v>
      </c>
      <c r="I127" s="2" t="s">
        <v>2228</v>
      </c>
      <c r="J127" s="2">
        <v>643</v>
      </c>
      <c r="K127" s="3" t="s">
        <v>2229</v>
      </c>
    </row>
    <row r="128" spans="1:11" x14ac:dyDescent="0.35">
      <c r="A128" t="s">
        <v>2230</v>
      </c>
      <c r="B128" t="s">
        <v>2231</v>
      </c>
      <c r="C128" t="s">
        <v>2232</v>
      </c>
      <c r="D128" t="s">
        <v>2233</v>
      </c>
      <c r="E128" t="s">
        <v>1232</v>
      </c>
      <c r="F128">
        <v>978</v>
      </c>
      <c r="G128" t="s">
        <v>1233</v>
      </c>
      <c r="I128" s="2" t="s">
        <v>2234</v>
      </c>
      <c r="J128" s="2">
        <v>646</v>
      </c>
      <c r="K128" s="3" t="s">
        <v>2235</v>
      </c>
    </row>
    <row r="129" spans="1:11" x14ac:dyDescent="0.35">
      <c r="A129" t="s">
        <v>2236</v>
      </c>
      <c r="B129" t="s">
        <v>2237</v>
      </c>
      <c r="C129" t="s">
        <v>2238</v>
      </c>
      <c r="D129" t="s">
        <v>2239</v>
      </c>
      <c r="E129" t="s">
        <v>1232</v>
      </c>
      <c r="F129">
        <v>978</v>
      </c>
      <c r="G129" t="s">
        <v>1233</v>
      </c>
      <c r="I129" s="2" t="s">
        <v>2240</v>
      </c>
      <c r="J129" s="2">
        <v>682</v>
      </c>
      <c r="K129" s="3" t="s">
        <v>2241</v>
      </c>
    </row>
    <row r="130" spans="1:11" x14ac:dyDescent="0.35">
      <c r="A130" t="s">
        <v>2242</v>
      </c>
      <c r="B130" t="s">
        <v>2243</v>
      </c>
      <c r="C130" t="s">
        <v>2244</v>
      </c>
      <c r="D130" t="s">
        <v>2245</v>
      </c>
      <c r="E130" t="s">
        <v>2080</v>
      </c>
      <c r="F130">
        <v>446</v>
      </c>
      <c r="G130" t="s">
        <v>2081</v>
      </c>
      <c r="I130" s="2" t="s">
        <v>2246</v>
      </c>
      <c r="J130" s="2">
        <v>90</v>
      </c>
      <c r="K130" s="3" t="s">
        <v>2247</v>
      </c>
    </row>
    <row r="131" spans="1:11" x14ac:dyDescent="0.35">
      <c r="A131" t="s">
        <v>2248</v>
      </c>
      <c r="B131" t="s">
        <v>2249</v>
      </c>
      <c r="C131" t="s">
        <v>2062</v>
      </c>
      <c r="D131" t="s">
        <v>2250</v>
      </c>
      <c r="E131" t="s">
        <v>2062</v>
      </c>
      <c r="F131">
        <v>807</v>
      </c>
      <c r="G131" t="s">
        <v>2063</v>
      </c>
      <c r="I131" s="2" t="s">
        <v>2251</v>
      </c>
      <c r="J131" s="2">
        <v>690</v>
      </c>
      <c r="K131" s="3" t="s">
        <v>2252</v>
      </c>
    </row>
    <row r="132" spans="1:11" x14ac:dyDescent="0.35">
      <c r="A132" t="s">
        <v>2253</v>
      </c>
      <c r="B132" t="s">
        <v>2254</v>
      </c>
      <c r="C132" t="s">
        <v>2255</v>
      </c>
      <c r="D132" t="s">
        <v>2256</v>
      </c>
      <c r="E132" t="s">
        <v>2056</v>
      </c>
      <c r="F132">
        <v>969</v>
      </c>
      <c r="G132" t="s">
        <v>2057</v>
      </c>
      <c r="I132" s="2" t="s">
        <v>2257</v>
      </c>
      <c r="J132" s="2">
        <v>938</v>
      </c>
      <c r="K132" s="3" t="s">
        <v>2258</v>
      </c>
    </row>
    <row r="133" spans="1:11" x14ac:dyDescent="0.35">
      <c r="A133" t="s">
        <v>2259</v>
      </c>
      <c r="B133" t="s">
        <v>2260</v>
      </c>
      <c r="C133" t="s">
        <v>2261</v>
      </c>
      <c r="D133" t="s">
        <v>2262</v>
      </c>
      <c r="E133" t="s">
        <v>2104</v>
      </c>
      <c r="F133">
        <v>454</v>
      </c>
      <c r="G133" t="s">
        <v>2105</v>
      </c>
      <c r="I133" s="2" t="s">
        <v>2263</v>
      </c>
      <c r="J133" s="2">
        <v>752</v>
      </c>
      <c r="K133" s="3" t="s">
        <v>2264</v>
      </c>
    </row>
    <row r="134" spans="1:11" x14ac:dyDescent="0.35">
      <c r="A134" t="s">
        <v>2265</v>
      </c>
      <c r="B134" t="s">
        <v>2266</v>
      </c>
      <c r="C134" t="s">
        <v>2267</v>
      </c>
      <c r="D134" t="s">
        <v>2268</v>
      </c>
      <c r="E134" t="s">
        <v>2116</v>
      </c>
      <c r="F134">
        <v>458</v>
      </c>
      <c r="G134" t="s">
        <v>2117</v>
      </c>
      <c r="I134" s="2" t="s">
        <v>2269</v>
      </c>
      <c r="J134" s="2">
        <v>702</v>
      </c>
      <c r="K134" s="3" t="s">
        <v>2270</v>
      </c>
    </row>
    <row r="135" spans="1:11" x14ac:dyDescent="0.35">
      <c r="A135" t="s">
        <v>2271</v>
      </c>
      <c r="B135" t="s">
        <v>2272</v>
      </c>
      <c r="C135" t="s">
        <v>2273</v>
      </c>
      <c r="D135" t="s">
        <v>2274</v>
      </c>
      <c r="E135" t="s">
        <v>2098</v>
      </c>
      <c r="F135">
        <v>462</v>
      </c>
      <c r="G135" t="s">
        <v>2099</v>
      </c>
      <c r="I135" s="2" t="s">
        <v>2275</v>
      </c>
      <c r="J135" s="2">
        <v>654</v>
      </c>
      <c r="K135" s="3" t="s">
        <v>2276</v>
      </c>
    </row>
    <row r="136" spans="1:11" x14ac:dyDescent="0.35">
      <c r="A136" t="s">
        <v>2277</v>
      </c>
      <c r="B136" t="s">
        <v>2278</v>
      </c>
      <c r="C136" t="s">
        <v>2279</v>
      </c>
      <c r="D136" t="s">
        <v>2280</v>
      </c>
      <c r="E136" t="s">
        <v>1484</v>
      </c>
      <c r="F136">
        <v>952</v>
      </c>
      <c r="G136" t="s">
        <v>1485</v>
      </c>
      <c r="I136" s="2" t="s">
        <v>2281</v>
      </c>
      <c r="J136" s="2">
        <v>694</v>
      </c>
      <c r="K136" s="3" t="s">
        <v>2282</v>
      </c>
    </row>
    <row r="137" spans="1:11" x14ac:dyDescent="0.35">
      <c r="A137" t="s">
        <v>2283</v>
      </c>
      <c r="B137" t="s">
        <v>2284</v>
      </c>
      <c r="C137" t="s">
        <v>2285</v>
      </c>
      <c r="D137" t="s">
        <v>2286</v>
      </c>
      <c r="E137" t="s">
        <v>1232</v>
      </c>
      <c r="F137">
        <v>978</v>
      </c>
      <c r="G137" t="s">
        <v>1233</v>
      </c>
      <c r="I137" s="2" t="s">
        <v>2287</v>
      </c>
      <c r="J137" s="2">
        <v>706</v>
      </c>
      <c r="K137" s="3" t="s">
        <v>2288</v>
      </c>
    </row>
    <row r="138" spans="1:11" x14ac:dyDescent="0.35">
      <c r="A138" t="s">
        <v>2289</v>
      </c>
      <c r="B138" t="s">
        <v>2290</v>
      </c>
      <c r="C138" t="s">
        <v>2291</v>
      </c>
      <c r="D138" t="s">
        <v>2292</v>
      </c>
      <c r="E138" t="s">
        <v>282</v>
      </c>
      <c r="F138">
        <v>840</v>
      </c>
      <c r="G138" t="s">
        <v>1202</v>
      </c>
      <c r="I138" s="2" t="s">
        <v>2293</v>
      </c>
      <c r="J138" s="2">
        <v>968</v>
      </c>
      <c r="K138" s="3" t="s">
        <v>2294</v>
      </c>
    </row>
    <row r="139" spans="1:11" x14ac:dyDescent="0.35">
      <c r="A139" t="s">
        <v>2295</v>
      </c>
      <c r="B139" t="s">
        <v>2296</v>
      </c>
      <c r="C139" t="s">
        <v>2297</v>
      </c>
      <c r="D139" t="s">
        <v>2298</v>
      </c>
      <c r="E139" t="s">
        <v>1232</v>
      </c>
      <c r="F139">
        <v>978</v>
      </c>
      <c r="G139" t="s">
        <v>1233</v>
      </c>
      <c r="I139" s="2" t="s">
        <v>2299</v>
      </c>
      <c r="J139" s="2">
        <v>728</v>
      </c>
      <c r="K139" s="3" t="s">
        <v>2300</v>
      </c>
    </row>
    <row r="140" spans="1:11" x14ac:dyDescent="0.35">
      <c r="A140" t="s">
        <v>2301</v>
      </c>
      <c r="B140" t="s">
        <v>2302</v>
      </c>
      <c r="C140" t="s">
        <v>2303</v>
      </c>
      <c r="D140" t="s">
        <v>2304</v>
      </c>
      <c r="E140" t="s">
        <v>2086</v>
      </c>
      <c r="F140">
        <v>478</v>
      </c>
      <c r="G140" t="s">
        <v>2087</v>
      </c>
      <c r="I140" s="2" t="s">
        <v>2305</v>
      </c>
      <c r="J140" s="2">
        <v>678</v>
      </c>
      <c r="K140" s="3" t="s">
        <v>2306</v>
      </c>
    </row>
    <row r="141" spans="1:11" x14ac:dyDescent="0.35">
      <c r="A141" t="s">
        <v>2307</v>
      </c>
      <c r="B141" t="s">
        <v>2308</v>
      </c>
      <c r="C141" t="s">
        <v>2309</v>
      </c>
      <c r="D141" t="s">
        <v>2310</v>
      </c>
      <c r="E141" t="s">
        <v>2092</v>
      </c>
      <c r="F141">
        <v>480</v>
      </c>
      <c r="G141" t="s">
        <v>2093</v>
      </c>
      <c r="I141" s="2" t="s">
        <v>2311</v>
      </c>
      <c r="J141" s="2">
        <v>760</v>
      </c>
      <c r="K141" s="3" t="s">
        <v>2312</v>
      </c>
    </row>
    <row r="142" spans="1:11" x14ac:dyDescent="0.35">
      <c r="A142" t="s">
        <v>2313</v>
      </c>
      <c r="B142" t="s">
        <v>2314</v>
      </c>
      <c r="C142" t="s">
        <v>2315</v>
      </c>
      <c r="D142" t="s">
        <v>2316</v>
      </c>
      <c r="E142" t="s">
        <v>1232</v>
      </c>
      <c r="F142">
        <v>978</v>
      </c>
      <c r="G142" t="s">
        <v>1233</v>
      </c>
      <c r="I142" s="2" t="s">
        <v>1872</v>
      </c>
      <c r="J142" s="2">
        <v>748</v>
      </c>
      <c r="K142" s="3" t="s">
        <v>1873</v>
      </c>
    </row>
    <row r="143" spans="1:11" x14ac:dyDescent="0.35">
      <c r="A143" t="s">
        <v>2317</v>
      </c>
      <c r="B143" t="s">
        <v>2318</v>
      </c>
      <c r="C143" t="s">
        <v>2319</v>
      </c>
      <c r="D143" t="s">
        <v>2320</v>
      </c>
      <c r="E143" t="s">
        <v>2110</v>
      </c>
      <c r="F143">
        <v>484</v>
      </c>
      <c r="G143" t="s">
        <v>2111</v>
      </c>
      <c r="I143" s="2" t="s">
        <v>2321</v>
      </c>
      <c r="J143" s="2">
        <v>764</v>
      </c>
      <c r="K143" s="3" t="s">
        <v>2322</v>
      </c>
    </row>
    <row r="144" spans="1:11" x14ac:dyDescent="0.35">
      <c r="A144" t="s">
        <v>2323</v>
      </c>
      <c r="B144" t="s">
        <v>2324</v>
      </c>
      <c r="C144" t="s">
        <v>2325</v>
      </c>
      <c r="D144" t="s">
        <v>2326</v>
      </c>
      <c r="E144" t="s">
        <v>282</v>
      </c>
      <c r="F144">
        <v>840</v>
      </c>
      <c r="G144" t="s">
        <v>1202</v>
      </c>
      <c r="I144" s="2" t="s">
        <v>2327</v>
      </c>
      <c r="J144" s="2">
        <v>972</v>
      </c>
      <c r="K144" s="3" t="s">
        <v>2328</v>
      </c>
    </row>
    <row r="145" spans="1:11" x14ac:dyDescent="0.35">
      <c r="A145" t="s">
        <v>2329</v>
      </c>
      <c r="B145" t="s">
        <v>2330</v>
      </c>
      <c r="C145" t="s">
        <v>2331</v>
      </c>
      <c r="D145" t="s">
        <v>2332</v>
      </c>
      <c r="E145" t="s">
        <v>2050</v>
      </c>
      <c r="F145">
        <v>498</v>
      </c>
      <c r="G145" t="s">
        <v>2051</v>
      </c>
      <c r="I145" s="2" t="s">
        <v>2333</v>
      </c>
      <c r="J145" s="2">
        <v>934</v>
      </c>
      <c r="K145" s="3" t="s">
        <v>2334</v>
      </c>
    </row>
    <row r="146" spans="1:11" x14ac:dyDescent="0.35">
      <c r="A146" t="s">
        <v>2335</v>
      </c>
      <c r="B146" t="s">
        <v>2336</v>
      </c>
      <c r="C146" t="s">
        <v>2337</v>
      </c>
      <c r="D146" t="s">
        <v>2338</v>
      </c>
      <c r="E146" t="s">
        <v>1232</v>
      </c>
      <c r="F146">
        <v>978</v>
      </c>
      <c r="G146" t="s">
        <v>1233</v>
      </c>
      <c r="I146" s="2" t="s">
        <v>2339</v>
      </c>
      <c r="J146" s="2">
        <v>788</v>
      </c>
      <c r="K146" s="3" t="s">
        <v>2340</v>
      </c>
    </row>
    <row r="147" spans="1:11" x14ac:dyDescent="0.35">
      <c r="A147" t="s">
        <v>2341</v>
      </c>
      <c r="B147" t="s">
        <v>2342</v>
      </c>
      <c r="C147" t="s">
        <v>2343</v>
      </c>
      <c r="D147" t="s">
        <v>2344</v>
      </c>
      <c r="E147" t="s">
        <v>2074</v>
      </c>
      <c r="F147">
        <v>496</v>
      </c>
      <c r="G147" t="s">
        <v>2075</v>
      </c>
      <c r="I147" s="2" t="s">
        <v>2345</v>
      </c>
      <c r="J147" s="2">
        <v>776</v>
      </c>
      <c r="K147" s="3" t="s">
        <v>2346</v>
      </c>
    </row>
    <row r="148" spans="1:11" x14ac:dyDescent="0.35">
      <c r="A148" t="s">
        <v>2347</v>
      </c>
      <c r="B148" t="s">
        <v>2348</v>
      </c>
      <c r="C148" t="s">
        <v>2349</v>
      </c>
      <c r="D148" t="s">
        <v>2350</v>
      </c>
      <c r="E148" t="s">
        <v>1232</v>
      </c>
      <c r="F148">
        <v>978</v>
      </c>
      <c r="G148" t="s">
        <v>1233</v>
      </c>
      <c r="I148" s="2" t="s">
        <v>2351</v>
      </c>
      <c r="J148" s="2">
        <v>949</v>
      </c>
      <c r="K148" s="3" t="s">
        <v>2352</v>
      </c>
    </row>
    <row r="149" spans="1:11" x14ac:dyDescent="0.35">
      <c r="A149" t="s">
        <v>2353</v>
      </c>
      <c r="B149" t="s">
        <v>2354</v>
      </c>
      <c r="C149" t="s">
        <v>2355</v>
      </c>
      <c r="D149" t="s">
        <v>2356</v>
      </c>
      <c r="E149" t="s">
        <v>1300</v>
      </c>
      <c r="F149">
        <v>951</v>
      </c>
      <c r="G149" t="s">
        <v>1301</v>
      </c>
      <c r="I149" s="2" t="s">
        <v>2357</v>
      </c>
      <c r="J149" s="2">
        <v>780</v>
      </c>
      <c r="K149" s="3" t="s">
        <v>2358</v>
      </c>
    </row>
    <row r="150" spans="1:11" x14ac:dyDescent="0.35">
      <c r="A150" t="s">
        <v>2359</v>
      </c>
      <c r="B150" t="s">
        <v>2360</v>
      </c>
      <c r="C150" t="s">
        <v>2361</v>
      </c>
      <c r="D150" t="s">
        <v>2362</v>
      </c>
      <c r="E150" t="s">
        <v>2044</v>
      </c>
      <c r="F150">
        <v>504</v>
      </c>
      <c r="G150" t="s">
        <v>2045</v>
      </c>
      <c r="I150" s="2" t="s">
        <v>2363</v>
      </c>
      <c r="J150" s="2">
        <v>0</v>
      </c>
      <c r="K150" s="3" t="s">
        <v>2364</v>
      </c>
    </row>
    <row r="151" spans="1:11" x14ac:dyDescent="0.35">
      <c r="A151" t="s">
        <v>2365</v>
      </c>
      <c r="B151" t="s">
        <v>2366</v>
      </c>
      <c r="C151" t="s">
        <v>2367</v>
      </c>
      <c r="D151" t="s">
        <v>2368</v>
      </c>
      <c r="E151" t="s">
        <v>2122</v>
      </c>
      <c r="F151">
        <v>943</v>
      </c>
      <c r="G151" t="s">
        <v>2123</v>
      </c>
      <c r="I151" s="2" t="s">
        <v>2369</v>
      </c>
      <c r="J151" s="2">
        <v>901</v>
      </c>
      <c r="K151" s="3" t="s">
        <v>2370</v>
      </c>
    </row>
    <row r="152" spans="1:11" x14ac:dyDescent="0.35">
      <c r="A152" t="s">
        <v>2371</v>
      </c>
      <c r="B152" t="s">
        <v>2372</v>
      </c>
      <c r="C152" t="s">
        <v>2373</v>
      </c>
      <c r="D152" t="s">
        <v>2374</v>
      </c>
      <c r="E152" t="s">
        <v>2068</v>
      </c>
      <c r="F152">
        <v>104</v>
      </c>
      <c r="G152" t="s">
        <v>2069</v>
      </c>
      <c r="I152" s="2" t="s">
        <v>2375</v>
      </c>
      <c r="J152" s="2">
        <v>834</v>
      </c>
      <c r="K152" s="3" t="s">
        <v>2376</v>
      </c>
    </row>
    <row r="153" spans="1:11" x14ac:dyDescent="0.35">
      <c r="A153" t="s">
        <v>2377</v>
      </c>
      <c r="B153" t="s">
        <v>2378</v>
      </c>
      <c r="C153" t="s">
        <v>2379</v>
      </c>
      <c r="D153" t="s">
        <v>2380</v>
      </c>
      <c r="E153" t="s">
        <v>2128</v>
      </c>
      <c r="F153">
        <v>516</v>
      </c>
      <c r="G153" t="s">
        <v>2129</v>
      </c>
      <c r="I153" s="2" t="s">
        <v>92</v>
      </c>
      <c r="J153" s="2">
        <v>980</v>
      </c>
      <c r="K153" s="3" t="s">
        <v>2381</v>
      </c>
    </row>
    <row r="154" spans="1:11" x14ac:dyDescent="0.35">
      <c r="A154" t="s">
        <v>2382</v>
      </c>
      <c r="B154" t="s">
        <v>2383</v>
      </c>
      <c r="C154" t="s">
        <v>2384</v>
      </c>
      <c r="D154" t="s">
        <v>2385</v>
      </c>
      <c r="I154" s="2" t="s">
        <v>2386</v>
      </c>
      <c r="J154" s="2">
        <v>800</v>
      </c>
      <c r="K154" s="3" t="s">
        <v>2387</v>
      </c>
    </row>
    <row r="155" spans="1:11" x14ac:dyDescent="0.35">
      <c r="A155" t="s">
        <v>2388</v>
      </c>
      <c r="B155" t="s">
        <v>2389</v>
      </c>
      <c r="C155" t="s">
        <v>2390</v>
      </c>
      <c r="D155" t="s">
        <v>2391</v>
      </c>
      <c r="E155" t="s">
        <v>2151</v>
      </c>
      <c r="F155">
        <v>524</v>
      </c>
      <c r="G155" t="s">
        <v>2152</v>
      </c>
      <c r="I155" s="2" t="s">
        <v>282</v>
      </c>
      <c r="J155" s="2">
        <v>840</v>
      </c>
      <c r="K155" s="3" t="s">
        <v>1202</v>
      </c>
    </row>
    <row r="156" spans="1:11" x14ac:dyDescent="0.35">
      <c r="A156" t="s">
        <v>2392</v>
      </c>
      <c r="B156" t="s">
        <v>2393</v>
      </c>
      <c r="C156" t="s">
        <v>2394</v>
      </c>
      <c r="D156" t="s">
        <v>2395</v>
      </c>
      <c r="E156" t="s">
        <v>1232</v>
      </c>
      <c r="F156">
        <v>978</v>
      </c>
      <c r="G156" t="s">
        <v>1233</v>
      </c>
      <c r="I156" s="2" t="s">
        <v>282</v>
      </c>
      <c r="J156" s="2"/>
      <c r="K156" s="3"/>
    </row>
    <row r="157" spans="1:11" x14ac:dyDescent="0.35">
      <c r="A157" t="s">
        <v>2396</v>
      </c>
      <c r="B157" t="s">
        <v>2397</v>
      </c>
      <c r="C157" t="s">
        <v>2398</v>
      </c>
      <c r="D157" t="s">
        <v>2399</v>
      </c>
      <c r="E157" t="s">
        <v>1350</v>
      </c>
      <c r="F157">
        <v>532</v>
      </c>
      <c r="G157" t="s">
        <v>1351</v>
      </c>
      <c r="I157" s="2" t="s">
        <v>2400</v>
      </c>
      <c r="J157" s="2">
        <v>858</v>
      </c>
      <c r="K157" s="3" t="s">
        <v>2401</v>
      </c>
    </row>
    <row r="158" spans="1:11" x14ac:dyDescent="0.35">
      <c r="A158" t="s">
        <v>2402</v>
      </c>
      <c r="B158" t="s">
        <v>2403</v>
      </c>
      <c r="C158" t="s">
        <v>2404</v>
      </c>
      <c r="D158" t="s">
        <v>2405</v>
      </c>
      <c r="I158" s="2" t="s">
        <v>2406</v>
      </c>
      <c r="J158" s="2">
        <v>860</v>
      </c>
      <c r="K158" s="3" t="s">
        <v>2407</v>
      </c>
    </row>
    <row r="159" spans="1:11" x14ac:dyDescent="0.35">
      <c r="A159" t="s">
        <v>2408</v>
      </c>
      <c r="B159" t="s">
        <v>2409</v>
      </c>
      <c r="C159" t="s">
        <v>2410</v>
      </c>
      <c r="D159" t="s">
        <v>2411</v>
      </c>
      <c r="E159" t="s">
        <v>2157</v>
      </c>
      <c r="F159">
        <v>554</v>
      </c>
      <c r="G159" t="s">
        <v>2158</v>
      </c>
      <c r="I159" s="2" t="s">
        <v>2412</v>
      </c>
      <c r="J159" s="2">
        <v>937</v>
      </c>
      <c r="K159" s="3" t="s">
        <v>2413</v>
      </c>
    </row>
    <row r="160" spans="1:11" x14ac:dyDescent="0.35">
      <c r="A160" t="s">
        <v>2414</v>
      </c>
      <c r="B160" t="s">
        <v>2415</v>
      </c>
      <c r="C160" t="s">
        <v>2416</v>
      </c>
      <c r="D160" t="s">
        <v>2417</v>
      </c>
      <c r="E160" t="s">
        <v>2139</v>
      </c>
      <c r="F160">
        <v>558</v>
      </c>
      <c r="G160" t="s">
        <v>2140</v>
      </c>
      <c r="I160" s="2" t="s">
        <v>2418</v>
      </c>
      <c r="J160" s="2">
        <v>704</v>
      </c>
      <c r="K160" s="3" t="s">
        <v>2419</v>
      </c>
    </row>
    <row r="161" spans="1:11" x14ac:dyDescent="0.35">
      <c r="A161" t="s">
        <v>2420</v>
      </c>
      <c r="B161" t="s">
        <v>2421</v>
      </c>
      <c r="C161" t="s">
        <v>2422</v>
      </c>
      <c r="D161" t="s">
        <v>2423</v>
      </c>
      <c r="E161" t="s">
        <v>1484</v>
      </c>
      <c r="F161">
        <v>952</v>
      </c>
      <c r="G161" t="s">
        <v>1485</v>
      </c>
      <c r="I161" s="2" t="s">
        <v>2424</v>
      </c>
      <c r="J161" s="2">
        <v>548</v>
      </c>
      <c r="K161" s="3" t="s">
        <v>2425</v>
      </c>
    </row>
    <row r="162" spans="1:11" x14ac:dyDescent="0.35">
      <c r="A162" t="s">
        <v>2426</v>
      </c>
      <c r="B162" t="s">
        <v>2427</v>
      </c>
      <c r="C162" t="s">
        <v>2428</v>
      </c>
      <c r="D162" t="s">
        <v>2429</v>
      </c>
      <c r="E162" t="s">
        <v>2133</v>
      </c>
      <c r="F162">
        <v>566</v>
      </c>
      <c r="G162" t="s">
        <v>2134</v>
      </c>
      <c r="I162" s="2" t="s">
        <v>2430</v>
      </c>
      <c r="J162" s="2">
        <v>882</v>
      </c>
      <c r="K162" s="3" t="s">
        <v>2431</v>
      </c>
    </row>
    <row r="163" spans="1:11" x14ac:dyDescent="0.35">
      <c r="A163" t="s">
        <v>2432</v>
      </c>
      <c r="B163" t="s">
        <v>2433</v>
      </c>
      <c r="C163" t="s">
        <v>2434</v>
      </c>
      <c r="D163" t="s">
        <v>2435</v>
      </c>
      <c r="I163" s="2" t="s">
        <v>1617</v>
      </c>
      <c r="J163" s="2">
        <v>950</v>
      </c>
      <c r="K163" s="3" t="s">
        <v>1618</v>
      </c>
    </row>
    <row r="164" spans="1:11" x14ac:dyDescent="0.35">
      <c r="A164" t="s">
        <v>2436</v>
      </c>
      <c r="B164" t="s">
        <v>2437</v>
      </c>
      <c r="C164" t="s">
        <v>2438</v>
      </c>
      <c r="D164" t="s">
        <v>2439</v>
      </c>
      <c r="I164" s="2" t="s">
        <v>1300</v>
      </c>
      <c r="J164" s="2">
        <v>951</v>
      </c>
      <c r="K164" s="3" t="s">
        <v>1301</v>
      </c>
    </row>
    <row r="165" spans="1:11" x14ac:dyDescent="0.35">
      <c r="A165" t="s">
        <v>2440</v>
      </c>
      <c r="B165" t="s">
        <v>2441</v>
      </c>
      <c r="C165" t="s">
        <v>2442</v>
      </c>
      <c r="D165" t="s">
        <v>2443</v>
      </c>
      <c r="E165" t="s">
        <v>282</v>
      </c>
      <c r="F165">
        <v>840</v>
      </c>
      <c r="G165" t="s">
        <v>1202</v>
      </c>
      <c r="I165" s="2" t="s">
        <v>1484</v>
      </c>
      <c r="J165" s="2">
        <v>952</v>
      </c>
      <c r="K165" s="3" t="s">
        <v>1485</v>
      </c>
    </row>
    <row r="166" spans="1:11" x14ac:dyDescent="0.35">
      <c r="A166" t="s">
        <v>2444</v>
      </c>
      <c r="B166" t="s">
        <v>2445</v>
      </c>
      <c r="C166" t="s">
        <v>2446</v>
      </c>
      <c r="D166" t="s">
        <v>2447</v>
      </c>
      <c r="E166" t="s">
        <v>2145</v>
      </c>
      <c r="F166">
        <v>578</v>
      </c>
      <c r="G166" t="s">
        <v>2146</v>
      </c>
      <c r="I166" s="2" t="s">
        <v>2448</v>
      </c>
      <c r="J166" s="2">
        <v>886</v>
      </c>
      <c r="K166" s="3" t="s">
        <v>2449</v>
      </c>
    </row>
    <row r="167" spans="1:11" x14ac:dyDescent="0.35">
      <c r="A167" t="s">
        <v>2450</v>
      </c>
      <c r="B167" t="s">
        <v>2451</v>
      </c>
      <c r="C167" t="s">
        <v>2452</v>
      </c>
      <c r="D167" t="s">
        <v>2453</v>
      </c>
      <c r="E167" t="s">
        <v>2163</v>
      </c>
      <c r="F167">
        <v>512</v>
      </c>
      <c r="G167" t="s">
        <v>2164</v>
      </c>
      <c r="I167" s="2" t="s">
        <v>2454</v>
      </c>
      <c r="J167" s="2">
        <v>710</v>
      </c>
      <c r="K167" s="3" t="s">
        <v>2455</v>
      </c>
    </row>
    <row r="168" spans="1:11" x14ac:dyDescent="0.35">
      <c r="A168" t="s">
        <v>2456</v>
      </c>
      <c r="B168" t="s">
        <v>2457</v>
      </c>
      <c r="C168" t="s">
        <v>2458</v>
      </c>
      <c r="D168" t="s">
        <v>2459</v>
      </c>
      <c r="E168" t="s">
        <v>2192</v>
      </c>
      <c r="F168">
        <v>586</v>
      </c>
      <c r="G168" t="s">
        <v>2193</v>
      </c>
      <c r="I168" s="2" t="s">
        <v>2460</v>
      </c>
      <c r="J168" s="2">
        <v>967</v>
      </c>
      <c r="K168" s="3" t="s">
        <v>2461</v>
      </c>
    </row>
    <row r="169" spans="1:11" x14ac:dyDescent="0.35">
      <c r="A169" t="s">
        <v>2462</v>
      </c>
      <c r="B169" t="s">
        <v>2463</v>
      </c>
      <c r="C169" t="s">
        <v>2464</v>
      </c>
      <c r="D169" t="s">
        <v>2465</v>
      </c>
      <c r="E169" t="s">
        <v>282</v>
      </c>
      <c r="F169">
        <v>840</v>
      </c>
      <c r="G169" t="s">
        <v>1202</v>
      </c>
    </row>
    <row r="170" spans="1:11" x14ac:dyDescent="0.35">
      <c r="A170" t="s">
        <v>2466</v>
      </c>
      <c r="B170" t="s">
        <v>2467</v>
      </c>
      <c r="C170" t="s">
        <v>2468</v>
      </c>
      <c r="D170" t="s">
        <v>2469</v>
      </c>
    </row>
    <row r="171" spans="1:11" x14ac:dyDescent="0.35">
      <c r="A171" t="s">
        <v>2470</v>
      </c>
      <c r="B171" t="s">
        <v>2471</v>
      </c>
      <c r="C171" t="s">
        <v>2472</v>
      </c>
      <c r="D171" t="s">
        <v>2473</v>
      </c>
      <c r="E171" t="s">
        <v>2169</v>
      </c>
      <c r="F171">
        <v>590</v>
      </c>
      <c r="G171" t="s">
        <v>2170</v>
      </c>
    </row>
    <row r="172" spans="1:11" x14ac:dyDescent="0.35">
      <c r="A172" t="s">
        <v>2474</v>
      </c>
      <c r="B172" t="s">
        <v>2475</v>
      </c>
      <c r="C172" t="s">
        <v>2476</v>
      </c>
      <c r="D172" t="s">
        <v>2477</v>
      </c>
      <c r="E172" t="s">
        <v>2180</v>
      </c>
      <c r="F172">
        <v>598</v>
      </c>
      <c r="G172" t="s">
        <v>2181</v>
      </c>
    </row>
    <row r="173" spans="1:11" x14ac:dyDescent="0.35">
      <c r="A173" t="s">
        <v>2478</v>
      </c>
      <c r="B173" t="s">
        <v>2479</v>
      </c>
      <c r="C173" t="s">
        <v>2480</v>
      </c>
      <c r="D173" t="s">
        <v>2481</v>
      </c>
      <c r="E173" t="s">
        <v>2204</v>
      </c>
      <c r="F173">
        <v>600</v>
      </c>
      <c r="G173" t="s">
        <v>2205</v>
      </c>
    </row>
    <row r="174" spans="1:11" x14ac:dyDescent="0.35">
      <c r="A174" t="s">
        <v>2482</v>
      </c>
      <c r="B174" t="s">
        <v>2483</v>
      </c>
      <c r="C174" t="s">
        <v>2484</v>
      </c>
      <c r="D174" t="s">
        <v>2485</v>
      </c>
      <c r="E174" t="s">
        <v>2174</v>
      </c>
      <c r="F174">
        <v>604</v>
      </c>
      <c r="G174" t="s">
        <v>2175</v>
      </c>
    </row>
    <row r="175" spans="1:11" x14ac:dyDescent="0.35">
      <c r="A175" t="s">
        <v>2486</v>
      </c>
      <c r="B175" t="s">
        <v>2487</v>
      </c>
      <c r="C175" t="s">
        <v>2488</v>
      </c>
      <c r="D175" t="s">
        <v>2489</v>
      </c>
      <c r="E175" t="s">
        <v>2186</v>
      </c>
      <c r="F175">
        <v>608</v>
      </c>
      <c r="G175" t="s">
        <v>2187</v>
      </c>
    </row>
    <row r="176" spans="1:11" x14ac:dyDescent="0.35">
      <c r="A176" t="s">
        <v>2490</v>
      </c>
      <c r="B176" t="s">
        <v>2491</v>
      </c>
      <c r="C176" t="s">
        <v>2492</v>
      </c>
      <c r="D176" t="s">
        <v>2493</v>
      </c>
    </row>
    <row r="177" spans="1:7" x14ac:dyDescent="0.35">
      <c r="A177" t="s">
        <v>2494</v>
      </c>
      <c r="B177" t="s">
        <v>2495</v>
      </c>
      <c r="C177" t="s">
        <v>2496</v>
      </c>
      <c r="D177" t="s">
        <v>2497</v>
      </c>
      <c r="E177" t="s">
        <v>2198</v>
      </c>
      <c r="F177">
        <v>985</v>
      </c>
      <c r="G177" t="s">
        <v>2199</v>
      </c>
    </row>
    <row r="178" spans="1:7" x14ac:dyDescent="0.35">
      <c r="A178" t="s">
        <v>2498</v>
      </c>
      <c r="B178" t="s">
        <v>2499</v>
      </c>
      <c r="C178" t="s">
        <v>2500</v>
      </c>
      <c r="D178" t="s">
        <v>2501</v>
      </c>
      <c r="E178" t="s">
        <v>1232</v>
      </c>
      <c r="F178">
        <v>978</v>
      </c>
      <c r="G178" t="s">
        <v>1233</v>
      </c>
    </row>
    <row r="179" spans="1:7" x14ac:dyDescent="0.35">
      <c r="A179" t="s">
        <v>2502</v>
      </c>
      <c r="B179" t="s">
        <v>2503</v>
      </c>
      <c r="C179" t="s">
        <v>2504</v>
      </c>
      <c r="D179" t="s">
        <v>2505</v>
      </c>
      <c r="E179" t="s">
        <v>282</v>
      </c>
      <c r="F179">
        <v>840</v>
      </c>
      <c r="G179" t="s">
        <v>1202</v>
      </c>
    </row>
    <row r="180" spans="1:7" x14ac:dyDescent="0.35">
      <c r="A180" t="s">
        <v>2506</v>
      </c>
      <c r="B180" t="s">
        <v>2507</v>
      </c>
      <c r="C180" t="s">
        <v>2508</v>
      </c>
      <c r="D180" t="s">
        <v>2509</v>
      </c>
      <c r="E180" t="s">
        <v>2210</v>
      </c>
      <c r="F180">
        <v>634</v>
      </c>
      <c r="G180" t="s">
        <v>2211</v>
      </c>
    </row>
    <row r="181" spans="1:7" x14ac:dyDescent="0.35">
      <c r="A181" t="s">
        <v>2510</v>
      </c>
      <c r="B181" t="s">
        <v>2511</v>
      </c>
      <c r="C181" t="s">
        <v>2512</v>
      </c>
      <c r="D181" t="s">
        <v>2513</v>
      </c>
      <c r="E181" t="s">
        <v>1617</v>
      </c>
      <c r="F181">
        <v>950</v>
      </c>
      <c r="G181" t="s">
        <v>1618</v>
      </c>
    </row>
    <row r="182" spans="1:7" x14ac:dyDescent="0.35">
      <c r="A182" t="s">
        <v>2514</v>
      </c>
      <c r="B182" t="s">
        <v>2515</v>
      </c>
      <c r="C182" t="s">
        <v>2516</v>
      </c>
      <c r="D182" t="s">
        <v>2517</v>
      </c>
      <c r="E182" t="s">
        <v>1232</v>
      </c>
      <c r="F182">
        <v>978</v>
      </c>
      <c r="G182" t="s">
        <v>1233</v>
      </c>
    </row>
    <row r="183" spans="1:7" x14ac:dyDescent="0.35">
      <c r="A183" t="s">
        <v>2518</v>
      </c>
      <c r="B183" t="s">
        <v>2519</v>
      </c>
      <c r="C183" t="s">
        <v>2520</v>
      </c>
      <c r="D183" t="s">
        <v>2521</v>
      </c>
      <c r="E183" t="s">
        <v>2216</v>
      </c>
      <c r="F183">
        <v>946</v>
      </c>
      <c r="G183" t="s">
        <v>2217</v>
      </c>
    </row>
    <row r="184" spans="1:7" x14ac:dyDescent="0.35">
      <c r="A184" t="s">
        <v>2522</v>
      </c>
      <c r="B184" t="s">
        <v>2523</v>
      </c>
      <c r="C184" t="s">
        <v>2524</v>
      </c>
      <c r="D184" t="s">
        <v>2525</v>
      </c>
      <c r="E184" t="s">
        <v>2228</v>
      </c>
      <c r="F184">
        <v>643</v>
      </c>
      <c r="G184" t="s">
        <v>2229</v>
      </c>
    </row>
    <row r="185" spans="1:7" x14ac:dyDescent="0.35">
      <c r="A185" t="s">
        <v>2526</v>
      </c>
      <c r="B185" t="s">
        <v>2527</v>
      </c>
      <c r="C185" t="s">
        <v>2528</v>
      </c>
      <c r="D185" t="s">
        <v>2529</v>
      </c>
      <c r="E185" t="s">
        <v>2234</v>
      </c>
      <c r="F185">
        <v>646</v>
      </c>
      <c r="G185" t="s">
        <v>2235</v>
      </c>
    </row>
    <row r="186" spans="1:7" x14ac:dyDescent="0.35">
      <c r="A186" t="s">
        <v>2530</v>
      </c>
      <c r="B186" t="s">
        <v>2531</v>
      </c>
      <c r="C186" t="s">
        <v>2532</v>
      </c>
      <c r="D186" t="s">
        <v>2533</v>
      </c>
      <c r="E186" t="s">
        <v>2275</v>
      </c>
      <c r="F186">
        <v>654</v>
      </c>
      <c r="G186" t="s">
        <v>2276</v>
      </c>
    </row>
    <row r="187" spans="1:7" x14ac:dyDescent="0.35">
      <c r="A187" t="s">
        <v>2534</v>
      </c>
      <c r="B187" t="s">
        <v>2535</v>
      </c>
      <c r="C187" t="s">
        <v>2536</v>
      </c>
      <c r="D187" t="s">
        <v>2537</v>
      </c>
      <c r="E187" t="s">
        <v>1300</v>
      </c>
      <c r="F187">
        <v>951</v>
      </c>
      <c r="G187" t="s">
        <v>1301</v>
      </c>
    </row>
    <row r="188" spans="1:7" x14ac:dyDescent="0.35">
      <c r="A188" t="s">
        <v>2538</v>
      </c>
      <c r="B188" t="s">
        <v>2539</v>
      </c>
      <c r="C188" t="s">
        <v>2540</v>
      </c>
      <c r="D188" t="s">
        <v>2541</v>
      </c>
      <c r="E188" t="s">
        <v>1300</v>
      </c>
      <c r="F188">
        <v>951</v>
      </c>
      <c r="G188" t="s">
        <v>1301</v>
      </c>
    </row>
    <row r="189" spans="1:7" x14ac:dyDescent="0.35">
      <c r="A189" t="s">
        <v>2542</v>
      </c>
      <c r="B189" t="s">
        <v>2543</v>
      </c>
      <c r="C189" t="s">
        <v>2544</v>
      </c>
      <c r="D189" t="s">
        <v>2545</v>
      </c>
      <c r="E189" t="s">
        <v>1232</v>
      </c>
      <c r="F189">
        <v>978</v>
      </c>
      <c r="G189" t="s">
        <v>1233</v>
      </c>
    </row>
    <row r="190" spans="1:7" x14ac:dyDescent="0.35">
      <c r="A190" t="s">
        <v>2546</v>
      </c>
      <c r="B190" t="s">
        <v>2547</v>
      </c>
      <c r="C190" t="s">
        <v>2548</v>
      </c>
      <c r="D190" t="s">
        <v>2549</v>
      </c>
      <c r="E190" t="s">
        <v>1300</v>
      </c>
      <c r="F190">
        <v>951</v>
      </c>
      <c r="G190" t="s">
        <v>1301</v>
      </c>
    </row>
    <row r="191" spans="1:7" x14ac:dyDescent="0.35">
      <c r="A191" t="s">
        <v>2550</v>
      </c>
      <c r="B191" t="s">
        <v>2551</v>
      </c>
      <c r="C191" t="s">
        <v>2552</v>
      </c>
      <c r="D191" t="s">
        <v>2553</v>
      </c>
      <c r="E191" t="s">
        <v>1232</v>
      </c>
      <c r="F191">
        <v>978</v>
      </c>
      <c r="G191" t="s">
        <v>1233</v>
      </c>
    </row>
    <row r="192" spans="1:7" x14ac:dyDescent="0.35">
      <c r="A192" t="s">
        <v>2554</v>
      </c>
      <c r="B192" t="s">
        <v>2555</v>
      </c>
      <c r="C192" t="s">
        <v>2556</v>
      </c>
      <c r="D192" t="s">
        <v>2557</v>
      </c>
      <c r="E192" t="s">
        <v>1232</v>
      </c>
      <c r="F192">
        <v>978</v>
      </c>
      <c r="G192" t="s">
        <v>1233</v>
      </c>
    </row>
    <row r="193" spans="1:7" x14ac:dyDescent="0.35">
      <c r="A193" t="s">
        <v>2558</v>
      </c>
      <c r="B193" t="s">
        <v>2559</v>
      </c>
      <c r="C193" t="s">
        <v>2560</v>
      </c>
      <c r="D193" t="s">
        <v>2561</v>
      </c>
      <c r="E193" t="s">
        <v>2430</v>
      </c>
      <c r="F193">
        <v>882</v>
      </c>
      <c r="G193" t="s">
        <v>2431</v>
      </c>
    </row>
    <row r="194" spans="1:7" x14ac:dyDescent="0.35">
      <c r="A194" t="s">
        <v>2562</v>
      </c>
      <c r="B194" t="s">
        <v>2563</v>
      </c>
      <c r="C194" t="s">
        <v>2564</v>
      </c>
      <c r="D194" t="s">
        <v>2565</v>
      </c>
      <c r="E194" t="s">
        <v>1232</v>
      </c>
      <c r="F194">
        <v>978</v>
      </c>
      <c r="G194" t="s">
        <v>1233</v>
      </c>
    </row>
    <row r="195" spans="1:7" x14ac:dyDescent="0.35">
      <c r="A195" t="s">
        <v>2566</v>
      </c>
      <c r="B195" t="s">
        <v>2567</v>
      </c>
      <c r="C195" t="s">
        <v>2568</v>
      </c>
      <c r="D195" t="s">
        <v>2569</v>
      </c>
      <c r="E195" t="s">
        <v>2305</v>
      </c>
      <c r="F195">
        <v>678</v>
      </c>
      <c r="G195" t="s">
        <v>2306</v>
      </c>
    </row>
    <row r="196" spans="1:7" x14ac:dyDescent="0.35">
      <c r="A196" t="s">
        <v>2570</v>
      </c>
      <c r="B196" t="s">
        <v>2571</v>
      </c>
      <c r="C196" t="s">
        <v>2572</v>
      </c>
      <c r="D196" t="s">
        <v>2573</v>
      </c>
      <c r="E196" t="s">
        <v>2240</v>
      </c>
      <c r="F196">
        <v>682</v>
      </c>
      <c r="G196" t="s">
        <v>2241</v>
      </c>
    </row>
    <row r="197" spans="1:7" x14ac:dyDescent="0.35">
      <c r="A197" t="s">
        <v>2574</v>
      </c>
      <c r="B197" t="s">
        <v>2575</v>
      </c>
      <c r="C197" t="s">
        <v>2576</v>
      </c>
      <c r="D197" t="s">
        <v>2577</v>
      </c>
      <c r="E197" t="s">
        <v>1484</v>
      </c>
      <c r="F197">
        <v>952</v>
      </c>
      <c r="G197" t="s">
        <v>1485</v>
      </c>
    </row>
    <row r="198" spans="1:7" x14ac:dyDescent="0.35">
      <c r="A198" t="s">
        <v>2578</v>
      </c>
      <c r="B198" t="s">
        <v>2579</v>
      </c>
      <c r="C198" t="s">
        <v>2580</v>
      </c>
      <c r="D198" t="s">
        <v>2581</v>
      </c>
      <c r="E198" t="s">
        <v>2222</v>
      </c>
      <c r="F198">
        <v>941</v>
      </c>
      <c r="G198" t="s">
        <v>2223</v>
      </c>
    </row>
    <row r="199" spans="1:7" x14ac:dyDescent="0.35">
      <c r="A199" t="s">
        <v>2582</v>
      </c>
      <c r="B199" t="s">
        <v>2583</v>
      </c>
      <c r="C199" t="s">
        <v>2584</v>
      </c>
      <c r="D199" t="s">
        <v>2585</v>
      </c>
      <c r="E199" t="s">
        <v>2251</v>
      </c>
      <c r="F199">
        <v>690</v>
      </c>
      <c r="G199" t="s">
        <v>2252</v>
      </c>
    </row>
    <row r="200" spans="1:7" x14ac:dyDescent="0.35">
      <c r="A200" t="s">
        <v>2586</v>
      </c>
      <c r="B200" t="s">
        <v>2587</v>
      </c>
      <c r="C200" t="s">
        <v>2588</v>
      </c>
      <c r="D200" t="s">
        <v>2589</v>
      </c>
      <c r="E200" t="s">
        <v>2281</v>
      </c>
      <c r="F200">
        <v>694</v>
      </c>
      <c r="G200" t="s">
        <v>2282</v>
      </c>
    </row>
    <row r="201" spans="1:7" x14ac:dyDescent="0.35">
      <c r="A201" t="s">
        <v>2590</v>
      </c>
      <c r="B201" t="s">
        <v>2591</v>
      </c>
      <c r="C201" t="s">
        <v>2592</v>
      </c>
      <c r="D201" t="s">
        <v>2593</v>
      </c>
      <c r="E201" t="s">
        <v>2269</v>
      </c>
      <c r="F201">
        <v>702</v>
      </c>
      <c r="G201" t="s">
        <v>2270</v>
      </c>
    </row>
    <row r="202" spans="1:7" x14ac:dyDescent="0.35">
      <c r="A202" t="s">
        <v>2594</v>
      </c>
      <c r="B202" t="s">
        <v>2595</v>
      </c>
      <c r="C202" t="s">
        <v>2596</v>
      </c>
      <c r="D202" t="s">
        <v>2597</v>
      </c>
      <c r="E202" t="s">
        <v>1232</v>
      </c>
      <c r="F202">
        <v>978</v>
      </c>
      <c r="G202" t="s">
        <v>1233</v>
      </c>
    </row>
    <row r="203" spans="1:7" x14ac:dyDescent="0.35">
      <c r="A203" t="s">
        <v>2598</v>
      </c>
      <c r="B203" t="s">
        <v>2599</v>
      </c>
      <c r="C203" t="s">
        <v>2600</v>
      </c>
      <c r="D203" t="s">
        <v>2601</v>
      </c>
      <c r="E203" t="s">
        <v>1232</v>
      </c>
      <c r="F203">
        <v>978</v>
      </c>
      <c r="G203" t="s">
        <v>1233</v>
      </c>
    </row>
    <row r="204" spans="1:7" x14ac:dyDescent="0.35">
      <c r="A204" t="s">
        <v>2602</v>
      </c>
      <c r="B204" t="s">
        <v>2603</v>
      </c>
      <c r="C204" t="s">
        <v>2604</v>
      </c>
      <c r="D204" t="s">
        <v>2605</v>
      </c>
      <c r="E204" t="s">
        <v>2246</v>
      </c>
      <c r="F204">
        <v>90</v>
      </c>
      <c r="G204" t="s">
        <v>2247</v>
      </c>
    </row>
    <row r="205" spans="1:7" x14ac:dyDescent="0.35">
      <c r="A205" t="s">
        <v>2606</v>
      </c>
      <c r="B205" t="s">
        <v>2607</v>
      </c>
      <c r="C205" t="s">
        <v>2608</v>
      </c>
      <c r="D205" t="s">
        <v>2609</v>
      </c>
      <c r="E205" t="s">
        <v>2287</v>
      </c>
      <c r="F205">
        <v>706</v>
      </c>
      <c r="G205" t="s">
        <v>2288</v>
      </c>
    </row>
    <row r="206" spans="1:7" x14ac:dyDescent="0.35">
      <c r="A206" t="s">
        <v>2610</v>
      </c>
      <c r="B206" t="s">
        <v>2611</v>
      </c>
      <c r="C206" t="s">
        <v>2612</v>
      </c>
      <c r="D206" t="s">
        <v>2613</v>
      </c>
      <c r="E206" t="s">
        <v>2454</v>
      </c>
      <c r="F206">
        <v>710</v>
      </c>
      <c r="G206" t="s">
        <v>2455</v>
      </c>
    </row>
    <row r="207" spans="1:7" x14ac:dyDescent="0.35">
      <c r="A207" t="s">
        <v>2614</v>
      </c>
      <c r="B207" t="s">
        <v>2615</v>
      </c>
      <c r="C207" t="s">
        <v>2616</v>
      </c>
      <c r="D207" t="s">
        <v>2617</v>
      </c>
    </row>
    <row r="208" spans="1:7" x14ac:dyDescent="0.35">
      <c r="A208" t="s">
        <v>2618</v>
      </c>
      <c r="B208" t="s">
        <v>2619</v>
      </c>
      <c r="C208" t="s">
        <v>2620</v>
      </c>
      <c r="D208" t="s">
        <v>2621</v>
      </c>
      <c r="E208" t="s">
        <v>2299</v>
      </c>
      <c r="F208">
        <v>728</v>
      </c>
      <c r="G208" t="s">
        <v>2300</v>
      </c>
    </row>
    <row r="209" spans="1:7" x14ac:dyDescent="0.35">
      <c r="A209" t="s">
        <v>2622</v>
      </c>
      <c r="B209" t="s">
        <v>2623</v>
      </c>
      <c r="C209" t="s">
        <v>2624</v>
      </c>
      <c r="D209" t="s">
        <v>2625</v>
      </c>
      <c r="E209" t="s">
        <v>1232</v>
      </c>
      <c r="F209">
        <v>978</v>
      </c>
      <c r="G209" t="s">
        <v>1233</v>
      </c>
    </row>
    <row r="210" spans="1:7" x14ac:dyDescent="0.35">
      <c r="A210" t="s">
        <v>2626</v>
      </c>
      <c r="B210" t="s">
        <v>2627</v>
      </c>
      <c r="C210" t="s">
        <v>2628</v>
      </c>
      <c r="D210" t="s">
        <v>2629</v>
      </c>
      <c r="E210" t="s">
        <v>2020</v>
      </c>
      <c r="F210">
        <v>144</v>
      </c>
      <c r="G210" t="s">
        <v>2021</v>
      </c>
    </row>
    <row r="211" spans="1:7" x14ac:dyDescent="0.35">
      <c r="A211" t="s">
        <v>2630</v>
      </c>
      <c r="B211" t="s">
        <v>2631</v>
      </c>
      <c r="C211" t="s">
        <v>2632</v>
      </c>
      <c r="D211" t="s">
        <v>2633</v>
      </c>
      <c r="E211" t="s">
        <v>2257</v>
      </c>
      <c r="F211">
        <v>938</v>
      </c>
      <c r="G211" t="s">
        <v>2258</v>
      </c>
    </row>
    <row r="212" spans="1:7" x14ac:dyDescent="0.35">
      <c r="A212" t="s">
        <v>2634</v>
      </c>
      <c r="B212" t="s">
        <v>2635</v>
      </c>
      <c r="C212" t="s">
        <v>2636</v>
      </c>
      <c r="D212" t="s">
        <v>2637</v>
      </c>
      <c r="E212" t="s">
        <v>2293</v>
      </c>
      <c r="F212">
        <v>968</v>
      </c>
      <c r="G212" t="s">
        <v>2294</v>
      </c>
    </row>
    <row r="213" spans="1:7" x14ac:dyDescent="0.35">
      <c r="A213" t="s">
        <v>2638</v>
      </c>
      <c r="B213" t="s">
        <v>2639</v>
      </c>
      <c r="C213" t="s">
        <v>2640</v>
      </c>
      <c r="D213" t="s">
        <v>2641</v>
      </c>
    </row>
    <row r="214" spans="1:7" x14ac:dyDescent="0.35">
      <c r="A214" t="s">
        <v>2642</v>
      </c>
      <c r="B214" t="s">
        <v>2643</v>
      </c>
      <c r="C214" t="s">
        <v>2644</v>
      </c>
      <c r="D214" t="s">
        <v>2645</v>
      </c>
      <c r="E214" t="s">
        <v>2263</v>
      </c>
      <c r="F214">
        <v>752</v>
      </c>
      <c r="G214" t="s">
        <v>2264</v>
      </c>
    </row>
    <row r="215" spans="1:7" x14ac:dyDescent="0.35">
      <c r="A215" t="s">
        <v>2646</v>
      </c>
      <c r="B215" t="s">
        <v>2647</v>
      </c>
      <c r="C215" t="s">
        <v>2648</v>
      </c>
      <c r="D215" t="s">
        <v>2649</v>
      </c>
      <c r="E215" t="s">
        <v>1597</v>
      </c>
      <c r="F215">
        <v>756</v>
      </c>
      <c r="G215" t="s">
        <v>1598</v>
      </c>
    </row>
    <row r="216" spans="1:7" x14ac:dyDescent="0.35">
      <c r="A216" t="s">
        <v>2650</v>
      </c>
      <c r="B216" t="s">
        <v>2651</v>
      </c>
      <c r="C216" t="s">
        <v>2652</v>
      </c>
      <c r="D216" t="s">
        <v>2653</v>
      </c>
      <c r="E216" t="s">
        <v>2311</v>
      </c>
      <c r="F216">
        <v>760</v>
      </c>
      <c r="G216" t="s">
        <v>2312</v>
      </c>
    </row>
    <row r="217" spans="1:7" x14ac:dyDescent="0.35">
      <c r="A217" t="s">
        <v>2654</v>
      </c>
      <c r="B217" t="s">
        <v>2655</v>
      </c>
      <c r="C217" t="s">
        <v>2656</v>
      </c>
      <c r="D217" t="s">
        <v>2657</v>
      </c>
      <c r="E217" t="s">
        <v>2369</v>
      </c>
      <c r="F217">
        <v>901</v>
      </c>
      <c r="G217" t="s">
        <v>2370</v>
      </c>
    </row>
    <row r="218" spans="1:7" x14ac:dyDescent="0.35">
      <c r="A218" t="s">
        <v>2658</v>
      </c>
      <c r="B218" t="s">
        <v>2659</v>
      </c>
      <c r="C218" t="s">
        <v>2660</v>
      </c>
      <c r="D218" t="s">
        <v>2661</v>
      </c>
      <c r="E218" t="s">
        <v>2327</v>
      </c>
      <c r="F218">
        <v>972</v>
      </c>
      <c r="G218" t="s">
        <v>2328</v>
      </c>
    </row>
    <row r="219" spans="1:7" x14ac:dyDescent="0.35">
      <c r="A219" t="s">
        <v>2662</v>
      </c>
      <c r="B219" t="s">
        <v>2663</v>
      </c>
      <c r="C219" t="s">
        <v>2664</v>
      </c>
      <c r="D219" t="s">
        <v>2665</v>
      </c>
      <c r="E219" t="s">
        <v>2375</v>
      </c>
      <c r="F219">
        <v>834</v>
      </c>
      <c r="G219" t="s">
        <v>2376</v>
      </c>
    </row>
    <row r="220" spans="1:7" x14ac:dyDescent="0.35">
      <c r="A220" t="s">
        <v>2666</v>
      </c>
      <c r="B220" t="s">
        <v>2667</v>
      </c>
      <c r="C220" t="s">
        <v>2668</v>
      </c>
      <c r="D220" t="s">
        <v>2669</v>
      </c>
      <c r="E220" t="s">
        <v>2321</v>
      </c>
      <c r="F220">
        <v>764</v>
      </c>
      <c r="G220" t="s">
        <v>2322</v>
      </c>
    </row>
    <row r="221" spans="1:7" x14ac:dyDescent="0.35">
      <c r="A221" t="s">
        <v>2670</v>
      </c>
      <c r="B221" t="s">
        <v>2671</v>
      </c>
      <c r="C221" t="s">
        <v>2672</v>
      </c>
      <c r="D221" t="s">
        <v>2673</v>
      </c>
      <c r="E221" t="s">
        <v>282</v>
      </c>
      <c r="F221">
        <v>840</v>
      </c>
      <c r="G221" t="s">
        <v>1202</v>
      </c>
    </row>
    <row r="222" spans="1:7" x14ac:dyDescent="0.35">
      <c r="A222" t="s">
        <v>2674</v>
      </c>
      <c r="B222" t="s">
        <v>2675</v>
      </c>
      <c r="C222" t="s">
        <v>2676</v>
      </c>
      <c r="D222" t="s">
        <v>2677</v>
      </c>
      <c r="E222" t="s">
        <v>1484</v>
      </c>
      <c r="F222">
        <v>952</v>
      </c>
      <c r="G222" t="s">
        <v>1485</v>
      </c>
    </row>
    <row r="223" spans="1:7" x14ac:dyDescent="0.35">
      <c r="A223" t="s">
        <v>2678</v>
      </c>
      <c r="B223" t="s">
        <v>2679</v>
      </c>
      <c r="C223" t="s">
        <v>2680</v>
      </c>
      <c r="D223" t="s">
        <v>2681</v>
      </c>
    </row>
    <row r="224" spans="1:7" x14ac:dyDescent="0.35">
      <c r="A224" t="s">
        <v>2682</v>
      </c>
      <c r="B224" t="s">
        <v>2683</v>
      </c>
      <c r="C224" t="s">
        <v>2684</v>
      </c>
      <c r="D224" t="s">
        <v>2685</v>
      </c>
      <c r="E224" t="s">
        <v>2345</v>
      </c>
      <c r="F224">
        <v>776</v>
      </c>
      <c r="G224" t="s">
        <v>2346</v>
      </c>
    </row>
    <row r="225" spans="1:7" x14ac:dyDescent="0.35">
      <c r="A225" t="s">
        <v>2686</v>
      </c>
      <c r="B225" t="s">
        <v>2687</v>
      </c>
      <c r="C225" t="s">
        <v>2688</v>
      </c>
      <c r="D225" t="s">
        <v>2689</v>
      </c>
      <c r="E225" t="s">
        <v>2357</v>
      </c>
      <c r="F225">
        <v>780</v>
      </c>
      <c r="G225" t="s">
        <v>2358</v>
      </c>
    </row>
    <row r="226" spans="1:7" x14ac:dyDescent="0.35">
      <c r="A226" t="s">
        <v>2690</v>
      </c>
      <c r="B226" t="s">
        <v>2691</v>
      </c>
      <c r="C226" t="s">
        <v>2692</v>
      </c>
      <c r="D226" t="s">
        <v>2693</v>
      </c>
      <c r="E226" t="s">
        <v>2339</v>
      </c>
      <c r="F226">
        <v>788</v>
      </c>
      <c r="G226" t="s">
        <v>2340</v>
      </c>
    </row>
    <row r="227" spans="1:7" x14ac:dyDescent="0.35">
      <c r="A227" t="s">
        <v>2694</v>
      </c>
      <c r="B227" t="s">
        <v>2695</v>
      </c>
      <c r="C227" t="s">
        <v>2696</v>
      </c>
      <c r="D227" t="s">
        <v>2697</v>
      </c>
      <c r="E227" t="s">
        <v>2351</v>
      </c>
      <c r="F227">
        <v>949</v>
      </c>
      <c r="G227" t="s">
        <v>2352</v>
      </c>
    </row>
    <row r="228" spans="1:7" x14ac:dyDescent="0.35">
      <c r="A228" t="s">
        <v>2698</v>
      </c>
      <c r="B228" t="s">
        <v>2699</v>
      </c>
      <c r="C228" t="s">
        <v>2700</v>
      </c>
      <c r="D228" t="s">
        <v>2701</v>
      </c>
      <c r="E228" t="s">
        <v>2333</v>
      </c>
      <c r="F228">
        <v>934</v>
      </c>
      <c r="G228" t="s">
        <v>2334</v>
      </c>
    </row>
    <row r="229" spans="1:7" x14ac:dyDescent="0.35">
      <c r="A229" t="s">
        <v>2702</v>
      </c>
      <c r="B229" t="s">
        <v>2703</v>
      </c>
      <c r="C229" t="s">
        <v>2704</v>
      </c>
      <c r="D229" t="s">
        <v>2705</v>
      </c>
      <c r="E229" t="s">
        <v>282</v>
      </c>
      <c r="F229">
        <v>840</v>
      </c>
      <c r="G229" t="s">
        <v>1202</v>
      </c>
    </row>
    <row r="230" spans="1:7" x14ac:dyDescent="0.35">
      <c r="A230" t="s">
        <v>2706</v>
      </c>
      <c r="B230" t="s">
        <v>2707</v>
      </c>
      <c r="C230" t="s">
        <v>2708</v>
      </c>
      <c r="D230" t="s">
        <v>2709</v>
      </c>
      <c r="E230" t="s">
        <v>2363</v>
      </c>
      <c r="F230">
        <v>0</v>
      </c>
      <c r="G230" t="s">
        <v>2364</v>
      </c>
    </row>
    <row r="231" spans="1:7" x14ac:dyDescent="0.35">
      <c r="A231" t="s">
        <v>2710</v>
      </c>
      <c r="B231" t="s">
        <v>2711</v>
      </c>
      <c r="C231" t="s">
        <v>2712</v>
      </c>
      <c r="D231" t="s">
        <v>2713</v>
      </c>
      <c r="E231" t="s">
        <v>2386</v>
      </c>
      <c r="F231">
        <v>800</v>
      </c>
      <c r="G231" t="s">
        <v>2387</v>
      </c>
    </row>
    <row r="232" spans="1:7" x14ac:dyDescent="0.35">
      <c r="A232" t="s">
        <v>52</v>
      </c>
      <c r="B232" t="s">
        <v>2714</v>
      </c>
      <c r="C232" t="s">
        <v>2715</v>
      </c>
      <c r="D232" t="s">
        <v>2716</v>
      </c>
      <c r="E232" t="s">
        <v>92</v>
      </c>
      <c r="F232">
        <v>980</v>
      </c>
      <c r="G232" t="s">
        <v>2381</v>
      </c>
    </row>
    <row r="233" spans="1:7" x14ac:dyDescent="0.35">
      <c r="A233" t="s">
        <v>2717</v>
      </c>
      <c r="B233" t="s">
        <v>2718</v>
      </c>
      <c r="C233" t="s">
        <v>2719</v>
      </c>
      <c r="D233" t="s">
        <v>2720</v>
      </c>
      <c r="E233" t="s">
        <v>1302</v>
      </c>
      <c r="F233">
        <v>784</v>
      </c>
      <c r="G233" t="s">
        <v>1303</v>
      </c>
    </row>
    <row r="234" spans="1:7" x14ac:dyDescent="0.35">
      <c r="A234" t="s">
        <v>2721</v>
      </c>
      <c r="B234" t="s">
        <v>2722</v>
      </c>
      <c r="C234" t="s">
        <v>2723</v>
      </c>
      <c r="D234" t="s">
        <v>2724</v>
      </c>
      <c r="E234" t="s">
        <v>1761</v>
      </c>
      <c r="F234">
        <v>826</v>
      </c>
      <c r="G234" t="s">
        <v>1762</v>
      </c>
    </row>
    <row r="235" spans="1:7" x14ac:dyDescent="0.35">
      <c r="A235" t="s">
        <v>2725</v>
      </c>
      <c r="B235" t="s">
        <v>2726</v>
      </c>
      <c r="C235" t="s">
        <v>2727</v>
      </c>
      <c r="D235" t="s">
        <v>2728</v>
      </c>
      <c r="E235" t="s">
        <v>2400</v>
      </c>
      <c r="F235">
        <v>858</v>
      </c>
      <c r="G235" t="s">
        <v>2401</v>
      </c>
    </row>
    <row r="236" spans="1:7" x14ac:dyDescent="0.35">
      <c r="A236" t="s">
        <v>2729</v>
      </c>
      <c r="B236" t="s">
        <v>2730</v>
      </c>
      <c r="C236" t="s">
        <v>2731</v>
      </c>
      <c r="D236" t="s">
        <v>2732</v>
      </c>
      <c r="E236" t="s">
        <v>2406</v>
      </c>
      <c r="F236">
        <v>860</v>
      </c>
      <c r="G236" t="s">
        <v>2407</v>
      </c>
    </row>
    <row r="237" spans="1:7" x14ac:dyDescent="0.35">
      <c r="A237" t="s">
        <v>2733</v>
      </c>
      <c r="B237" t="s">
        <v>2734</v>
      </c>
      <c r="C237" t="s">
        <v>2735</v>
      </c>
      <c r="D237" t="s">
        <v>2736</v>
      </c>
      <c r="E237" t="s">
        <v>2424</v>
      </c>
      <c r="F237">
        <v>548</v>
      </c>
      <c r="G237" t="s">
        <v>2425</v>
      </c>
    </row>
    <row r="238" spans="1:7" x14ac:dyDescent="0.35">
      <c r="A238" t="s">
        <v>2737</v>
      </c>
      <c r="B238" t="s">
        <v>2738</v>
      </c>
      <c r="C238" t="s">
        <v>2739</v>
      </c>
      <c r="D238" t="s">
        <v>2740</v>
      </c>
      <c r="E238" t="s">
        <v>1232</v>
      </c>
      <c r="F238">
        <v>978</v>
      </c>
      <c r="G238" t="s">
        <v>1233</v>
      </c>
    </row>
    <row r="239" spans="1:7" x14ac:dyDescent="0.35">
      <c r="A239" t="s">
        <v>2741</v>
      </c>
      <c r="B239" t="s">
        <v>2742</v>
      </c>
      <c r="C239" t="s">
        <v>2743</v>
      </c>
      <c r="D239" t="s">
        <v>2744</v>
      </c>
      <c r="E239" t="s">
        <v>2412</v>
      </c>
      <c r="F239">
        <v>937</v>
      </c>
      <c r="G239" t="s">
        <v>2413</v>
      </c>
    </row>
    <row r="240" spans="1:7" x14ac:dyDescent="0.35">
      <c r="A240" t="s">
        <v>2745</v>
      </c>
      <c r="B240" t="s">
        <v>2746</v>
      </c>
      <c r="C240" t="s">
        <v>2747</v>
      </c>
      <c r="D240" t="s">
        <v>2748</v>
      </c>
      <c r="E240" t="s">
        <v>2418</v>
      </c>
      <c r="F240">
        <v>704</v>
      </c>
      <c r="G240" t="s">
        <v>2419</v>
      </c>
    </row>
    <row r="241" spans="1:7" x14ac:dyDescent="0.35">
      <c r="A241" t="s">
        <v>2749</v>
      </c>
      <c r="B241" t="s">
        <v>2750</v>
      </c>
      <c r="C241" t="s">
        <v>2751</v>
      </c>
      <c r="D241" t="s">
        <v>2752</v>
      </c>
      <c r="E241" t="s">
        <v>282</v>
      </c>
      <c r="F241">
        <v>840</v>
      </c>
      <c r="G241" t="s">
        <v>1202</v>
      </c>
    </row>
    <row r="242" spans="1:7" x14ac:dyDescent="0.35">
      <c r="A242" t="s">
        <v>2753</v>
      </c>
      <c r="B242" t="s">
        <v>2754</v>
      </c>
      <c r="C242" t="s">
        <v>2755</v>
      </c>
      <c r="D242" t="s">
        <v>2756</v>
      </c>
    </row>
    <row r="243" spans="1:7" x14ac:dyDescent="0.35">
      <c r="A243" t="s">
        <v>2757</v>
      </c>
      <c r="B243" t="s">
        <v>2758</v>
      </c>
      <c r="C243" t="s">
        <v>2759</v>
      </c>
      <c r="D243" t="s">
        <v>2760</v>
      </c>
    </row>
    <row r="244" spans="1:7" x14ac:dyDescent="0.35">
      <c r="A244" t="s">
        <v>2761</v>
      </c>
      <c r="B244" t="s">
        <v>2762</v>
      </c>
      <c r="C244" t="s">
        <v>2763</v>
      </c>
      <c r="D244" t="s">
        <v>2764</v>
      </c>
      <c r="E244" t="s">
        <v>2448</v>
      </c>
      <c r="F244">
        <v>886</v>
      </c>
      <c r="G244" t="s">
        <v>2449</v>
      </c>
    </row>
    <row r="245" spans="1:7" x14ac:dyDescent="0.35">
      <c r="A245" t="s">
        <v>2765</v>
      </c>
      <c r="B245" t="s">
        <v>2766</v>
      </c>
      <c r="C245" t="s">
        <v>2767</v>
      </c>
      <c r="D245" t="s">
        <v>2768</v>
      </c>
      <c r="E245" t="s">
        <v>2460</v>
      </c>
      <c r="F245">
        <v>967</v>
      </c>
      <c r="G245" t="s">
        <v>2461</v>
      </c>
    </row>
    <row r="246" spans="1:7" x14ac:dyDescent="0.35">
      <c r="A246" t="s">
        <v>2769</v>
      </c>
      <c r="B246" t="s">
        <v>2770</v>
      </c>
      <c r="C246" t="s">
        <v>2771</v>
      </c>
      <c r="D246" t="s">
        <v>2772</v>
      </c>
      <c r="E246" t="s">
        <v>282</v>
      </c>
      <c r="F246">
        <v>840</v>
      </c>
      <c r="G246" t="s">
        <v>1202</v>
      </c>
    </row>
  </sheetData>
  <sheetProtection algorithmName="SHA-512" hashValue="sTmK1yvrc2veTnXBhpNl6Lx5wLplRU5O2koqllbeaLctQ3yL/mTn7N0D61qE6PsnDkHXHM1ZvnC8Ep71HJ61eA==" saltValue="+LxVFUa3glYBm311ezM2Cw==" spinCount="100000" sheet="1" objects="1" scenarios="1"/>
  <sortState xmlns:xlrd2="http://schemas.microsoft.com/office/spreadsheetml/2017/richdata2" ref="H9:J155">
    <sortCondition ref="H9:H155"/>
  </sortState>
  <pageMargins left="0.7" right="0.7" top="0.75" bottom="0.75" header="0.3" footer="0.3"/>
  <pageSetup paperSize="9" orientation="portrait" r:id="rId1"/>
  <drawing r:id="rId2"/>
  <tableParts count="9">
    <tablePart r:id="rId3"/>
    <tablePart r:id="rId4"/>
    <tablePart r:id="rId5"/>
    <tablePart r:id="rId6"/>
    <tablePart r:id="rId7"/>
    <tablePart r:id="rId8"/>
    <tablePart r:id="rId9"/>
    <tablePart r:id="rId10"/>
    <tablePart r:id="rId1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B E E A A B Q S w M E F A A C A A g A A F Z O W V h N 2 5 W m A A A A 9 w A A A B I A H A B D b 2 5 m a W c v U G F j a 2 F n Z S 5 4 b W w g o h g A K K A U A A A A A A A A A A A A A A A A A A A A A A A A A A A A h Y + x D o I w G I R f h X S n L d U Y Q 0 o Z X E V N T I x r L R U a 4 c f Q Y n k 3 B x / J V x C j q J v j 3 X 2 X 3 N 2 v N 5 7 2 d R V c d G t N A w m K M E W B B t X k B o o E d e 4 Y z l E q + E a q k y x 0 M M B g 4 9 6 a B J X O n W N C v P f Y T 3 D T F o R R G p F 9 t t y q U t c y N G C d B K X R p 5 X / b y H B d 6 8 x g u G I z T C b U o Y p J 6 P L M w N f g g 2 D n + m P y R d d 5 b p W C z i E q z U n o + T k f U I 8 A F B L A w Q U A A I A C A A A V k 5 Z 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A F Z O W b A m 5 v k J A Q A A C g Q A A B M A H A B G b 3 J t d W x h c y 9 T Z W N 0 a W 9 u M S 5 t I K I Y A C i g F A A A A A A A A A A A A A A A A A A A A A A A A A A A A O 2 R Q W v C Q B C F 7 4 H 8 h 2 G 9 J B A E b W / F U 2 i 9 S A 9 N o A c R W d N R g 5 t Z m d 0 E Q 8 h / 7 6 Y B k c b 4 A 0 r 3 s j D f v M f w n s H M 5 p o g 6 f / Z i + / 5 n j l K x i 9 Y 6 g q Z C i S 7 Z a y Q S j R b K 3 c K Y Q E K r e + B e 4 k u O e s m r 5 c M 1 T Q u m Z 3 g U / N p p / U p C J v 1 u y x w I U b N x K Z d x 5 q s I 5 u o 9 5 y I + C j p 4 E 5 I 6 z M K Z 5 5 2 m 9 O U J Z m 9 5 i L W q i y o g y b o D 4 i a R i z f E l g 5 b w U z E Y F 1 F C x e b B v B L Z s / Y E 8 P 2 P N d F i t p T L 7 P M 9 n F N 1 j p Y t U 8 G H / 0 C Y C x j L I A c g k N 3 a + B g T w g Z f W o S y V V e d V L q n 9 g X 8 Q v V R v 6 X k 5 3 Q 7 4 t f j L e F g T z U P z 3 / w f 7 / w Z Q S w E C L Q A U A A I A C A A A V k 5 Z W E 3 b l a Y A A A D 3 A A A A E g A A A A A A A A A A A A A A A A A A A A A A Q 2 9 u Z m l n L 1 B h Y 2 t h Z 2 U u e G 1 s U E s B A i 0 A F A A C A A g A A F Z O W Q / K 6 a u k A A A A 6 Q A A A B M A A A A A A A A A A A A A A A A A 8 g A A A F t D b 2 5 0 Z W 5 0 X 1 R 5 c G V z X S 5 4 b W x Q S w E C L Q A U A A I A C A A A V k 5 Z s C b m + Q k B A A A K B A A A E w A A A A A A A A A A A A A A A A D j A Q A A R m 9 y b X V s Y X M v U 2 V j d G l v b j E u b V B L B Q Y A A A A A A w A D A M I A A A A 5 A w 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5 n H A A A A A A A A E U c 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x J d G V t P j x J d G V t T G 9 j Y X R p b 2 4 + P E l 0 Z W 1 U e X B l P k Z v c m 1 1 b G E 8 L 0 l 0 Z W 1 U e X B l P j x J d G V t U G F 0 a D 5 T Z W N 0 a W 9 u M S 9 H b 3 Z l c m 5 t Z W 5 0 X 3 J l d m V u d W V z X 3 R h Y m x l P C 9 J d G V t U G F 0 a D 4 8 L 0 l 0 Z W 1 M b 2 N h d G l v b j 4 8 U 3 R h Y m x l R W 5 0 c m l l c z 4 8 R W 5 0 c n k g V H l w Z T 0 i S X N Q c m l 2 Y X R l I i B W Y W x 1 Z T 0 i b D A i I C 8 + P E V u d H J 5 I F R 5 c G U 9 I k J 1 Z m Z l c k 5 l e H R S Z W Z y Z X N o I i B W Y W x 1 Z T 0 i b D E i I C 8 + P E V u d H J 5 I F R 5 c G U 9 I k Z p b G x F b m F i b G V k I i B W Y W x 1 Z T 0 i b D A i I C 8 + P E V u d H J 5 I F R 5 c G U 9 I k Z p b G x P Y m p l Y 3 R U e X B l I i B W Y W x 1 Z T 0 i c 0 N v b m 5 l Y 3 R p b 2 5 P b m x 5 I i A v P j x F b n R y e S B U e X B l P S J G a W x s V G 9 E Y X R h T W 9 k Z W x F b m F i b G V k I i B W Y W x 1 Z T 0 i b D A i I C 8 + P E V u d H J 5 I F R 5 c G U 9 I k 5 h b W V V c G R h d G V k Q W Z 0 Z X J G a W x s I i B W Y W x 1 Z T 0 i b D A i I C 8 + P E V u d H J 5 I F R 5 c G U 9 I k 5 h d m l n Y X R p b 2 5 T d G V w T m F t Z S I g V m F s d W U 9 I n N O Y X Z p Z 2 F 0 a W 9 u I i A v P j x F b n R y e S B U e X B l P S J S Z X N 1 b H R U e X B l I i B W Y W x 1 Z T 0 i c 0 V 4 Y 2 V w d G l v b i I g L z 4 8 R W 5 0 c n k g V H l w Z T 0 i R m l s b G V k Q 2 9 t c G x l d G V S Z X N 1 b H R U b 1 d v c m t z a G V l d C I g V m F s d W U 9 I m w x I i A v P j x F b n R y e S B U e X B l P S J B Z G R l Z F R v R G F 0 Y U 1 v Z G V s I i B W Y W x 1 Z T 0 i b D A i I C 8 + P E V u d H J 5 I F R 5 c G U 9 I k Z p b G x D b 3 V u d C I g V m F s d W U 9 I m w y N y I g L z 4 8 R W 5 0 c n k g V H l w Z T 0 i R m l s b E V y c m 9 y Q 2 9 k Z S I g V m F s d W U 9 I n N V b m t u b 3 d u I i A v P j x F b n R y e S B U e X B l P S J G a W x s R X J y b 3 J D b 3 V u d C I g V m F s d W U 9 I m w w I i A v P j x F b n R y e S B U e X B l P S J G a W x s T G F z d F V w Z G F 0 Z W Q i I F Z h b H V l P S J k M j A x O C 0 w O C 0 y M V Q x M T o 0 M z o w M y 4 0 N j Q 1 M j g w W i I g L z 4 8 R W 5 0 c n k g V H l w Z T 0 i R m l s b E N v b H V t b l R 5 c G V z I i B W Y W x 1 Z T 0 i c 0 J n W U d C Z 1 l H Q m d Z Q U J n P T 0 i I C 8 + P E V u d H J 5 I F R 5 c G U 9 I k Z p b G x D b 2 x 1 b W 5 O Y W 1 l c y I g V m F s d W U 9 I n N b J n F 1 b 3 Q 7 R 0 Z T I E x l d m V s I D E m c X V v d D s s J n F 1 b 3 Q 7 R 0 Z T I E x l d m V s I D I m c X V v d D s s J n F 1 b 3 Q 7 R 0 Z T I E x l d m V s I D M m c X V v d D s s J n F 1 b 3 Q 7 R 0 Z T I E x l d m V s I D Q m c X V v d D s s J n F 1 b 3 Q 7 R 0 Z T I E N s Y X N z a W Z p Y 2 F 0 a W 9 u J n F 1 b 3 Q 7 L C Z x d W 9 0 O 1 N l Y 3 R v c i Z x d W 9 0 O y w m c X V v d D t S Z X Z l b n V l I H N 0 c m V h b S B u Y W 1 l J n F 1 b 3 Q 7 L C Z x d W 9 0 O 0 d v d m V y b m 1 l b n Q g Y W d l b m N 5 J n F 1 b 3 Q 7 L C Z x d W 9 0 O 1 J l d m V u d W U g d m F s d W U m c X V v d D s s J n F 1 b 3 Q 7 Q 3 V y c m V u Y 3 k m c X V v d D t d I i A v P j x F b n R y e S B U e X B l P S J G a W x s U 3 R h d H V z I i B W Y W x 1 Z T 0 i c 0 N v b X B s Z X R l I i A v P j x F b n R y e S B U e X B l P S J S Z W x h d G l v b n N o a X B J b m Z v Q 2 9 u d G F p b m V y I i B W Y W x 1 Z T 0 i c 3 s m c X V v d D t j b 2 x 1 b W 5 D b 3 V u d C Z x d W 9 0 O z o x M C w m c X V v d D t r Z X l D b 2 x 1 b W 5 O Y W 1 l c y Z x d W 9 0 O z p b X S w m c X V v d D t x d W V y e V J l b G F 0 a W 9 u c 2 h p c H M m c X V v d D s 6 W 1 0 s J n F 1 b 3 Q 7 Y 2 9 s d W 1 u S W R l b n R p d G l l c y Z x d W 9 0 O z p b J n F 1 b 3 Q 7 U 2 V j d G l v b j E v R 2 9 2 Z X J u b W V u d F 9 y Z X Z l b n V l c 1 9 0 Y W J s Z S 9 D a G F u Z 2 V k I F R 5 c G U u e 0 d G U y B M Z X Z l b C A x L D B 9 J n F 1 b 3 Q 7 L C Z x d W 9 0 O 1 N l Y 3 R p b 2 4 x L 0 d v d m V y b m 1 l b n R f c m V 2 Z W 5 1 Z X N f d G F i b G U v Q 2 h h b m d l Z C B U e X B l L n t H R l M g T G V 2 Z W w g M i w x f S Z x d W 9 0 O y w m c X V v d D t T Z W N 0 a W 9 u M S 9 H b 3 Z l c m 5 t Z W 5 0 X 3 J l d m V u d W V z X 3 R h Y m x l L 0 N o Y W 5 n Z W Q g V H l w Z S 5 7 R 0 Z T I E x l d m V s I D M s M n 0 m c X V v d D s s J n F 1 b 3 Q 7 U 2 V j d G l v b j E v R 2 9 2 Z X J u b W V u d F 9 y Z X Z l b n V l c 1 9 0 Y W J s Z S 9 D a G F u Z 2 V k I F R 5 c G U u e 0 d G U y B M Z X Z l b C A 0 L D N 9 J n F 1 b 3 Q 7 L C Z x d W 9 0 O 1 N l Y 3 R p b 2 4 x L 0 d v d m V y b m 1 l b n R f c m V 2 Z W 5 1 Z X N f d G F i b G U v Q 2 h h b m d l Z C B U e X B l L n t H R l M g Q 2 x h c 3 N p Z m l j Y X R p b 2 4 s N H 0 m c X V v d D s s J n F 1 b 3 Q 7 U 2 V j d G l v b j E v R 2 9 2 Z X J u b W V u d F 9 y Z X Z l b n V l c 1 9 0 Y W J s Z S 9 D a G F u Z 2 V k I F R 5 c G U u e 1 N l Y 3 R v c i w 1 f S Z x d W 9 0 O y w m c X V v d D t T Z W N 0 a W 9 u M S 9 H b 3 Z l c m 5 t Z W 5 0 X 3 J l d m V u d W V z X 3 R h Y m x l L 0 N o Y W 5 n Z W Q g V H l w Z S 5 7 U m V 2 Z W 5 1 Z S B z d H J l Y W 0 g b m F t Z S w 2 f S Z x d W 9 0 O y w m c X V v d D t T Z W N 0 a W 9 u M S 9 H b 3 Z l c m 5 t Z W 5 0 X 3 J l d m V u d W V z X 3 R h Y m x l L 0 N o Y W 5 n Z W Q g V H l w Z S 5 7 R 2 9 2 Z X J u b W V u d C B h Z 2 V u Y 3 k s N 3 0 m c X V v d D s s J n F 1 b 3 Q 7 U 2 V j d G l v b j E v R 2 9 2 Z X J u b W V u d F 9 y Z X Z l b n V l c 1 9 0 Y W J s Z S 9 D a G F u Z 2 V k I F R 5 c G U u e 1 J l d m V u d W U g d m F s d W U s O H 0 m c X V v d D s s J n F 1 b 3 Q 7 U 2 V j d G l v b j E v R 2 9 2 Z X J u b W V u d F 9 y Z X Z l b n V l c 1 9 0 Y W J s Z S 9 D a G F u Z 2 V k I F R 5 c G U u e 0 N 1 c n J l b m N 5 L D l 9 J n F 1 b 3 Q 7 X S w m c X V v d D t D b 2 x 1 b W 5 D b 3 V u d C Z x d W 9 0 O z o x M C w m c X V v d D t L Z X l D b 2 x 1 b W 5 O Y W 1 l c y Z x d W 9 0 O z p b X S w m c X V v d D t D b 2 x 1 b W 5 J Z G V u d G l 0 a W V z J n F 1 b 3 Q 7 O l s m c X V v d D t T Z W N 0 a W 9 u M S 9 H b 3 Z l c m 5 t Z W 5 0 X 3 J l d m V u d W V z X 3 R h Y m x l L 0 N o Y W 5 n Z W Q g V H l w Z S 5 7 R 0 Z T I E x l d m V s I D E s M H 0 m c X V v d D s s J n F 1 b 3 Q 7 U 2 V j d G l v b j E v R 2 9 2 Z X J u b W V u d F 9 y Z X Z l b n V l c 1 9 0 Y W J s Z S 9 D a G F u Z 2 V k I F R 5 c G U u e 0 d G U y B M Z X Z l b C A y L D F 9 J n F 1 b 3 Q 7 L C Z x d W 9 0 O 1 N l Y 3 R p b 2 4 x L 0 d v d m V y b m 1 l b n R f c m V 2 Z W 5 1 Z X N f d G F i b G U v Q 2 h h b m d l Z C B U e X B l L n t H R l M g T G V 2 Z W w g M y w y f S Z x d W 9 0 O y w m c X V v d D t T Z W N 0 a W 9 u M S 9 H b 3 Z l c m 5 t Z W 5 0 X 3 J l d m V u d W V z X 3 R h Y m x l L 0 N o Y W 5 n Z W Q g V H l w Z S 5 7 R 0 Z T I E x l d m V s I D Q s M 3 0 m c X V v d D s s J n F 1 b 3 Q 7 U 2 V j d G l v b j E v R 2 9 2 Z X J u b W V u d F 9 y Z X Z l b n V l c 1 9 0 Y W J s Z S 9 D a G F u Z 2 V k I F R 5 c G U u e 0 d G U y B D b G F z c 2 l m a W N h d G l v b i w 0 f S Z x d W 9 0 O y w m c X V v d D t T Z W N 0 a W 9 u M S 9 H b 3 Z l c m 5 t Z W 5 0 X 3 J l d m V u d W V z X 3 R h Y m x l L 0 N o Y W 5 n Z W Q g V H l w Z S 5 7 U 2 V j d G 9 y L D V 9 J n F 1 b 3 Q 7 L C Z x d W 9 0 O 1 N l Y 3 R p b 2 4 x L 0 d v d m V y b m 1 l b n R f c m V 2 Z W 5 1 Z X N f d G F i b G U v Q 2 h h b m d l Z C B U e X B l L n t S Z X Z l b n V l I H N 0 c m V h b S B u Y W 1 l L D Z 9 J n F 1 b 3 Q 7 L C Z x d W 9 0 O 1 N l Y 3 R p b 2 4 x L 0 d v d m V y b m 1 l b n R f c m V 2 Z W 5 1 Z X N f d G F i b G U v Q 2 h h b m d l Z C B U e X B l L n t H b 3 Z l c m 5 t Z W 5 0 I G F n Z W 5 j e S w 3 f S Z x d W 9 0 O y w m c X V v d D t T Z W N 0 a W 9 u M S 9 H b 3 Z l c m 5 t Z W 5 0 X 3 J l d m V u d W V z X 3 R h Y m x l L 0 N o Y W 5 n Z W Q g V H l w Z S 5 7 U m V 2 Z W 5 1 Z S B 2 Y W x 1 Z S w 4 f S Z x d W 9 0 O y w m c X V v d D t T Z W N 0 a W 9 u M S 9 H b 3 Z l c m 5 t Z W 5 0 X 3 J l d m V u d W V z X 3 R h Y m x l L 0 N o Y W 5 n Z W Q g V H l w Z S 5 7 Q 3 V y c m V u Y 3 k s O X 0 m c X V v d D t d L C Z x d W 9 0 O 1 J l b G F 0 a W 9 u c 2 h p c E l u Z m 8 m c X V v d D s 6 W 1 1 9 I i A v P j w v U 3 R h Y m x l R W 5 0 c m l l c z 4 8 L 0 l 0 Z W 0 + P E l 0 Z W 0 + P E l 0 Z W 1 M b 2 N h d G l v b j 4 8 S X R l b V R 5 c G U + R m 9 y b X V s Y T w v S X R l b V R 5 c G U + P E l 0 Z W 1 Q Y X R o P l N l Y 3 R p b 2 4 x L 0 d v d m V y b m 1 l b n R f c m V 2 Z W 5 1 Z X N f d G F i b G U v U 2 9 1 c m N l P C 9 J d G V t U G F 0 a D 4 8 L 0 l 0 Z W 1 M b 2 N h d G l v b j 4 8 U 3 R h Y m x l R W 5 0 c m l l c y A v P j w v S X R l b T 4 8 S X R l b T 4 8 S X R l b U x v Y 2 F 0 a W 9 u P j x J d G V t V H l w Z T 5 G b 3 J t d W x h P C 9 J d G V t V H l w Z T 4 8 S X R l b V B h d G g + U 2 V j d G l v b j E v R 2 9 2 Z X J u b W V u d F 9 y Z X Z l b n V l c 1 9 0 Y W J s Z S 9 D a G F u Z 2 V k J T I w V H l w Z T w v S X R l b V B h d G g + P C 9 J d G V t T G 9 j Y X R p b 2 4 + P F N 0 Y W J s Z U V u d H J p Z X M g L z 4 8 L 0 l 0 Z W 0 + P E l 0 Z W 0 + P E l 0 Z W 1 M b 2 N h d G l v b j 4 8 S X R l b V R 5 c G U + R m 9 y b X V s Y T w v S X R l b V R 5 c G U + P E l 0 Z W 1 Q Y X R o P l N l Y 3 R p b 2 4 x L 0 d v d m V y b m 1 l b n R f c m V 2 Z W 5 1 Z X N f d G F i b G U l M j A o M i k 8 L 0 l 0 Z W 1 Q Y X R o P j w v S X R l b U x v Y 2 F 0 a W 9 u P j x T d G F i b G V F b n R y a W V z P j x F b n R y e S B U e X B l P S J J c 1 B y a X Z h d G U i I F Z h b H V l P S J s M C I g L z 4 8 R W 5 0 c n k g V H l w Z T 0 i Q n V m Z m V y T m V 4 d F J l Z n J l c 2 g i I F Z h b H V l P S J s M S I g L z 4 8 R W 5 0 c n k g V H l w Z T 0 i R m l s b E V u Y W J s Z W Q i I F Z h b H V l P S J s M C I g L z 4 8 R W 5 0 c n k g V H l w Z T 0 i R m l s b E 9 i a m V j d F R 5 c G U i I F Z h b H V l P S J z Q 2 9 u b m V j d G l v b k 9 u b H k i I C 8 + P E V u d H J 5 I F R 5 c G U 9 I k Z p b G x U b 0 R h d G F N b 2 R l b E V u Y W J s Z W Q i I F Z h b H V l P S J s M C I g L z 4 8 R W 5 0 c n k g V H l w Z T 0 i T m F t Z V V w Z G F 0 Z W R B Z n R l c k Z p b G w i I F Z h b H V l P S J s M C I g L z 4 8 R W 5 0 c n k g V H l w Z T 0 i T m F 2 a W d h d G l v b l N 0 Z X B O Y W 1 l I i B W Y W x 1 Z T 0 i c 0 5 h d m l n Y X R p b 2 4 i I C 8 + P E V u d H J 5 I F R 5 c G U 9 I l J l c 3 V s d F R 5 c G U i I F Z h b H V l P S J z R X h j Z X B 0 a W 9 u I i A v P j x F b n R y e S B U e X B l P S J G a W x s Z W R D b 2 1 w b G V 0 Z V J l c 3 V s d F R v V 2 9 y a 3 N o Z W V 0 I i B W Y W x 1 Z T 0 i b D E i I C 8 + P E V u d H J 5 I F R 5 c G U 9 I k F k Z G V k V G 9 E Y X R h T W 9 k Z W w i I F Z h b H V l P S J s M C I g L z 4 8 R W 5 0 c n k g V H l w Z T 0 i R m l s b E N v d W 5 0 I i B W Y W x 1 Z T 0 i b D I 3 I i A v P j x F b n R y e S B U e X B l P S J G a W x s R X J y b 3 J D b 2 R l I i B W Y W x 1 Z T 0 i c 1 V u a 2 5 v d 2 4 i I C 8 + P E V u d H J 5 I F R 5 c G U 9 I k Z p b G x F c n J v c k N v d W 5 0 I i B W Y W x 1 Z T 0 i b D A i I C 8 + P E V u d H J 5 I F R 5 c G U 9 I k Z p b G x M Y X N 0 V X B k Y X R l Z C I g V m F s d W U 9 I m Q y M D E 4 L T A 5 L T E z V D E w O j M z O j I y L j U 5 M j E 2 N z l a I i A v P j x F b n R y e S B U e X B l P S J G a W x s Q 2 9 s d W 1 u V H l w Z X M i I F Z h b H V l P S J z Q m d Z R 0 J n W U d C Z 1 l B Q m c 9 P S I g L z 4 8 R W 5 0 c n k g V H l w Z T 0 i R m l s b E N v b H V t b k 5 h b W V z I i B W Y W x 1 Z T 0 i c 1 s m c X V v d D t H R l M g T G V 2 Z W w g M S Z x d W 9 0 O y w m c X V v d D t H R l M g T G V 2 Z W w g M i Z x d W 9 0 O y w m c X V v d D t H R l M g T G V 2 Z W w g M y Z x d W 9 0 O y w m c X V v d D t H R l M g T G V 2 Z W w g N C Z x d W 9 0 O y w m c X V v d D t H R l M g Q 2 x h c 3 N p Z m l j Y X R p b 2 4 m c X V v d D s s J n F 1 b 3 Q 7 U 2 V j d G 9 y J n F 1 b 3 Q 7 L C Z x d W 9 0 O 1 J l d m V u d W U g c 3 R y Z W F t I G 5 h b W U m c X V v d D s s J n F 1 b 3 Q 7 R 2 9 2 Z X J u b W V u d C B h Z 2 V u Y 3 k m c X V v d D s s J n F 1 b 3 Q 7 U m V 2 Z W 5 1 Z S B 2 Y W x 1 Z S Z x d W 9 0 O y w m c X V v d D t D d X J y Z W 5 j e S Z x d W 9 0 O 1 0 i I C 8 + P E V u d H J 5 I F R 5 c G U 9 I k Z p b G x T d G F 0 d X M i I F Z h b H V l P S J z Q 2 9 t c G x l d G U i I C 8 + P E V u d H J 5 I F R 5 c G U 9 I l J l b G F 0 a W 9 u c 2 h p c E l u Z m 9 D b 2 5 0 Y W l u Z X I i I F Z h b H V l P S J z e y Z x d W 9 0 O 2 N v b H V t b k N v d W 5 0 J n F 1 b 3 Q 7 O j E w L C Z x d W 9 0 O 2 t l e U N v b H V t b k 5 h b W V z J n F 1 b 3 Q 7 O l t d L C Z x d W 9 0 O 3 F 1 Z X J 5 U m V s Y X R p b 2 5 z a G l w c y Z x d W 9 0 O z p b X S w m c X V v d D t j b 2 x 1 b W 5 J Z G V u d G l 0 a W V z J n F 1 b 3 Q 7 O l s m c X V v d D t T Z W N 0 a W 9 u M S 9 H b 3 Z l c m 5 t Z W 5 0 X 3 J l d m V u d W V z X 3 R h Y m x l I C g y K S 9 D a G F u Z 2 V k I F R 5 c G U u e 0 d G U y B M Z X Z l b C A x L D B 9 J n F 1 b 3 Q 7 L C Z x d W 9 0 O 1 N l Y 3 R p b 2 4 x L 0 d v d m V y b m 1 l b n R f c m V 2 Z W 5 1 Z X N f d G F i b G U g K D I p L 0 N o Y W 5 n Z W Q g V H l w Z S 5 7 R 0 Z T I E x l d m V s I D I s M X 0 m c X V v d D s s J n F 1 b 3 Q 7 U 2 V j d G l v b j E v R 2 9 2 Z X J u b W V u d F 9 y Z X Z l b n V l c 1 9 0 Y W J s Z S A o M i k v Q 2 h h b m d l Z C B U e X B l L n t H R l M g T G V 2 Z W w g M y w y f S Z x d W 9 0 O y w m c X V v d D t T Z W N 0 a W 9 u M S 9 H b 3 Z l c m 5 t Z W 5 0 X 3 J l d m V u d W V z X 3 R h Y m x l I C g y K S 9 D a G F u Z 2 V k I F R 5 c G U u e 0 d G U y B M Z X Z l b C A 0 L D N 9 J n F 1 b 3 Q 7 L C Z x d W 9 0 O 1 N l Y 3 R p b 2 4 x L 0 d v d m V y b m 1 l b n R f c m V 2 Z W 5 1 Z X N f d G F i b G U g K D I p L 0 N o Y W 5 n Z W Q g V H l w Z S 5 7 R 0 Z T I E N s Y X N z a W Z p Y 2 F 0 a W 9 u L D R 9 J n F 1 b 3 Q 7 L C Z x d W 9 0 O 1 N l Y 3 R p b 2 4 x L 0 d v d m V y b m 1 l b n R f c m V 2 Z W 5 1 Z X N f d G F i b G U g K D I p L 0 N o Y W 5 n Z W Q g V H l w Z S 5 7 U 2 V j d G 9 y L D V 9 J n F 1 b 3 Q 7 L C Z x d W 9 0 O 1 N l Y 3 R p b 2 4 x L 0 d v d m V y b m 1 l b n R f c m V 2 Z W 5 1 Z X N f d G F i b G U g K D I p L 0 N o Y W 5 n Z W Q g V H l w Z S 5 7 U m V 2 Z W 5 1 Z S B z d H J l Y W 0 g b m F t Z S w 2 f S Z x d W 9 0 O y w m c X V v d D t T Z W N 0 a W 9 u M S 9 H b 3 Z l c m 5 t Z W 5 0 X 3 J l d m V u d W V z X 3 R h Y m x l I C g y K S 9 D a G F u Z 2 V k I F R 5 c G U u e 0 d v d m V y b m 1 l b n Q g Y W d l b m N 5 L D d 9 J n F 1 b 3 Q 7 L C Z x d W 9 0 O 1 N l Y 3 R p b 2 4 x L 0 d v d m V y b m 1 l b n R f c m V 2 Z W 5 1 Z X N f d G F i b G U g K D I p L 0 N o Y W 5 n Z W Q g V H l w Z S 5 7 U m V 2 Z W 5 1 Z S B 2 Y W x 1 Z S w 4 f S Z x d W 9 0 O y w m c X V v d D t T Z W N 0 a W 9 u M S 9 H b 3 Z l c m 5 t Z W 5 0 X 3 J l d m V u d W V z X 3 R h Y m x l I C g y K S 9 D a G F u Z 2 V k I F R 5 c G U u e 0 N 1 c n J l b m N 5 L D l 9 J n F 1 b 3 Q 7 X S w m c X V v d D t D b 2 x 1 b W 5 D b 3 V u d C Z x d W 9 0 O z o x M C w m c X V v d D t L Z X l D b 2 x 1 b W 5 O Y W 1 l c y Z x d W 9 0 O z p b X S w m c X V v d D t D b 2 x 1 b W 5 J Z G V u d G l 0 a W V z J n F 1 b 3 Q 7 O l s m c X V v d D t T Z W N 0 a W 9 u M S 9 H b 3 Z l c m 5 t Z W 5 0 X 3 J l d m V u d W V z X 3 R h Y m x l I C g y K S 9 D a G F u Z 2 V k I F R 5 c G U u e 0 d G U y B M Z X Z l b C A x L D B 9 J n F 1 b 3 Q 7 L C Z x d W 9 0 O 1 N l Y 3 R p b 2 4 x L 0 d v d m V y b m 1 l b n R f c m V 2 Z W 5 1 Z X N f d G F i b G U g K D I p L 0 N o Y W 5 n Z W Q g V H l w Z S 5 7 R 0 Z T I E x l d m V s I D I s M X 0 m c X V v d D s s J n F 1 b 3 Q 7 U 2 V j d G l v b j E v R 2 9 2 Z X J u b W V u d F 9 y Z X Z l b n V l c 1 9 0 Y W J s Z S A o M i k v Q 2 h h b m d l Z C B U e X B l L n t H R l M g T G V 2 Z W w g M y w y f S Z x d W 9 0 O y w m c X V v d D t T Z W N 0 a W 9 u M S 9 H b 3 Z l c m 5 t Z W 5 0 X 3 J l d m V u d W V z X 3 R h Y m x l I C g y K S 9 D a G F u Z 2 V k I F R 5 c G U u e 0 d G U y B M Z X Z l b C A 0 L D N 9 J n F 1 b 3 Q 7 L C Z x d W 9 0 O 1 N l Y 3 R p b 2 4 x L 0 d v d m V y b m 1 l b n R f c m V 2 Z W 5 1 Z X N f d G F i b G U g K D I p L 0 N o Y W 5 n Z W Q g V H l w Z S 5 7 R 0 Z T I E N s Y X N z a W Z p Y 2 F 0 a W 9 u L D R 9 J n F 1 b 3 Q 7 L C Z x d W 9 0 O 1 N l Y 3 R p b 2 4 x L 0 d v d m V y b m 1 l b n R f c m V 2 Z W 5 1 Z X N f d G F i b G U g K D I p L 0 N o Y W 5 n Z W Q g V H l w Z S 5 7 U 2 V j d G 9 y L D V 9 J n F 1 b 3 Q 7 L C Z x d W 9 0 O 1 N l Y 3 R p b 2 4 x L 0 d v d m V y b m 1 l b n R f c m V 2 Z W 5 1 Z X N f d G F i b G U g K D I p L 0 N o Y W 5 n Z W Q g V H l w Z S 5 7 U m V 2 Z W 5 1 Z S B z d H J l Y W 0 g b m F t Z S w 2 f S Z x d W 9 0 O y w m c X V v d D t T Z W N 0 a W 9 u M S 9 H b 3 Z l c m 5 t Z W 5 0 X 3 J l d m V u d W V z X 3 R h Y m x l I C g y K S 9 D a G F u Z 2 V k I F R 5 c G U u e 0 d v d m V y b m 1 l b n Q g Y W d l b m N 5 L D d 9 J n F 1 b 3 Q 7 L C Z x d W 9 0 O 1 N l Y 3 R p b 2 4 x L 0 d v d m V y b m 1 l b n R f c m V 2 Z W 5 1 Z X N f d G F i b G U g K D I p L 0 N o Y W 5 n Z W Q g V H l w Z S 5 7 U m V 2 Z W 5 1 Z S B 2 Y W x 1 Z S w 4 f S Z x d W 9 0 O y w m c X V v d D t T Z W N 0 a W 9 u M S 9 H b 3 Z l c m 5 t Z W 5 0 X 3 J l d m V u d W V z X 3 R h Y m x l I C g y K S 9 D a G F u Z 2 V k I F R 5 c G U u e 0 N 1 c n J l b m N 5 L D l 9 J n F 1 b 3 Q 7 X S w m c X V v d D t S Z W x h d G l v b n N o a X B J b m Z v J n F 1 b 3 Q 7 O l t d f S I g L z 4 8 L 1 N 0 Y W J s Z U V u d H J p Z X M + P C 9 J d G V t P j x J d G V t P j x J d G V t T G 9 j Y X R p b 2 4 + P E l 0 Z W 1 U e X B l P k Z v c m 1 1 b G E 8 L 0 l 0 Z W 1 U e X B l P j x J d G V t U G F 0 a D 5 T Z W N 0 a W 9 u M S 9 H b 3 Z l c m 5 t Z W 5 0 X 3 J l d m V u d W V z X 3 R h Y m x l J T I w K D I p L 1 N v d X J j Z T w v S X R l b V B h d G g + P C 9 J d G V t T G 9 j Y X R p b 2 4 + P F N 0 Y W J s Z U V u d H J p Z X M g L z 4 8 L 0 l 0 Z W 0 + P E l 0 Z W 0 + P E l 0 Z W 1 M b 2 N h d G l v b j 4 8 S X R l b V R 5 c G U + R m 9 y b X V s Y T w v S X R l b V R 5 c G U + P E l 0 Z W 1 Q Y X R o P l N l Y 3 R p b 2 4 x L 0 d v d m V y b m 1 l b n R f c m V 2 Z W 5 1 Z X N f d G F i b G U l M j A o M i k v Q 2 h h b m d l Z C U y M F R 5 c G U 8 L 0 l 0 Z W 1 Q Y X R o P j w v S X R l b U x v Y 2 F 0 a W 9 u P j x T d G F i b G V F b n R y a W V z I C 8 + P C 9 J d G V t P j w v S X R l b X M + P C 9 M b 2 N h b F B h Y 2 t h Z 2 V N Z X R h Z G F 0 Y U Z p b G U + F g A A A F B L B Q Y A A A A A A A A A A A A A A A A A A A A A A A D a A A A A A Q A A A N C M n d 8 B F d E R j H o A w E / C l + s B A A A A R p x 1 8 x D y i E C C p R r s Q B A M K Q A A A A A C A A A A A A A D Z g A A w A A A A B A A A A B B G d I t d S J X i Y u J b H d l E k d H A A A A A A S A A A C g A A A A E A A A A E 1 g p K W 1 r J y Q V Y s U B 9 0 S 1 / N Q A A A A i z I A I X E q b 9 / D 6 / u 6 U 2 n m m 4 u W b R L 4 Y k 4 J G h P b j W t p j A y p z l i q P s R u 8 p 7 K O b n G Y 5 c g i C 9 J j K + A q g N e 4 M O 3 Y H D x 4 q I J V y 6 G J D W m C b 9 a 3 D E U e 6 A U A A A A X q N s 9 0 6 n B 0 u P W Q H r 9 s 7 Z Q c x X K q s = < / D a t a M a s h u p > 
</file>

<file path=customXml/item2.xml><?xml version="1.0" encoding="utf-8"?>
<ct:contentTypeSchema xmlns:ct="http://schemas.microsoft.com/office/2006/metadata/contentType" xmlns:ma="http://schemas.microsoft.com/office/2006/metadata/properties/metaAttributes" ct:_="" ma:_="" ma:contentTypeName="Document" ma:contentTypeID="0x010100AF08D2786879A84C98C986A1D2FE2AC0" ma:contentTypeVersion="18" ma:contentTypeDescription="Create a new document." ma:contentTypeScope="" ma:versionID="23cef727ba65d2ecc24e2a1fbd298925">
  <xsd:schema xmlns:xsd="http://www.w3.org/2001/XMLSchema" xmlns:xs="http://www.w3.org/2001/XMLSchema" xmlns:p="http://schemas.microsoft.com/office/2006/metadata/properties" xmlns:ns2="0c958bcd-fe3d-4310-8463-0016d19558cc" xmlns:ns3="36538d5f-f7e1-46e7-b8e6-8d0f62ce9765" targetNamespace="http://schemas.microsoft.com/office/2006/metadata/properties" ma:root="true" ma:fieldsID="2978534243de8d7d19195d005391593c" ns2:_="" ns3:_="">
    <xsd:import namespace="0c958bcd-fe3d-4310-8463-0016d19558cc"/>
    <xsd:import namespace="36538d5f-f7e1-46e7-b8e6-8d0f62ce976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LengthInSeconds" minOccurs="0"/>
                <xsd:element ref="ns2:MediaServiceLocation" minOccurs="0"/>
                <xsd:element ref="ns2:lcf76f155ced4ddcb4097134ff3c332f" minOccurs="0"/>
                <xsd:element ref="ns3:TaxCatchAll"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958bcd-fe3d-4310-8463-0016d19558c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Location" ma:index="19" nillable="true" ma:displayName="Location" ma:internalName="MediaServiceLocation"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9b58f297-623d-4bc9-82bf-53ab639f8509" ma:termSetId="09814cd3-568e-fe90-9814-8d621ff8fb84" ma:anchorId="fba54fb3-c3e1-fe81-a776-ca4b69148c4d" ma:open="true" ma:isKeyword="false">
      <xsd:complexType>
        <xsd:sequence>
          <xsd:element ref="pc:Terms" minOccurs="0" maxOccurs="1"/>
        </xsd:sequence>
      </xsd:complex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6538d5f-f7e1-46e7-b8e6-8d0f62ce9765"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be301e53-ab4a-4184-9aa6-99509ffdd4e5}" ma:internalName="TaxCatchAll" ma:showField="CatchAllData" ma:web="36538d5f-f7e1-46e7-b8e6-8d0f62ce976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lcf76f155ced4ddcb4097134ff3c332f xmlns="0c958bcd-fe3d-4310-8463-0016d19558cc">
      <Terms xmlns="http://schemas.microsoft.com/office/infopath/2007/PartnerControls"/>
    </lcf76f155ced4ddcb4097134ff3c332f>
    <TaxCatchAll xmlns="36538d5f-f7e1-46e7-b8e6-8d0f62ce9765" xsi:nil="true"/>
  </documentManagement>
</p:properties>
</file>

<file path=customXml/itemProps1.xml><?xml version="1.0" encoding="utf-8"?>
<ds:datastoreItem xmlns:ds="http://schemas.openxmlformats.org/officeDocument/2006/customXml" ds:itemID="{7BDA85FB-57D5-4A9F-A904-DAE491709832}">
  <ds:schemaRefs>
    <ds:schemaRef ds:uri="http://schemas.microsoft.com/DataMashup"/>
  </ds:schemaRefs>
</ds:datastoreItem>
</file>

<file path=customXml/itemProps2.xml><?xml version="1.0" encoding="utf-8"?>
<ds:datastoreItem xmlns:ds="http://schemas.openxmlformats.org/officeDocument/2006/customXml" ds:itemID="{8652A8DA-9365-4480-997D-DC1A7F9E120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c958bcd-fe3d-4310-8463-0016d19558cc"/>
    <ds:schemaRef ds:uri="36538d5f-f7e1-46e7-b8e6-8d0f62ce976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54F90D9-6E1E-43EA-AB01-9921EA13ECBF}">
  <ds:schemaRefs>
    <ds:schemaRef ds:uri="http://schemas.microsoft.com/sharepoint/v3/contenttype/forms"/>
  </ds:schemaRefs>
</ds:datastoreItem>
</file>

<file path=customXml/itemProps4.xml><?xml version="1.0" encoding="utf-8"?>
<ds:datastoreItem xmlns:ds="http://schemas.openxmlformats.org/officeDocument/2006/customXml" ds:itemID="{2EB73A9A-A04F-41FF-96F9-A7BAA5B16ED1}">
  <ds:schemaRefs>
    <ds:schemaRef ds:uri="http://schemas.microsoft.com/office/2006/metadata/properties"/>
    <ds:schemaRef ds:uri="http://schemas.microsoft.com/office/infopath/2007/PartnerControls"/>
    <ds:schemaRef ds:uri="0c958bcd-fe3d-4310-8463-0016d19558cc"/>
    <ds:schemaRef ds:uri="36538d5f-f7e1-46e7-b8e6-8d0f62ce9765"/>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16</vt:i4>
      </vt:variant>
    </vt:vector>
  </HeadingPairs>
  <TitlesOfParts>
    <vt:vector size="23" baseType="lpstr">
      <vt:lpstr>Introduction</vt:lpstr>
      <vt:lpstr>Part 1 - About</vt:lpstr>
      <vt:lpstr>Part 2 - Disclosure checklist</vt:lpstr>
      <vt:lpstr>Part 3 - Reporting entities</vt:lpstr>
      <vt:lpstr>Part 4 - Government revenues</vt:lpstr>
      <vt:lpstr>Part 5 - Company data</vt:lpstr>
      <vt:lpstr>Lists</vt:lpstr>
      <vt:lpstr>Agency_type</vt:lpstr>
      <vt:lpstr>Commodities_list</vt:lpstr>
      <vt:lpstr>Commodity_names</vt:lpstr>
      <vt:lpstr>Companies_list</vt:lpstr>
      <vt:lpstr>Countries_list</vt:lpstr>
      <vt:lpstr>Currency_code_list</vt:lpstr>
      <vt:lpstr>GFS_list</vt:lpstr>
      <vt:lpstr>Government_entities_list</vt:lpstr>
      <vt:lpstr>Project_phases_list</vt:lpstr>
      <vt:lpstr>Projectname</vt:lpstr>
      <vt:lpstr>Reporting_options_list</vt:lpstr>
      <vt:lpstr>Revenue_stream_list</vt:lpstr>
      <vt:lpstr>Sector_list</vt:lpstr>
      <vt:lpstr>Simple_options_list</vt:lpstr>
      <vt:lpstr>Total_reconciled</vt:lpstr>
      <vt:lpstr>Total_revenues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EITI International Secretariat</dc:creator>
  <cp:keywords/>
  <dc:description/>
  <cp:lastModifiedBy>Thea Garmager</cp:lastModifiedBy>
  <cp:revision/>
  <dcterms:created xsi:type="dcterms:W3CDTF">2018-04-20T09:16:43Z</dcterms:created>
  <dcterms:modified xsi:type="dcterms:W3CDTF">2025-01-31T10:18:45Z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0x010100AF08D2786879A84C98C986A1D2FE2AC0</vt:lpwstr>
  </property>
  <property fmtid="{D5CDD505-2E9C-101B-9397-08002B2CF9AE}" pid="3" name="MediaServiceImageTags">
    <vt:lpwstr/>
  </property>
</Properties>
</file>