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5"/>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63" documentId="8_{F853BF99-937D-47E4-BB7F-B5188174C93B}" xr6:coauthVersionLast="47" xr6:coauthVersionMax="47" xr10:uidLastSave="{2F6F0537-EB2E-4F7A-A2A1-3A8CFD59A842}"/>
  <bookViews>
    <workbookView xWindow="28680" yWindow="-120" windowWidth="29040" windowHeight="15720" firstSheet="1"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#REF!</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7" i="12" l="1"/>
  <c r="I65" i="12"/>
  <c r="I64" i="12"/>
  <c r="B38" i="4"/>
  <c r="C38" i="4"/>
  <c r="D38" i="4"/>
  <c r="E38" i="4"/>
  <c r="B29" i="4"/>
  <c r="C29" i="4"/>
  <c r="D29" i="4"/>
  <c r="E29" i="4"/>
  <c r="B30" i="4"/>
  <c r="C30" i="4"/>
  <c r="D30" i="4"/>
  <c r="E30" i="4"/>
  <c r="B31" i="4"/>
  <c r="C31" i="4"/>
  <c r="D31" i="4"/>
  <c r="E31" i="4"/>
  <c r="B32" i="4"/>
  <c r="C32" i="4"/>
  <c r="D32" i="4"/>
  <c r="E32" i="4"/>
  <c r="B33" i="4"/>
  <c r="C33" i="4"/>
  <c r="D33" i="4"/>
  <c r="E33" i="4"/>
  <c r="B34" i="4"/>
  <c r="C34" i="4"/>
  <c r="D34" i="4"/>
  <c r="E34" i="4"/>
  <c r="B35" i="4"/>
  <c r="C35" i="4"/>
  <c r="D35" i="4"/>
  <c r="E35" i="4"/>
  <c r="B36" i="4"/>
  <c r="C36" i="4"/>
  <c r="D36" i="4"/>
  <c r="E36" i="4"/>
  <c r="B37" i="4"/>
  <c r="C37" i="4"/>
  <c r="D37" i="4"/>
  <c r="E37" i="4"/>
  <c r="D143" i="8"/>
  <c r="F38" i="8"/>
  <c r="F44" i="8"/>
  <c r="B89" i="8"/>
  <c r="B87" i="8"/>
  <c r="B85" i="8"/>
  <c r="B73" i="8"/>
  <c r="B71" i="8"/>
  <c r="I134" i="12"/>
  <c r="I126" i="12"/>
  <c r="I125" i="12"/>
  <c r="I120" i="12"/>
  <c r="I116" i="12"/>
  <c r="I115" i="12"/>
  <c r="I114" i="12"/>
  <c r="I112" i="12"/>
  <c r="I98" i="12"/>
  <c r="I93" i="12"/>
  <c r="I91" i="12"/>
  <c r="J69" i="4"/>
  <c r="J89" i="4"/>
  <c r="B44" i="4"/>
  <c r="C44" i="4"/>
  <c r="D44" i="4"/>
  <c r="E44" i="4"/>
  <c r="B58" i="4"/>
  <c r="C58" i="4"/>
  <c r="D58" i="4"/>
  <c r="E58" i="4"/>
  <c r="B59" i="4"/>
  <c r="C59" i="4"/>
  <c r="D59" i="4"/>
  <c r="E59" i="4"/>
  <c r="B60" i="4"/>
  <c r="C60" i="4"/>
  <c r="D60" i="4"/>
  <c r="E60" i="4"/>
  <c r="B61" i="4"/>
  <c r="C61" i="4"/>
  <c r="D61" i="4"/>
  <c r="E61" i="4"/>
  <c r="B62" i="4"/>
  <c r="C62" i="4"/>
  <c r="D62" i="4"/>
  <c r="E62" i="4"/>
  <c r="B63" i="4"/>
  <c r="C63" i="4"/>
  <c r="D63" i="4"/>
  <c r="E63" i="4"/>
  <c r="B64" i="4"/>
  <c r="C64" i="4"/>
  <c r="D64" i="4"/>
  <c r="E64" i="4"/>
  <c r="B65" i="4"/>
  <c r="C65" i="4"/>
  <c r="D65" i="4"/>
  <c r="E65" i="4"/>
  <c r="B66" i="4"/>
  <c r="C66" i="4"/>
  <c r="D66" i="4"/>
  <c r="E66" i="4"/>
  <c r="B67" i="4"/>
  <c r="C67" i="4"/>
  <c r="D67" i="4"/>
  <c r="E67" i="4"/>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E26" i="12"/>
  <c r="E27" i="12"/>
  <c r="E28" i="12"/>
  <c r="E29" i="12"/>
  <c r="E30" i="12"/>
  <c r="E31" i="12"/>
  <c r="E32" i="12"/>
  <c r="E33" i="12"/>
  <c r="E34" i="12"/>
  <c r="E15" i="12"/>
  <c r="E16" i="12"/>
  <c r="E17" i="12"/>
  <c r="E18" i="12"/>
  <c r="E20" i="12"/>
  <c r="E21" i="12"/>
  <c r="E22" i="12"/>
  <c r="E23" i="12"/>
  <c r="E24" i="12"/>
  <c r="E25" i="12"/>
  <c r="E35" i="12"/>
  <c r="E36" i="12"/>
  <c r="E37" i="12"/>
  <c r="E38" i="12"/>
  <c r="J255" i="11"/>
  <c r="J71" i="4"/>
  <c r="J257" i="11"/>
  <c r="H257" i="11"/>
  <c r="B104" i="8"/>
  <c r="B106" i="8"/>
  <c r="D126" i="8"/>
  <c r="D48" i="8"/>
  <c r="F48" i="8"/>
  <c r="F31" i="8"/>
  <c r="D94" i="8"/>
  <c r="E54" i="9"/>
  <c r="E55" i="9"/>
  <c r="E53" i="9"/>
  <c r="E56" i="9"/>
  <c r="B63" i="8"/>
  <c r="B83" i="8"/>
  <c r="B81" i="8"/>
  <c r="B79" i="8"/>
  <c r="F151" i="8"/>
  <c r="F146" i="8"/>
  <c r="F47" i="8"/>
  <c r="F36" i="8"/>
  <c r="F29" i="8"/>
  <c r="F28" i="8"/>
  <c r="B249" i="11"/>
  <c r="B246" i="11"/>
  <c r="B247" i="11"/>
  <c r="B248" i="11"/>
  <c r="B250" i="11"/>
  <c r="B251" i="11"/>
  <c r="B252" i="11"/>
  <c r="B253" i="11"/>
  <c r="N4" i="4"/>
  <c r="B69" i="8"/>
  <c r="B67" i="8"/>
  <c r="B65" i="8"/>
  <c r="B122" i="8"/>
  <c r="B45" i="4"/>
  <c r="C45" i="4"/>
  <c r="D45" i="4"/>
  <c r="E45" i="4"/>
  <c r="B54" i="4"/>
  <c r="C54" i="4"/>
  <c r="D54" i="4"/>
  <c r="E54" i="4"/>
  <c r="E57" i="4"/>
  <c r="D57" i="4"/>
  <c r="C57" i="4"/>
  <c r="B57" i="4"/>
  <c r="E56" i="4"/>
  <c r="D56" i="4"/>
  <c r="C56" i="4"/>
  <c r="B56" i="4"/>
  <c r="E55" i="4"/>
  <c r="D55" i="4"/>
  <c r="C55" i="4"/>
  <c r="B55" i="4"/>
  <c r="E53" i="4"/>
  <c r="D53" i="4"/>
  <c r="C53" i="4"/>
  <c r="B53" i="4"/>
  <c r="E52" i="4"/>
  <c r="D52" i="4"/>
  <c r="C52" i="4"/>
  <c r="B52" i="4"/>
  <c r="E51" i="4"/>
  <c r="D51" i="4"/>
  <c r="C51" i="4"/>
  <c r="B51" i="4"/>
  <c r="E42" i="4"/>
  <c r="D23" i="4"/>
  <c r="E24" i="4"/>
  <c r="D24" i="4"/>
  <c r="C24" i="4"/>
  <c r="B24" i="4"/>
  <c r="E23" i="4"/>
  <c r="C23" i="4"/>
  <c r="B23" i="4"/>
  <c r="E22" i="4"/>
  <c r="D22" i="4"/>
  <c r="C22" i="4"/>
  <c r="B22" i="4"/>
  <c r="C25" i="4"/>
  <c r="C26" i="4"/>
  <c r="C27" i="4"/>
  <c r="C28" i="4"/>
  <c r="C39" i="4"/>
  <c r="C40" i="4"/>
  <c r="C41" i="4"/>
  <c r="C42" i="4"/>
  <c r="C43" i="4"/>
  <c r="C46" i="4"/>
  <c r="C47" i="4"/>
  <c r="C48" i="4"/>
  <c r="C49" i="4"/>
  <c r="C50" i="4"/>
  <c r="D25" i="4"/>
  <c r="D26" i="4"/>
  <c r="D27" i="4"/>
  <c r="D28" i="4"/>
  <c r="D39" i="4"/>
  <c r="D40" i="4"/>
  <c r="D41" i="4"/>
  <c r="D42" i="4"/>
  <c r="D43" i="4"/>
  <c r="D46" i="4"/>
  <c r="D47" i="4"/>
  <c r="D48" i="4"/>
  <c r="D49" i="4"/>
  <c r="D50" i="4"/>
  <c r="E25" i="4"/>
  <c r="E26" i="4"/>
  <c r="E27" i="4"/>
  <c r="E28" i="4"/>
  <c r="E39" i="4"/>
  <c r="E40" i="4"/>
  <c r="E41" i="4"/>
  <c r="E43" i="4"/>
  <c r="E46" i="4"/>
  <c r="E47" i="4"/>
  <c r="E48" i="4"/>
  <c r="E49" i="4"/>
  <c r="E50" i="4"/>
  <c r="B25" i="4"/>
  <c r="B26" i="4"/>
  <c r="B27" i="4"/>
  <c r="B28" i="4"/>
  <c r="B39" i="4"/>
  <c r="B40" i="4"/>
  <c r="B41" i="4"/>
  <c r="B42" i="4"/>
  <c r="B43" i="4"/>
  <c r="B46" i="4"/>
  <c r="B47" i="4"/>
  <c r="B48" i="4"/>
  <c r="B49" i="4"/>
  <c r="B50" i="4"/>
  <c r="E52"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<sst xmlns="http://schemas.openxmlformats.org/spreadsheetml/2006/main" count="5013" uniqueCount="2243">
  <si>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</si>
  <si>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</si>
  <si>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</si>
  <si>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</si>
  <si>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</si>
  <si>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</si>
  <si>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</si>
  <si>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</si>
  <si>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</si>
  <si>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</si>
  <si>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</si>
  <si>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</si>
  <si>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</si>
  <si>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</si>
  <si>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</si>
  <si>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</si>
  <si>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</si>
  <si>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</si>
  <si>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</si>
  <si>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</si>
  <si>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</si>
  <si>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</si>
  <si>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</si>
  <si>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</si>
  <si>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</si>
  <si>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</si>
  <si>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</si>
  <si>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</si>
  <si>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</si>
  <si>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</si>
  <si>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</si>
  <si>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</si>
  <si>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</si>
  <si>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</si>
  <si>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</si>
  <si>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</si>
  <si>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</si>
  <si>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</si>
  <si>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</si>
  <si>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</si>
  <si>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</si>
  <si>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</si>
  <si>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</si>
  <si>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</si>
  <si>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</si>
  <si>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</si>
  <si>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</si>
  <si>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</si>
  <si>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</si>
  <si>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</si>
  <si>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</si>
  <si>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</si>
  <si>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Ghana</t>
  </si>
  <si>
    <t>ISO Alpha-3 Code</t>
  </si>
  <si>
    <t>GHA</t>
  </si>
  <si>
    <t>National currency name</t>
  </si>
  <si>
    <t>Ghanaian cedi</t>
  </si>
  <si>
    <t>National currency ISO-4217</t>
  </si>
  <si>
    <t>GHS</t>
  </si>
  <si>
    <t>Fiscal year covered by this data file</t>
  </si>
  <si>
    <t>Start Date</t>
  </si>
  <si>
    <t>End Date</t>
  </si>
  <si>
    <t>Data source</t>
  </si>
  <si>
    <t>Has an EITI Report been prepared by an Independent Administrator?</t>
  </si>
  <si>
    <t>Partially</t>
  </si>
  <si>
    <t>The MSG worked on some aspects of the contextual information.</t>
  </si>
  <si>
    <t>What is the name of the company?</t>
  </si>
  <si>
    <t>Boas &amp; Associates</t>
  </si>
  <si>
    <t>Date that the EITI Report was made public</t>
  </si>
  <si>
    <t>URL, EITI Report</t>
  </si>
  <si>
    <t>Publications (gheiti.gov.gh)</t>
  </si>
  <si>
    <t>Does the government systematically disclose EITI data at a single location?</t>
  </si>
  <si>
    <t>No</t>
  </si>
  <si>
    <t>Publication date of the EITI data</t>
  </si>
  <si>
    <t>Website link (URL) to EITI data</t>
  </si>
  <si>
    <t>http://www.gheiti.gov.gh/site/index.php?option=com_phocadownload&amp;view=category&amp;id=51:covid-19-reports&amp;download=401:effects-of-covid-19-on-petroleum-and-mining-sectors-in-ghana-2021&amp;Itemid=&amp;Itemid=&amp;Itemid=&amp;Itemid=&amp;Itemid=54</t>
  </si>
  <si>
    <t>Are there other files of relevance?</t>
  </si>
  <si>
    <t>Yes</t>
  </si>
  <si>
    <t>Date that other file was made public</t>
  </si>
  <si>
    <t>URL</t>
  </si>
  <si>
    <r>
      <t>EITI Requirement 7.2</t>
    </r>
    <r>
      <rPr>
        <b/>
        <sz val="11"/>
        <rFont val="Franklin Gothic Book"/>
        <family val="2"/>
      </rPr>
      <t>: Data accessibility and open data</t>
    </r>
  </si>
  <si>
    <t>Does the government have an open data policy?</t>
  </si>
  <si>
    <t>Not available</t>
  </si>
  <si>
    <t>Government open data policy is currently being worked on. https://data.gov.gh/sites/default/files/Ghana%20National%20Data%20Sharing%20Policy%20Draft%203.0.pdf</t>
  </si>
  <si>
    <t>Data coverage / scope</t>
  </si>
  <si>
    <t>Open data portal / files</t>
  </si>
  <si>
    <t>https://data.gov.gh/sites/default/files/Ghana%20National%20Data%20Sharing%20Policy%20Draft%203.0.pdf</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</si>
  <si>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</si>
  <si>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</si>
  <si>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</si>
  <si>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</si>
  <si>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</si>
  <si>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</si>
  <si>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</si>
  <si>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</si>
  <si>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</si>
  <si>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</si>
  <si>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</si>
  <si>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</si>
  <si>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</si>
  <si>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t>tps://www.bog.gov.gh/treasury-and-the-markets/historical-interbank-fx-rates/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</si>
  <si>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</si>
  <si>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</si>
  <si>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</si>
  <si>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</si>
  <si>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</si>
  <si>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</si>
  <si>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</si>
  <si>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</si>
  <si>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</si>
  <si>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</si>
  <si>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Name and contact information of the person submitting this file</t>
  </si>
  <si>
    <t>Name</t>
  </si>
  <si>
    <t>Freda Botier</t>
  </si>
  <si>
    <t>Organisation</t>
  </si>
  <si>
    <t>Email address</t>
  </si>
  <si>
    <t>fredarry121@yahoo.com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</si>
  <si>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</si>
  <si>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</si>
  <si>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</si>
  <si>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</si>
  <si>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</si>
  <si>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</si>
  <si>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</si>
  <si>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</si>
  <si>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</si>
  <si>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</si>
  <si>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</si>
  <si>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</si>
  <si>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</si>
  <si>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</si>
  <si>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r>
      <t xml:space="preserve"> In the Oil &amp; Gas Sector there is limited online information on the legal framework.  </t>
    </r>
    <r>
      <rPr>
        <sz val="11"/>
        <color rgb="FF0000FF"/>
        <rFont val="Franklin Gothic Book"/>
        <family val="2"/>
      </rPr>
      <t xml:space="preserve">https://www.ghanapetroleumregister.com/about-us https://www.petrocom.gov.gh/laws-regulations/  </t>
    </r>
  </si>
  <si>
    <t>Does the government publish information about</t>
  </si>
  <si>
    <t>For the Mining Sector see 2019 EITI Mining Report Section 2.1.4</t>
  </si>
  <si>
    <t>Laws and regulations?</t>
  </si>
  <si>
    <t>Yes, through EITI reporting</t>
  </si>
  <si>
    <t>2019  EITI  Oil &amp; Gas Report Section 2.1</t>
  </si>
  <si>
    <t>For the Mining Sector see 2019  EITI Mining Report Section 2.2.2</t>
  </si>
  <si>
    <t>Overview of government agencies' roles?</t>
  </si>
  <si>
    <t xml:space="preserve">2019 EITI Oil &amp; Gas Report Section 2.1.2; </t>
  </si>
  <si>
    <t xml:space="preserve">In the miining sector, see 2019 EITI Mining Report Section 2.1, the minerals commission describes the fiscal regime on its website. http://www.mincom.gov.gh/fiscal-regime-for-mining.  </t>
  </si>
  <si>
    <t>Mineral and petroleum rights' regime?</t>
  </si>
  <si>
    <t xml:space="preserve">2019 EITI Oil &amp; Gas Report Section 2.2               </t>
  </si>
  <si>
    <t>Fiscal regime?</t>
  </si>
  <si>
    <t>2019 EITI  Oil &amp; Gas Report Section 2.1.3</t>
  </si>
  <si>
    <r>
      <t>EITI Requirement 2.2</t>
    </r>
    <r>
      <rPr>
        <b/>
        <sz val="11"/>
        <rFont val="Franklin Gothic Book"/>
        <family val="2"/>
      </rPr>
      <t>: Contract and license allocations</t>
    </r>
  </si>
  <si>
    <t>the award process(es)?</t>
  </si>
  <si>
    <t>2019  EITI  Oil &amp; Gas Report Section 2.2.1</t>
  </si>
  <si>
    <t>https://www.petrocom.gov.gh/wp-content/uploads/2019/12/PETROLEUM-EXPLORATION-AND-PRODUCTION-GENERAL-REGULATIONS-2018-L.I-2359.pdf</t>
  </si>
  <si>
    <t>and the technical and financial criteria used?</t>
  </si>
  <si>
    <t>2019  EITI  Oil &amp; Gas Report Section 2.2.1.4</t>
  </si>
  <si>
    <t xml:space="preserve">For mining sector, see 2019 EITI Mining report; section 2.3 </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</si>
  <si>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</si>
  <si>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</si>
  <si>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</si>
  <si>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</si>
  <si>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</si>
  <si>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Yes, systematically disclosed</t>
  </si>
  <si>
    <t>https://ghana.revenuedev.org/dashboard</t>
  </si>
  <si>
    <t>List of minerals/licences - Minerals Commission (mincom.gov.gh)</t>
  </si>
  <si>
    <t>License register for petroleum sector</t>
  </si>
  <si>
    <t>www.ghanapetroleumregister.com</t>
  </si>
  <si>
    <t>License register for other sector(s) - add rows if several</t>
  </si>
  <si>
    <r>
      <t>EITI Requirement 2.4</t>
    </r>
    <r>
      <rPr>
        <b/>
        <sz val="11"/>
        <rFont val="Franklin Gothic Book"/>
        <family val="2"/>
      </rPr>
      <t>: Contract disclosure</t>
    </r>
  </si>
  <si>
    <t>Government policy on contract disclosure</t>
  </si>
  <si>
    <t/>
  </si>
  <si>
    <t>Are contracts or full license texts disclosed?</t>
  </si>
  <si>
    <t>Contract register for mining sector</t>
  </si>
  <si>
    <t>Development and Investment Agreement - Minerals Commission (mincom.gov.gh)</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</si>
  <si>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</si>
  <si>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</si>
  <si>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</si>
  <si>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</si>
  <si>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2019  EITI  Oil &amp; Gas Report Section 2.3.3</t>
  </si>
  <si>
    <t>For mining sector, see 2019 EITI Mining report; section 2.5</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</si>
  <si>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</si>
  <si>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</si>
  <si>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</si>
  <si>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</si>
  <si>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2019  EITI  Oil &amp; Gas Report Section 2.3.4</t>
  </si>
  <si>
    <t>For mining sector, see 2019 EITI Mining report; section 2.6</t>
  </si>
  <si>
    <t>References to state-owned enterprises portals or company website(s), for example as stated in the Report (Add rows if several SOEs)</t>
  </si>
  <si>
    <t>www.gnpcghana.com</t>
  </si>
  <si>
    <t>References to state-owned enterprises or company Audited Financial Statement (Add rows if several SOEs)</t>
  </si>
  <si>
    <t>Microsoft Word - GNPC_FY19 FS_final version (003).docx (gnpcghana.com)</t>
  </si>
  <si>
    <r>
      <t>EITI Requirement 3.1</t>
    </r>
    <r>
      <rPr>
        <b/>
        <sz val="11"/>
        <rFont val="Franklin Gothic Book"/>
        <family val="2"/>
      </rPr>
      <t>: Exploration</t>
    </r>
  </si>
  <si>
    <t>Overview of the extractive industries, including any significant exploration activities</t>
  </si>
  <si>
    <t>https://mofep.gov.gh/sites/default/files/reports/petroleum/2019-Annual-Petroleum-Report.pdf#:~:text=The%202019%20Annual%20Report%20on%20the%20Petroleum%20Funds,2019.%205.%20This%20r</t>
  </si>
  <si>
    <t xml:space="preserve"> Mining sector; see 2019 EITI Mining report; section 3.1</t>
  </si>
  <si>
    <r>
      <t>EITI Requirement 3.2</t>
    </r>
    <r>
      <rPr>
        <b/>
        <sz val="11"/>
        <rFont val="Franklin Gothic Book"/>
        <family val="2"/>
      </rPr>
      <t>: Production by commodity</t>
    </r>
  </si>
  <si>
    <t>(Harmonised System Codes)</t>
  </si>
  <si>
    <t>Disclosure of production volumes</t>
  </si>
  <si>
    <t>2019-Petroleum-Annual-Report_2020-04-23_v2.pdf (mofep.gov.gh)</t>
  </si>
  <si>
    <t>Industry Statistics - Minerals Commission (mincom.gov.gh)</t>
  </si>
  <si>
    <t>Disclosure of production values</t>
  </si>
  <si>
    <t>2019  EITI  Oil &amp; Gas Report Section  3.2: Table 3.7</t>
  </si>
  <si>
    <t>For the Mining Sector see 2019  EITI Mining Report Section 3.2;Table 3.2B</t>
  </si>
  <si>
    <t>Crude oil (2709), volume</t>
  </si>
  <si>
    <t>Sm3</t>
  </si>
  <si>
    <t>USD</t>
  </si>
  <si>
    <t>Value is the product of production volume and export price for unit volume</t>
  </si>
  <si>
    <t>Natural gas (2711), volume</t>
  </si>
  <si>
    <t>Sm3 o.e.</t>
  </si>
  <si>
    <t>Gold (7108), volume</t>
  </si>
  <si>
    <t>Tonnes</t>
  </si>
  <si>
    <t>Aluminium (2606), volume</t>
  </si>
  <si>
    <t>Aluminium shown here is actually for Bauxite. Bauxite is not shown in the list</t>
  </si>
  <si>
    <t>Manganese (2602), volume</t>
  </si>
  <si>
    <t>&lt;method of value calculation, if available&gt;</t>
  </si>
  <si>
    <t>Diamonds (7102), volume</t>
  </si>
  <si>
    <t>carats</t>
  </si>
  <si>
    <r>
      <t>EITI Requirement 3.3</t>
    </r>
    <r>
      <rPr>
        <b/>
        <sz val="11"/>
        <rFont val="Franklin Gothic Book"/>
        <family val="2"/>
      </rPr>
      <t>: Exports</t>
    </r>
  </si>
  <si>
    <t>Disclosure of export volumes</t>
  </si>
  <si>
    <t>Disclosure of export values</t>
  </si>
  <si>
    <t>Aluminium here represents bauxite</t>
  </si>
  <si>
    <r>
      <t>EITI Requirement 4.1</t>
    </r>
    <r>
      <rPr>
        <b/>
        <sz val="11"/>
        <rFont val="Franklin Gothic Book"/>
        <family val="2"/>
      </rPr>
      <t>: Comprehensiveness</t>
    </r>
  </si>
  <si>
    <t>Does the government fully disclose extractive sector revenues by revenue stream?</t>
  </si>
  <si>
    <t>2019  EITI  Oil &amp; Gas Report Section 4.1.11; Tables 4.13 &amp; 4.14</t>
  </si>
  <si>
    <t>For Mining sector, see 2019 Minig sector report, section 4.0</t>
  </si>
  <si>
    <t>Are MSG decisions on materiality thresholds publicly available?</t>
  </si>
  <si>
    <t>2019  EITI  Oil &amp; Gas Report Section 4.1.4;Table 4.5</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</si>
  <si>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</si>
  <si>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</si>
  <si>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</si>
  <si>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</si>
  <si>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</si>
  <si>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Add commodities here, volume</t>
  </si>
  <si>
    <t>&lt; number &gt;</t>
  </si>
  <si>
    <t>If yes, what was sold?</t>
  </si>
  <si>
    <t>2019 EITI OIL/GAS sector report. Sections 4.1.9,4.1.10 Tables 4.9;4.10 and 4.12</t>
  </si>
  <si>
    <t>Gas from Jubilee and TEN fields.</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</si>
  <si>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</si>
  <si>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</si>
  <si>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</si>
  <si>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The Mining sector has Barter and infrastructure agreement</t>
  </si>
  <si>
    <t>If yes, what was the total revenues received from barter and infrastructure agreements?</t>
  </si>
  <si>
    <t>2019 EITI Mining sector report; Section 4.3: Amount indicated is as at 31-12-2019</t>
  </si>
  <si>
    <r>
      <t>EITI Requirement 4.4</t>
    </r>
    <r>
      <rPr>
        <b/>
        <sz val="11"/>
        <rFont val="Franklin Gothic Book"/>
        <family val="2"/>
      </rPr>
      <t>: Transportation revenues</t>
    </r>
  </si>
  <si>
    <t>Does the government disclose information on transportation revenues?</t>
  </si>
  <si>
    <t xml:space="preserve">2019  EITI  Oil &amp; Gas Report Section 4.4 </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</si>
  <si>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</si>
  <si>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</si>
  <si>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</si>
  <si>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 xml:space="preserve">2019  EITI  Oil &amp; Gas Report Section 4.5; Table 4.19 </t>
  </si>
  <si>
    <t>If yes, what was the total revenues received by SOEs?</t>
  </si>
  <si>
    <r>
      <t>EITI Requirement 4.6</t>
    </r>
    <r>
      <rPr>
        <b/>
        <sz val="11"/>
        <rFont val="Franklin Gothic Book"/>
        <family val="2"/>
      </rPr>
      <t>: Direct subnational payments</t>
    </r>
  </si>
  <si>
    <t xml:space="preserve">2019  EITI  Oil &amp; Gas Report Section 4.6 </t>
  </si>
  <si>
    <t>If yes, what was the total sub-national revenues received?</t>
  </si>
  <si>
    <t>Subnational revenue refers to Property rate receipts in the Mining sector. See 2019 EITI Mining report. Table 4.10</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</si>
  <si>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</si>
  <si>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</si>
  <si>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</si>
  <si>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</si>
  <si>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2019  EITI  Oil &amp; Gas Report Section 4.0 Tables 4.13 and 4.14</t>
  </si>
  <si>
    <t>2019 EITI Mining sector report; Section 4.1, Tables 4.10 and 4.11</t>
  </si>
  <si>
    <t>Is the data subject to credible, independent audits, applying international standards?</t>
  </si>
  <si>
    <t>2019  EITI  Oil &amp; Gas Report Section 4.9</t>
  </si>
  <si>
    <t>2019 EITI Mining sector report; Section 4.1</t>
  </si>
  <si>
    <t>Are government agencies subject to credible, independent audits?</t>
  </si>
  <si>
    <t>Government audits database</t>
  </si>
  <si>
    <t>2019 EITI Mining sector report; Section 4.1.1.5</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</si>
  <si>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</si>
  <si>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</si>
  <si>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</si>
  <si>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</si>
  <si>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2019  EITI  Oil &amp; Gas Report Section 5.1</t>
  </si>
  <si>
    <t>For the Mining sector, see 2019 EITI Mining Report, section 5.1</t>
  </si>
  <si>
    <t>Does the government disclose what value of revenues are not recorded in the budget?</t>
  </si>
  <si>
    <t>Not Available</t>
  </si>
  <si>
    <r>
      <t>EITI Requirement 5.2</t>
    </r>
    <r>
      <rPr>
        <b/>
        <sz val="11"/>
        <rFont val="Franklin Gothic Book"/>
        <family val="2"/>
      </rPr>
      <t>: Subnational transfers</t>
    </r>
  </si>
  <si>
    <t>Does the government disclose information on Subnational transfers?</t>
  </si>
  <si>
    <t>2019  EITI  Oil &amp; Gas Report Section 5.2</t>
  </si>
  <si>
    <t>For the Mining sector, see 2019 EITI Mining Report, section 5.2</t>
  </si>
  <si>
    <t>If yes, how much should the government have transferred according to the revenue sharing formula?</t>
  </si>
  <si>
    <t>Payment is for the Mining sector.</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</si>
  <si>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</si>
  <si>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</si>
  <si>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</si>
  <si>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</si>
  <si>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2019  EITI  Oil &amp; Gas Report Section 5.3.1.1</t>
  </si>
  <si>
    <t>For the Mining sector, see 2019 EITI Mining Report, section 5.3</t>
  </si>
  <si>
    <t>Does the government disclose publicly available information about budgets and 
expenditures? - add rows if several</t>
  </si>
  <si>
    <t>The National Budget | Ministry of Finance | Ghana (mofep.gov.gh)</t>
  </si>
  <si>
    <r>
      <t>EITI Requirement 6.1</t>
    </r>
    <r>
      <rPr>
        <b/>
        <sz val="11"/>
        <rFont val="Franklin Gothic Book"/>
        <family val="2"/>
      </rPr>
      <t>: Social expenditures</t>
    </r>
  </si>
  <si>
    <t>Does the government disclose information on Social expenditures?</t>
  </si>
  <si>
    <t>If yes, what was the total mandatory social expenditures received?</t>
  </si>
  <si>
    <t>NO Mandatory social expenditures</t>
  </si>
  <si>
    <t>If yes, what was the total voluntary social expenditures received?</t>
  </si>
  <si>
    <t>Do companies disclose information on Social expenditures?</t>
  </si>
  <si>
    <t>2019  EITI  Oil &amp; Gas Report Section 6.1</t>
  </si>
  <si>
    <t>If yes, what was the total mandatory social expenditures paid?</t>
  </si>
  <si>
    <t>If yes, what was the total voluntary social expenditures paid?</t>
  </si>
  <si>
    <t>Does the government disclose information on environmental payments?</t>
  </si>
  <si>
    <t>2019  EITI  Oil &amp; Gas Report Section 4.0; Tables 4.13/4.14</t>
  </si>
  <si>
    <t>For Mining sector, see 2019 Mining report, section 6.1</t>
  </si>
  <si>
    <t>If yes, what was the total mandatory environmental payments?</t>
  </si>
  <si>
    <t>Reconciled figures;Oil/Gas;US$1,856,539 and Mining US$769,834</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</si>
  <si>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</si>
  <si>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</si>
  <si>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</si>
  <si>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2019  EITI  Oil &amp; Gas Report Section 6.2(see Table 6.1)</t>
  </si>
  <si>
    <t>If yes, what was the total quasi-fiscal expenditures performed by SOEs?</t>
  </si>
  <si>
    <t>No expenditure  in 2019, but oustanding of US$493,335,044 as at 2019</t>
  </si>
  <si>
    <r>
      <t>EITI Requirement 6.3</t>
    </r>
    <r>
      <rPr>
        <b/>
        <sz val="11"/>
        <rFont val="Franklin Gothic Book"/>
        <family val="2"/>
      </rPr>
      <t>: Economic contribution</t>
    </r>
  </si>
  <si>
    <t>Does the government disclose information on economic contribution?</t>
  </si>
  <si>
    <t xml:space="preserve">https://statsghana.gov.gh; </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</si>
  <si>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</si>
  <si>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</si>
  <si>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GDP ASM &amp; Informal https://www.mincom.gov.gh/wp-content/uploads/2021/06/2019-MINCOM-ANNUAL-REPORT.pdf</t>
  </si>
  <si>
    <t>Gross Domestic Product - all sectors</t>
  </si>
  <si>
    <t>Government revenue - extractive industries</t>
  </si>
  <si>
    <t>Government revenue - all sectors</t>
  </si>
  <si>
    <t>2019_Macro_Performance_Report.pdf (mofep.gov.gh)</t>
  </si>
  <si>
    <t>Exports - extractive industries</t>
  </si>
  <si>
    <t>Exports - all sectors</t>
  </si>
  <si>
    <t xml:space="preserve">https://mofep.gov.gh/sites/default/files/reports/economic/2019_Macro_Performance_Report.pdf </t>
  </si>
  <si>
    <t>Employment - extractive sector - male</t>
  </si>
  <si>
    <t>people</t>
  </si>
  <si>
    <t>Employment - extractive sector - female</t>
  </si>
  <si>
    <t>https://unctad.org/system/files/non-official-document/GCF2018_BaahBoateng_23042018.p</t>
  </si>
  <si>
    <t>Employment - extractive sector</t>
  </si>
  <si>
    <t>Employment - all sectors</t>
  </si>
  <si>
    <t>https://www.statsghana.gov.gh/gssmain/fileUpload/pressrelease/2021%20PHC%20General%20Report%20Vol%203E_Economic%20Activity.pdf in 2021</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</si>
  <si>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</si>
  <si>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</si>
  <si>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</si>
  <si>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</si>
  <si>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2019  EITI  Oil &amp; Gas Report Section 6.4.1</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</si>
  <si>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</si>
  <si>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</si>
  <si>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</si>
  <si>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</si>
  <si>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</si>
  <si>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</si>
  <si>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</si>
  <si>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</si>
  <si>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</si>
  <si>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</si>
  <si>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</si>
  <si>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</si>
  <si>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</si>
  <si>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</si>
  <si>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</si>
  <si>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Ghana National Petroleum Company</t>
  </si>
  <si>
    <t>Central goverment</t>
  </si>
  <si>
    <t>Petroleum Commission</t>
  </si>
  <si>
    <t>Ghana Revenue Authority</t>
  </si>
  <si>
    <t>Minerals Commission</t>
  </si>
  <si>
    <t>Forestry Commission</t>
  </si>
  <si>
    <t>Ministry of Lands and Natural Resources</t>
  </si>
  <si>
    <t>Environmental Protection Agency</t>
  </si>
  <si>
    <t>Ministry of Energy</t>
  </si>
  <si>
    <t>Ministry of Finance</t>
  </si>
  <si>
    <t>Office of the Administrator of Stool Lands</t>
  </si>
  <si>
    <t>Ghana Railway Authority</t>
  </si>
  <si>
    <t>Tarkwa Nsuaem Municipal Assembly</t>
  </si>
  <si>
    <t>Local government</t>
  </si>
  <si>
    <t>Prestea Huni Valley District Assembly</t>
  </si>
  <si>
    <t>Mpohor Wassa East</t>
  </si>
  <si>
    <t>Bibiani/Ahwiaso District Assembly</t>
  </si>
  <si>
    <t>Sefwi Wiaso District Assembly</t>
  </si>
  <si>
    <t>Asutifi North District Assembly</t>
  </si>
  <si>
    <t>Birim North District Assembly Assembly</t>
  </si>
  <si>
    <t>Wassa Amenfi East Municipal Assembly</t>
  </si>
  <si>
    <t>Upper Denkyira West  District Assembly</t>
  </si>
  <si>
    <t>Amansie South District Assembly</t>
  </si>
  <si>
    <t>Amansie West District Assembly</t>
  </si>
  <si>
    <t>Obuasi Municipal Assembly</t>
  </si>
  <si>
    <t>Amansie Central District Assembly</t>
  </si>
  <si>
    <t>Tarkwa Nsuaem</t>
  </si>
  <si>
    <t>Ellembelle</t>
  </si>
  <si>
    <t>Prestea Huni Valley</t>
  </si>
  <si>
    <t>Sefwi District Assembly</t>
  </si>
  <si>
    <t>Asutifi District Assembly</t>
  </si>
  <si>
    <t>Birim North Assembly</t>
  </si>
  <si>
    <t>Upper Denkyira West District Assembly</t>
  </si>
  <si>
    <t>Amansie South District Assemly</t>
  </si>
  <si>
    <t>Bibiani /Ahwiaso /Bekwai District Assembly</t>
  </si>
  <si>
    <t>Metropolitan, Municipal and District Assemblies</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</si>
  <si>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</si>
  <si>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</si>
  <si>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</si>
  <si>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</si>
  <si>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</si>
  <si>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</si>
  <si>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</si>
  <si>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</si>
  <si>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</si>
  <si>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</si>
  <si>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</si>
  <si>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</si>
  <si>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</si>
  <si>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State-owned enterprises &amp; public corporations</t>
  </si>
  <si>
    <t>V0003107108</t>
  </si>
  <si>
    <t>Oil &amp; Gas</t>
  </si>
  <si>
    <t>Oil, Gas, Condensates</t>
  </si>
  <si>
    <t>www.gnpcghana.com/speeches/2018_financial.pdf · PDF file</t>
  </si>
  <si>
    <t>Kosmos Energy Ghana HC</t>
  </si>
  <si>
    <t>Private</t>
  </si>
  <si>
    <t>C0003831426</t>
  </si>
  <si>
    <t>https://www.kosmosenergy.com/ghana</t>
  </si>
  <si>
    <t>Tullow Ghana Limited</t>
  </si>
  <si>
    <t>C0002551888</t>
  </si>
  <si>
    <t>https://www.TullowOilGhana.com</t>
  </si>
  <si>
    <t xml:space="preserve">Anadarko </t>
  </si>
  <si>
    <t>C0003168417</t>
  </si>
  <si>
    <t>Petro SA Ghana Limited</t>
  </si>
  <si>
    <t>C0021485674</t>
  </si>
  <si>
    <t>http://www.petrosa.co.za</t>
  </si>
  <si>
    <t>Eni Ghana Exploration &amp; Production Limited</t>
  </si>
  <si>
    <t>C0003664996</t>
  </si>
  <si>
    <t>https://www.eni.com</t>
  </si>
  <si>
    <t>Vitol</t>
  </si>
  <si>
    <t>C0004743520</t>
  </si>
  <si>
    <t>Newmont Ghana Gold Limited</t>
  </si>
  <si>
    <t>C0003268071</t>
  </si>
  <si>
    <t>Mining</t>
  </si>
  <si>
    <t>Gold</t>
  </si>
  <si>
    <t>https://newmont.com</t>
  </si>
  <si>
    <t>Newmont Golden Ridge Ltd</t>
  </si>
  <si>
    <t>C0003257630</t>
  </si>
  <si>
    <t>GoldFields Ghana Ltd</t>
  </si>
  <si>
    <t>C0003136973</t>
  </si>
  <si>
    <t>https://www.goldfields.com</t>
  </si>
  <si>
    <t xml:space="preserve">Chirano Gold Mines Ltd </t>
  </si>
  <si>
    <t xml:space="preserve">C000366497X </t>
  </si>
  <si>
    <t>https://www.kinross.com</t>
  </si>
  <si>
    <t>AngloGold Ashanti (Iduapriem) Ltd</t>
  </si>
  <si>
    <t>C000327828X</t>
  </si>
  <si>
    <t>https://www.anglogoldashanti.com</t>
  </si>
  <si>
    <t>Asanko Gold Ghana Ltd</t>
  </si>
  <si>
    <t>C0004524764</t>
  </si>
  <si>
    <t>www.asanko.com</t>
  </si>
  <si>
    <t>Perseus Mining Ghana Ltd</t>
  </si>
  <si>
    <t>C0003257673</t>
  </si>
  <si>
    <t>https://www.perseusmining.com</t>
  </si>
  <si>
    <t>Golden Star (Wassa) Ltd</t>
  </si>
  <si>
    <t>C0003137007</t>
  </si>
  <si>
    <t>https://gsr.com</t>
  </si>
  <si>
    <t>Abosso GoldFields Ltd</t>
  </si>
  <si>
    <t>C0003278263</t>
  </si>
  <si>
    <t>Adamus Resources Ltd</t>
  </si>
  <si>
    <t>C0003278484</t>
  </si>
  <si>
    <t>https://www.adamusresource.com</t>
  </si>
  <si>
    <t>Golden Star (Bogoso/Prestea) Ltd</t>
  </si>
  <si>
    <t>C0003165493</t>
  </si>
  <si>
    <t>Ghana Bauxite Company Ltd</t>
  </si>
  <si>
    <t>C0002862646</t>
  </si>
  <si>
    <t>Bauxite</t>
  </si>
  <si>
    <t>AngloGold Ashanti (Ghana) Ltd</t>
  </si>
  <si>
    <t>C0003278271</t>
  </si>
  <si>
    <t>Ghana Manganese Co. Ltd</t>
  </si>
  <si>
    <t>C0004056450</t>
  </si>
  <si>
    <t>Manganese</t>
  </si>
  <si>
    <t>https://www.ghamang.com.gh</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</si>
  <si>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</si>
  <si>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</si>
  <si>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</si>
  <si>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</si>
  <si>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</si>
  <si>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</si>
  <si>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</si>
  <si>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</si>
  <si>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</si>
  <si>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Jubilee Fields</t>
  </si>
  <si>
    <t>Tullow Ghana Ltd;Kosmos Energy HC;Anadarko;PetroSA;Ghana National Petroleum Company</t>
  </si>
  <si>
    <t>TEN Fields</t>
  </si>
  <si>
    <t>SGN Fields</t>
  </si>
  <si>
    <t>ENI;VITOL;Ghana National Petroleum Company</t>
  </si>
  <si>
    <t>DeepWater Tano</t>
  </si>
  <si>
    <t>West Cape Three Points</t>
  </si>
  <si>
    <t>Offshore Cape Three Points</t>
  </si>
  <si>
    <t>Cape Three Points Block 4</t>
  </si>
  <si>
    <t>ENI;Vitol;Woodfields;GNPC;Exploroco</t>
  </si>
  <si>
    <t>PL-2/151 (Lima South A B and C)</t>
  </si>
  <si>
    <t>RL-2/20 (Damang)</t>
  </si>
  <si>
    <t>PL-2/50 (Nkroful);</t>
  </si>
  <si>
    <t>PL-2/192/Vol.5 (Ebi Teleku Bokazo)</t>
  </si>
  <si>
    <t>PL2/192/VOL.5</t>
  </si>
  <si>
    <t>PL2/57</t>
  </si>
  <si>
    <t>PL2/387</t>
  </si>
  <si>
    <t>RL7/2</t>
  </si>
  <si>
    <t>PL-5/126 (Ntronang 2)</t>
  </si>
  <si>
    <t>PL-5/126 (Ntronang 1)</t>
  </si>
  <si>
    <t>RL-7/2 (Kenyase 1)</t>
  </si>
  <si>
    <t>RL-7/2 (Kenyase 3)</t>
  </si>
  <si>
    <t>PL-7/4 (Ntotoroso)</t>
  </si>
  <si>
    <t>RL-7/2 (Kenyase 2)</t>
  </si>
  <si>
    <t>RL-7/2 (Yamfo 1)</t>
  </si>
  <si>
    <t>RL-7/2(Kenyasi 4)</t>
  </si>
  <si>
    <t>RL-7/2 (Yamfo 4)</t>
  </si>
  <si>
    <t>RL-7/2 (Yamfo 2)</t>
  </si>
  <si>
    <t>RL-7/2 (Yamfo 3)</t>
  </si>
  <si>
    <t>PL2/56</t>
  </si>
  <si>
    <t>ML-GH/155</t>
  </si>
  <si>
    <t>ML-GH/154</t>
  </si>
  <si>
    <t>ML-GH/153</t>
  </si>
  <si>
    <t>ML-GH/152</t>
  </si>
  <si>
    <t>ML6/8</t>
  </si>
  <si>
    <t>ML6/9</t>
  </si>
  <si>
    <t>PL-6/303</t>
  </si>
  <si>
    <t>PL6/8</t>
  </si>
  <si>
    <t>PL6/32</t>
  </si>
  <si>
    <t>PL6/15</t>
  </si>
  <si>
    <t>PL-2/12 (Prestea)</t>
  </si>
  <si>
    <t>FGR (Bogoso/Prestea) Ltd</t>
  </si>
  <si>
    <t>MC-9/SF2 (Fiankuma 2)</t>
  </si>
  <si>
    <t>PL2/538</t>
  </si>
  <si>
    <t>MC-9/SF2 (Fiankuma 3)</t>
  </si>
  <si>
    <t>MC-9/SF2 (Fiankuma 1)</t>
  </si>
  <si>
    <t>PL6/122</t>
  </si>
  <si>
    <t>PL6/22</t>
  </si>
  <si>
    <t>MC-113 (Hotopo)</t>
  </si>
  <si>
    <t>MC-113/Vol.4</t>
  </si>
  <si>
    <t>MC.113/Vol.4</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</si>
  <si>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</si>
  <si>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</si>
  <si>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</si>
  <si>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</si>
  <si>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</si>
  <si>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</si>
  <si>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</si>
  <si>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</si>
  <si>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</si>
  <si>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</si>
  <si>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</si>
  <si>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</si>
  <si>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</si>
  <si>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</si>
  <si>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</si>
  <si>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</si>
  <si>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</si>
  <si>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</si>
  <si>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</si>
  <si>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</si>
  <si>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</si>
  <si>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on property (113E)</t>
  </si>
  <si>
    <t>Carried Interest</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</si>
  <si>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</si>
  <si>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Royalties (1415E1)</t>
  </si>
  <si>
    <t>Royalty</t>
  </si>
  <si>
    <t>From state-owned enterprises (1412E1)</t>
  </si>
  <si>
    <t>Participating Interest</t>
  </si>
  <si>
    <t>Ordinary taxes on income, profits and capital gains (1112E1)</t>
  </si>
  <si>
    <t>Corporate Tax</t>
  </si>
  <si>
    <t>Sales of goods and services by government units (1421E)</t>
  </si>
  <si>
    <t>Data Licence Fees</t>
  </si>
  <si>
    <t>Licence fees (114521E)</t>
  </si>
  <si>
    <t>Training/Technology</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</si>
  <si>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</si>
  <si>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Other taxes payable by natural resource companies (116E)</t>
  </si>
  <si>
    <t>Environmental Processing /Permit fees</t>
  </si>
  <si>
    <r>
      <rPr>
        <i/>
        <u/>
        <sz val="11"/>
        <rFont val="Franklin Gothic Book"/>
        <family val="2"/>
      </rPr>
      <t xml:space="preserve">or, </t>
    </r>
    <r>
      <rPr>
        <b/>
        <u/>
        <sz val="11"/>
        <color theme="10"/>
        <rFont val="Franklin Gothic Book"/>
        <family val="2"/>
      </rPr>
      <t>https://www.imf.org/external/np/sta/gfsm/</t>
    </r>
  </si>
  <si>
    <t>Permits Fees</t>
  </si>
  <si>
    <t>Fees &amp; Charges - Admin. &amp; Services Charges</t>
  </si>
  <si>
    <t>Registration Fee</t>
  </si>
  <si>
    <t>Application pack</t>
  </si>
  <si>
    <t>Permit Renewal Fee</t>
  </si>
  <si>
    <t>Exploration and Development Permit</t>
  </si>
  <si>
    <t>Production Permit</t>
  </si>
  <si>
    <t>Exploration Extension License Fees</t>
  </si>
  <si>
    <t>Drilling and Injection Permit Fees</t>
  </si>
  <si>
    <t>Fines</t>
  </si>
  <si>
    <t>Surface rental</t>
  </si>
  <si>
    <t>From government participation (equity) (1412E2)</t>
  </si>
  <si>
    <t>Dividends</t>
  </si>
  <si>
    <t>Gas Revenue</t>
  </si>
  <si>
    <t>Mineral Royalty</t>
  </si>
  <si>
    <t>Forestry Royalty</t>
  </si>
  <si>
    <t>Dividend</t>
  </si>
  <si>
    <t>Other Fees and Licence</t>
  </si>
  <si>
    <t>Transportation Revenues</t>
  </si>
  <si>
    <t>Mineral  Right Licence</t>
  </si>
  <si>
    <t>EPA Processing/Permit Fees</t>
  </si>
  <si>
    <t>Ground Rent</t>
  </si>
  <si>
    <t>Property rate</t>
  </si>
  <si>
    <t>Permit Licence</t>
  </si>
  <si>
    <t>Mineral Right Licence-ML (Production)</t>
  </si>
  <si>
    <t>Mineral Right Licence-ML (No Production yet)</t>
  </si>
  <si>
    <t>Mineral Right Licence-ML (Reconnaisance)</t>
  </si>
  <si>
    <t>Mineral Right Licence-ML(Prospecting)</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</si>
  <si>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</si>
  <si>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</si>
  <si>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</si>
  <si>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</si>
  <si>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</si>
  <si>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GRA</t>
  </si>
  <si>
    <t>Withholding tax</t>
  </si>
  <si>
    <t>Pay As You Earn (PAYE)</t>
  </si>
  <si>
    <t>Value Added Tax (VAT)</t>
  </si>
  <si>
    <t>Withholding Income Tax</t>
  </si>
  <si>
    <t>NHIL &amp; GET.FUND Levy</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</si>
  <si>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</si>
  <si>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</si>
  <si>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</si>
  <si>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</si>
  <si>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</si>
  <si>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</si>
  <si>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</si>
  <si>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</si>
  <si>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</si>
  <si>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</si>
  <si>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</si>
  <si>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</si>
  <si>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</si>
  <si>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</si>
  <si>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</si>
  <si>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</si>
  <si>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</si>
  <si>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</si>
  <si>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</si>
  <si>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</si>
  <si>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</si>
  <si>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</si>
  <si>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</si>
  <si>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Y</t>
  </si>
  <si>
    <t>Surface Rental</t>
  </si>
  <si>
    <t>N</t>
  </si>
  <si>
    <t>Environmental Processing /Permit Fees</t>
  </si>
  <si>
    <t>N/A</t>
  </si>
  <si>
    <t>Abirem 1</t>
  </si>
  <si>
    <t>Abirem 2</t>
  </si>
  <si>
    <t>Datano</t>
  </si>
  <si>
    <t>Jeni River</t>
  </si>
  <si>
    <t>Miredani</t>
  </si>
  <si>
    <t>y</t>
  </si>
  <si>
    <t>Manso Nkwanta</t>
  </si>
  <si>
    <t>Other Fees &amp; Licences</t>
  </si>
  <si>
    <t xml:space="preserve">Property Rate </t>
  </si>
  <si>
    <t>Total in USD</t>
  </si>
  <si>
    <t>Additional information</t>
  </si>
  <si>
    <t>Any additional information that is not eligible for inclusion in the table above, please include below as 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</si>
  <si>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</si>
  <si>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</si>
  <si>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</si>
  <si>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</si>
  <si>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</si>
  <si>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</si>
  <si>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</si>
  <si>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</si>
  <si>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</si>
  <si>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</si>
  <si>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</si>
  <si>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</si>
  <si>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</si>
  <si>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</si>
  <si>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</si>
  <si>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</si>
  <si>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</si>
  <si>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</si>
  <si>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</si>
  <si>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</si>
  <si>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</si>
  <si>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</si>
  <si>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</si>
  <si>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</si>
  <si>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</si>
  <si>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</si>
  <si>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</si>
  <si>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</si>
  <si>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</si>
  <si>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</si>
  <si>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</si>
  <si>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</si>
  <si>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</si>
  <si>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</si>
  <si>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</si>
  <si>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</si>
  <si>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</si>
  <si>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</si>
  <si>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</si>
  <si>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</si>
  <si>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</si>
  <si>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</si>
  <si>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</si>
  <si>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</si>
  <si>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</si>
  <si>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</si>
  <si>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</si>
  <si>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</si>
  <si>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</si>
  <si>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</si>
  <si>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</si>
  <si>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</si>
  <si>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</si>
  <si>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</si>
  <si>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</si>
  <si>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</si>
  <si>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</si>
  <si>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</si>
  <si>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</si>
  <si>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2503</t>
  </si>
  <si>
    <t>Sulphur of all kinds (2503)</t>
  </si>
  <si>
    <t>Sulphur of all kinds (2503), volume</t>
  </si>
  <si>
    <t>Taxes on payroll and workforce (112E)</t>
  </si>
  <si>
    <t>Taxes on payroll and workforce</t>
  </si>
  <si>
    <t>112E</t>
  </si>
  <si>
    <t>Production</t>
  </si>
  <si>
    <t>Albania</t>
  </si>
  <si>
    <t>AL</t>
  </si>
  <si>
    <t>ALB</t>
  </si>
  <si>
    <t>8</t>
  </si>
  <si>
    <t>ALL</t>
  </si>
  <si>
    <t>Albanian lek</t>
  </si>
  <si>
    <t>2504</t>
  </si>
  <si>
    <t>Natural graphite (2504)</t>
  </si>
  <si>
    <t>Natural graphite (2504), volume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</si>
  <si>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</si>
  <si>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</si>
  <si>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</si>
  <si>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</si>
  <si>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</si>
  <si>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</si>
  <si>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</si>
  <si>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</si>
  <si>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</si>
  <si>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</si>
  <si>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</si>
  <si>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</si>
  <si>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</si>
  <si>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 (1141E)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</si>
  <si>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</si>
  <si>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</si>
  <si>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</si>
  <si>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</si>
  <si>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</si>
  <si>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</si>
  <si>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</si>
  <si>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</si>
  <si>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</si>
  <si>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</si>
  <si>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</si>
  <si>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</si>
  <si>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</si>
  <si>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</si>
  <si>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</si>
  <si>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</si>
  <si>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</si>
  <si>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</si>
  <si>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</si>
  <si>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</si>
  <si>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</si>
  <si>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</si>
  <si>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</si>
  <si>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</si>
  <si>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</si>
  <si>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</si>
  <si>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</si>
  <si>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</si>
  <si>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</si>
  <si>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</si>
  <si>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</si>
  <si>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</si>
  <si>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</si>
  <si>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</si>
  <si>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</si>
  <si>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</si>
  <si>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</si>
  <si>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</si>
  <si>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</si>
  <si>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</si>
  <si>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</si>
  <si>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</si>
  <si>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</si>
  <si>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</si>
  <si>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</si>
  <si>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</si>
  <si>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</si>
  <si>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</si>
  <si>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</si>
  <si>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</si>
  <si>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</si>
  <si>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</si>
  <si>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</si>
  <si>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</si>
  <si>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</si>
  <si>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</si>
  <si>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</si>
  <si>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</si>
  <si>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</si>
  <si>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</si>
  <si>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</si>
  <si>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</si>
  <si>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</si>
  <si>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</si>
  <si>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</si>
  <si>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</si>
  <si>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</si>
  <si>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</si>
  <si>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</si>
  <si>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</si>
  <si>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</si>
  <si>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</si>
  <si>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</si>
  <si>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</si>
  <si>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</si>
  <si>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</si>
  <si>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</si>
  <si>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</si>
  <si>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</si>
  <si>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</si>
  <si>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</si>
  <si>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</si>
  <si>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</si>
  <si>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</si>
  <si>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</si>
  <si>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</si>
  <si>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</si>
  <si>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</si>
  <si>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</si>
  <si>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</si>
  <si>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</si>
  <si>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</si>
  <si>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</si>
  <si>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</si>
  <si>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</si>
  <si>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</si>
  <si>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</si>
  <si>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</si>
  <si>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</si>
  <si>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</si>
  <si>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</si>
  <si>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</si>
  <si>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</si>
  <si>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</si>
  <si>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</si>
  <si>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</si>
  <si>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</si>
  <si>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</si>
  <si>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</si>
  <si>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</si>
  <si>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</si>
  <si>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</si>
  <si>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</si>
  <si>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</si>
  <si>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</si>
  <si>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</si>
  <si>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</si>
  <si>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</si>
  <si>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</si>
  <si>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</si>
  <si>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</si>
  <si>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</si>
  <si>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</si>
  <si>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</si>
  <si>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</si>
  <si>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</si>
  <si>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</si>
  <si>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</si>
  <si>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</si>
  <si>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</si>
  <si>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</si>
  <si>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</si>
  <si>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</si>
  <si>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</si>
  <si>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</si>
  <si>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</si>
  <si>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</si>
  <si>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</si>
  <si>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</si>
  <si>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</si>
  <si>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</si>
  <si>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</si>
  <si>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</si>
  <si>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</si>
  <si>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</si>
  <si>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</si>
  <si>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</si>
  <si>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</si>
  <si>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</si>
  <si>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</si>
  <si>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</si>
  <si>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</si>
  <si>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</si>
  <si>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</si>
  <si>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</si>
  <si>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</si>
  <si>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</si>
  <si>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</si>
  <si>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</si>
  <si>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</si>
  <si>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</si>
  <si>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</si>
  <si>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</si>
  <si>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</si>
  <si>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</si>
  <si>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</si>
  <si>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</si>
  <si>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</si>
  <si>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</si>
  <si>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</si>
  <si>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</si>
  <si>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</si>
  <si>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</si>
  <si>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</si>
  <si>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</si>
  <si>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</si>
  <si>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</si>
  <si>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</si>
  <si>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</si>
  <si>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</si>
  <si>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</si>
  <si>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</si>
  <si>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</si>
  <si>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</si>
  <si>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</si>
  <si>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</si>
  <si>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</si>
  <si>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</si>
  <si>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</si>
  <si>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</si>
  <si>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</si>
  <si>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</si>
  <si>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</si>
  <si>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</si>
  <si>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</si>
  <si>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</si>
  <si>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</si>
  <si>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</si>
  <si>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</si>
  <si>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</si>
  <si>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</si>
  <si>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</si>
  <si>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</si>
  <si>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</si>
  <si>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</si>
  <si>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</si>
  <si>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</si>
  <si>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</si>
  <si>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</si>
  <si>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</si>
  <si>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</si>
  <si>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</si>
  <si>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</si>
  <si>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</si>
  <si>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</si>
  <si>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</si>
  <si>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</si>
  <si>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</si>
  <si>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</si>
  <si>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</si>
  <si>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</si>
  <si>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</si>
  <si>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</si>
  <si>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</si>
  <si>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</si>
  <si>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</si>
  <si>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</si>
  <si>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</si>
  <si>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</si>
  <si>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</si>
  <si>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</si>
  <si>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</si>
  <si>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</si>
  <si>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</si>
  <si>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</si>
  <si>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</si>
  <si>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</si>
  <si>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</si>
  <si>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</si>
  <si>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</si>
  <si>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</si>
  <si>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</si>
  <si>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</si>
  <si>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</si>
  <si>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</si>
  <si>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</si>
  <si>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</si>
  <si>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</si>
  <si>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</si>
  <si>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</si>
  <si>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</si>
  <si>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</si>
  <si>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</si>
  <si>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</si>
  <si>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</si>
  <si>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</si>
  <si>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</si>
  <si>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</si>
  <si>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</si>
  <si>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</si>
  <si>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</si>
  <si>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</si>
  <si>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</si>
  <si>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</si>
  <si>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</si>
  <si>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</si>
  <si>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</si>
  <si>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</si>
  <si>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</si>
  <si>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</si>
  <si>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</si>
  <si>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</si>
  <si>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</si>
  <si>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</si>
  <si>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</si>
  <si>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</si>
  <si>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</si>
  <si>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</si>
  <si>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</si>
  <si>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</si>
  <si>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</si>
  <si>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</si>
  <si>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</si>
  <si>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</si>
  <si>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</si>
  <si>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</si>
  <si>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</si>
  <si>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</si>
  <si>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</si>
  <si>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</si>
  <si>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</si>
  <si>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</si>
  <si>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</si>
  <si>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</si>
  <si>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</si>
  <si>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</si>
  <si>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</si>
  <si>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</si>
  <si>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</si>
  <si>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</si>
  <si>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</si>
  <si>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</si>
  <si>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</si>
  <si>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</si>
  <si>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</si>
  <si>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</si>
  <si>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</si>
  <si>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</si>
  <si>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</si>
  <si>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</si>
  <si>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</si>
  <si>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</si>
  <si>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Brunei Darussalam</t>
  </si>
  <si>
    <t>BN</t>
  </si>
  <si>
    <t>BRN</t>
  </si>
  <si>
    <t>96</t>
  </si>
  <si>
    <t>2603</t>
  </si>
  <si>
    <t>Copper (2603)</t>
  </si>
  <si>
    <t>Copper (2603), volume</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</si>
  <si>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</si>
  <si>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</si>
  <si>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</si>
  <si>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</si>
  <si>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</si>
  <si>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</si>
  <si>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</si>
  <si>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</si>
  <si>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</si>
  <si>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</si>
  <si>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</si>
  <si>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</si>
  <si>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</si>
  <si>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</si>
  <si>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</si>
  <si>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</si>
  <si>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</si>
  <si>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</si>
  <si>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</si>
  <si>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</si>
  <si>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</si>
  <si>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</si>
  <si>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</si>
  <si>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</si>
  <si>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</si>
  <si>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</si>
  <si>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</si>
  <si>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</si>
  <si>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</si>
  <si>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</si>
  <si>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</si>
  <si>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</si>
  <si>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</si>
  <si>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</si>
  <si>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</si>
  <si>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</si>
  <si>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</si>
  <si>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</si>
  <si>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</si>
  <si>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</si>
  <si>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</si>
  <si>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</si>
  <si>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</si>
  <si>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</si>
  <si>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</si>
  <si>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</si>
  <si>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</si>
  <si>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</si>
  <si>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</si>
  <si>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</si>
  <si>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</si>
  <si>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</si>
  <si>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</si>
  <si>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</si>
  <si>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</si>
  <si>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</si>
  <si>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</si>
  <si>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</si>
  <si>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</si>
  <si>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</si>
  <si>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</si>
  <si>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</si>
  <si>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</si>
  <si>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</si>
  <si>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</si>
  <si>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</si>
  <si>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</si>
  <si>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</si>
  <si>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</si>
  <si>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</si>
  <si>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</si>
  <si>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</si>
  <si>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</si>
  <si>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</si>
  <si>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</si>
  <si>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</si>
  <si>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</si>
  <si>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</si>
  <si>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</si>
  <si>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</si>
  <si>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</si>
  <si>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</si>
  <si>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</si>
  <si>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</si>
  <si>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</si>
  <si>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</si>
  <si>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</si>
  <si>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</si>
  <si>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</si>
  <si>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</si>
  <si>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</si>
  <si>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</si>
  <si>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</si>
  <si>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</si>
  <si>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</si>
  <si>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</si>
  <si>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</si>
  <si>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</si>
  <si>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</si>
  <si>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</si>
  <si>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</si>
  <si>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</si>
  <si>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</si>
  <si>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</si>
  <si>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</si>
  <si>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</si>
  <si>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</si>
  <si>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</si>
  <si>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</si>
  <si>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</si>
  <si>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</si>
  <si>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</si>
  <si>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</si>
  <si>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</si>
  <si>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</si>
  <si>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</si>
  <si>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</si>
  <si>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</si>
  <si>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</si>
  <si>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</si>
  <si>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</si>
  <si>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</si>
  <si>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</si>
  <si>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</si>
  <si>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</si>
  <si>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</si>
  <si>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</si>
  <si>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</si>
  <si>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</si>
  <si>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</si>
  <si>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</si>
  <si>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</si>
  <si>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</si>
  <si>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</si>
  <si>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</si>
  <si>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</si>
  <si>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</si>
  <si>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</si>
  <si>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</si>
  <si>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</si>
  <si>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</si>
  <si>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</si>
  <si>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</si>
  <si>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</si>
  <si>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</si>
  <si>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</si>
  <si>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</si>
  <si>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</si>
  <si>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</si>
  <si>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</si>
  <si>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</si>
  <si>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</si>
  <si>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</si>
  <si>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</si>
  <si>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</si>
  <si>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</si>
  <si>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</si>
  <si>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</si>
  <si>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</si>
  <si>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</si>
  <si>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</si>
  <si>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</si>
  <si>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</si>
  <si>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</si>
  <si>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</si>
  <si>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</si>
  <si>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</si>
  <si>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</si>
  <si>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</si>
  <si>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</si>
  <si>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</si>
  <si>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</si>
  <si>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</si>
  <si>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</si>
  <si>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</si>
  <si>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</si>
  <si>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</si>
  <si>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</si>
  <si>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</si>
  <si>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</si>
  <si>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</si>
  <si>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</si>
  <si>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</si>
  <si>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</si>
  <si>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</si>
  <si>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</si>
  <si>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</si>
  <si>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</si>
  <si>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</si>
  <si>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</si>
  <si>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</si>
  <si>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</si>
  <si>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</si>
  <si>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</si>
  <si>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</si>
  <si>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</si>
  <si>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</si>
  <si>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</si>
  <si>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</si>
  <si>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</si>
  <si>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</si>
  <si>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</si>
  <si>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</si>
  <si>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</si>
  <si>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</si>
  <si>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</si>
  <si>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</si>
  <si>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</si>
  <si>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</si>
  <si>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</si>
  <si>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</si>
  <si>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</si>
  <si>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</si>
  <si>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</si>
  <si>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</si>
  <si>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</si>
  <si>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</si>
  <si>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</si>
  <si>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</si>
  <si>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</si>
  <si>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</si>
  <si>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</si>
  <si>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</si>
  <si>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</si>
  <si>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</si>
  <si>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</si>
  <si>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</si>
  <si>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</si>
  <si>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</si>
  <si>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</si>
  <si>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</si>
  <si>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</si>
  <si>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</si>
  <si>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</si>
  <si>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</si>
  <si>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</si>
  <si>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</si>
  <si>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</si>
  <si>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</si>
  <si>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</si>
  <si>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</si>
  <si>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</si>
  <si>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</si>
  <si>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</si>
  <si>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</si>
  <si>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</si>
  <si>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</si>
  <si>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</si>
  <si>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</si>
  <si>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</si>
  <si>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</si>
  <si>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</si>
  <si>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</si>
  <si>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</si>
  <si>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</si>
  <si>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</si>
  <si>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</si>
  <si>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</si>
  <si>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</si>
  <si>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</si>
  <si>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</si>
  <si>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</si>
  <si>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</si>
  <si>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</si>
  <si>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</si>
  <si>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</si>
  <si>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</si>
  <si>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</si>
  <si>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</si>
  <si>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</si>
  <si>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</si>
  <si>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</si>
  <si>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</si>
  <si>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</si>
  <si>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</si>
  <si>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</si>
  <si>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</si>
  <si>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</si>
  <si>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</si>
  <si>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</si>
  <si>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</si>
  <si>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</si>
  <si>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</si>
  <si>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</si>
  <si>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</si>
  <si>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</si>
  <si>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</si>
  <si>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</si>
  <si>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</si>
  <si>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</si>
  <si>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</si>
  <si>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</si>
  <si>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</si>
  <si>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</si>
  <si>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</si>
  <si>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</si>
  <si>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</si>
  <si>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</si>
  <si>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</si>
  <si>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</si>
  <si>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</si>
  <si>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</si>
  <si>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</si>
  <si>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</si>
  <si>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</si>
  <si>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</si>
  <si>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</si>
  <si>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</si>
  <si>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</si>
  <si>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</si>
  <si>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</si>
  <si>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</si>
  <si>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</si>
  <si>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</si>
  <si>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</si>
  <si>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Falkland Islands</t>
  </si>
  <si>
    <t>FK</t>
  </si>
  <si>
    <t>FLK</t>
  </si>
  <si>
    <t>238</t>
  </si>
  <si>
    <t>ILS</t>
  </si>
  <si>
    <t>Israeli New Shekel</t>
  </si>
  <si>
    <t>7106</t>
  </si>
  <si>
    <t>Silver (7106)</t>
  </si>
  <si>
    <t>Silver (7106), volume</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</si>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</sst>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6" formatCode="&quot;$&quot;#,##0_);[Red]\(&quot;$&quot;#,##0\)"/>
    <numFmt numFmtId="43" formatCode="_(* #,##0.00_);_(* \(#,##0.00\);_(* &quot;-&quot;??_);_(@_)"/>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0_);_(* \(#,##0\);_(* &quot;-&quot;??_);_(@_)"/>
    <numFmt numFmtId="171" formatCode="&quot;£&quot;#,##0;\-&quot;£&quot;#,##0"/>
    <numFmt numFmtId="172" formatCode="_-&quot;£&quot;* #,##0.00_-;\-&quot;£&quot;* #,##0.00_-;_-&quot;£&quot;* &quot;-&quot;??_-;_-@_-"/>
    <numFmt numFmtId="173" formatCode="#,##0.0&quot;   &quot;"/>
    <numFmt numFmtId="174" formatCode="#,##0.0"/>
    <numFmt numFmtId="175" formatCode="0.0"/>
    <numFmt numFmtId="176" formatCode="0.000"/>
    <numFmt numFmtId="177" formatCode="_([$€-2]* #,##0.00_);_([$€-2]* \(#,##0.00\);_([$€-2]* &quot;-&quot;??_)"/>
    <numFmt numFmtId="178" formatCode="0.00_)"/>
    <numFmt numFmtId="179" formatCode="#,##0&quot;    &quot;"/>
    <numFmt numFmtId="180" formatCode="_-* #,##0.0_-;\-* #,##0.0_-;_-* &quot;-&quot;??_-;_-@_-"/>
    <numFmt numFmtId="181" formatCode="0&quot;  &quot;"/>
    <numFmt numFmtId="182" formatCode="0_);[Red]\(0\)"/>
    <numFmt numFmtId="183" formatCode="#,##0.000"/>
  </numFmts>
  <fonts count="147">
    <font>
      <sz val="10.5"/>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0"/>
      <color rgb="FF000000"/>
      <name val="Franklin Gothic Book"/>
      <family val="2"/>
    </font>
    <font>
      <sz val="11"/>
      <color rgb="FF212529"/>
      <name val="Franklin Gothic Book"/>
      <family val="2"/>
    </font>
    <font>
      <sz val="10"/>
      <name val="Sylfaen"/>
      <family val="1"/>
    </font>
    <font>
      <i/>
      <sz val="10"/>
      <name val="Franklin Gothic Book"/>
      <family val="2"/>
    </font>
    <font>
      <sz val="11"/>
      <color rgb="FF0000FF"/>
      <name val="Franklin Gothic Book"/>
      <family val="2"/>
    </font>
    <font>
      <sz val="9"/>
      <color rgb="FF231F20"/>
      <name val="Arial"/>
      <family val="2"/>
    </font>
    <font>
      <sz val="9"/>
      <color theme="1"/>
      <name val="Arial"/>
      <family val="2"/>
    </font>
    <font>
      <b/>
      <sz val="9"/>
      <color theme="1"/>
      <name val="Arial"/>
      <family val="2"/>
    </font>
    <font>
      <sz val="9"/>
      <color rgb="FF000000"/>
      <name val="Arial"/>
      <family val="2"/>
    </font>
    <font>
      <i/>
      <sz val="9"/>
      <color rgb="FF000000"/>
      <name val="Arial"/>
      <family val="2"/>
    </font>
    <font>
      <i/>
      <sz val="9"/>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sz val="12"/>
      <name val="±¼¸²Ã¼"/>
      <charset val="129"/>
    </font>
    <font>
      <sz val="11"/>
      <color indexed="8"/>
      <name val="Calibri"/>
      <family val="2"/>
    </font>
    <font>
      <sz val="12"/>
      <name val="Times New Roman"/>
      <family val="1"/>
    </font>
    <font>
      <sz val="8"/>
      <name val="Arial"/>
      <family val="2"/>
    </font>
    <font>
      <b/>
      <sz val="12"/>
      <name val="Arial"/>
      <family val="2"/>
    </font>
    <font>
      <b/>
      <i/>
      <sz val="16"/>
      <name val="Helv"/>
    </font>
    <font>
      <sz val="12"/>
      <name val="Arial"/>
      <family val="2"/>
    </font>
    <font>
      <b/>
      <sz val="10"/>
      <name val="Arial"/>
      <family val="2"/>
    </font>
    <font>
      <b/>
      <sz val="6.15"/>
      <name val="Arial"/>
      <family val="2"/>
    </font>
    <font>
      <sz val="6.15"/>
      <name val="Arial"/>
      <family val="2"/>
    </font>
    <font>
      <sz val="10"/>
      <color indexed="8"/>
      <name val="Arial"/>
      <family val="2"/>
    </font>
    <font>
      <sz val="12"/>
      <color theme="1"/>
      <name val="Times New Roman"/>
      <family val="2"/>
    </font>
    <font>
      <sz val="8"/>
      <name val="Tms Rmn"/>
    </font>
    <font>
      <sz val="10"/>
      <name val="Helv"/>
    </font>
    <font>
      <sz val="11"/>
      <color rgb="FF9C6500"/>
      <name val="Calibri"/>
      <family val="2"/>
      <scheme val="minor"/>
    </font>
    <font>
      <i/>
      <sz val="11"/>
      <color rgb="FF7F7F7F"/>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sz val="11"/>
      <name val="Arial"/>
      <family val="2"/>
    </font>
    <font>
      <sz val="10"/>
      <name val="MS Sans Serif"/>
      <family val="2"/>
    </font>
    <font>
      <i/>
      <sz val="11"/>
      <color indexed="23"/>
      <name val="Calibri"/>
      <family val="2"/>
    </font>
    <font>
      <sz val="11"/>
      <color indexed="17"/>
      <name val="Calibri"/>
      <family val="2"/>
    </font>
    <font>
      <sz val="18"/>
      <name val="Times New Roman"/>
      <family val="1"/>
    </font>
    <font>
      <b/>
      <sz val="15"/>
      <color indexed="56"/>
      <name val="Calibri"/>
      <family val="2"/>
    </font>
    <font>
      <sz val="8"/>
      <name val="Times New Roman"/>
      <family val="1"/>
    </font>
    <font>
      <b/>
      <sz val="13"/>
      <color indexed="56"/>
      <name val="Calibri"/>
      <family val="2"/>
    </font>
    <font>
      <b/>
      <sz val="11"/>
      <color indexed="56"/>
      <name val="Calibri"/>
      <family val="2"/>
    </font>
    <font>
      <u/>
      <sz val="6.6"/>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Times New Roman"/>
      <family val="2"/>
    </font>
    <font>
      <sz val="10"/>
      <color indexed="8"/>
      <name val="MS Sans Serif"/>
      <family val="2"/>
    </font>
    <font>
      <u/>
      <sz val="11"/>
      <color theme="10"/>
      <name val="Calibri"/>
      <family val="2"/>
      <scheme val="minor"/>
    </font>
    <font>
      <sz val="13"/>
      <name val="Calibri"/>
      <family val="2"/>
      <scheme val="minor"/>
    </font>
    <font>
      <b/>
      <sz val="10"/>
      <name val="Times New Roman"/>
      <family val="1"/>
    </font>
    <font>
      <sz val="7"/>
      <name val="Small Fonts"/>
      <family val="2"/>
    </font>
    <font>
      <b/>
      <sz val="11"/>
      <name val="Times New Roman"/>
      <family val="1"/>
    </font>
    <font>
      <sz val="10"/>
      <color indexed="19"/>
      <name val="Arial"/>
      <family val="2"/>
    </font>
    <font>
      <b/>
      <sz val="18"/>
      <color theme="3"/>
      <name val="Calibri Light"/>
      <family val="2"/>
      <scheme val="major"/>
    </font>
    <font>
      <sz val="11"/>
      <name val="Calibri"/>
      <family val="2"/>
    </font>
    <font>
      <i/>
      <sz val="14"/>
      <color theme="1"/>
      <name val="Franklin Gothic Book"/>
      <family val="2"/>
    </font>
    <font>
      <i/>
      <sz val="10"/>
      <color theme="1"/>
      <name val="Arial"/>
      <family val="2"/>
    </font>
  </fonts>
  <fills count="66">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D3DFEE"/>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s>
  <borders count="7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style="medium">
        <color rgb="FF7BA0CD"/>
      </top>
      <bottom style="medium">
        <color rgb="FF7BA0CD"/>
      </bottom>
      <diagonal/>
    </border>
    <border>
      <left/>
      <right/>
      <top/>
      <bottom style="medium">
        <color rgb="FF7BA0CD"/>
      </bottom>
      <diagonal/>
    </border>
    <border>
      <left/>
      <right/>
      <top/>
      <bottom style="double">
        <color rgb="FF7BA0CD"/>
      </bottom>
      <diagonal/>
    </border>
    <border>
      <left/>
      <right/>
      <top style="double">
        <color rgb="FF7BA0CD"/>
      </top>
      <bottom/>
      <diagonal/>
    </border>
    <border>
      <left/>
      <right/>
      <top style="double">
        <color rgb="FF7BA0CD"/>
      </top>
      <bottom style="double">
        <color rgb="FF7BA0CD"/>
      </bottom>
      <diagonal/>
    </border>
    <border>
      <left/>
      <right style="medium">
        <color rgb="FF9CC2E5"/>
      </right>
      <top/>
      <bottom style="medium">
        <color rgb="FF9CC2E5"/>
      </bottom>
      <diagonal/>
    </border>
    <border>
      <left/>
      <right/>
      <top/>
      <bottom style="double">
        <color indexed="64"/>
      </bottom>
      <diagonal/>
    </border>
    <border>
      <left style="medium">
        <color rgb="FF8EAADB"/>
      </left>
      <right style="medium">
        <color rgb="FF8EAADB"/>
      </right>
      <top style="medium">
        <color rgb="FF8EAADB"/>
      </top>
      <bottom style="medium">
        <color rgb="FF8EAADB"/>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medium">
        <color indexed="64"/>
      </bottom>
      <diagonal/>
    </border>
    <border>
      <left style="medium">
        <color rgb="FFB4C6E7"/>
      </left>
      <right style="medium">
        <color rgb="FFB4C6E7"/>
      </right>
      <top/>
      <bottom style="medium">
        <color rgb="FFB4C6E7"/>
      </bottom>
      <diagonal/>
    </border>
    <border>
      <left/>
      <right style="medium">
        <color rgb="FFB4C6E7"/>
      </right>
      <top/>
      <bottom style="medium">
        <color rgb="FFB4C6E7"/>
      </bottom>
      <diagonal/>
    </border>
  </borders>
  <cellStyleXfs count="684">
    <xf numFmtId="0" fontId="0" fillId="0" borderId="0"/>
    <xf numFmtId="165" fontId="6"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xf numFmtId="0" fontId="13" fillId="0" borderId="0" applyNumberFormat="0" applyFill="0" applyBorder="0" applyAlignment="0" applyProtection="0"/>
    <xf numFmtId="9" fontId="6" fillId="0" borderId="0" applyFont="0" applyFill="0" applyBorder="0" applyAlignment="0" applyProtection="0"/>
    <xf numFmtId="0" fontId="85" fillId="0" borderId="54" applyNumberFormat="0" applyFill="0" applyAlignment="0" applyProtection="0"/>
    <xf numFmtId="0" fontId="86" fillId="0" borderId="55" applyNumberFormat="0" applyFill="0" applyAlignment="0" applyProtection="0"/>
    <xf numFmtId="0" fontId="87" fillId="0" borderId="56" applyNumberFormat="0" applyFill="0" applyAlignment="0" applyProtection="0"/>
    <xf numFmtId="0" fontId="87" fillId="0" borderId="0" applyNumberFormat="0" applyFill="0" applyBorder="0" applyAlignment="0" applyProtection="0"/>
    <xf numFmtId="0" fontId="88" fillId="11" borderId="0" applyNumberFormat="0" applyBorder="0" applyAlignment="0" applyProtection="0"/>
    <xf numFmtId="0" fontId="89" fillId="12" borderId="0" applyNumberFormat="0" applyBorder="0" applyAlignment="0" applyProtection="0"/>
    <xf numFmtId="0" fontId="90" fillId="14" borderId="57" applyNumberFormat="0" applyAlignment="0" applyProtection="0"/>
    <xf numFmtId="0" fontId="91" fillId="15" borderId="58" applyNumberFormat="0" applyAlignment="0" applyProtection="0"/>
    <xf numFmtId="0" fontId="92" fillId="15" borderId="57" applyNumberFormat="0" applyAlignment="0" applyProtection="0"/>
    <xf numFmtId="0" fontId="93" fillId="0" borderId="59" applyNumberFormat="0" applyFill="0" applyAlignment="0" applyProtection="0"/>
    <xf numFmtId="0" fontId="94" fillId="16" borderId="60" applyNumberFormat="0" applyAlignment="0" applyProtection="0"/>
    <xf numFmtId="0" fontId="95" fillId="0" borderId="0" applyNumberFormat="0" applyFill="0" applyBorder="0" applyAlignment="0" applyProtection="0"/>
    <xf numFmtId="0" fontId="12" fillId="0" borderId="62" applyNumberFormat="0" applyFill="0" applyAlignment="0" applyProtection="0"/>
    <xf numFmtId="0" fontId="96"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96"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96"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96"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96"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96"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0" borderId="0"/>
    <xf numFmtId="0" fontId="97" fillId="0" borderId="0"/>
    <xf numFmtId="0" fontId="97" fillId="0" borderId="0"/>
    <xf numFmtId="0" fontId="97" fillId="0" borderId="0"/>
    <xf numFmtId="0" fontId="97" fillId="0" borderId="0"/>
    <xf numFmtId="0" fontId="97" fillId="0" borderId="0"/>
    <xf numFmtId="0" fontId="98" fillId="0" borderId="0"/>
    <xf numFmtId="43" fontId="99" fillId="0" borderId="0" applyFont="0" applyFill="0" applyBorder="0" applyAlignment="0" applyProtection="0"/>
    <xf numFmtId="176" fontId="97" fillId="0" borderId="0" applyFont="0" applyFill="0" applyBorder="0" applyAlignment="0" applyProtection="0"/>
    <xf numFmtId="43" fontId="97" fillId="0" borderId="0" applyFont="0" applyFill="0" applyBorder="0" applyAlignment="0" applyProtection="0"/>
    <xf numFmtId="3" fontId="97" fillId="0" borderId="0" applyFill="0" applyBorder="0" applyAlignment="0" applyProtection="0"/>
    <xf numFmtId="171" fontId="100" fillId="0" borderId="0" applyFill="0" applyBorder="0" applyAlignment="0" applyProtection="0"/>
    <xf numFmtId="0" fontId="100" fillId="0" borderId="0" applyNumberFormat="0" applyFill="0" applyBorder="0" applyAlignment="0" applyProtection="0"/>
    <xf numFmtId="177" fontId="97" fillId="0" borderId="0" applyFont="0" applyFill="0" applyBorder="0" applyAlignment="0" applyProtection="0"/>
    <xf numFmtId="2" fontId="100" fillId="0" borderId="0" applyFill="0" applyBorder="0" applyAlignment="0" applyProtection="0"/>
    <xf numFmtId="38" fontId="101" fillId="42" borderId="0" applyNumberFormat="0" applyBorder="0" applyAlignment="0" applyProtection="0"/>
    <xf numFmtId="0" fontId="102" fillId="0" borderId="16" applyNumberFormat="0" applyAlignment="0" applyProtection="0">
      <alignment horizontal="left" vertical="center"/>
    </xf>
    <xf numFmtId="0" fontId="102" fillId="0" borderId="38">
      <alignment horizontal="left" vertical="center"/>
    </xf>
    <xf numFmtId="10" fontId="101" fillId="43" borderId="35" applyNumberFormat="0" applyBorder="0" applyAlignment="0" applyProtection="0"/>
    <xf numFmtId="178" fontId="103" fillId="0" borderId="0"/>
    <xf numFmtId="0" fontId="3" fillId="0" borderId="0"/>
    <xf numFmtId="0" fontId="3" fillId="0" borderId="0"/>
    <xf numFmtId="0" fontId="3" fillId="0" borderId="0"/>
    <xf numFmtId="0" fontId="3" fillId="0" borderId="0"/>
    <xf numFmtId="0" fontId="3" fillId="0" borderId="0"/>
    <xf numFmtId="0" fontId="3" fillId="0" borderId="0"/>
    <xf numFmtId="0" fontId="97" fillId="0" borderId="0"/>
    <xf numFmtId="0" fontId="99" fillId="0" borderId="0"/>
    <xf numFmtId="0" fontId="3" fillId="0" borderId="0"/>
    <xf numFmtId="0" fontId="97" fillId="0" borderId="0"/>
    <xf numFmtId="0" fontId="3" fillId="0" borderId="0"/>
    <xf numFmtId="9" fontId="100" fillId="0" borderId="0" applyFont="0" applyFill="0" applyBorder="0" applyAlignment="0" applyProtection="0"/>
    <xf numFmtId="9" fontId="97" fillId="0" borderId="0" applyFont="0" applyFill="0" applyBorder="0" applyAlignment="0" applyProtection="0"/>
    <xf numFmtId="0" fontId="97" fillId="0" borderId="0"/>
    <xf numFmtId="0" fontId="97" fillId="0" borderId="0"/>
    <xf numFmtId="43" fontId="99" fillId="0" borderId="0" applyFont="0" applyFill="0" applyBorder="0" applyAlignment="0" applyProtection="0"/>
    <xf numFmtId="173" fontId="97" fillId="0" borderId="0" applyFont="0" applyFill="0" applyBorder="0" applyAlignment="0" applyProtection="0"/>
    <xf numFmtId="172" fontId="97" fillId="0" borderId="0" applyFont="0" applyFill="0" applyBorder="0" applyAlignment="0" applyProtection="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100" fillId="0" borderId="0"/>
    <xf numFmtId="0" fontId="100" fillId="0" borderId="0"/>
    <xf numFmtId="0" fontId="100" fillId="0" borderId="0"/>
    <xf numFmtId="0" fontId="97" fillId="0" borderId="0"/>
    <xf numFmtId="164" fontId="104" fillId="0" borderId="0" applyFont="0" applyFill="0" applyBorder="0" applyAlignment="0" applyProtection="0"/>
    <xf numFmtId="49" fontId="105" fillId="0" borderId="0" applyFill="0" applyBorder="0" applyProtection="0">
      <alignment horizontal="left"/>
    </xf>
    <xf numFmtId="49" fontId="106" fillId="0" borderId="63" applyFill="0" applyProtection="0">
      <alignment horizontal="center"/>
    </xf>
    <xf numFmtId="0" fontId="107" fillId="0" borderId="63" applyNumberFormat="0" applyFill="0" applyProtection="0">
      <alignment horizontal="left" vertical="top" wrapText="1"/>
    </xf>
    <xf numFmtId="0" fontId="106" fillId="0" borderId="0" applyNumberFormat="0" applyFill="0" applyBorder="0" applyProtection="0"/>
    <xf numFmtId="0" fontId="108" fillId="0" borderId="0" applyNumberFormat="0" applyFill="0" applyBorder="0" applyAlignment="0" applyProtection="0"/>
    <xf numFmtId="0" fontId="104" fillId="0" borderId="0"/>
    <xf numFmtId="173" fontId="104" fillId="0" borderId="0" applyFont="0" applyFill="0" applyBorder="0" applyAlignment="0" applyProtection="0"/>
    <xf numFmtId="173" fontId="104" fillId="0" borderId="0" applyFont="0" applyFill="0" applyBorder="0" applyAlignment="0" applyProtection="0"/>
    <xf numFmtId="0" fontId="109" fillId="0" borderId="0"/>
    <xf numFmtId="0" fontId="110" fillId="0" borderId="0"/>
    <xf numFmtId="43" fontId="109" fillId="0" borderId="0" applyFont="0" applyFill="0" applyBorder="0" applyAlignment="0" applyProtection="0"/>
    <xf numFmtId="0" fontId="110" fillId="0" borderId="0"/>
    <xf numFmtId="4" fontId="111" fillId="0" borderId="0" applyFont="0" applyFill="0" applyBorder="0" applyAlignment="0" applyProtection="0"/>
    <xf numFmtId="9" fontId="109" fillId="0" borderId="0" applyFont="0" applyFill="0" applyBorder="0" applyAlignment="0" applyProtection="0"/>
    <xf numFmtId="175" fontId="104" fillId="0" borderId="0" applyFont="0" applyFill="0" applyBorder="0" applyAlignment="0" applyProtection="0"/>
    <xf numFmtId="43" fontId="3" fillId="0" borderId="0" applyFont="0" applyFill="0" applyBorder="0" applyAlignment="0" applyProtection="0"/>
    <xf numFmtId="43" fontId="109" fillId="0" borderId="0" applyFont="0" applyFill="0" applyBorder="0" applyAlignment="0" applyProtection="0"/>
    <xf numFmtId="0" fontId="99" fillId="44" borderId="64" applyNumberFormat="0" applyFont="0" applyAlignment="0" applyProtection="0"/>
    <xf numFmtId="0" fontId="99" fillId="0" borderId="0"/>
    <xf numFmtId="0" fontId="109" fillId="0" borderId="0"/>
    <xf numFmtId="175" fontId="104" fillId="0" borderId="0" applyFont="0" applyFill="0" applyBorder="0" applyAlignment="0" applyProtection="0"/>
    <xf numFmtId="174" fontId="104" fillId="0" borderId="0" applyFont="0" applyFill="0" applyBorder="0" applyAlignment="0" applyProtection="0"/>
    <xf numFmtId="175" fontId="104" fillId="0" borderId="0" applyFont="0" applyFill="0" applyBorder="0" applyAlignment="0" applyProtection="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9" fillId="45" borderId="0" applyNumberFormat="0" applyBorder="0" applyAlignment="0" applyProtection="0"/>
    <xf numFmtId="0" fontId="3" fillId="19" borderId="0" applyNumberFormat="0" applyBorder="0" applyAlignment="0" applyProtection="0"/>
    <xf numFmtId="0" fontId="99" fillId="45" borderId="0" applyNumberFormat="0" applyBorder="0" applyAlignment="0" applyProtection="0"/>
    <xf numFmtId="0" fontId="3" fillId="19" borderId="0" applyNumberFormat="0" applyBorder="0" applyAlignment="0" applyProtection="0"/>
    <xf numFmtId="0" fontId="99" fillId="46" borderId="0" applyNumberFormat="0" applyBorder="0" applyAlignment="0" applyProtection="0"/>
    <xf numFmtId="0" fontId="3" fillId="23" borderId="0" applyNumberFormat="0" applyBorder="0" applyAlignment="0" applyProtection="0"/>
    <xf numFmtId="0" fontId="99" fillId="46" borderId="0" applyNumberFormat="0" applyBorder="0" applyAlignment="0" applyProtection="0"/>
    <xf numFmtId="0" fontId="3" fillId="23" borderId="0" applyNumberFormat="0" applyBorder="0" applyAlignment="0" applyProtection="0"/>
    <xf numFmtId="0" fontId="99" fillId="47" borderId="0" applyNumberFormat="0" applyBorder="0" applyAlignment="0" applyProtection="0"/>
    <xf numFmtId="0" fontId="3" fillId="27" borderId="0" applyNumberFormat="0" applyBorder="0" applyAlignment="0" applyProtection="0"/>
    <xf numFmtId="0" fontId="99" fillId="47" borderId="0" applyNumberFormat="0" applyBorder="0" applyAlignment="0" applyProtection="0"/>
    <xf numFmtId="0" fontId="3" fillId="27" borderId="0" applyNumberFormat="0" applyBorder="0" applyAlignment="0" applyProtection="0"/>
    <xf numFmtId="0" fontId="99" fillId="48" borderId="0" applyNumberFormat="0" applyBorder="0" applyAlignment="0" applyProtection="0"/>
    <xf numFmtId="0" fontId="3" fillId="31" borderId="0" applyNumberFormat="0" applyBorder="0" applyAlignment="0" applyProtection="0"/>
    <xf numFmtId="0" fontId="99" fillId="48" borderId="0" applyNumberFormat="0" applyBorder="0" applyAlignment="0" applyProtection="0"/>
    <xf numFmtId="0" fontId="3" fillId="31" borderId="0" applyNumberFormat="0" applyBorder="0" applyAlignment="0" applyProtection="0"/>
    <xf numFmtId="0" fontId="99" fillId="49" borderId="0" applyNumberFormat="0" applyBorder="0" applyAlignment="0" applyProtection="0"/>
    <xf numFmtId="0" fontId="3" fillId="35" borderId="0" applyNumberFormat="0" applyBorder="0" applyAlignment="0" applyProtection="0"/>
    <xf numFmtId="0" fontId="99" fillId="49" borderId="0" applyNumberFormat="0" applyBorder="0" applyAlignment="0" applyProtection="0"/>
    <xf numFmtId="0" fontId="3" fillId="35" borderId="0" applyNumberFormat="0" applyBorder="0" applyAlignment="0" applyProtection="0"/>
    <xf numFmtId="0" fontId="99" fillId="50" borderId="0" applyNumberFormat="0" applyBorder="0" applyAlignment="0" applyProtection="0"/>
    <xf numFmtId="0" fontId="3" fillId="39" borderId="0" applyNumberFormat="0" applyBorder="0" applyAlignment="0" applyProtection="0"/>
    <xf numFmtId="0" fontId="99" fillId="50" borderId="0" applyNumberFormat="0" applyBorder="0" applyAlignment="0" applyProtection="0"/>
    <xf numFmtId="0" fontId="3" fillId="39" borderId="0" applyNumberFormat="0" applyBorder="0" applyAlignment="0" applyProtection="0"/>
    <xf numFmtId="0" fontId="99" fillId="51" borderId="0" applyNumberFormat="0" applyBorder="0" applyAlignment="0" applyProtection="0"/>
    <xf numFmtId="0" fontId="3" fillId="20" borderId="0" applyNumberFormat="0" applyBorder="0" applyAlignment="0" applyProtection="0"/>
    <xf numFmtId="0" fontId="99" fillId="51" borderId="0" applyNumberFormat="0" applyBorder="0" applyAlignment="0" applyProtection="0"/>
    <xf numFmtId="0" fontId="3" fillId="20" borderId="0" applyNumberFormat="0" applyBorder="0" applyAlignment="0" applyProtection="0"/>
    <xf numFmtId="0" fontId="99" fillId="52" borderId="0" applyNumberFormat="0" applyBorder="0" applyAlignment="0" applyProtection="0"/>
    <xf numFmtId="0" fontId="3" fillId="24" borderId="0" applyNumberFormat="0" applyBorder="0" applyAlignment="0" applyProtection="0"/>
    <xf numFmtId="0" fontId="99" fillId="52" borderId="0" applyNumberFormat="0" applyBorder="0" applyAlignment="0" applyProtection="0"/>
    <xf numFmtId="0" fontId="3" fillId="24" borderId="0" applyNumberFormat="0" applyBorder="0" applyAlignment="0" applyProtection="0"/>
    <xf numFmtId="0" fontId="99" fillId="53" borderId="0" applyNumberFormat="0" applyBorder="0" applyAlignment="0" applyProtection="0"/>
    <xf numFmtId="0" fontId="3" fillId="28" borderId="0" applyNumberFormat="0" applyBorder="0" applyAlignment="0" applyProtection="0"/>
    <xf numFmtId="0" fontId="99" fillId="53" borderId="0" applyNumberFormat="0" applyBorder="0" applyAlignment="0" applyProtection="0"/>
    <xf numFmtId="0" fontId="3" fillId="28" borderId="0" applyNumberFormat="0" applyBorder="0" applyAlignment="0" applyProtection="0"/>
    <xf numFmtId="0" fontId="99" fillId="48" borderId="0" applyNumberFormat="0" applyBorder="0" applyAlignment="0" applyProtection="0"/>
    <xf numFmtId="0" fontId="3" fillId="32" borderId="0" applyNumberFormat="0" applyBorder="0" applyAlignment="0" applyProtection="0"/>
    <xf numFmtId="0" fontId="99" fillId="48" borderId="0" applyNumberFormat="0" applyBorder="0" applyAlignment="0" applyProtection="0"/>
    <xf numFmtId="0" fontId="3" fillId="32" borderId="0" applyNumberFormat="0" applyBorder="0" applyAlignment="0" applyProtection="0"/>
    <xf numFmtId="0" fontId="99" fillId="51" borderId="0" applyNumberFormat="0" applyBorder="0" applyAlignment="0" applyProtection="0"/>
    <xf numFmtId="0" fontId="3" fillId="36" borderId="0" applyNumberFormat="0" applyBorder="0" applyAlignment="0" applyProtection="0"/>
    <xf numFmtId="0" fontId="99" fillId="51" borderId="0" applyNumberFormat="0" applyBorder="0" applyAlignment="0" applyProtection="0"/>
    <xf numFmtId="0" fontId="3" fillId="36" borderId="0" applyNumberFormat="0" applyBorder="0" applyAlignment="0" applyProtection="0"/>
    <xf numFmtId="0" fontId="99" fillId="54" borderId="0" applyNumberFormat="0" applyBorder="0" applyAlignment="0" applyProtection="0"/>
    <xf numFmtId="0" fontId="3" fillId="40" borderId="0" applyNumberFormat="0" applyBorder="0" applyAlignment="0" applyProtection="0"/>
    <xf numFmtId="0" fontId="99" fillId="54" borderId="0" applyNumberFormat="0" applyBorder="0" applyAlignment="0" applyProtection="0"/>
    <xf numFmtId="0" fontId="3" fillId="40" borderId="0" applyNumberFormat="0" applyBorder="0" applyAlignment="0" applyProtection="0"/>
    <xf numFmtId="0" fontId="114" fillId="55" borderId="0" applyNumberFormat="0" applyBorder="0" applyAlignment="0" applyProtection="0"/>
    <xf numFmtId="0" fontId="114" fillId="55" borderId="0" applyNumberFormat="0" applyBorder="0" applyAlignment="0" applyProtection="0"/>
    <xf numFmtId="0" fontId="96" fillId="21" borderId="0" applyNumberFormat="0" applyBorder="0" applyAlignment="0" applyProtection="0"/>
    <xf numFmtId="0" fontId="114" fillId="52" borderId="0" applyNumberFormat="0" applyBorder="0" applyAlignment="0" applyProtection="0"/>
    <xf numFmtId="0" fontId="114" fillId="52" borderId="0" applyNumberFormat="0" applyBorder="0" applyAlignment="0" applyProtection="0"/>
    <xf numFmtId="0" fontId="96" fillId="25" borderId="0" applyNumberFormat="0" applyBorder="0" applyAlignment="0" applyProtection="0"/>
    <xf numFmtId="0" fontId="114" fillId="53" borderId="0" applyNumberFormat="0" applyBorder="0" applyAlignment="0" applyProtection="0"/>
    <xf numFmtId="0" fontId="114" fillId="53" borderId="0" applyNumberFormat="0" applyBorder="0" applyAlignment="0" applyProtection="0"/>
    <xf numFmtId="0" fontId="96" fillId="29" borderId="0" applyNumberFormat="0" applyBorder="0" applyAlignment="0" applyProtection="0"/>
    <xf numFmtId="0" fontId="114" fillId="56" borderId="0" applyNumberFormat="0" applyBorder="0" applyAlignment="0" applyProtection="0"/>
    <xf numFmtId="0" fontId="114" fillId="56" borderId="0" applyNumberFormat="0" applyBorder="0" applyAlignment="0" applyProtection="0"/>
    <xf numFmtId="0" fontId="96" fillId="33"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96" fillId="37" borderId="0" applyNumberFormat="0" applyBorder="0" applyAlignment="0" applyProtection="0"/>
    <xf numFmtId="0" fontId="114" fillId="58" borderId="0" applyNumberFormat="0" applyBorder="0" applyAlignment="0" applyProtection="0"/>
    <xf numFmtId="0" fontId="114" fillId="58" borderId="0" applyNumberFormat="0" applyBorder="0" applyAlignment="0" applyProtection="0"/>
    <xf numFmtId="0" fontId="96" fillId="41" borderId="0" applyNumberFormat="0" applyBorder="0" applyAlignment="0" applyProtection="0"/>
    <xf numFmtId="0" fontId="114" fillId="59" borderId="0" applyNumberFormat="0" applyBorder="0" applyAlignment="0" applyProtection="0"/>
    <xf numFmtId="0" fontId="114" fillId="59" borderId="0" applyNumberFormat="0" applyBorder="0" applyAlignment="0" applyProtection="0"/>
    <xf numFmtId="0" fontId="96" fillId="18" borderId="0" applyNumberFormat="0" applyBorder="0" applyAlignment="0" applyProtection="0"/>
    <xf numFmtId="0" fontId="114" fillId="60" borderId="0" applyNumberFormat="0" applyBorder="0" applyAlignment="0" applyProtection="0"/>
    <xf numFmtId="0" fontId="114" fillId="60" borderId="0" applyNumberFormat="0" applyBorder="0" applyAlignment="0" applyProtection="0"/>
    <xf numFmtId="0" fontId="96" fillId="22" borderId="0" applyNumberFormat="0" applyBorder="0" applyAlignment="0" applyProtection="0"/>
    <xf numFmtId="0" fontId="114" fillId="61" borderId="0" applyNumberFormat="0" applyBorder="0" applyAlignment="0" applyProtection="0"/>
    <xf numFmtId="0" fontId="114" fillId="61" borderId="0" applyNumberFormat="0" applyBorder="0" applyAlignment="0" applyProtection="0"/>
    <xf numFmtId="0" fontId="96" fillId="26" borderId="0" applyNumberFormat="0" applyBorder="0" applyAlignment="0" applyProtection="0"/>
    <xf numFmtId="0" fontId="114" fillId="56" borderId="0" applyNumberFormat="0" applyBorder="0" applyAlignment="0" applyProtection="0"/>
    <xf numFmtId="0" fontId="114" fillId="56" borderId="0" applyNumberFormat="0" applyBorder="0" applyAlignment="0" applyProtection="0"/>
    <xf numFmtId="0" fontId="96" fillId="30" borderId="0" applyNumberFormat="0" applyBorder="0" applyAlignment="0" applyProtection="0"/>
    <xf numFmtId="0" fontId="114" fillId="57" borderId="0" applyNumberFormat="0" applyBorder="0" applyAlignment="0" applyProtection="0"/>
    <xf numFmtId="0" fontId="114" fillId="57" borderId="0" applyNumberFormat="0" applyBorder="0" applyAlignment="0" applyProtection="0"/>
    <xf numFmtId="0" fontId="96" fillId="34" borderId="0" applyNumberFormat="0" applyBorder="0" applyAlignment="0" applyProtection="0"/>
    <xf numFmtId="0" fontId="114" fillId="62" borderId="0" applyNumberFormat="0" applyBorder="0" applyAlignment="0" applyProtection="0"/>
    <xf numFmtId="0" fontId="114" fillId="62" borderId="0" applyNumberFormat="0" applyBorder="0" applyAlignment="0" applyProtection="0"/>
    <xf numFmtId="0" fontId="96" fillId="38" borderId="0" applyNumberFormat="0" applyBorder="0" applyAlignment="0" applyProtection="0"/>
    <xf numFmtId="0" fontId="115" fillId="46" borderId="0" applyNumberFormat="0" applyBorder="0" applyAlignment="0" applyProtection="0"/>
    <xf numFmtId="0" fontId="115" fillId="46" borderId="0" applyNumberFormat="0" applyBorder="0" applyAlignment="0" applyProtection="0"/>
    <xf numFmtId="0" fontId="89" fillId="12" borderId="0" applyNumberFormat="0" applyBorder="0" applyAlignment="0" applyProtection="0"/>
    <xf numFmtId="0" fontId="116" fillId="63" borderId="66" applyNumberFormat="0" applyAlignment="0" applyProtection="0"/>
    <xf numFmtId="0" fontId="116" fillId="63" borderId="66" applyNumberFormat="0" applyAlignment="0" applyProtection="0"/>
    <xf numFmtId="0" fontId="92" fillId="15" borderId="57" applyNumberFormat="0" applyAlignment="0" applyProtection="0"/>
    <xf numFmtId="0" fontId="117" fillId="64" borderId="67" applyNumberFormat="0" applyAlignment="0" applyProtection="0"/>
    <xf numFmtId="0" fontId="117" fillId="64" borderId="67" applyNumberFormat="0" applyAlignment="0" applyProtection="0"/>
    <xf numFmtId="0" fontId="94" fillId="16" borderId="60" applyNumberFormat="0" applyAlignment="0" applyProtection="0"/>
    <xf numFmtId="43" fontId="99" fillId="0" borderId="0" applyFont="0" applyFill="0" applyBorder="0" applyAlignment="0" applyProtection="0"/>
    <xf numFmtId="164" fontId="97" fillId="0" borderId="0" applyFont="0" applyFill="0" applyBorder="0" applyAlignment="0" applyProtection="0"/>
    <xf numFmtId="43" fontId="9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97" fillId="0" borderId="0" applyFont="0" applyFill="0" applyBorder="0" applyAlignment="0" applyProtection="0"/>
    <xf numFmtId="164" fontId="97" fillId="0" borderId="0" applyFont="0" applyFill="0" applyBorder="0" applyAlignment="0" applyProtection="0"/>
    <xf numFmtId="43" fontId="97" fillId="0" borderId="0" applyFont="0" applyFill="0" applyBorder="0" applyAlignment="0" applyProtection="0"/>
    <xf numFmtId="43" fontId="99" fillId="0" borderId="0" applyFont="0" applyFill="0" applyBorder="0" applyAlignment="0" applyProtection="0"/>
    <xf numFmtId="43" fontId="99" fillId="0" borderId="0" applyFont="0" applyFill="0" applyBorder="0" applyAlignment="0" applyProtection="0"/>
    <xf numFmtId="43" fontId="97" fillId="0" borderId="0" applyFont="0" applyFill="0" applyBorder="0" applyAlignment="0" applyProtection="0"/>
    <xf numFmtId="164" fontId="118" fillId="0" borderId="0" applyFont="0" applyFill="0" applyBorder="0" applyAlignment="0" applyProtection="0"/>
    <xf numFmtId="40" fontId="119" fillId="0" borderId="0" applyFont="0" applyFill="0" applyBorder="0" applyAlignment="0" applyProtection="0"/>
    <xf numFmtId="43" fontId="3" fillId="0" borderId="0" applyFont="0" applyFill="0" applyBorder="0" applyAlignment="0" applyProtection="0"/>
    <xf numFmtId="178" fontId="97" fillId="0" borderId="0" applyFont="0" applyFill="0" applyBorder="0" applyAlignment="0" applyProtection="0"/>
    <xf numFmtId="43" fontId="3" fillId="0" borderId="0" applyFont="0" applyFill="0" applyBorder="0" applyAlignment="0" applyProtection="0"/>
    <xf numFmtId="164"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164" fontId="97" fillId="0" borderId="0" applyFont="0" applyFill="0" applyBorder="0" applyAlignment="0" applyProtection="0"/>
    <xf numFmtId="43" fontId="108" fillId="0" borderId="0" applyFont="0" applyFill="0" applyBorder="0" applyAlignment="0" applyProtection="0"/>
    <xf numFmtId="43" fontId="97" fillId="0" borderId="0" applyFont="0" applyFill="0" applyBorder="0" applyAlignment="0" applyProtection="0"/>
    <xf numFmtId="43" fontId="108" fillId="0" borderId="0" applyFont="0" applyFill="0" applyBorder="0" applyAlignment="0" applyProtection="0"/>
    <xf numFmtId="43" fontId="108" fillId="0" borderId="0" applyFont="0" applyFill="0" applyBorder="0" applyAlignment="0" applyProtection="0"/>
    <xf numFmtId="43" fontId="109" fillId="0" borderId="0" applyFont="0" applyFill="0" applyBorder="0" applyAlignment="0" applyProtection="0"/>
    <xf numFmtId="43" fontId="99" fillId="0" borderId="0" applyFont="0" applyFill="0" applyBorder="0" applyAlignment="0" applyProtection="0"/>
    <xf numFmtId="43" fontId="97" fillId="0" borderId="0" applyFont="0" applyFill="0" applyBorder="0" applyAlignment="0" applyProtection="0"/>
    <xf numFmtId="176" fontId="3" fillId="0" borderId="0" applyFont="0" applyFill="0" applyBorder="0" applyAlignment="0" applyProtection="0"/>
    <xf numFmtId="43" fontId="10"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13" fillId="0" borderId="0" applyNumberFormat="0" applyFill="0" applyBorder="0" applyAlignment="0" applyProtection="0"/>
    <xf numFmtId="0" fontId="121" fillId="47" borderId="0" applyNumberFormat="0" applyBorder="0" applyAlignment="0" applyProtection="0"/>
    <xf numFmtId="0" fontId="121" fillId="47" borderId="0" applyNumberFormat="0" applyBorder="0" applyAlignment="0" applyProtection="0"/>
    <xf numFmtId="0" fontId="88" fillId="11" borderId="0" applyNumberFormat="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68" applyNumberFormat="0" applyFill="0" applyAlignment="0" applyProtection="0"/>
    <xf numFmtId="0" fontId="123" fillId="0" borderId="68"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3" fillId="0" borderId="68" applyNumberFormat="0" applyFill="0" applyAlignment="0" applyProtection="0"/>
    <xf numFmtId="0" fontId="123" fillId="0" borderId="68" applyNumberFormat="0" applyFill="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69" applyNumberFormat="0" applyFill="0" applyAlignment="0" applyProtection="0"/>
    <xf numFmtId="0" fontId="125" fillId="0" borderId="69"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0" borderId="69" applyNumberFormat="0" applyFill="0" applyAlignment="0" applyProtection="0"/>
    <xf numFmtId="0" fontId="125" fillId="0" borderId="69"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70" applyNumberFormat="0" applyFill="0" applyAlignment="0" applyProtection="0"/>
    <xf numFmtId="0" fontId="126" fillId="0" borderId="70"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7" fillId="0" borderId="0" applyNumberFormat="0" applyFill="0" applyBorder="0" applyAlignment="0" applyProtection="0">
      <alignment vertical="top"/>
      <protection locked="0"/>
    </xf>
    <xf numFmtId="0" fontId="128" fillId="50" borderId="66" applyNumberFormat="0" applyAlignment="0" applyProtection="0"/>
    <xf numFmtId="0" fontId="128" fillId="50" borderId="66" applyNumberFormat="0" applyAlignment="0" applyProtection="0"/>
    <xf numFmtId="0" fontId="90" fillId="14" borderId="57" applyNumberFormat="0" applyAlignment="0" applyProtection="0"/>
    <xf numFmtId="0" fontId="90" fillId="14" borderId="57" applyNumberFormat="0" applyAlignment="0" applyProtection="0"/>
    <xf numFmtId="0" fontId="90" fillId="14" borderId="57" applyNumberFormat="0" applyAlignment="0" applyProtection="0"/>
    <xf numFmtId="0" fontId="129" fillId="0" borderId="71" applyNumberFormat="0" applyFill="0" applyAlignment="0" applyProtection="0"/>
    <xf numFmtId="0" fontId="129" fillId="0" borderId="71" applyNumberFormat="0" applyFill="0" applyAlignment="0" applyProtection="0"/>
    <xf numFmtId="0" fontId="93" fillId="0" borderId="59" applyNumberFormat="0" applyFill="0" applyAlignment="0" applyProtection="0"/>
    <xf numFmtId="0" fontId="130" fillId="65" borderId="0" applyNumberFormat="0" applyBorder="0" applyAlignment="0" applyProtection="0"/>
    <xf numFmtId="0" fontId="130" fillId="65" borderId="0" applyNumberFormat="0" applyBorder="0" applyAlignment="0" applyProtection="0"/>
    <xf numFmtId="0" fontId="112" fillId="13" borderId="0" applyNumberFormat="0" applyBorder="0" applyAlignment="0" applyProtection="0"/>
    <xf numFmtId="0" fontId="10"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 fillId="0" borderId="0"/>
    <xf numFmtId="0" fontId="97" fillId="0" borderId="0"/>
    <xf numFmtId="0" fontId="3" fillId="0" borderId="0"/>
    <xf numFmtId="0" fontId="97" fillId="0" borderId="0"/>
    <xf numFmtId="180" fontId="104" fillId="0" borderId="0"/>
    <xf numFmtId="0" fontId="97" fillId="0" borderId="0"/>
    <xf numFmtId="0" fontId="97" fillId="0" borderId="0"/>
    <xf numFmtId="0" fontId="97" fillId="0" borderId="0"/>
    <xf numFmtId="0" fontId="97" fillId="0" borderId="0"/>
    <xf numFmtId="0" fontId="97" fillId="0" borderId="0"/>
    <xf numFmtId="0" fontId="97" fillId="0" borderId="0"/>
    <xf numFmtId="180" fontId="104" fillId="0" borderId="0"/>
    <xf numFmtId="181" fontId="104" fillId="0" borderId="0"/>
    <xf numFmtId="0" fontId="97" fillId="0" borderId="0"/>
    <xf numFmtId="0" fontId="97" fillId="0" borderId="0"/>
    <xf numFmtId="0" fontId="104" fillId="0" borderId="0"/>
    <xf numFmtId="0" fontId="104" fillId="0" borderId="0"/>
    <xf numFmtId="0" fontId="104" fillId="0" borderId="0"/>
    <xf numFmtId="0" fontId="104" fillId="0" borderId="0"/>
    <xf numFmtId="0" fontId="104" fillId="0" borderId="0"/>
    <xf numFmtId="0" fontId="97" fillId="0" borderId="0"/>
    <xf numFmtId="0" fontId="3" fillId="0" borderId="0"/>
    <xf numFmtId="0" fontId="108" fillId="0" borderId="0"/>
    <xf numFmtId="0" fontId="3" fillId="0" borderId="0"/>
    <xf numFmtId="0" fontId="108" fillId="0" borderId="0"/>
    <xf numFmtId="0" fontId="97"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4" fillId="0" borderId="0"/>
    <xf numFmtId="0" fontId="108" fillId="0" borderId="0"/>
    <xf numFmtId="0" fontId="108" fillId="0" borderId="0"/>
    <xf numFmtId="0" fontId="108" fillId="0" borderId="0"/>
    <xf numFmtId="0" fontId="3" fillId="0" borderId="0"/>
    <xf numFmtId="0" fontId="109" fillId="0" borderId="0"/>
    <xf numFmtId="0" fontId="3" fillId="17" borderId="61" applyNumberFormat="0" applyFont="0" applyAlignment="0" applyProtection="0"/>
    <xf numFmtId="0" fontId="3" fillId="17" borderId="61" applyNumberFormat="0" applyFont="0" applyAlignment="0" applyProtection="0"/>
    <xf numFmtId="0" fontId="108" fillId="44" borderId="64" applyNumberFormat="0" applyFont="0" applyAlignment="0" applyProtection="0"/>
    <xf numFmtId="0" fontId="131" fillId="63" borderId="72" applyNumberFormat="0" applyAlignment="0" applyProtection="0"/>
    <xf numFmtId="0" fontId="131" fillId="63" borderId="72" applyNumberFormat="0" applyAlignment="0" applyProtection="0"/>
    <xf numFmtId="0" fontId="91" fillId="15" borderId="58" applyNumberFormat="0" applyAlignment="0" applyProtection="0"/>
    <xf numFmtId="9" fontId="119" fillId="0" borderId="0" applyFont="0" applyFill="0" applyBorder="0" applyAlignment="0" applyProtection="0"/>
    <xf numFmtId="9" fontId="10" fillId="0" borderId="0" applyFon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33" fillId="0" borderId="73" applyNumberFormat="0" applyFill="0" applyAlignment="0" applyProtection="0"/>
    <xf numFmtId="0" fontId="133" fillId="0" borderId="73"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33" fillId="0" borderId="73" applyNumberFormat="0" applyFill="0" applyAlignment="0" applyProtection="0"/>
    <xf numFmtId="0" fontId="133" fillId="0" borderId="73"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2" fillId="0" borderId="62"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00" fillId="0" borderId="65" applyNumberFormat="0" applyFill="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95" fillId="0" borderId="0" applyNumberFormat="0" applyFill="0" applyBorder="0" applyAlignment="0" applyProtection="0"/>
    <xf numFmtId="0" fontId="135" fillId="0" borderId="0"/>
    <xf numFmtId="0" fontId="97" fillId="0" borderId="0"/>
    <xf numFmtId="0" fontId="97" fillId="0" borderId="0"/>
    <xf numFmtId="43" fontId="97" fillId="0" borderId="0" applyFont="0" applyFill="0" applyBorder="0" applyAlignment="0" applyProtection="0"/>
    <xf numFmtId="0" fontId="108" fillId="0" borderId="0"/>
    <xf numFmtId="0" fontId="136" fillId="0" borderId="0"/>
    <xf numFmtId="0" fontId="97" fillId="0" borderId="0"/>
    <xf numFmtId="9" fontId="3" fillId="0" borderId="0" applyFont="0" applyFill="0" applyBorder="0" applyAlignment="0" applyProtection="0"/>
    <xf numFmtId="0" fontId="137" fillId="0" borderId="0" applyNumberFormat="0" applyFill="0" applyBorder="0" applyAlignment="0" applyProtection="0"/>
    <xf numFmtId="0" fontId="112" fillId="13" borderId="0" applyNumberFormat="0" applyBorder="0" applyAlignment="0" applyProtection="0"/>
    <xf numFmtId="0" fontId="3" fillId="0" borderId="0"/>
    <xf numFmtId="0" fontId="113" fillId="0" borderId="0" applyNumberFormat="0" applyFill="0" applyBorder="0" applyAlignment="0" applyProtection="0"/>
    <xf numFmtId="0" fontId="96" fillId="21" borderId="0" applyNumberFormat="0" applyBorder="0" applyAlignment="0" applyProtection="0"/>
    <xf numFmtId="0" fontId="96" fillId="25" borderId="0" applyNumberFormat="0" applyBorder="0" applyAlignment="0" applyProtection="0"/>
    <xf numFmtId="0" fontId="96" fillId="29" borderId="0" applyNumberFormat="0" applyBorder="0" applyAlignment="0" applyProtection="0"/>
    <xf numFmtId="0" fontId="96" fillId="33" borderId="0" applyNumberFormat="0" applyBorder="0" applyAlignment="0" applyProtection="0"/>
    <xf numFmtId="0" fontId="96" fillId="37" borderId="0" applyNumberFormat="0" applyBorder="0" applyAlignment="0" applyProtection="0"/>
    <xf numFmtId="0" fontId="96" fillId="41" borderId="0" applyNumberFormat="0" applyBorder="0" applyAlignment="0" applyProtection="0"/>
    <xf numFmtId="0" fontId="97"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171"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0" fontId="119" fillId="0" borderId="0" applyFont="0" applyFill="0" applyBorder="0" applyAlignment="0" applyProtection="0"/>
    <xf numFmtId="43" fontId="97" fillId="0" borderId="0" applyFont="0" applyFill="0" applyBorder="0" applyAlignment="0" applyProtection="0"/>
    <xf numFmtId="164" fontId="3"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119" fillId="0" borderId="0" applyFont="0" applyFill="0" applyBorder="0" applyAlignment="0" applyProtection="0"/>
    <xf numFmtId="43" fontId="3" fillId="0" borderId="0" applyFont="0" applyFill="0" applyBorder="0" applyAlignment="0" applyProtection="0"/>
    <xf numFmtId="43" fontId="109"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4" fontId="97" fillId="0" borderId="0" applyFont="0" applyFill="0" applyBorder="0" applyAlignment="0" applyProtection="0"/>
    <xf numFmtId="40" fontId="11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82" fontId="100" fillId="0" borderId="25" applyFont="0" applyFill="0" applyBorder="0" applyAlignment="0" applyProtection="0">
      <alignment horizontal="center"/>
    </xf>
    <xf numFmtId="175" fontId="139" fillId="0" borderId="32">
      <alignment horizontal="right"/>
    </xf>
    <xf numFmtId="37" fontId="140" fillId="0" borderId="0"/>
    <xf numFmtId="0" fontId="3" fillId="0" borderId="0"/>
    <xf numFmtId="0" fontId="3" fillId="0" borderId="0"/>
    <xf numFmtId="0" fontId="3" fillId="0" borderId="0"/>
    <xf numFmtId="9" fontId="97" fillId="0" borderId="0" applyFont="0" applyFill="0" applyBorder="0" applyAlignment="0" applyProtection="0"/>
    <xf numFmtId="0" fontId="97" fillId="0" borderId="0"/>
    <xf numFmtId="0" fontId="97" fillId="0" borderId="0"/>
    <xf numFmtId="0" fontId="97" fillId="0" borderId="0"/>
    <xf numFmtId="0" fontId="97" fillId="0" borderId="0"/>
    <xf numFmtId="0" fontId="108" fillId="0" borderId="0"/>
    <xf numFmtId="0" fontId="97" fillId="0" borderId="0"/>
    <xf numFmtId="0" fontId="3" fillId="0" borderId="0"/>
    <xf numFmtId="0" fontId="3" fillId="0" borderId="0"/>
    <xf numFmtId="0" fontId="3" fillId="0" borderId="0"/>
    <xf numFmtId="0" fontId="3" fillId="0" borderId="0"/>
    <xf numFmtId="0" fontId="3" fillId="0" borderId="0"/>
    <xf numFmtId="0" fontId="97" fillId="0" borderId="0"/>
    <xf numFmtId="0" fontId="136" fillId="0" borderId="0"/>
    <xf numFmtId="0" fontId="136" fillId="0" borderId="0"/>
    <xf numFmtId="0" fontId="97" fillId="0" borderId="0"/>
    <xf numFmtId="0" fontId="3" fillId="0" borderId="0"/>
    <xf numFmtId="0" fontId="109" fillId="0" borderId="0"/>
    <xf numFmtId="0" fontId="119" fillId="0" borderId="0"/>
    <xf numFmtId="0" fontId="109" fillId="0" borderId="0"/>
    <xf numFmtId="0" fontId="3" fillId="17" borderId="61" applyNumberFormat="0" applyFont="0" applyAlignment="0" applyProtection="0"/>
    <xf numFmtId="1" fontId="105" fillId="0" borderId="35" applyFill="0" applyProtection="0">
      <alignment horizontal="center" vertical="top" wrapText="1"/>
    </xf>
    <xf numFmtId="10" fontId="97" fillId="0" borderId="0" applyFont="0" applyFill="0" applyBorder="0" applyAlignment="0" applyProtection="0"/>
    <xf numFmtId="9" fontId="97" fillId="0" borderId="0" applyFont="0" applyFill="0" applyBorder="0" applyAlignment="0" applyProtection="0"/>
    <xf numFmtId="9" fontId="100" fillId="0" borderId="0" applyFont="0" applyFill="0" applyBorder="0" applyAlignment="0" applyProtection="0"/>
    <xf numFmtId="9" fontId="109" fillId="0" borderId="0" applyFont="0" applyFill="0" applyBorder="0" applyAlignment="0" applyProtection="0"/>
    <xf numFmtId="9" fontId="97" fillId="0" borderId="0" applyFont="0" applyFill="0" applyBorder="0" applyAlignment="0" applyProtection="0"/>
    <xf numFmtId="9" fontId="3" fillId="0" borderId="0" applyFont="0" applyFill="0" applyBorder="0" applyAlignment="0" applyProtection="0"/>
    <xf numFmtId="1" fontId="97" fillId="0" borderId="25" applyNumberFormat="0" applyFill="0" applyAlignment="0" applyProtection="0">
      <alignment horizontal="center" vertical="center"/>
    </xf>
    <xf numFmtId="0" fontId="97" fillId="0" borderId="0"/>
    <xf numFmtId="40" fontId="141" fillId="0" borderId="0"/>
    <xf numFmtId="0" fontId="143" fillId="0" borderId="0" applyNumberFormat="0" applyFill="0" applyBorder="0" applyAlignment="0" applyProtection="0"/>
    <xf numFmtId="1" fontId="105" fillId="0" borderId="74" applyNumberFormat="0" applyFill="0" applyProtection="0">
      <alignment horizontal="left" vertical="center"/>
    </xf>
    <xf numFmtId="1" fontId="142" fillId="0" borderId="25" applyNumberFormat="0" applyFill="0" applyAlignment="0" applyProtection="0">
      <alignment horizontal="left"/>
    </xf>
    <xf numFmtId="0" fontId="97" fillId="0" borderId="0"/>
    <xf numFmtId="9" fontId="97" fillId="0" borderId="0" applyFont="0" applyFill="0" applyBorder="0" applyAlignment="0" applyProtection="0"/>
    <xf numFmtId="0" fontId="3" fillId="0" borderId="0"/>
    <xf numFmtId="9" fontId="119" fillId="0" borderId="0" applyFont="0" applyFill="0" applyBorder="0" applyAlignment="0" applyProtection="0"/>
    <xf numFmtId="9" fontId="97" fillId="0" borderId="0" applyFont="0" applyFill="0" applyBorder="0" applyAlignment="0" applyProtection="0"/>
    <xf numFmtId="0" fontId="3" fillId="0" borderId="0"/>
    <xf numFmtId="0" fontId="3" fillId="17" borderId="61" applyNumberFormat="0" applyFont="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0" fontId="119" fillId="0" borderId="0" applyFont="0" applyFill="0" applyBorder="0" applyAlignment="0" applyProtection="0"/>
    <xf numFmtId="43" fontId="3" fillId="0" borderId="0" applyFont="0" applyFill="0" applyBorder="0" applyAlignment="0" applyProtection="0"/>
    <xf numFmtId="43" fontId="97"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4" fontId="9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7" fillId="0" borderId="0"/>
    <xf numFmtId="0" fontId="3" fillId="0" borderId="0"/>
    <xf numFmtId="9" fontId="97" fillId="0" borderId="0" applyFont="0" applyFill="0" applyBorder="0" applyAlignment="0" applyProtection="0"/>
    <xf numFmtId="0" fontId="3" fillId="17" borderId="61" applyNumberFormat="0" applyFont="0" applyAlignment="0" applyProtection="0"/>
    <xf numFmtId="9" fontId="97" fillId="0" borderId="0" applyFont="0" applyFill="0" applyBorder="0" applyAlignment="0" applyProtection="0"/>
    <xf numFmtId="9" fontId="109" fillId="0" borderId="0" applyFont="0" applyFill="0" applyBorder="0" applyAlignment="0" applyProtection="0"/>
    <xf numFmtId="9" fontId="3" fillId="0" borderId="0" applyFont="0" applyFill="0" applyBorder="0" applyAlignment="0" applyProtection="0"/>
    <xf numFmtId="9" fontId="97" fillId="0" borderId="0" applyFont="0" applyFill="0" applyBorder="0" applyAlignment="0" applyProtection="0"/>
    <xf numFmtId="0" fontId="97" fillId="0" borderId="0"/>
    <xf numFmtId="9" fontId="97" fillId="0" borderId="0" applyFont="0" applyFill="0" applyBorder="0" applyAlignment="0" applyProtection="0"/>
    <xf numFmtId="0" fontId="97" fillId="0" borderId="0"/>
    <xf numFmtId="0" fontId="10"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0" fontId="1" fillId="0" borderId="0"/>
  </cellStyleXfs>
  <cellXfs count="356">
    <xf numFmtId="0" fontId="0" fillId="0" borderId="0" xfId="0"/>
    <xf numFmtId="0" fontId="8" fillId="0" borderId="0" xfId="0" applyFont="1"/>
    <xf numFmtId="0" fontId="0" fillId="0" borderId="7" xfId="0" applyBorder="1"/>
    <xf numFmtId="0" fontId="0" fillId="0" borderId="8" xfId="0" applyBorder="1"/>
    <xf numFmtId="49" fontId="12" fillId="0" borderId="0" xfId="0" applyNumberFormat="1" applyFont="1" applyAlignment="1">
      <alignment horizontal="left"/>
    </xf>
    <xf numFmtId="49" fontId="0" fillId="0" borderId="0" xfId="0" applyNumberFormat="1"/>
    <xf numFmtId="0" fontId="14" fillId="0" borderId="0" xfId="0" quotePrefix="1" applyFont="1"/>
    <xf numFmtId="0" fontId="15" fillId="0" borderId="0" xfId="3" applyFont="1" applyAlignment="1">
      <alignment horizontal="left" vertical="center"/>
    </xf>
    <xf numFmtId="0" fontId="17" fillId="0" borderId="0" xfId="3" applyFont="1" applyAlignment="1">
      <alignment vertical="center"/>
    </xf>
    <xf numFmtId="0" fontId="20" fillId="0" borderId="0" xfId="3" applyFont="1" applyAlignment="1">
      <alignment horizontal="left" vertical="center"/>
    </xf>
    <xf numFmtId="0" fontId="16" fillId="0" borderId="0" xfId="3" applyFont="1" applyAlignment="1">
      <alignment vertical="center"/>
    </xf>
    <xf numFmtId="0" fontId="19" fillId="0" borderId="0" xfId="3" applyFont="1" applyAlignment="1">
      <alignment vertical="center"/>
    </xf>
    <xf numFmtId="0" fontId="24" fillId="0" borderId="0" xfId="0" applyFont="1"/>
    <xf numFmtId="0" fontId="21" fillId="0" borderId="0" xfId="3" applyFont="1" applyAlignment="1">
      <alignment horizontal="left" vertical="center"/>
    </xf>
    <xf numFmtId="0" fontId="19" fillId="0" borderId="4" xfId="3" applyFont="1" applyBorder="1" applyAlignment="1">
      <alignment vertical="center"/>
    </xf>
    <xf numFmtId="0" fontId="26" fillId="0" borderId="0" xfId="0" applyFont="1"/>
    <xf numFmtId="0" fontId="18" fillId="0" borderId="0" xfId="3" applyFont="1" applyAlignment="1">
      <alignment vertical="center"/>
    </xf>
    <xf numFmtId="0" fontId="35" fillId="0" borderId="0" xfId="3" applyFont="1" applyAlignment="1">
      <alignment horizontal="left" vertical="center"/>
    </xf>
    <xf numFmtId="0" fontId="5" fillId="0" borderId="0" xfId="0" applyFont="1"/>
    <xf numFmtId="0" fontId="35" fillId="4" borderId="0" xfId="3" applyFont="1" applyFill="1" applyAlignment="1">
      <alignment horizontal="left" vertical="center"/>
    </xf>
    <xf numFmtId="0" fontId="26" fillId="4" borderId="0" xfId="3" applyFont="1" applyFill="1" applyAlignment="1">
      <alignment vertical="center"/>
    </xf>
    <xf numFmtId="0" fontId="41" fillId="4" borderId="0" xfId="2" applyFont="1" applyFill="1" applyBorder="1" applyAlignment="1"/>
    <xf numFmtId="0" fontId="32" fillId="3" borderId="35" xfId="3" applyFont="1" applyFill="1" applyBorder="1" applyAlignment="1">
      <alignment horizontal="left" vertical="center"/>
    </xf>
    <xf numFmtId="0" fontId="32" fillId="0" borderId="35" xfId="3" applyFont="1" applyBorder="1" applyAlignment="1">
      <alignment horizontal="left" vertical="center"/>
    </xf>
    <xf numFmtId="0" fontId="42" fillId="4" borderId="0" xfId="3" applyFont="1" applyFill="1" applyAlignment="1">
      <alignment horizontal="left" vertical="center"/>
    </xf>
    <xf numFmtId="0" fontId="26" fillId="0" borderId="0" xfId="3" applyFont="1" applyAlignment="1">
      <alignment vertical="center"/>
    </xf>
    <xf numFmtId="0" fontId="41" fillId="0" borderId="0" xfId="4" applyFont="1" applyFill="1" applyBorder="1" applyAlignment="1"/>
    <xf numFmtId="0" fontId="45" fillId="0" borderId="0" xfId="3" applyFont="1" applyAlignment="1">
      <alignment vertical="center" wrapText="1"/>
    </xf>
    <xf numFmtId="0" fontId="37" fillId="0" borderId="40" xfId="3" applyFont="1" applyBorder="1" applyAlignment="1">
      <alignment horizontal="left" vertical="center"/>
    </xf>
    <xf numFmtId="0" fontId="45" fillId="0" borderId="40" xfId="3" applyFont="1" applyBorder="1" applyAlignment="1">
      <alignment horizontal="left" vertical="center"/>
    </xf>
    <xf numFmtId="0" fontId="36" fillId="0" borderId="40" xfId="3" applyFont="1" applyBorder="1" applyAlignment="1">
      <alignment vertical="center"/>
    </xf>
    <xf numFmtId="0" fontId="45" fillId="0" borderId="0" xfId="3" applyFont="1" applyAlignment="1">
      <alignment horizontal="left" vertical="center"/>
    </xf>
    <xf numFmtId="0" fontId="37" fillId="0" borderId="0" xfId="3" applyFont="1" applyAlignment="1">
      <alignment horizontal="left" vertical="center"/>
    </xf>
    <xf numFmtId="0" fontId="36" fillId="0" borderId="0" xfId="3" applyFont="1" applyAlignment="1">
      <alignment vertical="center"/>
    </xf>
    <xf numFmtId="0" fontId="49" fillId="0" borderId="0" xfId="3" applyFont="1" applyAlignment="1">
      <alignment vertical="center"/>
    </xf>
    <xf numFmtId="0" fontId="37" fillId="0" borderId="0" xfId="3" applyFont="1" applyAlignment="1">
      <alignment vertical="center"/>
    </xf>
    <xf numFmtId="0" fontId="36" fillId="0" borderId="0" xfId="3" applyFont="1" applyAlignment="1">
      <alignment horizontal="left" vertical="center"/>
    </xf>
    <xf numFmtId="0" fontId="35" fillId="0" borderId="0" xfId="0" applyFont="1"/>
    <xf numFmtId="0" fontId="36" fillId="5" borderId="0" xfId="3" applyFont="1" applyFill="1" applyAlignment="1">
      <alignment horizontal="left" vertical="center"/>
    </xf>
    <xf numFmtId="0" fontId="26" fillId="5" borderId="0" xfId="3" applyFont="1" applyFill="1" applyAlignment="1">
      <alignment horizontal="left" vertical="center"/>
    </xf>
    <xf numFmtId="0" fontId="38" fillId="5" borderId="0" xfId="3" applyFont="1" applyFill="1" applyAlignment="1">
      <alignment vertical="center"/>
    </xf>
    <xf numFmtId="0" fontId="36" fillId="5" borderId="0" xfId="3" applyFont="1" applyFill="1" applyAlignment="1">
      <alignment vertical="center"/>
    </xf>
    <xf numFmtId="0" fontId="39" fillId="5" borderId="0" xfId="3" applyFont="1" applyFill="1" applyAlignment="1">
      <alignment horizontal="left" vertical="center"/>
    </xf>
    <xf numFmtId="0" fontId="36" fillId="5" borderId="0" xfId="3" applyFont="1" applyFill="1" applyAlignment="1">
      <alignment horizontal="left" vertical="center" wrapText="1" indent="2"/>
    </xf>
    <xf numFmtId="0" fontId="31" fillId="5" borderId="0" xfId="3" applyFont="1" applyFill="1" applyAlignment="1">
      <alignment vertical="center"/>
    </xf>
    <xf numFmtId="0" fontId="36" fillId="5" borderId="0" xfId="3" applyFont="1" applyFill="1" applyAlignment="1">
      <alignment vertical="center" wrapText="1"/>
    </xf>
    <xf numFmtId="0" fontId="39" fillId="5" borderId="0" xfId="3" applyFont="1" applyFill="1" applyAlignment="1">
      <alignment vertical="center"/>
    </xf>
    <xf numFmtId="0" fontId="26" fillId="5" borderId="0" xfId="3" applyFont="1" applyFill="1" applyAlignment="1">
      <alignment vertical="center"/>
    </xf>
    <xf numFmtId="0" fontId="32" fillId="5" borderId="0" xfId="3" applyFont="1" applyFill="1" applyAlignment="1">
      <alignment vertical="center"/>
    </xf>
    <xf numFmtId="0" fontId="37" fillId="5" borderId="0" xfId="3" applyFont="1" applyFill="1" applyAlignment="1">
      <alignment vertical="center"/>
    </xf>
    <xf numFmtId="0" fontId="39" fillId="5" borderId="0" xfId="3" applyFont="1" applyFill="1" applyAlignment="1">
      <alignment horizontal="left" vertical="center" indent="2"/>
    </xf>
    <xf numFmtId="0" fontId="42" fillId="6" borderId="35" xfId="3" applyFont="1" applyFill="1" applyBorder="1" applyAlignment="1">
      <alignment horizontal="left" vertical="center"/>
    </xf>
    <xf numFmtId="0" fontId="41" fillId="5" borderId="0" xfId="4" applyFont="1" applyFill="1" applyBorder="1" applyAlignment="1"/>
    <xf numFmtId="0" fontId="43" fillId="5" borderId="24" xfId="3" applyFont="1" applyFill="1" applyBorder="1" applyAlignment="1">
      <alignment vertical="center" wrapText="1"/>
    </xf>
    <xf numFmtId="0" fontId="45" fillId="5" borderId="25" xfId="3" applyFont="1" applyFill="1" applyBorder="1" applyAlignment="1">
      <alignment vertical="center" wrapText="1"/>
    </xf>
    <xf numFmtId="0" fontId="46" fillId="5" borderId="26" xfId="3" applyFont="1" applyFill="1" applyBorder="1" applyAlignment="1">
      <alignment vertical="center" wrapText="1"/>
    </xf>
    <xf numFmtId="0" fontId="43" fillId="5" borderId="27" xfId="3" applyFont="1" applyFill="1" applyBorder="1" applyAlignment="1">
      <alignment vertical="center" wrapText="1"/>
    </xf>
    <xf numFmtId="0" fontId="45" fillId="5" borderId="1" xfId="3" applyFont="1" applyFill="1" applyBorder="1" applyAlignment="1">
      <alignment vertical="center" wrapText="1"/>
    </xf>
    <xf numFmtId="0" fontId="45" fillId="5" borderId="28" xfId="3" applyFont="1" applyFill="1" applyBorder="1" applyAlignment="1">
      <alignment vertical="center" wrapText="1"/>
    </xf>
    <xf numFmtId="0" fontId="45" fillId="5" borderId="31" xfId="3" applyFont="1" applyFill="1" applyBorder="1" applyAlignment="1">
      <alignment vertical="center" wrapText="1"/>
    </xf>
    <xf numFmtId="0" fontId="45" fillId="5" borderId="0" xfId="3" applyFont="1" applyFill="1" applyAlignment="1">
      <alignment vertical="center" wrapText="1"/>
    </xf>
    <xf numFmtId="0" fontId="45" fillId="5" borderId="32" xfId="3" applyFont="1" applyFill="1" applyBorder="1" applyAlignment="1">
      <alignment vertical="center" wrapText="1"/>
    </xf>
    <xf numFmtId="0" fontId="46" fillId="5" borderId="31" xfId="3" applyFont="1" applyFill="1" applyBorder="1" applyAlignment="1">
      <alignment vertical="center" wrapText="1"/>
    </xf>
    <xf numFmtId="0" fontId="46" fillId="5" borderId="29" xfId="3" applyFont="1" applyFill="1" applyBorder="1" applyAlignment="1">
      <alignment vertical="center" wrapText="1"/>
    </xf>
    <xf numFmtId="0" fontId="45" fillId="5" borderId="21" xfId="3" applyFont="1" applyFill="1" applyBorder="1" applyAlignment="1">
      <alignment vertical="center" wrapText="1"/>
    </xf>
    <xf numFmtId="0" fontId="45" fillId="5" borderId="30" xfId="3" applyFont="1" applyFill="1" applyBorder="1" applyAlignment="1">
      <alignment vertical="center" wrapText="1"/>
    </xf>
    <xf numFmtId="0" fontId="42" fillId="0" borderId="0" xfId="3" applyFont="1" applyAlignment="1">
      <alignment horizontal="left" vertical="center"/>
    </xf>
    <xf numFmtId="0" fontId="37" fillId="0" borderId="9" xfId="3" applyFont="1" applyBorder="1" applyAlignment="1" applyProtection="1">
      <alignment vertical="center"/>
      <protection locked="0"/>
    </xf>
    <xf numFmtId="0" fontId="36" fillId="0" borderId="2" xfId="3" applyFont="1" applyBorder="1" applyAlignment="1">
      <alignment horizontal="left" vertical="center"/>
    </xf>
    <xf numFmtId="0" fontId="36" fillId="0" borderId="4" xfId="3" applyFont="1" applyBorder="1" applyAlignment="1" applyProtection="1">
      <alignment horizontal="left" vertical="center" indent="2"/>
      <protection locked="0"/>
    </xf>
    <xf numFmtId="0" fontId="45" fillId="3" borderId="6" xfId="3" applyFont="1" applyFill="1" applyBorder="1" applyAlignment="1">
      <alignment horizontal="left" vertical="center"/>
    </xf>
    <xf numFmtId="0" fontId="26" fillId="0" borderId="4" xfId="3" applyFont="1" applyBorder="1" applyAlignment="1" applyProtection="1">
      <alignment horizontal="left" vertical="center" indent="2"/>
      <protection locked="0"/>
    </xf>
    <xf numFmtId="0" fontId="36" fillId="0" borderId="5" xfId="3" applyFont="1" applyBorder="1" applyAlignment="1">
      <alignment vertical="center"/>
    </xf>
    <xf numFmtId="0" fontId="45" fillId="0" borderId="2" xfId="3" applyFont="1" applyBorder="1" applyAlignment="1">
      <alignment horizontal="left" vertical="center"/>
    </xf>
    <xf numFmtId="0" fontId="36" fillId="0" borderId="10" xfId="3" applyFont="1" applyBorder="1" applyAlignment="1">
      <alignment vertical="center"/>
    </xf>
    <xf numFmtId="0" fontId="45" fillId="3" borderId="11" xfId="3" applyFont="1" applyFill="1" applyBorder="1" applyAlignment="1">
      <alignment horizontal="left" vertical="center"/>
    </xf>
    <xf numFmtId="0" fontId="36" fillId="0" borderId="9" xfId="3" applyFont="1" applyBorder="1" applyAlignment="1" applyProtection="1">
      <alignment horizontal="left" vertical="center" indent="2"/>
      <protection locked="0"/>
    </xf>
    <xf numFmtId="0" fontId="36" fillId="0" borderId="4" xfId="3" applyFont="1" applyBorder="1" applyAlignment="1" applyProtection="1">
      <alignment horizontal="left" vertical="center" wrapText="1" indent="2"/>
      <protection locked="0"/>
    </xf>
    <xf numFmtId="0" fontId="36" fillId="0" borderId="12" xfId="3" applyFont="1" applyBorder="1" applyAlignment="1" applyProtection="1">
      <alignment horizontal="left" vertical="center" wrapText="1" indent="2"/>
      <protection locked="0"/>
    </xf>
    <xf numFmtId="0" fontId="45" fillId="0" borderId="1" xfId="3" applyFont="1" applyBorder="1" applyAlignment="1">
      <alignment horizontal="left" vertical="center"/>
    </xf>
    <xf numFmtId="0" fontId="45" fillId="3" borderId="1" xfId="3" applyFont="1" applyFill="1" applyBorder="1" applyAlignment="1">
      <alignment horizontal="left" vertical="center"/>
    </xf>
    <xf numFmtId="0" fontId="45" fillId="3" borderId="0" xfId="3" applyFont="1" applyFill="1" applyAlignment="1">
      <alignment horizontal="left" vertical="center"/>
    </xf>
    <xf numFmtId="0" fontId="45" fillId="0" borderId="12" xfId="3" applyFont="1" applyBorder="1" applyAlignment="1">
      <alignment horizontal="left" vertical="center"/>
    </xf>
    <xf numFmtId="0" fontId="45" fillId="3" borderId="13" xfId="3" applyFont="1" applyFill="1" applyBorder="1" applyAlignment="1">
      <alignment horizontal="left" vertical="center"/>
    </xf>
    <xf numFmtId="0" fontId="45" fillId="0" borderId="11" xfId="3" applyFont="1" applyBorder="1" applyAlignment="1">
      <alignment horizontal="left" vertical="center"/>
    </xf>
    <xf numFmtId="0" fontId="49" fillId="3" borderId="2" xfId="3" applyFont="1" applyFill="1" applyBorder="1" applyAlignment="1">
      <alignment vertical="center"/>
    </xf>
    <xf numFmtId="0" fontId="36" fillId="0" borderId="0" xfId="3" applyFont="1" applyAlignment="1">
      <alignment horizontal="left" vertical="center" indent="1"/>
    </xf>
    <xf numFmtId="0" fontId="36" fillId="0" borderId="2" xfId="3" applyFont="1" applyBorder="1" applyAlignment="1">
      <alignment horizontal="left" vertical="center" indent="1"/>
    </xf>
    <xf numFmtId="0" fontId="36" fillId="0" borderId="4" xfId="3" applyFont="1" applyBorder="1" applyAlignment="1" applyProtection="1">
      <alignment horizontal="left" vertical="center" indent="4"/>
      <protection locked="0"/>
    </xf>
    <xf numFmtId="0" fontId="36" fillId="0" borderId="4" xfId="3" applyFont="1" applyBorder="1" applyAlignment="1" applyProtection="1">
      <alignment horizontal="left" vertical="center" indent="6"/>
      <protection locked="0"/>
    </xf>
    <xf numFmtId="0" fontId="45" fillId="0" borderId="39" xfId="3" applyFont="1" applyBorder="1" applyAlignment="1">
      <alignment horizontal="left" vertical="center"/>
    </xf>
    <xf numFmtId="0" fontId="45" fillId="3" borderId="21" xfId="3" applyFont="1" applyFill="1" applyBorder="1" applyAlignment="1">
      <alignment horizontal="left" vertical="center"/>
    </xf>
    <xf numFmtId="0" fontId="50" fillId="0" borderId="1" xfId="2" applyFont="1" applyFill="1" applyBorder="1" applyAlignment="1" applyProtection="1">
      <alignment horizontal="left" vertical="center" indent="2"/>
      <protection locked="0"/>
    </xf>
    <xf numFmtId="0" fontId="36" fillId="0" borderId="0" xfId="3" applyFont="1" applyAlignment="1" applyProtection="1">
      <alignment horizontal="left" vertical="center" indent="4"/>
      <protection locked="0"/>
    </xf>
    <xf numFmtId="10" fontId="36" fillId="0" borderId="5" xfId="3" applyNumberFormat="1" applyFont="1" applyBorder="1" applyAlignment="1">
      <alignment horizontal="left" vertical="center"/>
    </xf>
    <xf numFmtId="0" fontId="45" fillId="0" borderId="6" xfId="3" applyFont="1" applyBorder="1" applyAlignment="1">
      <alignment horizontal="left" vertical="center"/>
    </xf>
    <xf numFmtId="0" fontId="37" fillId="0" borderId="23" xfId="3" applyFont="1" applyBorder="1" applyAlignment="1" applyProtection="1">
      <alignment vertical="center"/>
      <protection locked="0"/>
    </xf>
    <xf numFmtId="0" fontId="43" fillId="0" borderId="16" xfId="3" applyFont="1" applyBorder="1" applyAlignment="1">
      <alignment horizontal="left" vertical="center"/>
    </xf>
    <xf numFmtId="0" fontId="51" fillId="0" borderId="16" xfId="3" applyFont="1" applyBorder="1" applyAlignment="1">
      <alignment vertical="center"/>
    </xf>
    <xf numFmtId="0" fontId="36" fillId="0" borderId="9" xfId="3" applyFont="1" applyBorder="1" applyAlignment="1" applyProtection="1">
      <alignment vertical="center"/>
      <protection locked="0"/>
    </xf>
    <xf numFmtId="0" fontId="36" fillId="6" borderId="5" xfId="3" applyFont="1" applyFill="1" applyBorder="1" applyAlignment="1">
      <alignment vertical="center"/>
    </xf>
    <xf numFmtId="167" fontId="36" fillId="6" borderId="5" xfId="3" applyNumberFormat="1" applyFont="1" applyFill="1" applyBorder="1" applyAlignment="1">
      <alignment vertical="center"/>
    </xf>
    <xf numFmtId="0" fontId="36" fillId="6" borderId="0" xfId="3" applyFont="1" applyFill="1" applyAlignment="1">
      <alignment vertical="center"/>
    </xf>
    <xf numFmtId="167" fontId="36" fillId="6" borderId="0" xfId="3" applyNumberFormat="1" applyFont="1" applyFill="1" applyAlignment="1">
      <alignment vertical="center"/>
    </xf>
    <xf numFmtId="0" fontId="41" fillId="6" borderId="2" xfId="4" applyFont="1" applyFill="1" applyBorder="1" applyAlignment="1">
      <alignment vertical="center"/>
    </xf>
    <xf numFmtId="0" fontId="36" fillId="6" borderId="36" xfId="3" applyFont="1" applyFill="1" applyBorder="1" applyAlignment="1">
      <alignment vertical="center" wrapText="1"/>
    </xf>
    <xf numFmtId="0" fontId="55" fillId="6" borderId="21" xfId="4" applyFont="1" applyFill="1" applyBorder="1" applyAlignment="1">
      <alignment vertical="center" wrapText="1"/>
    </xf>
    <xf numFmtId="0" fontId="36" fillId="6" borderId="1" xfId="3" applyFont="1" applyFill="1" applyBorder="1" applyAlignment="1">
      <alignment vertical="center"/>
    </xf>
    <xf numFmtId="166" fontId="36" fillId="6" borderId="0" xfId="1" applyNumberFormat="1" applyFont="1" applyFill="1" applyBorder="1" applyAlignment="1">
      <alignment vertical="center"/>
    </xf>
    <xf numFmtId="0" fontId="18" fillId="5" borderId="0" xfId="3" applyFont="1" applyFill="1" applyAlignment="1">
      <alignment vertical="center"/>
    </xf>
    <xf numFmtId="0" fontId="37" fillId="0" borderId="2" xfId="3" applyFont="1" applyBorder="1" applyAlignment="1" applyProtection="1">
      <alignment vertical="center"/>
      <protection locked="0"/>
    </xf>
    <xf numFmtId="0" fontId="43" fillId="0" borderId="2" xfId="3" applyFont="1" applyBorder="1" applyAlignment="1">
      <alignment horizontal="left" vertical="center"/>
    </xf>
    <xf numFmtId="10" fontId="51" fillId="0" borderId="2" xfId="3" applyNumberFormat="1" applyFont="1" applyBorder="1" applyAlignment="1">
      <alignment vertical="center"/>
    </xf>
    <xf numFmtId="0" fontId="36" fillId="0" borderId="9" xfId="3" applyFont="1" applyBorder="1" applyAlignment="1" applyProtection="1">
      <alignment horizontal="left" vertical="center" indent="4"/>
      <protection locked="0"/>
    </xf>
    <xf numFmtId="0" fontId="36" fillId="6" borderId="2" xfId="3" applyFont="1" applyFill="1" applyBorder="1" applyAlignment="1">
      <alignment vertical="center"/>
    </xf>
    <xf numFmtId="0" fontId="45" fillId="3" borderId="2" xfId="3" applyFont="1" applyFill="1" applyBorder="1" applyAlignment="1">
      <alignment horizontal="left" vertical="center"/>
    </xf>
    <xf numFmtId="0" fontId="55" fillId="0" borderId="0" xfId="2" applyFont="1" applyFill="1"/>
    <xf numFmtId="0" fontId="26" fillId="0" borderId="0" xfId="3" applyFont="1" applyAlignment="1">
      <alignment horizontal="left" vertical="center"/>
    </xf>
    <xf numFmtId="0" fontId="30" fillId="0" borderId="24" xfId="2" applyFont="1" applyFill="1" applyBorder="1" applyAlignment="1">
      <alignment horizontal="left" vertical="center" wrapText="1"/>
    </xf>
    <xf numFmtId="0" fontId="36" fillId="0" borderId="24" xfId="3" applyFont="1" applyBorder="1" applyAlignment="1">
      <alignment vertical="center" wrapText="1"/>
    </xf>
    <xf numFmtId="0" fontId="36" fillId="0" borderId="25" xfId="3" applyFont="1" applyBorder="1" applyAlignment="1">
      <alignment horizontal="left" vertical="center" indent="1"/>
    </xf>
    <xf numFmtId="0" fontId="36" fillId="0" borderId="25" xfId="3" applyFont="1" applyBorder="1" applyAlignment="1">
      <alignment vertical="center" wrapText="1"/>
    </xf>
    <xf numFmtId="0" fontId="36" fillId="0" borderId="25" xfId="3" applyFont="1" applyBorder="1" applyAlignment="1">
      <alignment horizontal="left" vertical="center" indent="3"/>
    </xf>
    <xf numFmtId="0" fontId="36" fillId="0" borderId="26" xfId="3" applyFont="1" applyBorder="1" applyAlignment="1">
      <alignment horizontal="left" vertical="center" indent="3"/>
    </xf>
    <xf numFmtId="0" fontId="36" fillId="0" borderId="0" xfId="3" applyFont="1" applyAlignment="1">
      <alignment horizontal="left" vertical="center" indent="5"/>
    </xf>
    <xf numFmtId="0" fontId="36" fillId="0" borderId="31" xfId="3" applyFont="1" applyBorder="1" applyAlignment="1">
      <alignment horizontal="left" vertical="center" indent="5"/>
    </xf>
    <xf numFmtId="0" fontId="36" fillId="0" borderId="31" xfId="3" applyFont="1" applyBorder="1" applyAlignment="1">
      <alignment horizontal="left" vertical="center" indent="1"/>
    </xf>
    <xf numFmtId="0" fontId="36" fillId="0" borderId="38" xfId="3" applyFont="1" applyBorder="1" applyAlignment="1">
      <alignment horizontal="left" vertical="center"/>
    </xf>
    <xf numFmtId="0" fontId="39" fillId="0" borderId="24" xfId="3" applyFont="1" applyBorder="1" applyAlignment="1">
      <alignment vertical="center"/>
    </xf>
    <xf numFmtId="0" fontId="36" fillId="0" borderId="26" xfId="3" applyFont="1" applyBorder="1" applyAlignment="1">
      <alignment horizontal="left" vertical="center" indent="1"/>
    </xf>
    <xf numFmtId="0" fontId="36" fillId="0" borderId="25" xfId="3" applyFont="1" applyBorder="1" applyAlignment="1">
      <alignment horizontal="left" vertical="center" wrapText="1" indent="1"/>
    </xf>
    <xf numFmtId="0" fontId="36" fillId="0" borderId="25" xfId="3" applyFont="1" applyBorder="1" applyAlignment="1">
      <alignment horizontal="left" vertical="center" wrapText="1" indent="3"/>
    </xf>
    <xf numFmtId="0" fontId="36" fillId="0" borderId="26" xfId="3" applyFont="1" applyBorder="1" applyAlignment="1">
      <alignment horizontal="left" vertical="center" wrapText="1" indent="3"/>
    </xf>
    <xf numFmtId="0" fontId="36" fillId="0" borderId="26" xfId="3" applyFont="1" applyBorder="1" applyAlignment="1">
      <alignment horizontal="left" vertical="center" wrapText="1" indent="1"/>
    </xf>
    <xf numFmtId="0" fontId="26" fillId="0" borderId="24" xfId="3" applyFont="1" applyBorder="1" applyAlignment="1">
      <alignment vertical="center"/>
    </xf>
    <xf numFmtId="0" fontId="38" fillId="0" borderId="25" xfId="2" applyFont="1" applyFill="1" applyBorder="1" applyAlignment="1">
      <alignment horizontal="left" vertical="center" wrapText="1" indent="1"/>
    </xf>
    <xf numFmtId="0" fontId="38" fillId="0" borderId="26" xfId="2" applyFont="1" applyFill="1" applyBorder="1" applyAlignment="1">
      <alignment horizontal="left" vertical="center" wrapText="1" indent="1"/>
    </xf>
    <xf numFmtId="168" fontId="36" fillId="0" borderId="26" xfId="6" applyNumberFormat="1" applyFont="1" applyFill="1" applyBorder="1" applyAlignment="1">
      <alignment vertical="center" wrapText="1"/>
    </xf>
    <xf numFmtId="0" fontId="36" fillId="0" borderId="26" xfId="3" applyFont="1" applyBorder="1" applyAlignment="1">
      <alignment vertical="center" wrapText="1"/>
    </xf>
    <xf numFmtId="0" fontId="38" fillId="0" borderId="25" xfId="2" applyFont="1" applyFill="1" applyBorder="1" applyAlignment="1">
      <alignment horizontal="left" vertical="center" wrapText="1" indent="3"/>
    </xf>
    <xf numFmtId="0" fontId="38" fillId="0" borderId="26" xfId="2" applyFont="1" applyFill="1" applyBorder="1" applyAlignment="1">
      <alignment horizontal="left" vertical="center" wrapText="1" indent="3"/>
    </xf>
    <xf numFmtId="0" fontId="36" fillId="4" borderId="24" xfId="3" applyFont="1" applyFill="1" applyBorder="1" applyAlignment="1">
      <alignment vertical="center" wrapText="1"/>
    </xf>
    <xf numFmtId="0" fontId="38" fillId="0" borderId="25" xfId="2" applyFont="1" applyFill="1" applyBorder="1" applyAlignment="1">
      <alignment horizontal="left" vertical="center" wrapText="1"/>
    </xf>
    <xf numFmtId="0" fontId="36" fillId="0" borderId="0" xfId="3" applyFont="1" applyAlignment="1">
      <alignment vertical="center" wrapText="1"/>
    </xf>
    <xf numFmtId="0" fontId="26" fillId="0" borderId="2" xfId="3" applyFont="1" applyBorder="1" applyAlignment="1">
      <alignment vertical="center"/>
    </xf>
    <xf numFmtId="0" fontId="36" fillId="0" borderId="2" xfId="3" applyFont="1" applyBorder="1" applyAlignment="1">
      <alignment vertical="center" wrapText="1"/>
    </xf>
    <xf numFmtId="0" fontId="36" fillId="6" borderId="25" xfId="3" applyFont="1" applyFill="1" applyBorder="1" applyAlignment="1">
      <alignment vertical="center" wrapText="1"/>
    </xf>
    <xf numFmtId="0" fontId="36" fillId="6" borderId="26" xfId="3" applyFont="1" applyFill="1" applyBorder="1" applyAlignment="1">
      <alignment vertical="center" wrapText="1"/>
    </xf>
    <xf numFmtId="0" fontId="38" fillId="6" borderId="26" xfId="4" applyFont="1" applyFill="1" applyBorder="1" applyAlignment="1">
      <alignment vertical="center"/>
    </xf>
    <xf numFmtId="0" fontId="36" fillId="6" borderId="25" xfId="3" applyFont="1" applyFill="1" applyBorder="1" applyAlignment="1">
      <alignment horizontal="left" vertical="center" wrapText="1" indent="3"/>
    </xf>
    <xf numFmtId="0" fontId="26" fillId="6" borderId="26" xfId="3" applyFont="1" applyFill="1" applyBorder="1" applyAlignment="1">
      <alignment vertical="center"/>
    </xf>
    <xf numFmtId="0" fontId="57" fillId="0" borderId="0" xfId="3" applyFont="1" applyAlignment="1">
      <alignment horizontal="left" vertical="center"/>
    </xf>
    <xf numFmtId="0" fontId="58" fillId="0" borderId="0" xfId="3" applyFont="1" applyAlignment="1">
      <alignment vertical="center"/>
    </xf>
    <xf numFmtId="0" fontId="45" fillId="0" borderId="0" xfId="3" applyFont="1" applyAlignment="1">
      <alignment vertical="center"/>
    </xf>
    <xf numFmtId="165" fontId="45" fillId="0" borderId="0" xfId="1" applyFont="1" applyFill="1" applyAlignment="1">
      <alignment horizontal="left" vertical="center"/>
    </xf>
    <xf numFmtId="169" fontId="45" fillId="0" borderId="0" xfId="1" applyNumberFormat="1" applyFont="1" applyFill="1" applyAlignment="1">
      <alignment horizontal="left" vertical="center"/>
    </xf>
    <xf numFmtId="0" fontId="45" fillId="7" borderId="29" xfId="3" applyFont="1" applyFill="1" applyBorder="1" applyAlignment="1">
      <alignment vertical="center"/>
    </xf>
    <xf numFmtId="0" fontId="45" fillId="5" borderId="21" xfId="3" applyFont="1" applyFill="1" applyBorder="1" applyAlignment="1">
      <alignment vertical="center"/>
    </xf>
    <xf numFmtId="0" fontId="45" fillId="7" borderId="30" xfId="3" applyFont="1" applyFill="1" applyBorder="1" applyAlignment="1">
      <alignment vertical="center"/>
    </xf>
    <xf numFmtId="0" fontId="57" fillId="0" borderId="33" xfId="0" applyFont="1" applyBorder="1"/>
    <xf numFmtId="0" fontId="57" fillId="0" borderId="16" xfId="0" applyFont="1" applyBorder="1"/>
    <xf numFmtId="165" fontId="57" fillId="0" borderId="34" xfId="1" applyFont="1" applyBorder="1"/>
    <xf numFmtId="0" fontId="61" fillId="0" borderId="0" xfId="5" applyFont="1"/>
    <xf numFmtId="0" fontId="61" fillId="0" borderId="0" xfId="5" applyNumberFormat="1" applyFont="1"/>
    <xf numFmtId="0" fontId="45" fillId="5" borderId="0" xfId="3" applyFont="1" applyFill="1" applyAlignment="1">
      <alignment horizontal="left" vertical="center" indent="1"/>
    </xf>
    <xf numFmtId="0" fontId="45" fillId="5" borderId="0" xfId="3" applyFont="1" applyFill="1" applyAlignment="1">
      <alignment horizontal="left" vertical="center"/>
    </xf>
    <xf numFmtId="165" fontId="45" fillId="5" borderId="0" xfId="1" applyFont="1" applyFill="1" applyBorder="1" applyAlignment="1">
      <alignment horizontal="left" vertical="center"/>
    </xf>
    <xf numFmtId="0" fontId="57" fillId="5" borderId="1" xfId="3" applyFont="1" applyFill="1" applyBorder="1" applyAlignment="1">
      <alignment horizontal="left" vertical="center"/>
    </xf>
    <xf numFmtId="165" fontId="57" fillId="5" borderId="1" xfId="1" applyFont="1" applyFill="1" applyBorder="1" applyAlignment="1">
      <alignment horizontal="left" vertical="center"/>
    </xf>
    <xf numFmtId="0" fontId="45" fillId="5" borderId="1" xfId="3" applyFont="1" applyFill="1" applyBorder="1" applyAlignment="1">
      <alignment horizontal="left" vertical="center"/>
    </xf>
    <xf numFmtId="0" fontId="45" fillId="5" borderId="1" xfId="0" applyFont="1" applyFill="1" applyBorder="1"/>
    <xf numFmtId="0" fontId="45" fillId="5" borderId="20" xfId="3" applyFont="1" applyFill="1" applyBorder="1" applyAlignment="1">
      <alignment horizontal="left" vertical="center"/>
    </xf>
    <xf numFmtId="0" fontId="46" fillId="0" borderId="0" xfId="3" applyFont="1" applyAlignment="1">
      <alignment horizontal="left" vertical="center"/>
    </xf>
    <xf numFmtId="0" fontId="57" fillId="5" borderId="0" xfId="0" applyFont="1" applyFill="1" applyAlignment="1">
      <alignment vertical="center"/>
    </xf>
    <xf numFmtId="0" fontId="63" fillId="0" borderId="0" xfId="3" applyFont="1" applyAlignment="1">
      <alignment horizontal="left" vertical="center"/>
    </xf>
    <xf numFmtId="0" fontId="63" fillId="0" borderId="0" xfId="3" applyFont="1" applyAlignment="1">
      <alignment vertical="center"/>
    </xf>
    <xf numFmtId="0" fontId="63" fillId="0" borderId="0" xfId="3" quotePrefix="1" applyFont="1" applyAlignment="1">
      <alignment horizontal="left" vertical="center"/>
    </xf>
    <xf numFmtId="0" fontId="7" fillId="0" borderId="14" xfId="0" applyFont="1" applyBorder="1"/>
    <xf numFmtId="0" fontId="7" fillId="0" borderId="15" xfId="0" applyFont="1" applyBorder="1"/>
    <xf numFmtId="0" fontId="38" fillId="0" borderId="26" xfId="2" applyFont="1" applyFill="1" applyBorder="1" applyAlignment="1">
      <alignment horizontal="left" vertical="center" wrapText="1" indent="2"/>
    </xf>
    <xf numFmtId="0" fontId="38" fillId="0" borderId="24" xfId="2" applyFont="1" applyFill="1" applyBorder="1" applyAlignment="1">
      <alignment horizontal="left" vertical="center" wrapText="1" indent="2"/>
    </xf>
    <xf numFmtId="0" fontId="36" fillId="6" borderId="26" xfId="3" applyFont="1" applyFill="1" applyBorder="1" applyAlignment="1">
      <alignment horizontal="left" vertical="center" wrapText="1" indent="3"/>
    </xf>
    <xf numFmtId="0" fontId="30" fillId="0" borderId="9" xfId="2" applyFont="1" applyFill="1" applyBorder="1" applyAlignment="1" applyProtection="1">
      <alignment horizontal="left" vertical="center" wrapText="1"/>
      <protection locked="0"/>
    </xf>
    <xf numFmtId="0" fontId="36" fillId="0" borderId="2" xfId="3" applyFont="1" applyBorder="1" applyAlignment="1">
      <alignment vertical="center"/>
    </xf>
    <xf numFmtId="0" fontId="36" fillId="0" borderId="2" xfId="3" applyFont="1" applyBorder="1" applyAlignment="1" applyProtection="1">
      <alignment horizontal="left" vertical="center" indent="4"/>
      <protection locked="0"/>
    </xf>
    <xf numFmtId="0" fontId="55" fillId="6" borderId="2" xfId="4" applyFont="1" applyFill="1" applyBorder="1" applyAlignment="1">
      <alignment vertical="center" wrapText="1"/>
    </xf>
    <xf numFmtId="0" fontId="30" fillId="0" borderId="37" xfId="2" applyFont="1" applyFill="1" applyBorder="1" applyAlignment="1" applyProtection="1">
      <alignment vertical="center"/>
      <protection locked="0"/>
    </xf>
    <xf numFmtId="0" fontId="18" fillId="0" borderId="0" xfId="3" applyFont="1" applyAlignment="1" applyProtection="1">
      <alignment vertical="center"/>
      <protection locked="0"/>
    </xf>
    <xf numFmtId="0" fontId="69" fillId="0" borderId="2" xfId="3" applyFont="1" applyBorder="1" applyAlignment="1" applyProtection="1">
      <alignment horizontal="left" vertical="center"/>
      <protection locked="0"/>
    </xf>
    <xf numFmtId="0" fontId="70" fillId="0" borderId="2" xfId="3" applyFont="1" applyBorder="1" applyAlignment="1">
      <alignment horizontal="left" vertical="center"/>
    </xf>
    <xf numFmtId="0" fontId="69" fillId="0" borderId="2" xfId="3" applyFont="1" applyBorder="1" applyAlignment="1">
      <alignment horizontal="left" vertical="center"/>
    </xf>
    <xf numFmtId="0" fontId="71" fillId="0" borderId="2" xfId="3" applyFont="1" applyBorder="1" applyAlignment="1">
      <alignment horizontal="left" vertical="center"/>
    </xf>
    <xf numFmtId="0" fontId="70" fillId="0" borderId="0" xfId="3" applyFont="1" applyAlignment="1">
      <alignment horizontal="left" vertical="center"/>
    </xf>
    <xf numFmtId="0" fontId="69" fillId="0" borderId="0" xfId="3" applyFont="1" applyAlignment="1">
      <alignment horizontal="left" vertical="center"/>
    </xf>
    <xf numFmtId="0" fontId="71" fillId="0" borderId="0" xfId="3" applyFont="1" applyAlignment="1">
      <alignment horizontal="left" vertical="center"/>
    </xf>
    <xf numFmtId="0" fontId="36" fillId="0" borderId="0" xfId="3" applyFont="1" applyAlignment="1">
      <alignment horizontal="left" vertical="center" wrapText="1" indent="3"/>
    </xf>
    <xf numFmtId="0" fontId="4" fillId="0" borderId="0" xfId="3" applyFont="1" applyAlignment="1">
      <alignment horizontal="left" vertical="center"/>
    </xf>
    <xf numFmtId="0" fontId="72" fillId="0" borderId="25" xfId="2" applyFont="1" applyFill="1" applyBorder="1" applyAlignment="1">
      <alignment horizontal="left" vertical="center" wrapText="1"/>
    </xf>
    <xf numFmtId="0" fontId="32" fillId="3" borderId="35" xfId="3" applyFont="1" applyFill="1" applyBorder="1" applyAlignment="1">
      <alignment horizontal="left" vertical="center" wrapText="1"/>
    </xf>
    <xf numFmtId="0" fontId="26" fillId="0" borderId="42" xfId="3" applyFont="1" applyBorder="1" applyAlignment="1">
      <alignment vertical="center"/>
    </xf>
    <xf numFmtId="2" fontId="36" fillId="0" borderId="26" xfId="3" applyNumberFormat="1" applyFont="1" applyBorder="1" applyAlignment="1">
      <alignment vertical="center"/>
    </xf>
    <xf numFmtId="0" fontId="73" fillId="0" borderId="33" xfId="0" applyFont="1" applyBorder="1"/>
    <xf numFmtId="0" fontId="57" fillId="0" borderId="0" xfId="0" applyFont="1"/>
    <xf numFmtId="165" fontId="57" fillId="0" borderId="0" xfId="1" applyFont="1" applyBorder="1"/>
    <xf numFmtId="169" fontId="24" fillId="0" borderId="0" xfId="0" applyNumberFormat="1" applyFont="1"/>
    <xf numFmtId="164" fontId="24" fillId="0" borderId="0" xfId="0" applyNumberFormat="1" applyFont="1"/>
    <xf numFmtId="0" fontId="0" fillId="0" borderId="0" xfId="0" applyAlignment="1">
      <alignment horizontal="left"/>
    </xf>
    <xf numFmtId="0" fontId="45" fillId="0" borderId="46" xfId="0" applyFont="1" applyBorder="1" applyAlignment="1">
      <alignment vertical="center" wrapText="1"/>
    </xf>
    <xf numFmtId="0" fontId="36" fillId="9" borderId="47" xfId="0" applyFont="1" applyFill="1" applyBorder="1" applyAlignment="1">
      <alignment vertical="center" wrapText="1"/>
    </xf>
    <xf numFmtId="0" fontId="45" fillId="0" borderId="47" xfId="0" applyFont="1" applyBorder="1" applyAlignment="1">
      <alignment vertical="center" wrapText="1"/>
    </xf>
    <xf numFmtId="0" fontId="45" fillId="0" borderId="0" xfId="0" applyFont="1" applyAlignment="1">
      <alignment vertical="center" wrapText="1"/>
    </xf>
    <xf numFmtId="0" fontId="45" fillId="0" borderId="48" xfId="0" applyFont="1" applyBorder="1" applyAlignment="1">
      <alignment vertical="center" wrapText="1"/>
    </xf>
    <xf numFmtId="0" fontId="45" fillId="0" borderId="50" xfId="0" applyFont="1" applyBorder="1" applyAlignment="1">
      <alignment vertical="center" wrapText="1"/>
    </xf>
    <xf numFmtId="0" fontId="4" fillId="0" borderId="0" xfId="0" applyFont="1"/>
    <xf numFmtId="0" fontId="4" fillId="0" borderId="33" xfId="0" applyFont="1" applyBorder="1"/>
    <xf numFmtId="169" fontId="45" fillId="5" borderId="1" xfId="1" applyNumberFormat="1" applyFont="1" applyFill="1" applyBorder="1" applyAlignment="1">
      <alignment horizontal="left" vertical="center"/>
    </xf>
    <xf numFmtId="169" fontId="45" fillId="5" borderId="0" xfId="1" applyNumberFormat="1" applyFont="1" applyFill="1" applyBorder="1" applyAlignment="1">
      <alignment horizontal="left" vertical="center"/>
    </xf>
    <xf numFmtId="3" fontId="74" fillId="0" borderId="51" xfId="0" applyNumberFormat="1" applyFont="1" applyBorder="1" applyAlignment="1">
      <alignment horizontal="right" vertical="center" wrapText="1"/>
    </xf>
    <xf numFmtId="165" fontId="0" fillId="0" borderId="0" xfId="1" applyFont="1"/>
    <xf numFmtId="0" fontId="45" fillId="5" borderId="52" xfId="3" applyFont="1" applyFill="1" applyBorder="1" applyAlignment="1">
      <alignment horizontal="left" vertical="center"/>
    </xf>
    <xf numFmtId="0" fontId="75" fillId="10" borderId="0" xfId="0" applyFont="1" applyFill="1" applyAlignment="1">
      <alignment vertical="top" wrapText="1"/>
    </xf>
    <xf numFmtId="0" fontId="75" fillId="0" borderId="0" xfId="0" applyFont="1"/>
    <xf numFmtId="169" fontId="9" fillId="0" borderId="0" xfId="2" applyNumberFormat="1" applyFill="1" applyAlignment="1">
      <alignment horizontal="left" vertical="center"/>
    </xf>
    <xf numFmtId="169" fontId="9" fillId="0" borderId="0" xfId="2" applyNumberFormat="1" applyFill="1" applyAlignment="1">
      <alignment horizontal="left" vertical="center" wrapText="1"/>
    </xf>
    <xf numFmtId="0" fontId="9" fillId="0" borderId="0" xfId="2" applyAlignment="1">
      <alignment wrapText="1"/>
    </xf>
    <xf numFmtId="3" fontId="76" fillId="0" borderId="0" xfId="0" applyNumberFormat="1" applyFont="1"/>
    <xf numFmtId="169" fontId="77" fillId="0" borderId="0" xfId="1" applyNumberFormat="1" applyFont="1" applyFill="1" applyAlignment="1">
      <alignment horizontal="left" vertical="center"/>
    </xf>
    <xf numFmtId="169" fontId="38" fillId="0" borderId="0" xfId="1" applyNumberFormat="1" applyFont="1" applyFill="1" applyAlignment="1">
      <alignment horizontal="left" vertical="center"/>
    </xf>
    <xf numFmtId="165" fontId="38" fillId="0" borderId="0" xfId="1" applyFont="1" applyFill="1" applyAlignment="1">
      <alignment horizontal="left" vertical="center"/>
    </xf>
    <xf numFmtId="170" fontId="0" fillId="0" borderId="0" xfId="1" applyNumberFormat="1" applyFont="1"/>
    <xf numFmtId="3" fontId="5" fillId="0" borderId="0" xfId="0" applyNumberFormat="1" applyFont="1"/>
    <xf numFmtId="3" fontId="4" fillId="0" borderId="0" xfId="0" applyNumberFormat="1" applyFont="1"/>
    <xf numFmtId="3" fontId="5" fillId="0" borderId="53" xfId="0" applyNumberFormat="1" applyFont="1" applyBorder="1" applyAlignment="1">
      <alignment horizontal="right" vertical="center" wrapText="1"/>
    </xf>
    <xf numFmtId="0" fontId="45" fillId="0" borderId="0" xfId="3" applyFont="1" applyAlignment="1">
      <alignment horizontal="right" vertical="center"/>
    </xf>
    <xf numFmtId="0" fontId="4" fillId="3" borderId="25" xfId="3" applyFont="1" applyFill="1" applyBorder="1" applyAlignment="1">
      <alignment horizontal="left" vertical="center" wrapText="1"/>
    </xf>
    <xf numFmtId="0" fontId="4" fillId="3" borderId="26" xfId="3" applyFont="1" applyFill="1" applyBorder="1" applyAlignment="1">
      <alignment horizontal="left" vertical="center" wrapText="1"/>
    </xf>
    <xf numFmtId="0" fontId="38" fillId="6" borderId="25" xfId="3" applyFont="1" applyFill="1" applyBorder="1" applyAlignment="1">
      <alignment vertical="center" wrapText="1"/>
    </xf>
    <xf numFmtId="0" fontId="9" fillId="0" borderId="0" xfId="2"/>
    <xf numFmtId="0" fontId="9" fillId="6" borderId="5" xfId="2" applyFill="1" applyBorder="1" applyAlignment="1">
      <alignment vertical="center"/>
    </xf>
    <xf numFmtId="3" fontId="79" fillId="0" borderId="0" xfId="0" applyNumberFormat="1" applyFont="1"/>
    <xf numFmtId="4" fontId="80" fillId="0" borderId="0" xfId="0" applyNumberFormat="1" applyFont="1"/>
    <xf numFmtId="3" fontId="80" fillId="0" borderId="0" xfId="0" applyNumberFormat="1" applyFont="1"/>
    <xf numFmtId="3" fontId="81" fillId="0" borderId="0" xfId="0" applyNumberFormat="1" applyFont="1"/>
    <xf numFmtId="0" fontId="4" fillId="3" borderId="25" xfId="3" applyFont="1" applyFill="1" applyBorder="1" applyAlignment="1">
      <alignment horizontal="left" vertical="center"/>
    </xf>
    <xf numFmtId="3" fontId="82" fillId="0" borderId="0" xfId="0" applyNumberFormat="1" applyFont="1"/>
    <xf numFmtId="169" fontId="80" fillId="0" borderId="0" xfId="1" applyNumberFormat="1" applyFont="1"/>
    <xf numFmtId="169" fontId="83" fillId="6" borderId="25" xfId="1" applyNumberFormat="1" applyFont="1" applyFill="1" applyBorder="1" applyAlignment="1">
      <alignment vertical="center" wrapText="1"/>
    </xf>
    <xf numFmtId="169" fontId="82" fillId="6" borderId="25" xfId="1" applyNumberFormat="1" applyFont="1" applyFill="1" applyBorder="1" applyAlignment="1">
      <alignment vertical="center" wrapText="1"/>
    </xf>
    <xf numFmtId="3" fontId="82" fillId="4" borderId="0" xfId="0" applyNumberFormat="1" applyFont="1" applyFill="1" applyAlignment="1">
      <alignment vertical="center" wrapText="1"/>
    </xf>
    <xf numFmtId="170" fontId="0" fillId="0" borderId="0" xfId="0" applyNumberFormat="1"/>
    <xf numFmtId="170" fontId="80" fillId="0" borderId="35" xfId="1" applyNumberFormat="1" applyFont="1" applyBorder="1"/>
    <xf numFmtId="165" fontId="36" fillId="6" borderId="25" xfId="1" applyFont="1" applyFill="1" applyBorder="1" applyAlignment="1">
      <alignment vertical="center" wrapText="1"/>
    </xf>
    <xf numFmtId="169" fontId="36" fillId="6" borderId="25" xfId="1" applyNumberFormat="1" applyFont="1" applyFill="1" applyBorder="1" applyAlignment="1">
      <alignment vertical="center" wrapText="1"/>
    </xf>
    <xf numFmtId="3" fontId="83" fillId="6" borderId="25" xfId="3" applyNumberFormat="1" applyFont="1" applyFill="1" applyBorder="1" applyAlignment="1">
      <alignment vertical="center" wrapText="1"/>
    </xf>
    <xf numFmtId="3" fontId="80" fillId="0" borderId="0" xfId="0" applyNumberFormat="1" applyFont="1" applyAlignment="1">
      <alignment horizontal="right"/>
    </xf>
    <xf numFmtId="0" fontId="9" fillId="6" borderId="25" xfId="2" applyFill="1" applyBorder="1" applyAlignment="1">
      <alignment vertical="center" wrapText="1"/>
    </xf>
    <xf numFmtId="0" fontId="9" fillId="0" borderId="0" xfId="2" applyAlignment="1">
      <alignment horizontal="justify" vertical="center"/>
    </xf>
    <xf numFmtId="0" fontId="4" fillId="3" borderId="26" xfId="3" applyFont="1" applyFill="1" applyBorder="1" applyAlignment="1">
      <alignment horizontal="left" vertical="center"/>
    </xf>
    <xf numFmtId="3" fontId="84" fillId="0" borderId="0" xfId="0" applyNumberFormat="1" applyFont="1"/>
    <xf numFmtId="169" fontId="36" fillId="6" borderId="26" xfId="1" applyNumberFormat="1" applyFont="1" applyFill="1" applyBorder="1" applyAlignment="1">
      <alignment vertical="center" wrapText="1"/>
    </xf>
    <xf numFmtId="0" fontId="49" fillId="3" borderId="36" xfId="3" applyFont="1" applyFill="1" applyBorder="1" applyAlignment="1">
      <alignment vertical="center" wrapText="1"/>
    </xf>
    <xf numFmtId="179" fontId="138" fillId="0" borderId="21" xfId="680" applyNumberFormat="1" applyFont="1" applyBorder="1" applyAlignment="1">
      <alignment vertical="center"/>
    </xf>
    <xf numFmtId="0" fontId="9" fillId="0" borderId="0" xfId="2" applyAlignment="1">
      <alignment vertical="center"/>
    </xf>
    <xf numFmtId="3" fontId="0" fillId="0" borderId="0" xfId="0" applyNumberFormat="1"/>
    <xf numFmtId="6" fontId="5" fillId="0" borderId="0" xfId="0" applyNumberFormat="1" applyFont="1"/>
    <xf numFmtId="3" fontId="5" fillId="0" borderId="0" xfId="0" applyNumberFormat="1" applyFont="1" applyAlignment="1">
      <alignment vertical="center" wrapText="1"/>
    </xf>
    <xf numFmtId="169" fontId="5" fillId="0" borderId="0" xfId="1" applyNumberFormat="1" applyFont="1" applyBorder="1" applyAlignment="1">
      <alignment vertical="center" wrapText="1"/>
    </xf>
    <xf numFmtId="3" fontId="144" fillId="0" borderId="0" xfId="0" applyNumberFormat="1" applyFont="1"/>
    <xf numFmtId="3" fontId="5" fillId="0" borderId="0" xfId="0" applyNumberFormat="1" applyFont="1" applyAlignment="1">
      <alignment horizontal="right" vertical="center" wrapText="1"/>
    </xf>
    <xf numFmtId="165" fontId="145" fillId="5" borderId="20" xfId="1" applyFont="1" applyFill="1" applyBorder="1" applyAlignment="1">
      <alignment horizontal="left" vertical="center"/>
    </xf>
    <xf numFmtId="0" fontId="41" fillId="5" borderId="0" xfId="2" applyFont="1" applyFill="1"/>
    <xf numFmtId="0" fontId="146" fillId="0" borderId="75" xfId="0" applyFont="1" applyBorder="1" applyAlignment="1">
      <alignment vertical="center"/>
    </xf>
    <xf numFmtId="183" fontId="146" fillId="0" borderId="76" xfId="0" applyNumberFormat="1" applyFont="1" applyBorder="1" applyAlignment="1">
      <alignment vertical="center"/>
    </xf>
    <xf numFmtId="183" fontId="146" fillId="0" borderId="76" xfId="0" applyNumberFormat="1" applyFont="1" applyBorder="1" applyAlignment="1">
      <alignment vertical="center" wrapText="1"/>
    </xf>
    <xf numFmtId="0" fontId="39" fillId="0" borderId="0" xfId="0" applyFont="1"/>
    <xf numFmtId="0" fontId="45" fillId="0" borderId="49" xfId="0" applyFont="1" applyBorder="1" applyAlignment="1">
      <alignment vertical="center" wrapText="1"/>
    </xf>
    <xf numFmtId="0" fontId="37" fillId="0" borderId="0" xfId="3" applyFont="1" applyAlignment="1">
      <alignment horizontal="left" vertical="center" wrapText="1"/>
    </xf>
    <xf numFmtId="0" fontId="52" fillId="5" borderId="0" xfId="2" applyFont="1" applyFill="1" applyBorder="1" applyAlignment="1">
      <alignment vertical="center"/>
    </xf>
    <xf numFmtId="0" fontId="30" fillId="5" borderId="3" xfId="2" applyFont="1" applyFill="1" applyBorder="1" applyAlignment="1">
      <alignment horizontal="center" vertical="center"/>
    </xf>
    <xf numFmtId="0" fontId="41" fillId="5" borderId="0" xfId="2" applyFont="1" applyFill="1" applyBorder="1" applyAlignment="1">
      <alignment vertical="center" wrapText="1"/>
    </xf>
    <xf numFmtId="0" fontId="36" fillId="5" borderId="0" xfId="3" applyFont="1" applyFill="1" applyAlignment="1">
      <alignment horizontal="left" vertical="center" wrapText="1" indent="2"/>
    </xf>
    <xf numFmtId="0" fontId="30" fillId="5" borderId="17" xfId="2" applyFont="1" applyFill="1" applyBorder="1" applyAlignment="1">
      <alignment horizontal="center" vertical="center"/>
    </xf>
    <xf numFmtId="0" fontId="30" fillId="5" borderId="18" xfId="2" applyFont="1" applyFill="1" applyBorder="1" applyAlignment="1">
      <alignment horizontal="center" vertical="center"/>
    </xf>
    <xf numFmtId="0" fontId="30" fillId="5" borderId="19" xfId="2" applyFont="1" applyFill="1" applyBorder="1" applyAlignment="1">
      <alignment horizontal="center" vertical="center"/>
    </xf>
    <xf numFmtId="0" fontId="39" fillId="5" borderId="0" xfId="2" applyFont="1" applyFill="1" applyBorder="1" applyAlignment="1">
      <alignment vertical="center"/>
    </xf>
    <xf numFmtId="0" fontId="23" fillId="0" borderId="0" xfId="0" applyFont="1" applyAlignment="1">
      <alignment vertical="center"/>
    </xf>
    <xf numFmtId="0" fontId="22" fillId="0" borderId="0" xfId="2" applyFont="1" applyFill="1" applyBorder="1" applyAlignment="1">
      <alignment horizontal="center" vertical="center"/>
    </xf>
    <xf numFmtId="0" fontId="37" fillId="0" borderId="0" xfId="3" applyFont="1" applyAlignment="1">
      <alignment horizontal="left" vertical="center"/>
    </xf>
    <xf numFmtId="0" fontId="26" fillId="5" borderId="0" xfId="3" applyFont="1" applyFill="1" applyAlignment="1">
      <alignment horizontal="left" vertical="center"/>
    </xf>
    <xf numFmtId="0" fontId="62" fillId="5" borderId="0" xfId="3" applyFont="1" applyFill="1" applyAlignment="1">
      <alignment horizontal="left" vertical="center"/>
    </xf>
    <xf numFmtId="0" fontId="38" fillId="5" borderId="0" xfId="3" applyFont="1" applyFill="1" applyAlignment="1">
      <alignment horizontal="left" vertical="center" wrapText="1" indent="3"/>
    </xf>
    <xf numFmtId="0" fontId="45" fillId="5" borderId="0" xfId="3" applyFont="1" applyFill="1" applyAlignment="1">
      <alignment horizontal="left" vertical="center" wrapText="1" indent="3"/>
    </xf>
    <xf numFmtId="0" fontId="26" fillId="0" borderId="44" xfId="3" applyFont="1" applyBorder="1" applyAlignment="1">
      <alignment vertical="center"/>
    </xf>
    <xf numFmtId="0" fontId="26" fillId="0" borderId="45" xfId="3" applyFont="1" applyBorder="1" applyAlignment="1">
      <alignment vertical="center"/>
    </xf>
    <xf numFmtId="0" fontId="37" fillId="0" borderId="40" xfId="3" applyFont="1" applyBorder="1" applyAlignment="1">
      <alignment horizontal="left" vertical="center"/>
    </xf>
    <xf numFmtId="0" fontId="45" fillId="5" borderId="0" xfId="3" applyFont="1" applyFill="1" applyAlignment="1">
      <alignment vertical="center" wrapText="1"/>
    </xf>
    <xf numFmtId="0" fontId="30" fillId="5" borderId="43" xfId="2" applyFont="1" applyFill="1" applyBorder="1" applyAlignment="1">
      <alignment horizontal="center" vertical="center"/>
    </xf>
    <xf numFmtId="0" fontId="30" fillId="5" borderId="22" xfId="2" applyFont="1" applyFill="1" applyBorder="1" applyAlignment="1">
      <alignment horizontal="center" vertical="center"/>
    </xf>
    <xf numFmtId="0" fontId="30" fillId="5" borderId="41" xfId="2" applyFont="1" applyFill="1" applyBorder="1" applyAlignment="1">
      <alignment horizontal="center" vertical="center"/>
    </xf>
    <xf numFmtId="0" fontId="30" fillId="5" borderId="0" xfId="2" applyFont="1" applyFill="1" applyBorder="1" applyAlignment="1">
      <alignment horizontal="center" vertical="center"/>
    </xf>
    <xf numFmtId="0" fontId="18" fillId="5" borderId="0" xfId="3" applyFont="1" applyFill="1" applyAlignment="1">
      <alignment vertical="center"/>
    </xf>
    <xf numFmtId="0" fontId="56" fillId="5" borderId="0" xfId="3" applyFont="1" applyFill="1" applyAlignment="1">
      <alignment horizontal="left" vertical="center"/>
    </xf>
    <xf numFmtId="0" fontId="45" fillId="0" borderId="0" xfId="3" applyFont="1" applyAlignment="1">
      <alignment horizontal="left" vertical="center"/>
    </xf>
    <xf numFmtId="0" fontId="27" fillId="6" borderId="0" xfId="3" applyFont="1" applyFill="1" applyAlignment="1">
      <alignment vertical="center"/>
    </xf>
    <xf numFmtId="0" fontId="58" fillId="8" borderId="27" xfId="3" applyFont="1" applyFill="1" applyBorder="1" applyAlignment="1">
      <alignment horizontal="left" vertical="center"/>
    </xf>
    <xf numFmtId="0" fontId="58" fillId="8" borderId="1" xfId="3" applyFont="1" applyFill="1" applyBorder="1" applyAlignment="1">
      <alignment horizontal="left" vertical="center"/>
    </xf>
    <xf numFmtId="0" fontId="58" fillId="8" borderId="28" xfId="3" applyFont="1" applyFill="1" applyBorder="1" applyAlignment="1">
      <alignment horizontal="left" vertical="center"/>
    </xf>
    <xf numFmtId="0" fontId="62" fillId="5" borderId="0" xfId="0" applyFont="1" applyFill="1" applyAlignment="1">
      <alignment vertical="center" wrapText="1"/>
    </xf>
    <xf numFmtId="0" fontId="45" fillId="5" borderId="0" xfId="0" applyFont="1" applyFill="1" applyAlignment="1">
      <alignment horizontal="left" vertical="center" wrapText="1" indent="3"/>
    </xf>
    <xf numFmtId="0" fontId="38" fillId="5" borderId="0" xfId="0" applyFont="1" applyFill="1" applyAlignment="1">
      <alignment horizontal="left" vertical="center" wrapText="1" indent="3"/>
    </xf>
    <xf numFmtId="0" fontId="38" fillId="5" borderId="0" xfId="0" applyFont="1" applyFill="1" applyAlignment="1">
      <alignment horizontal="left" vertical="center" wrapText="1"/>
    </xf>
    <xf numFmtId="0" fontId="38" fillId="5" borderId="0" xfId="0" applyFont="1" applyFill="1" applyAlignment="1">
      <alignment horizontal="left" vertical="top" wrapText="1" indent="3"/>
    </xf>
    <xf numFmtId="0" fontId="28" fillId="5" borderId="0" xfId="0" applyFont="1" applyFill="1" applyAlignment="1">
      <alignment vertical="center"/>
    </xf>
    <xf numFmtId="0" fontId="36" fillId="0" borderId="2" xfId="3" applyFont="1" applyBorder="1" applyAlignment="1" applyProtection="1">
      <alignment vertical="center"/>
      <protection locked="0"/>
    </xf>
    <xf numFmtId="0" fontId="26" fillId="0" borderId="0" xfId="3" applyFont="1" applyAlignment="1">
      <alignment vertical="center"/>
    </xf>
    <xf numFmtId="0" fontId="26" fillId="0" borderId="42" xfId="3" applyFont="1" applyBorder="1" applyAlignment="1">
      <alignment vertical="center"/>
    </xf>
    <xf numFmtId="0" fontId="64" fillId="6" borderId="0" xfId="2" applyFont="1" applyFill="1" applyBorder="1" applyAlignment="1">
      <alignment horizontal="left" vertical="center" wrapText="1"/>
    </xf>
    <xf numFmtId="0" fontId="64" fillId="6" borderId="4" xfId="2" applyFont="1" applyFill="1" applyBorder="1" applyAlignment="1">
      <alignment horizontal="left" vertical="center" wrapText="1"/>
    </xf>
    <xf numFmtId="0" fontId="55" fillId="0" borderId="0" xfId="2" applyFont="1" applyFill="1" applyBorder="1" applyAlignment="1">
      <alignment horizontal="left" vertical="center" wrapText="1"/>
    </xf>
    <xf numFmtId="0" fontId="55" fillId="5" borderId="4" xfId="2" applyFont="1" applyFill="1" applyBorder="1" applyAlignment="1">
      <alignment horizontal="left" vertical="center" wrapText="1"/>
    </xf>
    <xf numFmtId="0" fontId="45" fillId="5" borderId="0" xfId="0" applyFont="1" applyFill="1" applyAlignment="1">
      <alignment horizontal="left" vertical="center" wrapText="1"/>
    </xf>
    <xf numFmtId="0" fontId="26" fillId="0" borderId="2" xfId="3" applyFont="1" applyBorder="1" applyAlignment="1">
      <alignment vertical="center"/>
    </xf>
    <xf numFmtId="0" fontId="25" fillId="5" borderId="0" xfId="0" applyFont="1" applyFill="1" applyAlignment="1">
      <alignment vertical="center" wrapText="1"/>
    </xf>
    <xf numFmtId="0" fontId="45" fillId="5" borderId="0" xfId="0" applyFont="1" applyFill="1" applyAlignment="1">
      <alignment horizontal="left" vertical="center" wrapText="1" indent="2"/>
    </xf>
    <xf numFmtId="0" fontId="45" fillId="5" borderId="0" xfId="3" applyFont="1" applyFill="1" applyAlignment="1">
      <alignment horizontal="left" vertical="center" indent="1"/>
    </xf>
    <xf numFmtId="0" fontId="29" fillId="5" borderId="0" xfId="0" applyFont="1" applyFill="1" applyAlignment="1">
      <alignment vertical="center"/>
    </xf>
    <xf numFmtId="0" fontId="9" fillId="6" borderId="26" xfId="2" applyFill="1" applyBorder="1" applyAlignment="1">
      <alignment vertical="center" wrapText="1"/>
    </xf>
    <xf numFmtId="0" fontId="4" fillId="0" borderId="0" xfId="3" applyFont="1" applyAlignment="1">
      <alignment horizontal="right" vertical="center"/>
    </xf>
    <xf numFmtId="0" fontId="4" fillId="6" borderId="0" xfId="3" applyFont="1" applyFill="1" applyAlignment="1">
      <alignment horizontal="right" vertical="center"/>
    </xf>
    <xf numFmtId="0" fontId="4" fillId="5" borderId="0" xfId="3" applyFont="1" applyFill="1" applyAlignment="1">
      <alignment horizontal="left" vertical="center"/>
    </xf>
    <xf numFmtId="0" fontId="4" fillId="5" borderId="0" xfId="3" applyFont="1" applyFill="1" applyAlignment="1">
      <alignment vertical="center"/>
    </xf>
    <xf numFmtId="0" fontId="4" fillId="4" borderId="0" xfId="3" applyFont="1" applyFill="1" applyAlignment="1">
      <alignment horizontal="left" vertical="center"/>
    </xf>
    <xf numFmtId="0" fontId="41" fillId="5" borderId="0" xfId="2" applyFont="1" applyFill="1" applyAlignment="1"/>
    <xf numFmtId="0" fontId="4" fillId="0" borderId="2" xfId="3" applyFont="1" applyBorder="1" applyAlignment="1">
      <alignment horizontal="left" vertical="center"/>
    </xf>
    <xf numFmtId="0" fontId="4" fillId="2" borderId="16" xfId="3" applyFont="1" applyFill="1" applyBorder="1" applyAlignment="1">
      <alignment horizontal="left" vertical="center"/>
    </xf>
    <xf numFmtId="0" fontId="4" fillId="0" borderId="23" xfId="3" applyFont="1" applyBorder="1" applyAlignment="1">
      <alignment horizontal="left" vertical="center"/>
    </xf>
    <xf numFmtId="0" fontId="4" fillId="0" borderId="16" xfId="3" applyFont="1" applyBorder="1" applyAlignment="1">
      <alignment horizontal="left" vertical="center"/>
    </xf>
    <xf numFmtId="0" fontId="55" fillId="5" borderId="0" xfId="2" applyFont="1" applyFill="1" applyAlignment="1"/>
    <xf numFmtId="0" fontId="4" fillId="3" borderId="24" xfId="3" applyFont="1" applyFill="1" applyBorder="1" applyAlignment="1">
      <alignment horizontal="left" vertical="center"/>
    </xf>
    <xf numFmtId="0" fontId="4" fillId="0" borderId="32" xfId="3" applyFont="1" applyBorder="1" applyAlignment="1">
      <alignment horizontal="left" vertical="center"/>
    </xf>
    <xf numFmtId="0" fontId="4" fillId="0" borderId="25" xfId="3" applyFont="1" applyBorder="1" applyAlignment="1">
      <alignment horizontal="left" vertical="center"/>
    </xf>
    <xf numFmtId="0" fontId="4" fillId="0" borderId="38" xfId="3" applyFont="1" applyBorder="1" applyAlignment="1">
      <alignment horizontal="left" vertical="center"/>
    </xf>
    <xf numFmtId="0" fontId="4" fillId="0" borderId="24" xfId="3" applyFont="1" applyBorder="1" applyAlignment="1">
      <alignment vertical="center"/>
    </xf>
    <xf numFmtId="0" fontId="4" fillId="0" borderId="25" xfId="3" applyFont="1" applyBorder="1" applyAlignment="1">
      <alignment vertical="center"/>
    </xf>
    <xf numFmtId="0" fontId="4" fillId="0" borderId="1" xfId="3" applyFont="1" applyBorder="1" applyAlignment="1">
      <alignment horizontal="left" vertical="center"/>
    </xf>
    <xf numFmtId="0" fontId="4" fillId="0" borderId="21" xfId="3" applyFont="1" applyBorder="1" applyAlignment="1">
      <alignment horizontal="left" vertical="center"/>
    </xf>
    <xf numFmtId="165" fontId="4" fillId="0" borderId="0" xfId="1" applyFont="1" applyFill="1" applyAlignment="1">
      <alignment horizontal="left" vertical="center"/>
    </xf>
    <xf numFmtId="0" fontId="4" fillId="0" borderId="0" xfId="3" applyFont="1" applyAlignment="1">
      <alignment horizontal="left" vertical="center"/>
    </xf>
    <xf numFmtId="0" fontId="4" fillId="0" borderId="0" xfId="3" applyFont="1" applyAlignment="1">
      <alignment vertical="center"/>
    </xf>
    <xf numFmtId="165" fontId="4" fillId="0" borderId="0" xfId="1" applyFont="1" applyAlignment="1">
      <alignment horizontal="right"/>
    </xf>
    <xf numFmtId="169" fontId="4" fillId="0" borderId="0" xfId="1" applyNumberFormat="1" applyFont="1" applyAlignment="1">
      <alignment horizontal="right"/>
    </xf>
    <xf numFmtId="165" fontId="4" fillId="0" borderId="0" xfId="0" applyNumberFormat="1" applyFont="1"/>
    <xf numFmtId="164" fontId="4" fillId="0" borderId="0" xfId="0" applyNumberFormat="1" applyFont="1"/>
    <xf numFmtId="0" fontId="24" fillId="0" borderId="0" xfId="0" applyFont="1" applyAlignment="1"/>
    <xf numFmtId="2" fontId="4" fillId="0" borderId="0" xfId="1" applyNumberFormat="1" applyFont="1"/>
    <xf numFmtId="165" fontId="4" fillId="0" borderId="0" xfId="1" applyFont="1"/>
  </cellXfs>
  <cellStyles count="684">
    <cellStyle name=" Writer Import]_x000d__x000a_Display Dialog=No_x000d__x000a__x000d__x000a_[Horizontal Arrange]_x000d__x000a_Dimensions Interlocking=Yes_x000d__x000a_Sum Hierarchy=Yes_x000d__x000a_Generate" xfId="42" xr:uid="{9C07086E-6488-41E2-A428-7DFA7E25214A}"/>
    <cellStyle name=" Writer Import]_x000d__x000a_Display Dialog=No_x000d__x000a__x000d__x000a_[Horizontal Arrange]_x000d__x000a_Dimensions Interlocking=Yes_x000d__x000a_Sum Hierarchy=Yes_x000d__x000a_Generate 10" xfId="142" xr:uid="{01D06260-FDD4-4558-91F5-0297B50518E1}"/>
    <cellStyle name=" Writer Import]_x000d__x000a_Display Dialog=No_x000d__x000a__x000d__x000a_[Horizontal Arrange]_x000d__x000a_Dimensions Interlocking=Yes_x000d__x000a_Sum Hierarchy=Yes_x000d__x000a_Generate 11" xfId="143" xr:uid="{8C3A65A9-F1BE-4616-B09A-3370033E6BE0}"/>
    <cellStyle name=" Writer Import]_x000d__x000a_Display Dialog=No_x000d__x000a__x000d__x000a_[Horizontal Arrange]_x000d__x000a_Dimensions Interlocking=Yes_x000d__x000a_Sum Hierarchy=Yes_x000d__x000a_Generate 12" xfId="144" xr:uid="{BA125538-2697-4794-A8A3-1B3C43B729A5}"/>
    <cellStyle name=" Writer Import]_x000d__x000a_Display Dialog=No_x000d__x000a__x000d__x000a_[Horizontal Arrange]_x000d__x000a_Dimensions Interlocking=Yes_x000d__x000a_Sum Hierarchy=Yes_x000d__x000a_Generate 13" xfId="145" xr:uid="{A790D1AC-CE21-48CA-AE57-B39E2615BDA3}"/>
    <cellStyle name=" Writer Import]_x000d__x000a_Display Dialog=No_x000d__x000a__x000d__x000a_[Horizontal Arrange]_x000d__x000a_Dimensions Interlocking=Yes_x000d__x000a_Sum Hierarchy=Yes_x000d__x000a_Generate 14" xfId="146" xr:uid="{09C71756-16C3-468B-959A-6A3D41B427B8}"/>
    <cellStyle name=" Writer Import]_x000d__x000a_Display Dialog=No_x000d__x000a__x000d__x000a_[Horizontal Arrange]_x000d__x000a_Dimensions Interlocking=Yes_x000d__x000a_Sum Hierarchy=Yes_x000d__x000a_Generate 15" xfId="147" xr:uid="{9BC7AED8-5B10-47CE-93AC-3485B4B9C56E}"/>
    <cellStyle name=" Writer Import]_x000d__x000a_Display Dialog=No_x000d__x000a__x000d__x000a_[Horizontal Arrange]_x000d__x000a_Dimensions Interlocking=Yes_x000d__x000a_Sum Hierarchy=Yes_x000d__x000a_Generate 16" xfId="148" xr:uid="{5F87C016-F4C9-425C-ADD8-97B3A22BDC2F}"/>
    <cellStyle name=" Writer Import]_x000d__x000a_Display Dialog=No_x000d__x000a__x000d__x000a_[Horizontal Arrange]_x000d__x000a_Dimensions Interlocking=Yes_x000d__x000a_Sum Hierarchy=Yes_x000d__x000a_Generate 17" xfId="149" xr:uid="{B8CBA6C0-AE34-438B-92DD-7CA8086AFE85}"/>
    <cellStyle name=" Writer Import]_x000d__x000a_Display Dialog=No_x000d__x000a__x000d__x000a_[Horizontal Arrange]_x000d__x000a_Dimensions Interlocking=Yes_x000d__x000a_Sum Hierarchy=Yes_x000d__x000a_Generate 18" xfId="150" xr:uid="{D27349D2-8E6D-4FD4-8881-6CE7774A9B4F}"/>
    <cellStyle name=" Writer Import]_x000d__x000a_Display Dialog=No_x000d__x000a__x000d__x000a_[Horizontal Arrange]_x000d__x000a_Dimensions Interlocking=Yes_x000d__x000a_Sum Hierarchy=Yes_x000d__x000a_Generate 19" xfId="151" xr:uid="{4E921209-AD86-4725-A823-5B68166C7815}"/>
    <cellStyle name=" Writer Import]_x000d__x000a_Display Dialog=No_x000d__x000a__x000d__x000a_[Horizontal Arrange]_x000d__x000a_Dimensions Interlocking=Yes_x000d__x000a_Sum Hierarchy=Yes_x000d__x000a_Generate 2" xfId="152" xr:uid="{A9BFC8EF-AF95-4D74-8140-D5D109DEA6F9}"/>
    <cellStyle name=" Writer Import]_x000d__x000a_Display Dialog=No_x000d__x000a__x000d__x000a_[Horizontal Arrange]_x000d__x000a_Dimensions Interlocking=Yes_x000d__x000a_Sum Hierarchy=Yes_x000d__x000a_Generate 20" xfId="153" xr:uid="{1D5FAB4E-349F-4038-A11A-26555E51E1A3}"/>
    <cellStyle name=" Writer Import]_x000d__x000a_Display Dialog=No_x000d__x000a__x000d__x000a_[Horizontal Arrange]_x000d__x000a_Dimensions Interlocking=Yes_x000d__x000a_Sum Hierarchy=Yes_x000d__x000a_Generate 21" xfId="154" xr:uid="{6F4199ED-E561-4FFB-8C6C-B0C2079A2DAF}"/>
    <cellStyle name=" Writer Import]_x000d__x000a_Display Dialog=No_x000d__x000a__x000d__x000a_[Horizontal Arrange]_x000d__x000a_Dimensions Interlocking=Yes_x000d__x000a_Sum Hierarchy=Yes_x000d__x000a_Generate 22" xfId="155" xr:uid="{56B1604F-50D8-4709-AA76-9D09818062AF}"/>
    <cellStyle name=" Writer Import]_x000d__x000a_Display Dialog=No_x000d__x000a__x000d__x000a_[Horizontal Arrange]_x000d__x000a_Dimensions Interlocking=Yes_x000d__x000a_Sum Hierarchy=Yes_x000d__x000a_Generate 23" xfId="156" xr:uid="{83464251-5416-4F08-A754-8A9765EE91FC}"/>
    <cellStyle name=" Writer Import]_x000d__x000a_Display Dialog=No_x000d__x000a__x000d__x000a_[Horizontal Arrange]_x000d__x000a_Dimensions Interlocking=Yes_x000d__x000a_Sum Hierarchy=Yes_x000d__x000a_Generate 24" xfId="157" xr:uid="{E23DA760-105F-4052-AEE8-7128D1B667A9}"/>
    <cellStyle name=" Writer Import]_x000d__x000a_Display Dialog=No_x000d__x000a__x000d__x000a_[Horizontal Arrange]_x000d__x000a_Dimensions Interlocking=Yes_x000d__x000a_Sum Hierarchy=Yes_x000d__x000a_Generate 25" xfId="158" xr:uid="{889C459E-2D53-4027-8953-090084E9893E}"/>
    <cellStyle name=" Writer Import]_x000d__x000a_Display Dialog=No_x000d__x000a__x000d__x000a_[Horizontal Arrange]_x000d__x000a_Dimensions Interlocking=Yes_x000d__x000a_Sum Hierarchy=Yes_x000d__x000a_Generate 26" xfId="159" xr:uid="{AEE7C1D7-4A9B-4FAA-BC1A-146C41A5A365}"/>
    <cellStyle name=" Writer Import]_x000d__x000a_Display Dialog=No_x000d__x000a__x000d__x000a_[Horizontal Arrange]_x000d__x000a_Dimensions Interlocking=Yes_x000d__x000a_Sum Hierarchy=Yes_x000d__x000a_Generate 27" xfId="160" xr:uid="{00E70CD8-D763-422C-9673-1915AC41B409}"/>
    <cellStyle name=" Writer Import]_x000d__x000a_Display Dialog=No_x000d__x000a__x000d__x000a_[Horizontal Arrange]_x000d__x000a_Dimensions Interlocking=Yes_x000d__x000a_Sum Hierarchy=Yes_x000d__x000a_Generate 28" xfId="161" xr:uid="{B405D182-BA4A-46F3-BA09-8B02D9FC6ADA}"/>
    <cellStyle name=" Writer Import]_x000d__x000a_Display Dialog=No_x000d__x000a__x000d__x000a_[Horizontal Arrange]_x000d__x000a_Dimensions Interlocking=Yes_x000d__x000a_Sum Hierarchy=Yes_x000d__x000a_Generate 29" xfId="162" xr:uid="{483C8BCA-8F87-4642-9666-6CB18A3942DD}"/>
    <cellStyle name=" Writer Import]_x000d__x000a_Display Dialog=No_x000d__x000a__x000d__x000a_[Horizontal Arrange]_x000d__x000a_Dimensions Interlocking=Yes_x000d__x000a_Sum Hierarchy=Yes_x000d__x000a_Generate 3" xfId="163" xr:uid="{7EC91469-5BAD-40C2-9628-1C8B4BBB8949}"/>
    <cellStyle name=" Writer Import]_x000d__x000a_Display Dialog=No_x000d__x000a__x000d__x000a_[Horizontal Arrange]_x000d__x000a_Dimensions Interlocking=Yes_x000d__x000a_Sum Hierarchy=Yes_x000d__x000a_Generate 30" xfId="164" xr:uid="{C12057BB-5805-45EA-BBD5-45F2D9EC6EB4}"/>
    <cellStyle name=" Writer Import]_x000d__x000a_Display Dialog=No_x000d__x000a__x000d__x000a_[Horizontal Arrange]_x000d__x000a_Dimensions Interlocking=Yes_x000d__x000a_Sum Hierarchy=Yes_x000d__x000a_Generate 31" xfId="165" xr:uid="{C8DFD1C4-D57C-4818-91AB-ECD751D69251}"/>
    <cellStyle name=" Writer Import]_x000d__x000a_Display Dialog=No_x000d__x000a__x000d__x000a_[Horizontal Arrange]_x000d__x000a_Dimensions Interlocking=Yes_x000d__x000a_Sum Hierarchy=Yes_x000d__x000a_Generate 32" xfId="166" xr:uid="{4C04EE0E-FCC3-4FE7-B4D1-5C7392AE9A13}"/>
    <cellStyle name=" Writer Import]_x000d__x000a_Display Dialog=No_x000d__x000a__x000d__x000a_[Horizontal Arrange]_x000d__x000a_Dimensions Interlocking=Yes_x000d__x000a_Sum Hierarchy=Yes_x000d__x000a_Generate 33" xfId="167" xr:uid="{2E0E2354-4D9A-403D-96C9-A20D1A335B39}"/>
    <cellStyle name=" Writer Import]_x000d__x000a_Display Dialog=No_x000d__x000a__x000d__x000a_[Horizontal Arrange]_x000d__x000a_Dimensions Interlocking=Yes_x000d__x000a_Sum Hierarchy=Yes_x000d__x000a_Generate 34" xfId="168" xr:uid="{9726B846-116D-49B5-9D46-17136F9D2BD4}"/>
    <cellStyle name=" Writer Import]_x000d__x000a_Display Dialog=No_x000d__x000a__x000d__x000a_[Horizontal Arrange]_x000d__x000a_Dimensions Interlocking=Yes_x000d__x000a_Sum Hierarchy=Yes_x000d__x000a_Generate 4" xfId="169" xr:uid="{297ADDBA-62C4-43A6-BA13-C448405B8A2B}"/>
    <cellStyle name=" Writer Import]_x000d__x000a_Display Dialog=No_x000d__x000a__x000d__x000a_[Horizontal Arrange]_x000d__x000a_Dimensions Interlocking=Yes_x000d__x000a_Sum Hierarchy=Yes_x000d__x000a_Generate 5" xfId="170" xr:uid="{55C28ED6-255A-45ED-B78D-6EE1EBC5909C}"/>
    <cellStyle name=" Writer Import]_x000d__x000a_Display Dialog=No_x000d__x000a__x000d__x000a_[Horizontal Arrange]_x000d__x000a_Dimensions Interlocking=Yes_x000d__x000a_Sum Hierarchy=Yes_x000d__x000a_Generate 6" xfId="171" xr:uid="{2C66F741-F423-4759-A37C-7BE097867A64}"/>
    <cellStyle name=" Writer Import]_x000d__x000a_Display Dialog=No_x000d__x000a__x000d__x000a_[Horizontal Arrange]_x000d__x000a_Dimensions Interlocking=Yes_x000d__x000a_Sum Hierarchy=Yes_x000d__x000a_Generate 7" xfId="172" xr:uid="{8E5D2BAC-39D6-4670-9B46-EE475267FCE7}"/>
    <cellStyle name=" Writer Import]_x000d__x000a_Display Dialog=No_x000d__x000a__x000d__x000a_[Horizontal Arrange]_x000d__x000a_Dimensions Interlocking=Yes_x000d__x000a_Sum Hierarchy=Yes_x000d__x000a_Generate 8" xfId="173" xr:uid="{EADDDC75-A1BF-4DE8-A47A-A9550D24ED90}"/>
    <cellStyle name=" Writer Import]_x000d__x000a_Display Dialog=No_x000d__x000a__x000d__x000a_[Horizontal Arrange]_x000d__x000a_Dimensions Interlocking=Yes_x000d__x000a_Sum Hierarchy=Yes_x000d__x000a_Generate 9" xfId="174" xr:uid="{A028E5C0-AA06-4AF6-B5F6-233FB1BA3071}"/>
    <cellStyle name="20% - Accent1" xfId="21" builtinId="30" customBuiltin="1"/>
    <cellStyle name="20% - Accent1 2" xfId="175" xr:uid="{9E4B2A90-7E37-423A-BD72-0083FF13ADF0}"/>
    <cellStyle name="20% - Accent1 2 2" xfId="176" xr:uid="{B70431AA-8080-492C-B304-976397165550}"/>
    <cellStyle name="20% - Accent1 3" xfId="177" xr:uid="{D4072B52-766D-4CBF-8EE6-C662FA303DE2}"/>
    <cellStyle name="20% - Accent1 3 2" xfId="612" xr:uid="{32BB3B18-F31D-455D-B7FF-EB508632939C}"/>
    <cellStyle name="20% - Accent1 4" xfId="178" xr:uid="{440BE3C6-4036-444B-9879-970299DDBD2D}"/>
    <cellStyle name="20% - Accent2" xfId="24" builtinId="34" customBuiltin="1"/>
    <cellStyle name="20% - Accent2 2" xfId="179" xr:uid="{A2E0AA59-823A-4400-8A2A-12242BBC99E0}"/>
    <cellStyle name="20% - Accent2 2 2" xfId="180" xr:uid="{4B946200-F1D3-417D-AB9C-5051FCBBE04C}"/>
    <cellStyle name="20% - Accent2 3" xfId="181" xr:uid="{46989B6D-9419-4621-AD6F-23140D39C64E}"/>
    <cellStyle name="20% - Accent2 3 2" xfId="613" xr:uid="{C168C61A-E66A-4A66-AE6E-6947D4665005}"/>
    <cellStyle name="20% - Accent2 4" xfId="182" xr:uid="{F7719CAD-86D1-49B9-B73B-A7C105A5D981}"/>
    <cellStyle name="20% - Accent3" xfId="27" builtinId="38" customBuiltin="1"/>
    <cellStyle name="20% - Accent3 2" xfId="183" xr:uid="{55138040-B7ED-48EC-938B-7FA5FA472AB6}"/>
    <cellStyle name="20% - Accent3 2 2" xfId="184" xr:uid="{FDCCADD8-F7DE-44B3-8E05-66975D7F6E7E}"/>
    <cellStyle name="20% - Accent3 3" xfId="185" xr:uid="{EBD91393-1022-43AC-B585-9A718738E218}"/>
    <cellStyle name="20% - Accent3 3 2" xfId="614" xr:uid="{5D1CCF8F-F48E-4064-8A45-D08DCE5F3C74}"/>
    <cellStyle name="20% - Accent3 4" xfId="186" xr:uid="{423E4D99-71A0-4BC7-9C41-DCDEE2F2FBCF}"/>
    <cellStyle name="20% - Accent4" xfId="30" builtinId="42" customBuiltin="1"/>
    <cellStyle name="20% - Accent4 2" xfId="187" xr:uid="{27604336-41A3-4A96-9D70-1E53FF3D8B91}"/>
    <cellStyle name="20% - Accent4 2 2" xfId="188" xr:uid="{5FE41C7F-BC5C-425E-B8F3-9DE3D292E6C7}"/>
    <cellStyle name="20% - Accent4 3" xfId="189" xr:uid="{4996E690-E358-4F9C-B650-A72CC6FB49B6}"/>
    <cellStyle name="20% - Accent4 3 2" xfId="615" xr:uid="{D9CBFD46-A061-45F5-BF1E-BFCE30230FFD}"/>
    <cellStyle name="20% - Accent4 4" xfId="190" xr:uid="{ADF9A268-2435-4FEA-B57D-DAF6F76543D4}"/>
    <cellStyle name="20% - Accent5" xfId="33" builtinId="46" customBuiltin="1"/>
    <cellStyle name="20% - Accent5 2" xfId="191" xr:uid="{591B5514-9D89-4B00-82D3-F2A90819F1D3}"/>
    <cellStyle name="20% - Accent5 2 2" xfId="192" xr:uid="{3573F3E3-9FB8-40FE-8E40-F50CB58B13BF}"/>
    <cellStyle name="20% - Accent5 3" xfId="193" xr:uid="{883BCE44-D2AA-4DA3-99C6-C8FE59AD2AA9}"/>
    <cellStyle name="20% - Accent5 3 2" xfId="616" xr:uid="{C15511C3-F825-453C-947B-3A23054679FB}"/>
    <cellStyle name="20% - Accent5 4" xfId="194" xr:uid="{68CA3EB2-413C-49F8-8064-7D5714CA17A6}"/>
    <cellStyle name="20% - Accent6" xfId="36" builtinId="50" customBuiltin="1"/>
    <cellStyle name="20% - Accent6 2" xfId="195" xr:uid="{AA069F99-02B1-4CDB-8754-B686955A0D72}"/>
    <cellStyle name="20% - Accent6 2 2" xfId="196" xr:uid="{80218290-D9A9-423C-9D88-7CC0ABBDE61B}"/>
    <cellStyle name="20% - Accent6 3" xfId="197" xr:uid="{D5C92D18-CFC9-4077-9D63-F88F67013F6D}"/>
    <cellStyle name="20% - Accent6 3 2" xfId="617" xr:uid="{9317AEE1-9110-4264-9678-91EF08C5B843}"/>
    <cellStyle name="20% - Accent6 4" xfId="198" xr:uid="{B3B6EB61-5F78-4CD0-8B20-FBBCCA913E39}"/>
    <cellStyle name="40% - Accent1" xfId="22" builtinId="31" customBuiltin="1"/>
    <cellStyle name="40% - Accent1 2" xfId="199" xr:uid="{8442448F-A4BE-45BA-B746-21A179B3FED7}"/>
    <cellStyle name="40% - Accent1 2 2" xfId="200" xr:uid="{04BDB32B-7DEE-4EDE-9D0D-6F346829ACC4}"/>
    <cellStyle name="40% - Accent1 3" xfId="201" xr:uid="{9E6B1C06-95B9-4C8A-9A03-8EA93DB94D03}"/>
    <cellStyle name="40% - Accent1 3 2" xfId="618" xr:uid="{F8F8BF9C-74F3-42EB-8A69-A614B21E5F62}"/>
    <cellStyle name="40% - Accent1 4" xfId="202" xr:uid="{EAAEC0D0-F91D-413D-AD3A-7BF4B332C5DB}"/>
    <cellStyle name="40% - Accent2" xfId="25" builtinId="35" customBuiltin="1"/>
    <cellStyle name="40% - Accent2 2" xfId="203" xr:uid="{D344492B-1691-43D2-8D30-77F895E94034}"/>
    <cellStyle name="40% - Accent2 2 2" xfId="204" xr:uid="{BFB56671-EB3E-4C3E-A8A5-7642E6C09674}"/>
    <cellStyle name="40% - Accent2 3" xfId="205" xr:uid="{23D7D098-BB8E-40A4-AD66-181B878392D0}"/>
    <cellStyle name="40% - Accent2 3 2" xfId="619" xr:uid="{D7237886-BFEE-4A1E-BC25-C86222AAC3EF}"/>
    <cellStyle name="40% - Accent2 4" xfId="206" xr:uid="{43D753A0-2DDA-4923-97EF-F5379A58732F}"/>
    <cellStyle name="40% - Accent3" xfId="28" builtinId="39" customBuiltin="1"/>
    <cellStyle name="40% - Accent3 2" xfId="207" xr:uid="{54DB771E-F139-4103-8E5F-952F64711DF2}"/>
    <cellStyle name="40% - Accent3 2 2" xfId="208" xr:uid="{81F2C4DA-0F23-4E1B-97A3-27B8B8A72651}"/>
    <cellStyle name="40% - Accent3 3" xfId="209" xr:uid="{A73323B0-2CE7-4F54-96EF-DF89E3E6EDE8}"/>
    <cellStyle name="40% - Accent3 3 2" xfId="620" xr:uid="{DEA56C7D-65DA-49A4-8391-30BC9D8E0D60}"/>
    <cellStyle name="40% - Accent3 4" xfId="210" xr:uid="{8D466DC2-A7CC-4E1C-B78A-F6AC572A0756}"/>
    <cellStyle name="40% - Accent4" xfId="31" builtinId="43" customBuiltin="1"/>
    <cellStyle name="40% - Accent4 2" xfId="211" xr:uid="{9D041D12-5536-47B5-9619-15211CBC2585}"/>
    <cellStyle name="40% - Accent4 2 2" xfId="212" xr:uid="{502C908A-D59C-42C2-BBA3-85CC02162EB8}"/>
    <cellStyle name="40% - Accent4 3" xfId="213" xr:uid="{28A32D21-F978-4A99-9F0A-36FC231E8FE6}"/>
    <cellStyle name="40% - Accent4 3 2" xfId="621" xr:uid="{C256C8DE-EF7B-4CF8-966C-24879E64825B}"/>
    <cellStyle name="40% - Accent4 4" xfId="214" xr:uid="{1AC5BCF9-3CC4-4000-B489-F8BE480CD543}"/>
    <cellStyle name="40% - Accent5" xfId="34" builtinId="47" customBuiltin="1"/>
    <cellStyle name="40% - Accent5 2" xfId="215" xr:uid="{37F256DB-3DB0-454D-9804-57A228BB2830}"/>
    <cellStyle name="40% - Accent5 2 2" xfId="216" xr:uid="{37FA29A9-7C4B-4D36-AEE5-49798D4C97E5}"/>
    <cellStyle name="40% - Accent5 3" xfId="217" xr:uid="{1CFC6D75-55D5-443D-91BA-0CA37CC0F3BB}"/>
    <cellStyle name="40% - Accent5 3 2" xfId="622" xr:uid="{0C315C66-C1C4-441B-BA77-A823C1C3D237}"/>
    <cellStyle name="40% - Accent5 4" xfId="218" xr:uid="{61CA1B4D-29AB-451A-A795-67FCDD27AFB6}"/>
    <cellStyle name="40% - Accent6" xfId="37" builtinId="51" customBuiltin="1"/>
    <cellStyle name="40% - Accent6 2" xfId="219" xr:uid="{5EB58F03-65C2-4825-A235-4F499BD90ED6}"/>
    <cellStyle name="40% - Accent6 2 2" xfId="220" xr:uid="{4D3AE0B8-3730-470F-B518-7BCA63B2EFF3}"/>
    <cellStyle name="40% - Accent6 3" xfId="221" xr:uid="{E9A71999-F31B-49E7-81B4-C0EC351BEE30}"/>
    <cellStyle name="40% - Accent6 3 2" xfId="623" xr:uid="{EB6A9F2E-4FC5-44B3-B5FA-52A146855A59}"/>
    <cellStyle name="40% - Accent6 4" xfId="222" xr:uid="{3052C347-E578-41A1-AFCF-9B502E91D6E1}"/>
    <cellStyle name="60% - Accent1 2" xfId="223" xr:uid="{288D5498-E1F4-42DA-9FB4-38221B2AE4B6}"/>
    <cellStyle name="60% - Accent1 3" xfId="224" xr:uid="{EE691492-CDFE-49FF-8DC2-340FE65F7536}"/>
    <cellStyle name="60% - Accent1 4" xfId="225" xr:uid="{10389E16-2DAF-4C38-A552-F79FA6CBE415}"/>
    <cellStyle name="60% - Accent1 5" xfId="501" xr:uid="{1059D4A1-CBDA-4665-9B40-DC27C1F5B27B}"/>
    <cellStyle name="60% - Accent2 2" xfId="226" xr:uid="{4B4FE77D-1C38-4115-967E-09A35A79C10D}"/>
    <cellStyle name="60% - Accent2 3" xfId="227" xr:uid="{316843EC-1395-46F0-9E49-97F66D1B3799}"/>
    <cellStyle name="60% - Accent2 4" xfId="228" xr:uid="{B2855D9C-DD84-491F-9B3B-B4CDC356CFD5}"/>
    <cellStyle name="60% - Accent2 5" xfId="502" xr:uid="{D8E01370-BBE2-4301-9D88-DF9A9C76CF15}"/>
    <cellStyle name="60% - Accent3 2" xfId="229" xr:uid="{7C1630B0-97CB-429F-B275-8DAA6A875CA4}"/>
    <cellStyle name="60% - Accent3 3" xfId="230" xr:uid="{78C63251-B1BD-4D3D-8439-42CCBA50B612}"/>
    <cellStyle name="60% - Accent3 4" xfId="231" xr:uid="{76112F20-E8C7-4172-A3DF-062E7F9B8A0B}"/>
    <cellStyle name="60% - Accent3 5" xfId="503" xr:uid="{1AB96CDB-07EC-49AB-8252-89F518CBC8D1}"/>
    <cellStyle name="60% - Accent4 2" xfId="232" xr:uid="{B73514E5-9057-45FE-B97B-468E6912DB88}"/>
    <cellStyle name="60% - Accent4 3" xfId="233" xr:uid="{582583B6-7363-4A61-A651-9106CC49229E}"/>
    <cellStyle name="60% - Accent4 4" xfId="234" xr:uid="{9BE06047-D5C5-45C6-B409-B221A27FF36E}"/>
    <cellStyle name="60% - Accent4 5" xfId="504" xr:uid="{29B0556C-60B6-4048-9BEF-CC53AB5768B1}"/>
    <cellStyle name="60% - Accent5 2" xfId="235" xr:uid="{A5789921-B706-41E0-9046-CCAEC8B88DCC}"/>
    <cellStyle name="60% - Accent5 3" xfId="236" xr:uid="{F4BACD8F-5C5B-4BB1-A728-6196854D5988}"/>
    <cellStyle name="60% - Accent5 4" xfId="237" xr:uid="{438CCB24-B146-4882-8D52-E31C1A505DB6}"/>
    <cellStyle name="60% - Accent5 5" xfId="505" xr:uid="{F5AD20C9-1311-4F24-A978-6EA322A7222D}"/>
    <cellStyle name="60% - Accent6 2" xfId="238" xr:uid="{35B8365C-B9D4-4AAF-B896-2CFC5EB13B1A}"/>
    <cellStyle name="60% - Accent6 3" xfId="239" xr:uid="{8CAF83F4-95CA-4D8D-81B5-BF59CF3D1D5D}"/>
    <cellStyle name="60% - Accent6 4" xfId="240" xr:uid="{496DB53E-2511-40B4-8A05-6FF34D8A9C42}"/>
    <cellStyle name="60% - Accent6 5" xfId="506" xr:uid="{7AEFDA3C-055A-4463-A181-3BB6F4FDB808}"/>
    <cellStyle name="Accent1" xfId="20" builtinId="29" customBuiltin="1"/>
    <cellStyle name="Accent1 2" xfId="241" xr:uid="{CAADBB82-4BE8-42A3-94AA-A56362D26DCF}"/>
    <cellStyle name="Accent1 3" xfId="242" xr:uid="{43486F5E-DAF4-4B7B-9071-39BFA3B298A2}"/>
    <cellStyle name="Accent1 4" xfId="243" xr:uid="{2B7DD678-4D9B-48FB-980A-0246118FBFE5}"/>
    <cellStyle name="Accent2" xfId="23" builtinId="33" customBuiltin="1"/>
    <cellStyle name="Accent2 2" xfId="244" xr:uid="{726CE7F7-C965-4E54-8DC3-E63B4D261D34}"/>
    <cellStyle name="Accent2 3" xfId="245" xr:uid="{660991B0-1735-4D14-88B6-5B2D8BD4A4EE}"/>
    <cellStyle name="Accent2 4" xfId="246" xr:uid="{4178156B-9BFD-4359-869F-A82923D9E4D8}"/>
    <cellStyle name="Accent3" xfId="26" builtinId="37" customBuiltin="1"/>
    <cellStyle name="Accent3 2" xfId="247" xr:uid="{F3579145-504A-4131-88F4-F6CF9D35B515}"/>
    <cellStyle name="Accent3 3" xfId="248" xr:uid="{0B369C19-9550-4F25-B3DE-A20BEDE27A08}"/>
    <cellStyle name="Accent3 4" xfId="249" xr:uid="{B71EB4DA-6725-426F-8437-921A9105497F}"/>
    <cellStyle name="Accent4" xfId="29" builtinId="41" customBuiltin="1"/>
    <cellStyle name="Accent4 2" xfId="250" xr:uid="{20F671AB-CFAF-4094-982E-ED6450582C42}"/>
    <cellStyle name="Accent4 3" xfId="251" xr:uid="{0C432461-4FFD-49F3-9E74-0E538DED1AD3}"/>
    <cellStyle name="Accent4 4" xfId="252" xr:uid="{FA01A891-B9FD-4FAA-943A-B5D8D0A00DE5}"/>
    <cellStyle name="Accent5" xfId="32" builtinId="45" customBuiltin="1"/>
    <cellStyle name="Accent5 2" xfId="253" xr:uid="{0D81E06B-C8D9-4406-88AD-E964F6293F50}"/>
    <cellStyle name="Accent5 3" xfId="254" xr:uid="{88BB000D-D619-4DEA-ACDC-06EC4CB5690A}"/>
    <cellStyle name="Accent5 4" xfId="255" xr:uid="{E561FA96-3D25-4386-99D1-94632F611F9C}"/>
    <cellStyle name="Accent6" xfId="35" builtinId="49" customBuiltin="1"/>
    <cellStyle name="Accent6 2" xfId="256" xr:uid="{6DD67B0E-5574-4445-B36E-86B8DC41A8CE}"/>
    <cellStyle name="Accent6 3" xfId="257" xr:uid="{FCA8A02D-71F3-4649-A4AC-BB6A46D2C414}"/>
    <cellStyle name="Accent6 4" xfId="258" xr:uid="{7895F219-6C06-42A1-837C-3F16D9E23B13}"/>
    <cellStyle name="AutoFormat Options" xfId="43" xr:uid="{F0708C89-6267-4851-82E6-5947E9A45222}"/>
    <cellStyle name="Bad" xfId="12" builtinId="27" customBuiltin="1"/>
    <cellStyle name="Bad 2" xfId="259" xr:uid="{1A0B2775-BB86-42A5-9287-18CFC8AA8D20}"/>
    <cellStyle name="Bad 3" xfId="260" xr:uid="{A787365F-DB6F-4135-A8B5-37048C974621}"/>
    <cellStyle name="Bad 4" xfId="261" xr:uid="{E4140396-B670-4F67-975C-0C1B4C4B31B8}"/>
    <cellStyle name="Ç¥ÁØ_¿ù°£¿ä¾àº¸°í" xfId="44" xr:uid="{7EB21A6A-D1C6-4D11-94EF-BB914C84DDA4}"/>
    <cellStyle name="Calculation" xfId="15" builtinId="22" customBuiltin="1"/>
    <cellStyle name="Calculation 2" xfId="262" xr:uid="{92EEA273-3077-4451-AD60-64B4901998DB}"/>
    <cellStyle name="Calculation 3" xfId="263" xr:uid="{F688AD52-3529-427E-812B-4AFCA1D217EA}"/>
    <cellStyle name="Calculation 4" xfId="264" xr:uid="{BC3CAAA6-6310-404B-BD62-95DA54308CB6}"/>
    <cellStyle name="Check Cell" xfId="17" builtinId="23" customBuiltin="1"/>
    <cellStyle name="Check Cell 2" xfId="265" xr:uid="{E2E00115-2FE6-498B-9411-022C36C66866}"/>
    <cellStyle name="Check Cell 3" xfId="266" xr:uid="{F7AE19DA-4B3D-4F0E-BDD2-3964DA509087}"/>
    <cellStyle name="Check Cell 4" xfId="267" xr:uid="{F14C5098-5879-4BF8-A46A-48EEFBD4E8DD}"/>
    <cellStyle name="Comma" xfId="1" builtinId="3"/>
    <cellStyle name="Comma 10" xfId="508" xr:uid="{666A6613-359E-446C-A344-6EA0B8139913}"/>
    <cellStyle name="Comma 10 2" xfId="624" xr:uid="{EDDFB597-D1E6-49F6-ACCC-38A3B2C8E881}"/>
    <cellStyle name="Comma 11" xfId="509" xr:uid="{29B71720-1520-4B04-8A43-0D8505792AEF}"/>
    <cellStyle name="Comma 11 2" xfId="625" xr:uid="{7D8AF056-6016-4DAE-B4B5-9D3C6B6DF117}"/>
    <cellStyle name="Comma 12" xfId="118" xr:uid="{6FAD1D4A-4331-4E7F-832F-16D55CCC0660}"/>
    <cellStyle name="Comma 12 2" xfId="510" xr:uid="{2EF493CE-DE76-49BB-AB1D-5DF26714E769}"/>
    <cellStyle name="Comma 12 2 2" xfId="626" xr:uid="{C67E5E98-CFD3-4BCE-B603-13FB06651127}"/>
    <cellStyle name="Comma 13" xfId="268" xr:uid="{F0ECA03F-3269-46A1-BF94-4AD53FA48762}"/>
    <cellStyle name="Comma 13 2" xfId="269" xr:uid="{F513D326-C43B-4F35-AB4C-AB5B02FC8180}"/>
    <cellStyle name="Comma 13 2 2" xfId="627" xr:uid="{087FB93C-99B4-4CBE-A2C8-59134B6AAC77}"/>
    <cellStyle name="Comma 13 3" xfId="511" xr:uid="{94CA40CE-23A8-41A4-92F5-8A2AD95CF623}"/>
    <cellStyle name="Comma 14" xfId="270" xr:uid="{4B892086-6A10-4EF3-B0F0-C8103B158DBF}"/>
    <cellStyle name="Comma 14 2" xfId="271" xr:uid="{96EDC718-EBAB-4030-A1F5-F5034AC59EBE}"/>
    <cellStyle name="Comma 15" xfId="272" xr:uid="{9AEAB489-B676-43B8-AF90-0A9087B9267B}"/>
    <cellStyle name="Comma 15 2" xfId="628" xr:uid="{47359569-5B68-4AC4-8064-72229192EE8A}"/>
    <cellStyle name="Comma 16" xfId="512" xr:uid="{D9A8F17A-F71F-4744-83E7-2CD4D81A6A90}"/>
    <cellStyle name="Comma 16 2" xfId="629" xr:uid="{C16AE66E-226E-4B79-8C43-045E5390419F}"/>
    <cellStyle name="Comma 17" xfId="134" xr:uid="{563132D2-9935-4AE2-A78E-8D39C7527D1B}"/>
    <cellStyle name="Comma 18" xfId="273" xr:uid="{3CD99D5D-F457-4E35-AE60-65CBFE361105}"/>
    <cellStyle name="Comma 18 2" xfId="630" xr:uid="{DC16807B-FA53-47B8-9B30-FEFF59FD793B}"/>
    <cellStyle name="Comma 18 3" xfId="513" xr:uid="{7803B31F-A3C9-45DD-B081-58E65CF6E195}"/>
    <cellStyle name="Comma 19" xfId="274" xr:uid="{FF9751A9-C542-45E3-A628-7A7A39C35749}"/>
    <cellStyle name="Comma 19 2" xfId="631" xr:uid="{3108E193-492C-4973-AA93-2CD5BEC83523}"/>
    <cellStyle name="Comma 19 3" xfId="514" xr:uid="{556C7950-2840-482C-98E2-3827B0C2049E}"/>
    <cellStyle name="Comma 2" xfId="45" xr:uid="{20B76462-502D-4D6B-92FB-AA67BA3E178B}"/>
    <cellStyle name="Comma 2 10" xfId="516" xr:uid="{1C7B8E1D-9E60-48FF-8DE2-6E386AC31C44}"/>
    <cellStyle name="Comma 2 11" xfId="517" xr:uid="{A5ABAAEA-9F0B-4C1C-A475-41074F2FF8B2}"/>
    <cellStyle name="Comma 2 12" xfId="518" xr:uid="{E3C2CB38-05EB-4E71-9219-781626114345}"/>
    <cellStyle name="Comma 2 13" xfId="519" xr:uid="{19A8EE6F-9F24-45D0-A397-AEF9A17518FB}"/>
    <cellStyle name="Comma 2 14" xfId="520" xr:uid="{E9297C7F-03C5-40F2-8DA8-BE42E89B64D7}"/>
    <cellStyle name="Comma 2 15" xfId="521" xr:uid="{BAF750B2-90CF-460E-8257-CDEFB3993F61}"/>
    <cellStyle name="Comma 2 16" xfId="522" xr:uid="{D41ACF77-4B8A-4B80-8D9D-2DD1F2450CC0}"/>
    <cellStyle name="Comma 2 17" xfId="523" xr:uid="{14E2140F-2C08-4344-8762-21A90F14181C}"/>
    <cellStyle name="Comma 2 18" xfId="524" xr:uid="{E4DF9DF7-A1FF-429B-8376-A33BD2DB6EBE}"/>
    <cellStyle name="Comma 2 19" xfId="525" xr:uid="{0DE068E7-40FE-455D-8C5F-8A371A75BBA4}"/>
    <cellStyle name="Comma 2 2" xfId="125" xr:uid="{EB43D117-7DCA-4EC1-951C-B45498AFB56E}"/>
    <cellStyle name="Comma 2 2 2" xfId="139" xr:uid="{A44A8477-1B49-443B-953B-7D4071C8FD22}"/>
    <cellStyle name="Comma 2 2 2 2" xfId="526" xr:uid="{37348038-8D51-40B9-BA83-B06703EC5CDB}"/>
    <cellStyle name="Comma 2 2 3" xfId="275" xr:uid="{60E606F7-83FE-4789-A358-B5C61E8D81FD}"/>
    <cellStyle name="Comma 2 2 3 2" xfId="276" xr:uid="{5457EA33-67B3-46E6-BB2D-921F76600DA5}"/>
    <cellStyle name="Comma 2 2 4" xfId="277" xr:uid="{FF250928-7374-4F12-A795-D46AB6A28BAC}"/>
    <cellStyle name="Comma 2 2 5" xfId="278" xr:uid="{8B1CF73B-7637-46C4-BAE8-FCDE84F3A622}"/>
    <cellStyle name="Comma 2 2 5 2" xfId="279" xr:uid="{8FC0896A-6CAE-43F7-9546-53552AF5404C}"/>
    <cellStyle name="Comma 2 20" xfId="527" xr:uid="{A961F3B8-8F93-4414-A972-778E0560B421}"/>
    <cellStyle name="Comma 2 21" xfId="528" xr:uid="{DD596AC0-617B-47C9-B215-65D24478E2A5}"/>
    <cellStyle name="Comma 2 22" xfId="529" xr:uid="{A06935A2-290B-4B81-9CD3-FE53A96E24A3}"/>
    <cellStyle name="Comma 2 23" xfId="530" xr:uid="{15D31CC3-313B-431B-BB03-B348758F4B16}"/>
    <cellStyle name="Comma 2 24" xfId="531" xr:uid="{E7109030-BC59-4166-931E-11063C5BDEBB}"/>
    <cellStyle name="Comma 2 25" xfId="532" xr:uid="{857DD5BB-BD55-4F93-A02D-5E41239EC42C}"/>
    <cellStyle name="Comma 2 26" xfId="533" xr:uid="{C8269BA2-63B3-445C-8CAD-70BC2012ECA0}"/>
    <cellStyle name="Comma 2 27" xfId="534" xr:uid="{26EAD5CD-064A-4E94-A601-9AED48EB5979}"/>
    <cellStyle name="Comma 2 28" xfId="632" xr:uid="{7BFBD0C1-8A08-47F8-B0B5-47EE6DB581D7}"/>
    <cellStyle name="Comma 2 29" xfId="515" xr:uid="{5F4098A7-EB7A-45E5-8BB9-CF9B03F52F62}"/>
    <cellStyle name="Comma 2 3" xfId="126" xr:uid="{A1C2A42C-E39A-4586-B54C-44E23C83712F}"/>
    <cellStyle name="Comma 2 3 2" xfId="280" xr:uid="{D76CD323-EF8B-49E8-A9B1-AAF25FE54CC5}"/>
    <cellStyle name="Comma 2 3 3" xfId="535" xr:uid="{12F8F085-022B-4DEF-B2F6-5026A85C6212}"/>
    <cellStyle name="Comma 2 4" xfId="131" xr:uid="{5170E8E6-F831-4DC6-81E5-A79A2EBD732A}"/>
    <cellStyle name="Comma 2 4 2" xfId="537" xr:uid="{1E9F5A10-7DD4-45DB-A108-706FCB0D8EA0}"/>
    <cellStyle name="Comma 2 4 3" xfId="633" xr:uid="{FE054375-8B64-4511-AAE1-68709884CBF2}"/>
    <cellStyle name="Comma 2 4 4" xfId="536" xr:uid="{909F1FA9-9F81-421C-88F0-2181B2B89C38}"/>
    <cellStyle name="Comma 2 5" xfId="133" xr:uid="{D44F9872-0F8F-41BA-875E-B2FCBD3B4753}"/>
    <cellStyle name="Comma 2 5 2" xfId="538" xr:uid="{92FAFC69-E691-4E81-8D5C-B2085D5EC68D}"/>
    <cellStyle name="Comma 2 6" xfId="140" xr:uid="{98D14625-4317-4295-9DB0-23D3CEFA62D9}"/>
    <cellStyle name="Comma 2 6 2" xfId="539" xr:uid="{8D33AA93-1E58-40D1-BA5C-706DF4377F77}"/>
    <cellStyle name="Comma 2 7" xfId="141" xr:uid="{ED88C826-0F8B-450E-8052-64EFE946EC6B}"/>
    <cellStyle name="Comma 2 7 2" xfId="540" xr:uid="{5481FB65-1EF3-48A5-B5DE-6FD30E39D71E}"/>
    <cellStyle name="Comma 2 8" xfId="541" xr:uid="{FB5A70EA-415E-49C1-BBDA-267358A3EAE4}"/>
    <cellStyle name="Comma 2 9" xfId="542" xr:uid="{0527489B-9CD1-4D7D-9E1E-4C2E2B67071A}"/>
    <cellStyle name="Comma 20" xfId="281" xr:uid="{8D7C293F-85C0-40F1-9A90-211957AAF3DF}"/>
    <cellStyle name="Comma 20 2" xfId="634" xr:uid="{6E82937F-E205-444F-8B26-8230DC2992CA}"/>
    <cellStyle name="Comma 21" xfId="543" xr:uid="{4959377D-BF33-4C37-BC32-91A50356F4BF}"/>
    <cellStyle name="Comma 21 2" xfId="635" xr:uid="{6349F713-EFE6-430E-B7FD-81FED6EB8D12}"/>
    <cellStyle name="Comma 22" xfId="544" xr:uid="{4B51FB29-2F50-493F-981A-BB504388D113}"/>
    <cellStyle name="Comma 22 2" xfId="636" xr:uid="{9CFA46D6-407D-4267-BB5C-2EDA8B0A5336}"/>
    <cellStyle name="Comma 23" xfId="545" xr:uid="{A46B7880-9CC6-4124-923E-EEDA33FA5E18}"/>
    <cellStyle name="Comma 23 2" xfId="637" xr:uid="{72500B14-BBD9-493D-AE9A-C899A63FF7DD}"/>
    <cellStyle name="Comma 24" xfId="546" xr:uid="{A8A6C488-6D93-4B7F-A9A0-26D914DC4319}"/>
    <cellStyle name="Comma 24 2" xfId="638" xr:uid="{34B74CAD-9CE4-4075-9F7C-B138BFCB0AA6}"/>
    <cellStyle name="Comma 25" xfId="547" xr:uid="{B75D2663-8DC0-43B0-964B-D59262D9CE95}"/>
    <cellStyle name="Comma 25 2" xfId="639" xr:uid="{68478375-119F-49F7-B866-0FD70F2849B1}"/>
    <cellStyle name="Comma 3" xfId="46" xr:uid="{8B009538-AAC5-4385-8C85-8E12EA56A2EE}"/>
    <cellStyle name="Comma 3 2" xfId="74" xr:uid="{3C6D2BE8-7996-4BB1-8365-A5C630DF82D5}"/>
    <cellStyle name="Comma 3 2 2" xfId="282" xr:uid="{03A7DFCE-7309-40EF-8FF4-592301324C24}"/>
    <cellStyle name="Comma 3 2 3" xfId="492" xr:uid="{8F239BCE-93CF-42F5-B9A3-07C2C8DEC5D0}"/>
    <cellStyle name="Comma 3 3" xfId="283" xr:uid="{6CD86707-4F19-4C6F-8911-93D97A40B4DF}"/>
    <cellStyle name="Comma 3 3 2" xfId="640" xr:uid="{9E234BFA-5FA0-4AAD-87E8-AD3E9F0F902B}"/>
    <cellStyle name="Comma 3 4" xfId="284" xr:uid="{A05F0B20-101D-45D8-A0B0-DA7ECA4CD5F4}"/>
    <cellStyle name="Comma 3 4 2" xfId="609" xr:uid="{D131407F-98B4-4E85-B768-A3D7565F3748}"/>
    <cellStyle name="Comma 3 5" xfId="548" xr:uid="{E06D4A6D-D90D-4730-8842-48F4679FB4B2}"/>
    <cellStyle name="Comma 4" xfId="47" xr:uid="{6181268D-3A25-4F95-98A5-8412A206A843}"/>
    <cellStyle name="Comma 4 2" xfId="285" xr:uid="{6D940414-A5B6-4D9C-8530-DA54E3DC0DBB}"/>
    <cellStyle name="Comma 4 2 2" xfId="286" xr:uid="{5DF8236B-6C6A-4FC3-A88F-BA09FF6F6E7B}"/>
    <cellStyle name="Comma 4 3" xfId="287" xr:uid="{AA2502DB-AE03-474C-AA55-0C9466EB3F9D}"/>
    <cellStyle name="Comma 4 3 2" xfId="550" xr:uid="{308D35D1-B7F6-4FBA-8540-167CDB8B0CC2}"/>
    <cellStyle name="Comma 4 4" xfId="288" xr:uid="{4C994852-3120-4C2F-ADBB-4407CAD34D99}"/>
    <cellStyle name="Comma 4 4 2" xfId="641" xr:uid="{BF4C13B3-89F1-4A52-901E-7D25AFC83B82}"/>
    <cellStyle name="Comma 4 5" xfId="289" xr:uid="{5A63E8B1-313C-4D2A-9F31-753BF89BE964}"/>
    <cellStyle name="Comma 4 6" xfId="549" xr:uid="{111018F7-CC30-49A2-9CF4-7265BFDC79BE}"/>
    <cellStyle name="Comma 5" xfId="73" xr:uid="{764F7C8C-651D-4290-82B5-C76577AAB54B}"/>
    <cellStyle name="Comma 5 2" xfId="290" xr:uid="{B710C058-0A15-4B61-84E0-0E8830422B11}"/>
    <cellStyle name="Comma 5 2 2" xfId="291" xr:uid="{3146BE07-FF45-4D73-8317-5B6D6BAFCCEE}"/>
    <cellStyle name="Comma 5 2 2 2" xfId="643" xr:uid="{9C423D07-6A56-408E-A2CE-E9453DFF69A6}"/>
    <cellStyle name="Comma 5 2 3" xfId="551" xr:uid="{F3E9BEFA-A369-41EB-B4FA-B058B217588D}"/>
    <cellStyle name="Comma 5 3" xfId="292" xr:uid="{0DC0ECFC-9B80-4503-A081-D80591B429A4}"/>
    <cellStyle name="Comma 5 3 2" xfId="644" xr:uid="{01336D27-4307-4DBC-BDED-9D5AF1928573}"/>
    <cellStyle name="Comma 5 3 3" xfId="552" xr:uid="{64AB26CC-9B90-4500-B802-19AFBC4C876C}"/>
    <cellStyle name="Comma 5 4" xfId="293" xr:uid="{9025D935-8B84-40D3-9080-DCEFE9C7F799}"/>
    <cellStyle name="Comma 5 4 2" xfId="642" xr:uid="{5B8A0C3F-7A8D-46F0-A785-C2E9CB684CA7}"/>
    <cellStyle name="Comma 6" xfId="129" xr:uid="{19AEF452-EB8C-43DD-A5BE-9E0CA1611E0B}"/>
    <cellStyle name="Comma 6 2" xfId="294" xr:uid="{9850A383-E863-4989-892D-B91A3B2E7778}"/>
    <cellStyle name="Comma 6 2 2" xfId="554" xr:uid="{380468BB-6134-4B1A-808E-658B78BC079C}"/>
    <cellStyle name="Comma 6 3" xfId="295" xr:uid="{497E1073-6F2C-47A2-B097-F2E718413859}"/>
    <cellStyle name="Comma 6 3 2" xfId="646" xr:uid="{1CCCEC8E-E9E3-4F6A-B6F7-C869A8849883}"/>
    <cellStyle name="Comma 6 3 3" xfId="555" xr:uid="{4EA1AE15-AFDA-462A-9E88-A6231395547F}"/>
    <cellStyle name="Comma 6 4" xfId="645" xr:uid="{0C5D8FB3-1C08-420D-A52C-480940EDC7A3}"/>
    <cellStyle name="Comma 6 5" xfId="611" xr:uid="{04F87A14-13A2-4A12-A6C9-3105503A6117}"/>
    <cellStyle name="Comma 6 6" xfId="553" xr:uid="{C01EE99F-AED0-43ED-94FB-C7B177762820}"/>
    <cellStyle name="Comma 7" xfId="135" xr:uid="{EFA80A50-40CD-4EED-B8D1-DDACC0BFE09B}"/>
    <cellStyle name="Comma 7 2" xfId="296" xr:uid="{C65E150E-BF46-40DE-85D5-A060E2285182}"/>
    <cellStyle name="Comma 7 2 2" xfId="647" xr:uid="{1CBD6508-DD74-4C0B-B556-222B6646B01D}"/>
    <cellStyle name="Comma 7 2 3" xfId="556" xr:uid="{D52194E9-7FBE-423B-8CF1-8024D52AFF36}"/>
    <cellStyle name="Comma 8" xfId="297" xr:uid="{4B10E7EE-F6F9-4266-934A-53C3933E545A}"/>
    <cellStyle name="Comma 8 2" xfId="648" xr:uid="{22C789FF-9688-4BE2-B6A3-66822D6C030C}"/>
    <cellStyle name="Comma 8 3" xfId="557" xr:uid="{6C709CD2-2BB9-4777-85F3-5A50DBEA0B7B}"/>
    <cellStyle name="Comma 9" xfId="298" xr:uid="{B6190141-14EB-4B5F-B349-341C0C2A5BCD}"/>
    <cellStyle name="Comma 9 2" xfId="649" xr:uid="{6EA46155-84EF-4ECC-98F6-9DCDDCAC0CBE}"/>
    <cellStyle name="Comma 9 3" xfId="558" xr:uid="{6E7CD7F4-6914-493A-8923-490736BAC6EB}"/>
    <cellStyle name="Comma0" xfId="48" xr:uid="{5C9DB726-0291-4B59-8BF4-7ADA79C7CB57}"/>
    <cellStyle name="Currency 2" xfId="75" xr:uid="{98A0916A-D469-4CB6-BFAE-73EBC25DBF08}"/>
    <cellStyle name="Currency0" xfId="49" xr:uid="{3D36CD6E-1F3E-40DC-8D79-57340D2C7DB5}"/>
    <cellStyle name="Date" xfId="50" xr:uid="{CCE930E7-CA20-4641-85B1-1D9C4B119DEF}"/>
    <cellStyle name="Euro" xfId="51" xr:uid="{C9926664-36DF-4D04-B9D3-9FA5CA977B7D}"/>
    <cellStyle name="Explanatory Text" xfId="5" builtinId="53"/>
    <cellStyle name="Explanatory Text 2" xfId="299" xr:uid="{E471FECC-7909-4D1B-86CD-C55D81C382CD}"/>
    <cellStyle name="Explanatory Text 3" xfId="300" xr:uid="{3A9B36CE-9F02-4149-8AB7-0FF0B5AAFA6D}"/>
    <cellStyle name="Explanatory Text 4" xfId="301" xr:uid="{D35861FF-CA03-43D1-AAAD-366EAB9C3EB3}"/>
    <cellStyle name="Explanatory Text 5" xfId="500" xr:uid="{E421A88C-7CD6-41D7-AF10-EADE3528DF0A}"/>
    <cellStyle name="Fixed" xfId="52" xr:uid="{8DF8DD5B-4CE1-4274-98D7-4FC78A5B68FC}"/>
    <cellStyle name="Good" xfId="11" builtinId="26" customBuiltin="1"/>
    <cellStyle name="Good 2" xfId="302" xr:uid="{CBB1C5AB-F171-4A82-8722-5052F7085ACC}"/>
    <cellStyle name="Good 3" xfId="303" xr:uid="{B5156B61-3540-40A4-A75B-9D7573616DEF}"/>
    <cellStyle name="Good 4" xfId="304" xr:uid="{0F6159DC-3283-45D5-AAE7-869F68C226CD}"/>
    <cellStyle name="Grey" xfId="53" xr:uid="{77CFD0BB-7337-40AE-BC8F-C20F65B8E74C}"/>
    <cellStyle name="Header1" xfId="54" xr:uid="{9B5D2CD9-D824-411F-ACB9-35A9534F68A8}"/>
    <cellStyle name="Header2" xfId="55" xr:uid="{4172AE8B-C764-4E55-A710-EB0C038CA35F}"/>
    <cellStyle name="Heading 1" xfId="7" builtinId="16" customBuiltin="1"/>
    <cellStyle name="Heading 1 10" xfId="305" xr:uid="{E2EFEA79-3AD2-4D03-91A0-0F1D823B319C}"/>
    <cellStyle name="Heading 1 11" xfId="306" xr:uid="{B4FDD40D-1D9B-490E-BB3C-41E820A833EA}"/>
    <cellStyle name="Heading 1 12" xfId="307" xr:uid="{77301878-7D42-47F9-AC08-9F84730ED1F7}"/>
    <cellStyle name="Heading 1 13" xfId="308" xr:uid="{9F5957BB-08DF-4619-A3E1-87CB1B12CFC0}"/>
    <cellStyle name="Heading 1 14" xfId="309" xr:uid="{04A4162D-F35F-44F6-B1AF-C14DAF616FC1}"/>
    <cellStyle name="Heading 1 15" xfId="310" xr:uid="{3DAB993F-D2DF-4587-8D76-718AF4DF426D}"/>
    <cellStyle name="Heading 1 16" xfId="311" xr:uid="{8D5B5D87-13FC-4A6F-BF7E-F748DECD1136}"/>
    <cellStyle name="Heading 1 17" xfId="312" xr:uid="{C939D7A0-5989-4C7B-B21C-E89B317D7DE9}"/>
    <cellStyle name="Heading 1 18" xfId="313" xr:uid="{41D203AD-BE52-4F0C-9C2E-67054D660DB4}"/>
    <cellStyle name="Heading 1 19" xfId="314" xr:uid="{3A268CBD-A8F3-4232-A390-BE4B77950F58}"/>
    <cellStyle name="Heading 1 2" xfId="315" xr:uid="{43213A9E-FAB5-4CD5-A68E-A496B9C8F1BB}"/>
    <cellStyle name="Heading 1 2 2" xfId="316" xr:uid="{5939DFCD-DE12-40AC-A7C8-5AA4FFB782F4}"/>
    <cellStyle name="Heading 1 20" xfId="317" xr:uid="{82E990C5-1398-4094-A6E0-8879A0BF5C82}"/>
    <cellStyle name="Heading 1 21" xfId="318" xr:uid="{3235279C-4D40-4DB3-8E9C-99CDBE2EDDF6}"/>
    <cellStyle name="Heading 1 22" xfId="319" xr:uid="{28C621C3-038A-4FDB-AE06-8EEB6017FA66}"/>
    <cellStyle name="Heading 1 23" xfId="320" xr:uid="{727FECEA-D6EC-4F4F-B65B-A441C90800B7}"/>
    <cellStyle name="Heading 1 24" xfId="321" xr:uid="{934CE57D-2D3B-4AEA-9B59-AFA3DE341DFF}"/>
    <cellStyle name="Heading 1 25" xfId="322" xr:uid="{BB35EBDE-C484-4581-8719-52EF72B9F43C}"/>
    <cellStyle name="Heading 1 26" xfId="323" xr:uid="{16E3CB68-2CA6-4214-BF7E-C50070579AB0}"/>
    <cellStyle name="Heading 1 27" xfId="324" xr:uid="{4E8E7222-56A2-46C9-8A06-15A8B3EBE468}"/>
    <cellStyle name="Heading 1 28" xfId="325" xr:uid="{9D09B1B9-F71B-4549-BC6E-B420489167F1}"/>
    <cellStyle name="Heading 1 29" xfId="326" xr:uid="{710AE2D9-CCBB-496F-8C06-1C43A5EC0462}"/>
    <cellStyle name="Heading 1 3" xfId="327" xr:uid="{8A551F74-707C-433F-A4EE-7061AAC08F3B}"/>
    <cellStyle name="Heading 1 3 2" xfId="328" xr:uid="{9262624F-E3BA-428C-961E-A19DA8FB192C}"/>
    <cellStyle name="Heading 1 30" xfId="329" xr:uid="{91CD66CB-6EB9-4266-9ED8-203EB78B8CDF}"/>
    <cellStyle name="Heading 1 31" xfId="330" xr:uid="{E6E4CA33-5BF7-4A73-A2DA-0BC3A5CE8281}"/>
    <cellStyle name="Heading 1 32" xfId="331" xr:uid="{6766FB10-E522-418C-B643-D2244F22C777}"/>
    <cellStyle name="Heading 1 33" xfId="332" xr:uid="{D2BEE353-8C85-4B5D-82D6-5D0CE060E7B7}"/>
    <cellStyle name="Heading 1 34" xfId="333" xr:uid="{0469CB83-66D7-4EDC-B143-95A9511C7669}"/>
    <cellStyle name="Heading 1 4" xfId="334" xr:uid="{77D4BC50-A6CD-43D5-9621-0B120E3DBBBA}"/>
    <cellStyle name="Heading 1 5" xfId="335" xr:uid="{DCAE1478-63CD-4017-9906-C77B287D5C8D}"/>
    <cellStyle name="Heading 1 6" xfId="336" xr:uid="{2455F16D-DF57-4D3F-811D-82EB59333B1E}"/>
    <cellStyle name="Heading 1 7" xfId="337" xr:uid="{2F7FE28F-5E27-4D97-A061-490405F07058}"/>
    <cellStyle name="Heading 1 8" xfId="338" xr:uid="{B65849BD-4500-4DFC-AFE5-AF884B6C7CB3}"/>
    <cellStyle name="Heading 1 9" xfId="339" xr:uid="{6DB42CA0-CBFD-47E3-B14D-D9CEEF1EB130}"/>
    <cellStyle name="Heading 2" xfId="8" builtinId="17" customBuiltin="1"/>
    <cellStyle name="Heading 2 10" xfId="340" xr:uid="{F23FB1FE-0966-41E5-8FD6-57DDBBD67472}"/>
    <cellStyle name="Heading 2 11" xfId="341" xr:uid="{C2D9CB94-F7E1-4F12-A362-0CFDD075F1C4}"/>
    <cellStyle name="Heading 2 12" xfId="342" xr:uid="{71BB6862-50DD-4E72-B161-101CBAE3B987}"/>
    <cellStyle name="Heading 2 13" xfId="343" xr:uid="{8056BDE5-8C83-4F3E-9352-32CDEA1E9B75}"/>
    <cellStyle name="Heading 2 14" xfId="344" xr:uid="{ED7DBE33-1581-4907-96CF-A88458C45432}"/>
    <cellStyle name="Heading 2 15" xfId="345" xr:uid="{5798C752-450E-4E27-909B-F68752B0DD37}"/>
    <cellStyle name="Heading 2 16" xfId="346" xr:uid="{93DF57B5-53FC-4241-83C2-4DF8D52FEA0B}"/>
    <cellStyle name="Heading 2 17" xfId="347" xr:uid="{FA774EC4-4E8C-451F-9076-6DA8BDB14033}"/>
    <cellStyle name="Heading 2 18" xfId="348" xr:uid="{23D832D4-8BB4-43DF-A1C1-2E6BCE02499C}"/>
    <cellStyle name="Heading 2 19" xfId="349" xr:uid="{C4A6CD45-4356-4017-A9F6-1D3A315DAFEE}"/>
    <cellStyle name="Heading 2 2" xfId="350" xr:uid="{B7EE7F9C-693A-455F-9D68-6F26BD6DE3B1}"/>
    <cellStyle name="Heading 2 2 2" xfId="351" xr:uid="{DE095F60-E4D2-4281-A7AC-7CC386BD9D47}"/>
    <cellStyle name="Heading 2 20" xfId="352" xr:uid="{5B9D7A57-FDE3-4ABE-AF2A-B55CB70D32ED}"/>
    <cellStyle name="Heading 2 21" xfId="353" xr:uid="{B5FCAA59-B76D-4DAD-9941-745C3C7EF419}"/>
    <cellStyle name="Heading 2 22" xfId="354" xr:uid="{C5DF941A-7AAE-4CBD-9C51-7E687DE1CB2A}"/>
    <cellStyle name="Heading 2 23" xfId="355" xr:uid="{C9A73AE7-58D3-4084-8839-36283EE8CDCE}"/>
    <cellStyle name="Heading 2 24" xfId="356" xr:uid="{84589571-0EF4-4684-BBEB-328DBCF58843}"/>
    <cellStyle name="Heading 2 25" xfId="357" xr:uid="{B4F11822-F7F6-4513-9B95-AA1F8589BE01}"/>
    <cellStyle name="Heading 2 26" xfId="358" xr:uid="{B5B0A2DF-9714-4489-9335-88D305108BC0}"/>
    <cellStyle name="Heading 2 27" xfId="359" xr:uid="{42A95D60-6E80-4B8B-A6D3-C79A2DF134EE}"/>
    <cellStyle name="Heading 2 28" xfId="360" xr:uid="{11F0DF8F-C772-4404-AA56-4852BDF6604F}"/>
    <cellStyle name="Heading 2 29" xfId="361" xr:uid="{9B13E445-08AD-4075-8539-9BB1CE97B156}"/>
    <cellStyle name="Heading 2 3" xfId="362" xr:uid="{9056EB51-5CA3-4F5E-90E0-A53B45184A2A}"/>
    <cellStyle name="Heading 2 3 2" xfId="363" xr:uid="{FF8DDE14-DC6A-4D9B-A52B-C89B49FCA3B8}"/>
    <cellStyle name="Heading 2 30" xfId="364" xr:uid="{37023555-7D33-46C8-A216-C77EADBBFBA9}"/>
    <cellStyle name="Heading 2 31" xfId="365" xr:uid="{201C1C55-FF5C-4698-BA56-428D618381CB}"/>
    <cellStyle name="Heading 2 32" xfId="366" xr:uid="{D64F2F3D-5B73-47DD-978D-8AC688E30700}"/>
    <cellStyle name="Heading 2 33" xfId="367" xr:uid="{6B6B22E7-94E9-4847-8B92-A250F7AACF50}"/>
    <cellStyle name="Heading 2 34" xfId="368" xr:uid="{47139949-F6EE-4B6B-BC0A-14CF691EF6FC}"/>
    <cellStyle name="Heading 2 4" xfId="369" xr:uid="{8A18AB02-8A99-4545-895C-D14B5BB248BF}"/>
    <cellStyle name="Heading 2 5" xfId="370" xr:uid="{A1548743-6EE6-49F5-90F4-0BA8D91D0E52}"/>
    <cellStyle name="Heading 2 6" xfId="371" xr:uid="{3C9151C1-0A4D-44B1-8CBA-30B7C6EC5FEC}"/>
    <cellStyle name="Heading 2 7" xfId="372" xr:uid="{5FC0B954-0683-4835-89BC-469E72E02D97}"/>
    <cellStyle name="Heading 2 8" xfId="373" xr:uid="{426F2A67-41DC-4F66-B239-3313879C8532}"/>
    <cellStyle name="Heading 2 9" xfId="374" xr:uid="{25E27993-40CD-4C33-86AC-F4F39159DDA2}"/>
    <cellStyle name="Heading 3" xfId="9" builtinId="18" customBuiltin="1"/>
    <cellStyle name="Heading 3 2" xfId="375" xr:uid="{03A61C17-2479-45C3-B64B-F2ACB519DA93}"/>
    <cellStyle name="Heading 3 3" xfId="376" xr:uid="{72B8D778-5150-47AF-AF8D-D3F570675370}"/>
    <cellStyle name="Heading 4" xfId="10" builtinId="19" customBuiltin="1"/>
    <cellStyle name="Heading 4 2" xfId="377" xr:uid="{E5C5320A-C31F-4230-9287-9E2B7003CAE1}"/>
    <cellStyle name="Heading 4 3" xfId="378" xr:uid="{A779D2D8-FF01-4F0B-AE2E-111A0182DD2B}"/>
    <cellStyle name="Hyperlink" xfId="2" builtinId="8"/>
    <cellStyle name="Hyperlink 2" xfId="4" xr:uid="{00000000-0005-0000-0000-000002000000}"/>
    <cellStyle name="Hyperlink 2 2" xfId="379" xr:uid="{9B5CF078-2DE1-450C-A401-7911036672E2}"/>
    <cellStyle name="Hyperlink 3" xfId="497" xr:uid="{F4B5F67B-74FC-46BF-9EAA-01BCFE8E2EEF}"/>
    <cellStyle name="Input" xfId="13" builtinId="20" customBuiltin="1"/>
    <cellStyle name="Input [yellow]" xfId="56" xr:uid="{6755F7F7-CB62-4F63-8743-99E119FCDBA9}"/>
    <cellStyle name="Input 2" xfId="380" xr:uid="{5A8313B0-0530-42F8-9091-1F8608617466}"/>
    <cellStyle name="Input 3" xfId="381" xr:uid="{B47FA817-D837-4FD7-AEA9-9A5F1F0759CE}"/>
    <cellStyle name="Input 4" xfId="382" xr:uid="{50499481-DA9F-4EF0-BC94-E1EEC300DB65}"/>
    <cellStyle name="Input 5" xfId="383" xr:uid="{892D5E6D-C01B-425C-B492-BD145B69B5DD}"/>
    <cellStyle name="Input 6" xfId="384" xr:uid="{EA0E061D-C6BD-45B4-A219-BDCC0124052B}"/>
    <cellStyle name="item2" xfId="559" xr:uid="{C856BAB7-0AFB-4D8F-8708-EC8B462F7F9B}"/>
    <cellStyle name="Linked Cell" xfId="16" builtinId="24" customBuiltin="1"/>
    <cellStyle name="Linked Cell 2" xfId="385" xr:uid="{BDEB08DF-EF9D-4BD1-89D4-9BC20F23729C}"/>
    <cellStyle name="Linked Cell 3" xfId="386" xr:uid="{FF1299E7-FE7A-4B0B-9A06-B1D1AC327E13}"/>
    <cellStyle name="Linked Cell 4" xfId="387" xr:uid="{5F7D2AAE-BDCD-4477-8A72-CA9EE046B709}"/>
    <cellStyle name="m49048872" xfId="121" xr:uid="{AA338AEE-CB0C-4F14-8487-EF5E93F144B8}"/>
    <cellStyle name="MANKAD" xfId="560" xr:uid="{618B6986-CEC7-421A-A221-B8774AECEE07}"/>
    <cellStyle name="Neutral 2" xfId="388" xr:uid="{D978611D-BCE1-4FE0-B929-E59E0DC1C331}"/>
    <cellStyle name="Neutral 3" xfId="389" xr:uid="{8490FFA3-5861-4FB7-B0E5-C948CA2A0EF3}"/>
    <cellStyle name="Neutral 4" xfId="390" xr:uid="{578ED6A9-493E-4225-A6D3-9D46A68C1A29}"/>
    <cellStyle name="Neutral 5" xfId="498" xr:uid="{AC4EC122-FAF4-4E40-8617-82B61F0776F5}"/>
    <cellStyle name="no dec" xfId="561" xr:uid="{D9BAFC5B-0A33-48CF-9835-D954BAB59A4E}"/>
    <cellStyle name="Normal" xfId="0" builtinId="0"/>
    <cellStyle name="Normal - Style1" xfId="57" xr:uid="{E921EB26-9890-48EB-A3BD-212417A2F5C2}"/>
    <cellStyle name="Normal 10" xfId="117" xr:uid="{D660A419-5BAB-4F41-9224-1D7B66AF4CCC}"/>
    <cellStyle name="Normal 10 2" xfId="76" xr:uid="{0D146E32-A732-4856-A128-C71431CF0ECA}"/>
    <cellStyle name="Normal 10 3" xfId="138" xr:uid="{002E30DD-C8FB-4AD1-BF56-7B4CF8C52067}"/>
    <cellStyle name="Normal 10 3 2" xfId="489" xr:uid="{6399CCD5-DDC5-44DB-9C09-BA4A06B771B6}"/>
    <cellStyle name="Normal 11" xfId="127" xr:uid="{9234442C-CC48-46C5-8249-823527F9DBEF}"/>
    <cellStyle name="Normal 11 2" xfId="77" xr:uid="{5791E2BA-0466-4D6D-953E-7E26D53D414A}"/>
    <cellStyle name="Normal 11 3" xfId="650" xr:uid="{17A41245-96AE-4B4B-B903-273B4D7DEF99}"/>
    <cellStyle name="Normal 11 4" xfId="562" xr:uid="{A4A23FDD-1F04-4391-81BF-2EC8C0682A4D}"/>
    <cellStyle name="Normal 12" xfId="58" xr:uid="{D479FC81-0082-4844-9408-450DBB7B8377}"/>
    <cellStyle name="Normal 12 2" xfId="78" xr:uid="{ECE48F23-6BAF-469D-BCF1-A9B32DF10497}"/>
    <cellStyle name="Normal 12 3" xfId="651" xr:uid="{79AFE260-21AE-4EDE-B8E2-274F982D34BB}"/>
    <cellStyle name="Normal 13" xfId="59" xr:uid="{DBBBF537-98D0-48D3-8C9F-650A85975579}"/>
    <cellStyle name="Normal 13 2" xfId="79" xr:uid="{2C049253-4D38-4E65-94B7-2D16C0CA121E}"/>
    <cellStyle name="Normal 13 3" xfId="652" xr:uid="{1D92593F-184E-4A3A-BCEC-E904A64E475D}"/>
    <cellStyle name="Normal 14" xfId="391" xr:uid="{2ED566C7-1610-49BE-9372-FC25E598F21C}"/>
    <cellStyle name="Normal 14 2" xfId="80" xr:uid="{70C84516-F7E9-4F6F-BD48-B9494F0BA757}"/>
    <cellStyle name="Normal 14 3" xfId="653" xr:uid="{3257C5A4-8569-4256-A03A-60CA87D7E067}"/>
    <cellStyle name="Normal 14 4" xfId="563" xr:uid="{BAD6877F-9BAC-406A-BABB-10C597711AB2}"/>
    <cellStyle name="Normal 15" xfId="60" xr:uid="{4574DFCB-DD7E-4D0F-90BD-EC8B5743E5ED}"/>
    <cellStyle name="Normal 15 2" xfId="81" xr:uid="{3D515A1F-69AA-4D1E-91FD-1FC7C09FF064}"/>
    <cellStyle name="Normal 15 3" xfId="654" xr:uid="{2EDB35B4-DBDB-4F6D-9D7C-C3F39EECEE66}"/>
    <cellStyle name="Normal 16" xfId="61" xr:uid="{13B67C22-534E-4D9B-B846-822ED6912A3A}"/>
    <cellStyle name="Normal 16 2" xfId="82" xr:uid="{F907E82D-225A-4E4D-BD64-17EC6607F004}"/>
    <cellStyle name="Normal 16 3" xfId="655" xr:uid="{25A61B71-9B5A-446B-83E9-3D9AA6FC0005}"/>
    <cellStyle name="Normal 17" xfId="62" xr:uid="{4AE03EED-FFFB-4728-B4D3-1D670D13C04D}"/>
    <cellStyle name="Normal 17 2" xfId="83" xr:uid="{A6C05DAA-006E-450A-A91E-D36B979A49FA}"/>
    <cellStyle name="Normal 17 3" xfId="656" xr:uid="{7A1DE8D2-67D4-4D05-9E62-9974C5DF9787}"/>
    <cellStyle name="Normal 18" xfId="495" xr:uid="{10E97B17-E71F-497B-83E4-E8387A05AA48}"/>
    <cellStyle name="Normal 18 2" xfId="84" xr:uid="{72C3B398-EDE6-4ADB-9BB6-7A9C0A2115EF}"/>
    <cellStyle name="Normal 18 3" xfId="657" xr:uid="{FBC54DB4-9516-4B97-84FC-CA3F392D1D44}"/>
    <cellStyle name="Normal 18 4" xfId="564" xr:uid="{4A882EE9-444B-4CC0-936C-46EE9F049D5F}"/>
    <cellStyle name="Normal 19" xfId="63" xr:uid="{6E418F32-5CA9-442A-9177-37ECF1BA411F}"/>
    <cellStyle name="Normal 19 2" xfId="85" xr:uid="{9702C621-5AEA-4C94-BC4E-AED44B3AD285}"/>
    <cellStyle name="Normal 19 3" xfId="658" xr:uid="{CD3D9CFF-921F-4A23-82F3-718F1FC3F47B}"/>
    <cellStyle name="Normal 2" xfId="3" xr:uid="{00000000-0005-0000-0000-000004000000}"/>
    <cellStyle name="Normal 2 10" xfId="392" xr:uid="{EFB55E3B-9E2F-41D7-9993-AB811A05D908}"/>
    <cellStyle name="Normal 2 11" xfId="393" xr:uid="{819CA8C1-8739-4C7A-AF89-9A10612CCAAE}"/>
    <cellStyle name="Normal 2 12" xfId="394" xr:uid="{BBA4AEAB-E6CF-4D32-AF61-BB7DC736C4EF}"/>
    <cellStyle name="Normal 2 13" xfId="395" xr:uid="{90F7884F-EE2A-4086-B526-CBAE10DC8B94}"/>
    <cellStyle name="Normal 2 14" xfId="396" xr:uid="{AF21BEA7-9B43-45DD-9FE1-89C74D19431B}"/>
    <cellStyle name="Normal 2 15" xfId="397" xr:uid="{25946CED-9484-4AD5-89B1-DDC1C48938E2}"/>
    <cellStyle name="Normal 2 16" xfId="398" xr:uid="{B049C6B5-C26B-4467-8A92-C54F21F4CE93}"/>
    <cellStyle name="Normal 2 17" xfId="399" xr:uid="{3B8BC59F-4452-4A20-B3C8-AE011E3ABE0A}"/>
    <cellStyle name="Normal 2 18" xfId="400" xr:uid="{2D61901D-F222-44A6-8B06-4B7C167231DD}"/>
    <cellStyle name="Normal 2 19" xfId="401" xr:uid="{DA2EE444-E5B8-4635-A1A0-9BE7299940B3}"/>
    <cellStyle name="Normal 2 2" xfId="64" xr:uid="{630DDA57-6B2C-4E9C-9348-3F7F4A90BE21}"/>
    <cellStyle name="Normal 2 2 2" xfId="402" xr:uid="{FB413CE2-FC83-40FE-AD8A-F7F958591CC8}"/>
    <cellStyle name="Normal 2 2 2 2" xfId="403" xr:uid="{04BA2BF9-EE65-4B3E-AB88-419F48229904}"/>
    <cellStyle name="Normal 2 2 3" xfId="606" xr:uid="{02550A78-415D-4E33-A167-622B0D3AF304}"/>
    <cellStyle name="Normal 2 20" xfId="493" xr:uid="{98F68F19-3AE5-49CC-800B-C918D367F494}"/>
    <cellStyle name="Normal 2 20 2" xfId="566" xr:uid="{4A7E49D2-1338-4121-B273-9D24A1FAB07D}"/>
    <cellStyle name="Normal 2 21" xfId="567" xr:uid="{849182C7-475A-422E-A4BC-FF80D101BEC3}"/>
    <cellStyle name="Normal 2 22" xfId="568" xr:uid="{B05FFBFD-A9B0-4A3A-8C06-DE9E1174A37C}"/>
    <cellStyle name="Normal 2 23" xfId="659" xr:uid="{34F2E346-B476-46FA-ADD9-7D2D2139E471}"/>
    <cellStyle name="Normal 2 24" xfId="601" xr:uid="{5405956F-DF25-48F4-8507-E1B15BB4AE20}"/>
    <cellStyle name="Normal 2 25" xfId="39" xr:uid="{87772EE1-9C64-476B-9E4A-1D5C4BFD92E1}"/>
    <cellStyle name="Normal 2 3" xfId="124" xr:uid="{ABF408F2-C816-466D-866B-784790D1E081}"/>
    <cellStyle name="Normal 2 3 2" xfId="404" xr:uid="{C2BEF229-64EE-4949-A142-7DF85744A4C0}"/>
    <cellStyle name="Normal 2 3 2 2" xfId="405" xr:uid="{6A9778E9-0BC4-4353-96DF-BE8FB2914FB9}"/>
    <cellStyle name="Normal 2 4" xfId="128" xr:uid="{CC7FB111-2A8B-4E07-B6BB-8958659549E5}"/>
    <cellStyle name="Normal 2 4 2" xfId="406" xr:uid="{C8C799F6-39FA-4E1E-927B-30E7C74868DF}"/>
    <cellStyle name="Normal 2 4 2 2" xfId="569" xr:uid="{42E044DE-B1E8-4CEF-B391-80DEE708D95B}"/>
    <cellStyle name="Normal 2 5" xfId="407" xr:uid="{AA3E3A79-7E4C-4E60-B184-B8B465F0B25C}"/>
    <cellStyle name="Normal 2 5 2" xfId="571" xr:uid="{C3DDA0CB-2609-4E29-8290-06440D43826B}"/>
    <cellStyle name="Normal 2 5 3" xfId="570" xr:uid="{07475C7C-443B-4F19-8111-FDB12CE301F2}"/>
    <cellStyle name="Normal 2 6" xfId="408" xr:uid="{279098AE-3220-497B-9122-6552EE5EB351}"/>
    <cellStyle name="Normal 2 7" xfId="409" xr:uid="{FA3DBA0D-2D9A-48A3-B228-131F2BF7244B}"/>
    <cellStyle name="Normal 2 8" xfId="410" xr:uid="{163E3BBA-668F-4071-B69D-C3C894E907A2}"/>
    <cellStyle name="Normal 2 9" xfId="411" xr:uid="{F9E2DB67-F0AD-4165-8F11-3E26637C60F6}"/>
    <cellStyle name="Normal 2_allocation" xfId="65" xr:uid="{DA51F43E-2F96-4148-A2F3-B204491113FA}"/>
    <cellStyle name="Normal 20" xfId="66" xr:uid="{792D6221-6A92-4745-83F3-E92AED12D64B}"/>
    <cellStyle name="Normal 20 2" xfId="86" xr:uid="{CC892674-FEEE-4161-95DA-74534FCF5034}"/>
    <cellStyle name="Normal 20 3" xfId="660" xr:uid="{FB9F75C0-878A-4038-9AE7-FF1060729DA5}"/>
    <cellStyle name="Normal 21" xfId="572" xr:uid="{49E8D4C8-0DBD-46D7-952C-0EEF0666E6FF}"/>
    <cellStyle name="Normal 21 2" xfId="87" xr:uid="{5400B814-FB07-4FFD-AB54-9B43B8362861}"/>
    <cellStyle name="Normal 21 3" xfId="661" xr:uid="{13BFA0B9-9D2E-448B-8769-4E7478BACDD8}"/>
    <cellStyle name="Normal 22" xfId="573" xr:uid="{636A4DCD-6AF2-4875-81FC-9EBDD64261EA}"/>
    <cellStyle name="Normal 22 2" xfId="88" xr:uid="{CC4ADB1B-CC31-4E8B-A96D-A26DB76E909C}"/>
    <cellStyle name="Normal 22 3" xfId="662" xr:uid="{24A7F76C-FBA1-468B-9F2D-7DA349B21988}"/>
    <cellStyle name="Normal 23" xfId="574" xr:uid="{ED4013A9-531E-4D22-AA45-14964A115C59}"/>
    <cellStyle name="Normal 23 2" xfId="89" xr:uid="{2C6B51F6-E82F-4D53-B9AA-15BFEDC14994}"/>
    <cellStyle name="Normal 23 3" xfId="663" xr:uid="{C02956AC-F42A-4AC4-93D9-7FF18FB934F9}"/>
    <cellStyle name="Normal 24" xfId="575" xr:uid="{08EC10C7-70D9-48B2-A7BD-7069B6B57E31}"/>
    <cellStyle name="Normal 24 2" xfId="90" xr:uid="{CAE9935D-0D40-4EAD-B22D-E5614001CBDB}"/>
    <cellStyle name="Normal 24 3" xfId="664" xr:uid="{1395BC7E-8B7F-4588-B260-7A4F30DF366A}"/>
    <cellStyle name="Normal 25" xfId="507" xr:uid="{744783C7-284A-4303-85A6-73CEA35A1378}"/>
    <cellStyle name="Normal 25 2" xfId="91" xr:uid="{88014033-3A29-4288-9250-AE486577BBA4}"/>
    <cellStyle name="Normal 26" xfId="599" xr:uid="{56B560C7-47A2-4FE8-97D1-3F27E2DFB546}"/>
    <cellStyle name="Normal 27" xfId="675" xr:uid="{60D4397B-D8BD-48CE-82E9-DD06FFAEC6D2}"/>
    <cellStyle name="Normal 27 2" xfId="92" xr:uid="{86EA5B50-016E-46E5-AFC8-FBD19A4930CD}"/>
    <cellStyle name="Normal 28" xfId="38" xr:uid="{15E858AD-6136-4896-9136-450692C1B262}"/>
    <cellStyle name="Normal 28 2" xfId="93" xr:uid="{C9C7C263-9705-4246-B2E4-E55ABD2C9AD2}"/>
    <cellStyle name="Normal 29" xfId="499" xr:uid="{D742D630-9C99-4C16-AE5C-8FF3EB58817F}"/>
    <cellStyle name="Normal 29 2" xfId="94" xr:uid="{F1E5CA20-EF91-4B4D-AC39-504B0183A52D}"/>
    <cellStyle name="Normal 3" xfId="40" xr:uid="{AF71005E-4F88-4963-94C8-68FB406800EB}"/>
    <cellStyle name="Normal 3 2" xfId="123" xr:uid="{35B4FF37-2DC9-4778-BF65-F06F607082D6}"/>
    <cellStyle name="Normal 3 2 2" xfId="412" xr:uid="{8DBB4A0B-71D8-47EC-9A84-E8022408FB41}"/>
    <cellStyle name="Normal 3 2 3" xfId="413" xr:uid="{53144D3F-EB8E-47AF-89A3-5D2015F524FE}"/>
    <cellStyle name="Normal 3 3" xfId="130" xr:uid="{42E015C1-199E-45B8-94D8-725D3A17F8CA}"/>
    <cellStyle name="Normal 3 3 2" xfId="414" xr:uid="{2528D96B-F6EE-4A8A-B11E-21AC0D0B0DFD}"/>
    <cellStyle name="Normal 3 3 2 2" xfId="665" xr:uid="{0D10F996-A089-4225-88F7-907127BCFD1C}"/>
    <cellStyle name="Normal 3 3 3" xfId="415" xr:uid="{E44DD44C-46F4-480C-85FE-F1042AB6226C}"/>
    <cellStyle name="Normal 3 3 4" xfId="576" xr:uid="{981B9FDD-1368-428C-81DF-74D9BE38B9F6}"/>
    <cellStyle name="Normal 3 4" xfId="494" xr:uid="{5A97961A-116C-47FA-88C8-784C39A99F38}"/>
    <cellStyle name="Normal 3 6" xfId="416" xr:uid="{A377686D-C7C1-4B49-8153-379AE1EB0E4F}"/>
    <cellStyle name="Normal 30" xfId="680" xr:uid="{59EED159-56CC-4D17-90D8-7140FA7BCA0C}"/>
    <cellStyle name="Normal 30 2" xfId="95" xr:uid="{62B465D9-1D90-494E-8038-5645D863C954}"/>
    <cellStyle name="Normal 31" xfId="682" xr:uid="{F0CF1191-706B-4579-970F-FD07F278EB71}"/>
    <cellStyle name="Normal 31 2" xfId="96" xr:uid="{4E514B75-739D-46FD-8EAD-86F43B76B20E}"/>
    <cellStyle name="Normal 32" xfId="683" xr:uid="{804583B3-2A2C-488D-A16D-08190E270588}"/>
    <cellStyle name="Normal 32 2" xfId="97" xr:uid="{65142DD1-1933-4B66-801F-CB5461A12BE1}"/>
    <cellStyle name="Normal 33 2" xfId="98" xr:uid="{5D09E21D-7A74-4EBC-9299-5B291C7D437D}"/>
    <cellStyle name="Normal 34 2" xfId="99" xr:uid="{92AC72FF-40E1-47F7-93C3-8574BF6FE0A3}"/>
    <cellStyle name="Normal 35" xfId="417" xr:uid="{D21D7C6E-89FC-465A-99B3-385174CE477E}"/>
    <cellStyle name="Normal 35 2" xfId="100" xr:uid="{EC561960-C2D5-4889-9A84-813C14DA53FF}"/>
    <cellStyle name="Normal 36" xfId="418" xr:uid="{03C6792B-45B9-4353-80B0-7EB53183916E}"/>
    <cellStyle name="Normal 36 2" xfId="101" xr:uid="{A64166F8-710F-42D6-A0FC-4C0327C3AA5D}"/>
    <cellStyle name="Normal 365" xfId="678" xr:uid="{06E4D884-2CB5-49F9-82D7-B39577FE2FB2}"/>
    <cellStyle name="Normal 37" xfId="419" xr:uid="{E35796D5-0526-491E-A69A-646EBA4CFDB9}"/>
    <cellStyle name="Normal 37 2" xfId="102" xr:uid="{EEDE65B3-FF52-499D-BF07-BE82ED0C3CE4}"/>
    <cellStyle name="Normal 38" xfId="420" xr:uid="{EAC35E91-F3FC-449D-A941-6A7777781696}"/>
    <cellStyle name="Normal 38 2" xfId="103" xr:uid="{044EC7F0-E50B-496C-9D28-3A36A09D5595}"/>
    <cellStyle name="Normal 39" xfId="421" xr:uid="{E93735FB-ACE0-4603-A522-3A135618C634}"/>
    <cellStyle name="Normal 39 2" xfId="104" xr:uid="{23660A1A-EC8D-48E7-840A-65C2A676EFCD}"/>
    <cellStyle name="Normal 4" xfId="41" xr:uid="{6F1E2E10-50CC-4403-96C0-63CDD7F5DF50}"/>
    <cellStyle name="Normal 4 2" xfId="105" xr:uid="{3077F40A-DEDA-4845-81F1-21EDEDD8910E}"/>
    <cellStyle name="Normal 4 2 2" xfId="422" xr:uid="{6544C3B4-12DE-4969-BDD7-3D1AFCD359D9}"/>
    <cellStyle name="Normal 4 2 2 2" xfId="423" xr:uid="{139799C5-47B6-4FDC-A615-89DCA84E94DE}"/>
    <cellStyle name="Normal 4 2 3" xfId="607" xr:uid="{88F2B005-EBAF-4567-AA01-FB2A109CE080}"/>
    <cellStyle name="Normal 4 2 5" xfId="577" xr:uid="{C9A657B7-D3AF-4CD1-8871-7B2568AFAB0C}"/>
    <cellStyle name="Normal 4 3" xfId="424" xr:uid="{969CF7E7-E67A-4681-9D11-0592EECFE57F}"/>
    <cellStyle name="Normal 4 3 2" xfId="425" xr:uid="{D35EEE37-3FD2-4513-976D-FA37E5053866}"/>
    <cellStyle name="Normal 4 3 3" xfId="578" xr:uid="{60ADA6A5-C513-4037-94FE-DD70255420CE}"/>
    <cellStyle name="Normal 4 4" xfId="426" xr:uid="{C80AA5E3-1B4C-48FD-A40A-534AAD380AB0}"/>
    <cellStyle name="Normal 4 4 2" xfId="579" xr:uid="{A6FF9E1E-79D3-45B3-AA94-B696764D289B}"/>
    <cellStyle name="Normal 4 5" xfId="427" xr:uid="{E94BB1BF-D6BA-4A36-AC60-31982BFE9FA7}"/>
    <cellStyle name="Normal 4 5 2" xfId="666" xr:uid="{7392D719-3C68-42FF-846C-8DFACE35C55C}"/>
    <cellStyle name="Normal 4 6" xfId="604" xr:uid="{B6768595-04C8-4825-ACEA-8486872A7176}"/>
    <cellStyle name="Normal 40" xfId="428" xr:uid="{68C04AA9-9979-4BCC-9E33-C700B194F8EC}"/>
    <cellStyle name="Normal 40 2" xfId="106" xr:uid="{313FA4B3-9557-44F4-A867-87085951DA22}"/>
    <cellStyle name="Normal 41" xfId="429" xr:uid="{8CCD3C11-3637-486F-8631-76E81CEB7AB4}"/>
    <cellStyle name="Normal 41 2" xfId="107" xr:uid="{A52BECF9-992C-4C87-9714-1AA927F11933}"/>
    <cellStyle name="Normal 42" xfId="430" xr:uid="{3958E480-9FE3-4E3C-BF8A-0453C6C59AD8}"/>
    <cellStyle name="Normal 42 2" xfId="108" xr:uid="{5BFFCE15-F49C-4FFA-B691-36A11630B896}"/>
    <cellStyle name="Normal 43" xfId="431" xr:uid="{7AB8AF63-27CE-44BF-A205-D7302F3B6856}"/>
    <cellStyle name="Normal 43 2" xfId="109" xr:uid="{0C23BAFF-A4E4-471E-82AF-BE177A4D69BA}"/>
    <cellStyle name="Normal 44" xfId="432" xr:uid="{E32E874B-BE7E-45C2-B498-2784C5C3E824}"/>
    <cellStyle name="Normal 45" xfId="433" xr:uid="{16569BD9-6BD8-4EC2-A1EA-04494DE27E6C}"/>
    <cellStyle name="Normal 46" xfId="434" xr:uid="{3E99976E-0A94-4506-8A65-9B69B0C60EA0}"/>
    <cellStyle name="Normal 5" xfId="67" xr:uid="{2C1A482E-DB1B-45E6-8B98-D66B31363A2F}"/>
    <cellStyle name="Normal 5 2" xfId="435" xr:uid="{3E6CE871-ACF8-42AC-8044-19427ACA11AC}"/>
    <cellStyle name="Normal 5 2 2" xfId="580" xr:uid="{F169E591-2EB6-48FA-A4CC-1171FA88578A}"/>
    <cellStyle name="Normal 5 3" xfId="436" xr:uid="{A31B0E81-61D6-4DF2-8A75-D16953CA4F0F}"/>
    <cellStyle name="Normal 5 3 2" xfId="667" xr:uid="{5B6F9A5D-B34C-4E01-AEC1-6A74CB3B919D}"/>
    <cellStyle name="Normal 5 4" xfId="437" xr:uid="{692A1D33-CEFA-4BA4-9F25-1A2475539367}"/>
    <cellStyle name="Normal 5 4 2" xfId="608" xr:uid="{0BBC45CF-FD22-4E21-BE50-A59545283BA1}"/>
    <cellStyle name="Normal 5 5" xfId="438" xr:uid="{C6C41EE4-6D62-44BA-8458-41963281C473}"/>
    <cellStyle name="Normal 6" xfId="114" xr:uid="{18B2A469-D3A8-469A-8434-5AB9E1FA121B}"/>
    <cellStyle name="Normal 6 2" xfId="110" xr:uid="{01FEAF4F-466E-4E84-B1C0-9FA6AE0F7F94}"/>
    <cellStyle name="Normal 6 3" xfId="439" xr:uid="{19EDEC01-93D4-4D5A-8074-B4C8F3A3DD3E}"/>
    <cellStyle name="Normal 6 4" xfId="668" xr:uid="{F864E831-2080-4012-856E-4ABF2B65FC74}"/>
    <cellStyle name="Normal 6 5" xfId="610" xr:uid="{3F9D93A8-92C6-4249-991E-52F07194E408}"/>
    <cellStyle name="Normal 6 6" xfId="581" xr:uid="{9F582ED3-1129-43DE-B10F-F09241FB9D1F}"/>
    <cellStyle name="Normal 7" xfId="115" xr:uid="{EFF9BD9E-76AB-40CE-8491-DA8912AAE7BD}"/>
    <cellStyle name="Normal 7 2" xfId="111" xr:uid="{0E82D8EE-0D6A-4176-B87C-530C938C39C6}"/>
    <cellStyle name="Normal 7 3" xfId="583" xr:uid="{778F21B0-7AD3-48F9-9118-D068889EC439}"/>
    <cellStyle name="Normal 7 4" xfId="582" xr:uid="{7376F47E-B656-4A73-B7A0-A04C48612F32}"/>
    <cellStyle name="Normal 8" xfId="116" xr:uid="{E06B0D15-2C43-4509-9FBE-07321268D6B1}"/>
    <cellStyle name="Normal 8 2" xfId="112" xr:uid="{7722C7DD-2E65-4EB0-8732-A89E10A832A8}"/>
    <cellStyle name="Normal 8 3" xfId="491" xr:uid="{B83B2FC8-5E66-4A07-B9AE-1D0E5AC99840}"/>
    <cellStyle name="Normal 8 3 2" xfId="677" xr:uid="{DE5D6F6A-1F2B-447C-ADA6-3C6A82A4D51A}"/>
    <cellStyle name="Normal 8 4" xfId="584" xr:uid="{BC5FE492-C02D-472C-A3E9-CEFC190E37D2}"/>
    <cellStyle name="Normal 9" xfId="68" xr:uid="{5B039645-5964-4A4C-9966-482872CDD620}"/>
    <cellStyle name="Normal 9 2" xfId="113" xr:uid="{D18F2E19-D4A8-4E09-A5ED-B4AA1C33AE15}"/>
    <cellStyle name="Note 2" xfId="136" xr:uid="{4CCD0AE9-137C-4B04-B939-4DD26BA3EEBA}"/>
    <cellStyle name="Note 2 2" xfId="440" xr:uid="{A3A72A80-D500-4B86-BB4B-827431551404}"/>
    <cellStyle name="Note 2 3" xfId="441" xr:uid="{C97E04D0-27C2-46AD-B795-237613836F14}"/>
    <cellStyle name="Note 2 4" xfId="605" xr:uid="{A389C15B-6E2D-4034-A58C-FB7DEDA56C8C}"/>
    <cellStyle name="Note 3" xfId="442" xr:uid="{1ED7B4C9-D27D-4641-BBE3-9170649294BF}"/>
    <cellStyle name="Note 3 2" xfId="670" xr:uid="{D8C2EAC7-25F3-43A5-B091-522F7A3316F0}"/>
    <cellStyle name="Note 3 3" xfId="585" xr:uid="{EC75427F-938A-46D2-B51F-BF8BD57C08A2}"/>
    <cellStyle name="Output" xfId="14" builtinId="21" customBuiltin="1"/>
    <cellStyle name="Output 2" xfId="443" xr:uid="{C00DC4B7-78A3-4D91-B4F3-F41DA1BE76D7}"/>
    <cellStyle name="Output 3" xfId="444" xr:uid="{1EBE93A1-F2D7-48F0-A63D-D2D7CF89D0A6}"/>
    <cellStyle name="Output 4" xfId="445" xr:uid="{B7934EFA-1596-4ED5-8794-FC508D2530CA}"/>
    <cellStyle name="OverHead" xfId="586" xr:uid="{3576FE6F-6B15-4542-A304-678D660D623C}"/>
    <cellStyle name="Per cent" xfId="6" builtinId="5"/>
    <cellStyle name="Percent [2]" xfId="587" xr:uid="{C51E7781-1F3A-404A-A65E-7DBE929023F0}"/>
    <cellStyle name="Percent 10" xfId="565" xr:uid="{E7FA74BA-E266-409D-9CE8-20ED7C47D0CB}"/>
    <cellStyle name="Percent 11" xfId="496" xr:uid="{4342BF9F-F1BE-41E0-8390-030ABC5FA977}"/>
    <cellStyle name="Percent 12" xfId="681" xr:uid="{60337FB5-57EF-47A9-881D-D3AD92721D21}"/>
    <cellStyle name="Percent 13" xfId="679" xr:uid="{E97861D7-E544-4C2E-A6E4-233E121359E8}"/>
    <cellStyle name="Percent 2" xfId="69" xr:uid="{AAB953DC-243E-40B7-9237-0372751E2ABB}"/>
    <cellStyle name="Percent 2 2" xfId="446" xr:uid="{FC9E434C-1F4A-471C-B6BF-E8C331078825}"/>
    <cellStyle name="Percent 2 2 2" xfId="589" xr:uid="{CD5AD828-46E2-4C6A-AD53-163519E46D8E}"/>
    <cellStyle name="Percent 2 3" xfId="671" xr:uid="{9185A305-A394-4E08-A439-69DBCFBEBA20}"/>
    <cellStyle name="Percent 2 4" xfId="602" xr:uid="{111E428A-C578-42CD-8061-2B473CF257DD}"/>
    <cellStyle name="Percent 2 5" xfId="588" xr:uid="{00249F55-D839-45C3-BE13-E651D675594D}"/>
    <cellStyle name="Percent 3" xfId="70" xr:uid="{58C77CA5-1F02-4105-8AC7-D354DD84E0CA}"/>
    <cellStyle name="Percent 3 2" xfId="591" xr:uid="{CC0A9750-0335-4843-9641-177ABB8A22EB}"/>
    <cellStyle name="Percent 3 3" xfId="672" xr:uid="{247129CA-45E8-4AFE-BA4C-17C96C54C15B}"/>
    <cellStyle name="Percent 3 4" xfId="590" xr:uid="{3FEC8456-773A-4E08-AFA5-1CB0B7736C84}"/>
    <cellStyle name="Percent 4" xfId="132" xr:uid="{36F5A653-17FA-4E78-89A6-D09FC8862B38}"/>
    <cellStyle name="Percent 4 2" xfId="673" xr:uid="{21B64EBB-038F-4249-BDFE-768EFEB2C970}"/>
    <cellStyle name="Percent 4 3" xfId="592" xr:uid="{945F0A3A-1060-4540-A0DF-4DA1FF8A73C7}"/>
    <cellStyle name="Percent 5" xfId="447" xr:uid="{6DC11F3C-CD8C-4C3C-A639-01D4F391F1C3}"/>
    <cellStyle name="Percent 5 2" xfId="674" xr:uid="{30E6D16A-0469-4B1E-A059-12BA4549E0B1}"/>
    <cellStyle name="Percent 6" xfId="600" xr:uid="{2B162621-615B-4116-9EBD-2A5B95F42CDE}"/>
    <cellStyle name="Percent 7" xfId="603" xr:uid="{00CE5D40-6058-4851-B96D-28AAF26723B9}"/>
    <cellStyle name="Percent 8" xfId="669" xr:uid="{83311BA7-EAEC-4E2F-9530-FDCC32559944}"/>
    <cellStyle name="Percent 9" xfId="676" xr:uid="{1FF77D8D-7113-47B9-B36F-81E0C6BBD121}"/>
    <cellStyle name="Quantity" xfId="593" xr:uid="{C9AFB52C-FE41-4FF4-8949-C3A5C7D0A558}"/>
    <cellStyle name="s35" xfId="119" xr:uid="{0BAF76F7-7F21-4A2C-94ED-15E093B5232F}"/>
    <cellStyle name="s37" xfId="122" xr:uid="{09B19D32-3D07-42FF-B4C1-C40449259669}"/>
    <cellStyle name="s44" xfId="120" xr:uid="{6CFB0CC0-F810-428E-9179-5AB3A9DC35D0}"/>
    <cellStyle name="Standard_items_orig" xfId="137" xr:uid="{F15FD64C-E882-480D-8FEE-C2F34E965EE4}"/>
    <cellStyle name="Style 1" xfId="594" xr:uid="{E816D189-872D-4C95-B2C8-4B6B685C06DB}"/>
    <cellStyle name="þ_x001d_ð‡_x000c_éþ÷_x000c_âþU_x0001__x001f__x000f_&quot;_x0007__x0001__x0001_" xfId="71" xr:uid="{345C12CB-638E-4C68-A551-8F8A0C4BCAC6}"/>
    <cellStyle name="þ_x001d_ð‡_x000c_éþ÷_x000c_âþU_x0001__x001f__x000f_&quot;_x000f__x0001__x0001_" xfId="72" xr:uid="{D20598C3-C642-422F-9817-7665CCBEAD96}"/>
    <cellStyle name="þð‡éþ÷âþU?&quot;" xfId="490" xr:uid="{531B02BA-AD5B-4B0B-B098-82F1CB19AE55}"/>
    <cellStyle name="Times New Roman" xfId="595" xr:uid="{B1D380D9-037F-47C2-A400-6CCE5A5AA4B8}"/>
    <cellStyle name="Title 2" xfId="448" xr:uid="{2E7D3640-62B7-4060-AA32-AAC08B4CEBF4}"/>
    <cellStyle name="Title 3" xfId="449" xr:uid="{46000152-531C-45B9-AA69-62799AAA84F9}"/>
    <cellStyle name="Title 4" xfId="596" xr:uid="{289D5CF0-B3B4-4AE0-B849-0A335DC93BA0}"/>
    <cellStyle name="Titre1" xfId="597" xr:uid="{648F5232-BBD9-49E7-AA75-DFE1FCC0C1A9}"/>
    <cellStyle name="Total" xfId="19" builtinId="25" customBuiltin="1"/>
    <cellStyle name="Total 10" xfId="450" xr:uid="{21471279-235B-49B1-9547-05310C45A459}"/>
    <cellStyle name="Total 11" xfId="451" xr:uid="{906C8BEB-57EF-49EE-98B2-D7A6A4A7FF9D}"/>
    <cellStyle name="Total 12" xfId="452" xr:uid="{DBFD4058-B9E4-49D1-BC4F-88CD190BD507}"/>
    <cellStyle name="Total 13" xfId="453" xr:uid="{23B7B851-53E1-48AF-A2B8-D2F353779153}"/>
    <cellStyle name="Total 14" xfId="454" xr:uid="{F18A2CD1-BCEB-4827-82B7-5CE9E9A7CDA3}"/>
    <cellStyle name="Total 15" xfId="455" xr:uid="{12FC7E6E-F555-4346-932E-B33C820B0517}"/>
    <cellStyle name="Total 16" xfId="456" xr:uid="{8B776607-5BC0-4182-AF60-87A0C6EA07C9}"/>
    <cellStyle name="Total 17" xfId="457" xr:uid="{28661E9A-84F9-4F9D-8D68-BC13D1116726}"/>
    <cellStyle name="Total 18" xfId="458" xr:uid="{06750CA6-42B8-4345-883D-9D8FF1436A51}"/>
    <cellStyle name="Total 19" xfId="459" xr:uid="{8D2BB1CF-0A74-4EC9-8457-965A97871809}"/>
    <cellStyle name="Total 2" xfId="460" xr:uid="{EDAF0262-C16B-4132-A966-BC2757E6B6B2}"/>
    <cellStyle name="Total 2 2" xfId="461" xr:uid="{ECF75280-FEB8-4360-9B6E-9835BFE5E389}"/>
    <cellStyle name="Total 20" xfId="462" xr:uid="{B1E3F450-6B77-47AB-93CD-BCBA2FF69EF9}"/>
    <cellStyle name="Total 21" xfId="463" xr:uid="{0A94BBED-423C-499D-AA02-03B983F8FB08}"/>
    <cellStyle name="Total 22" xfId="464" xr:uid="{230A5D53-1D98-4656-B64E-99B914E60D69}"/>
    <cellStyle name="Total 23" xfId="465" xr:uid="{5E4586DB-8E85-499B-990C-CA990E3BCD96}"/>
    <cellStyle name="Total 24" xfId="466" xr:uid="{282F6EEE-0971-4E50-83CF-D6B4A7175873}"/>
    <cellStyle name="Total 25" xfId="467" xr:uid="{4C7ECF63-4679-4460-974F-01DF951CDC17}"/>
    <cellStyle name="Total 26" xfId="468" xr:uid="{BC2EFA7C-8292-4F98-BBD9-C3725FB56735}"/>
    <cellStyle name="Total 27" xfId="469" xr:uid="{AACDC8F1-64FD-4F2D-9AB5-1DA804AEAD94}"/>
    <cellStyle name="Total 28" xfId="470" xr:uid="{57C3271A-58E4-4BB5-8F36-21790D70533B}"/>
    <cellStyle name="Total 29" xfId="471" xr:uid="{C8667CA2-6BC9-4764-88F6-D039FD35A0B7}"/>
    <cellStyle name="Total 3" xfId="472" xr:uid="{FDB589E9-0F41-4A49-BEC3-87852119D962}"/>
    <cellStyle name="Total 3 2" xfId="473" xr:uid="{BAF0A49B-880B-4956-8EBB-57F00BDAB00B}"/>
    <cellStyle name="Total 30" xfId="474" xr:uid="{7F44B6A3-838D-4707-A9BD-1346F7B5AC7A}"/>
    <cellStyle name="Total 31" xfId="475" xr:uid="{5CA543A4-2868-43AA-A76E-73D93C3786BE}"/>
    <cellStyle name="Total 32" xfId="476" xr:uid="{6278BCB2-65AE-46E9-BDBC-18C6C069E181}"/>
    <cellStyle name="Total 33" xfId="477" xr:uid="{34F1565C-FA30-4589-96F6-86E0E8CA43D6}"/>
    <cellStyle name="Total 34" xfId="478" xr:uid="{90110573-5C6A-4900-8B0E-D32D7115580E}"/>
    <cellStyle name="Total 35" xfId="479" xr:uid="{BD64FB3F-8896-43EA-8226-76B1D571C80D}"/>
    <cellStyle name="Total 4" xfId="480" xr:uid="{37479B42-4071-451B-9B7A-D8805057A63D}"/>
    <cellStyle name="Total 5" xfId="481" xr:uid="{B2C8D7FE-8401-4220-8D07-29D9DF59B63A}"/>
    <cellStyle name="Total 6" xfId="482" xr:uid="{83CE8AA6-F669-464C-93EA-8D36044A423F}"/>
    <cellStyle name="Total 7" xfId="483" xr:uid="{114E4496-5C09-4E87-A8EF-FC8205FF2D06}"/>
    <cellStyle name="Total 8" xfId="484" xr:uid="{528D78AD-DDBC-4D83-9A64-DDB46F46C9E9}"/>
    <cellStyle name="Total 9" xfId="485" xr:uid="{0074689B-AF3E-4614-8A1E-363A321EE809}"/>
    <cellStyle name="Vide" xfId="598" xr:uid="{2A181E3F-F26A-46AD-BCC2-2939D3DF68F9}"/>
    <cellStyle name="Warning Text" xfId="18" builtinId="11" customBuiltin="1"/>
    <cellStyle name="Warning Text 2" xfId="486" xr:uid="{AECCF592-996B-4347-8232-600DF71E6101}"/>
    <cellStyle name="Warning Text 3" xfId="487" xr:uid="{9181F1BE-9688-4D96-9E6F-F6ABFE5014CA}"/>
    <cellStyle name="Warning Text 4" xfId="488" xr:uid="{5BA830D0-E02B-4891-983C-F2B547759064}"/>
  </cellStyles>
  <dxfs count="97">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2" formatCode="0.0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75225649-1FD3-452E-B344-3C5F7BA5401C}">
      <tableStyleElement type="headerRow" dxfId="96"/>
      <tableStyleElement type="firstRowStripe" dxfId="95"/>
      <tableStyleElement type="secondRowStripe" dxfId="94"/>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08597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0</xdr:colOff>
      <xdr:row>38</xdr:row>
      <xdr:rowOff>57046</xdr:rowOff>
    </xdr:from>
    <xdr:to>
      <xdr:col>14</xdr:col>
      <xdr:colOff>1</xdr:colOff>
      <xdr:row>80</xdr:row>
      <xdr:rowOff>182327</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45862" y="6801184"/>
          <a:ext cx="6196725" cy="8555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A-AMPONSEM\Documents\2019-2020%20EITI%20Report\MINING%202019-2020\2018%20Ghana%20Summary%20Data%20November%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2018 Ghana Summary Data Novembe"/>
    </sheetNames>
    <sheetDataSet>
      <sheetData sheetId="0" refreshError="1"/>
      <sheetData sheetId="1" refreshError="1"/>
      <sheetData sheetId="2" refreshError="1"/>
      <sheetData sheetId="3" refreshError="1"/>
      <sheetData sheetId="4" refreshError="1"/>
      <sheetData sheetId="5" refreshError="1"/>
      <sheetData sheetId="6">
        <row r="4">
          <cell r="K4" t="str">
            <v>Yes, systematically disclosed</v>
          </cell>
        </row>
        <row r="5">
          <cell r="K5" t="str">
            <v>Yes, through EITI reporting</v>
          </cell>
        </row>
        <row r="6">
          <cell r="K6" t="str">
            <v>Not applicable</v>
          </cell>
        </row>
      </sheetData>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56:I78" totalsRowShown="0" headerRowDxfId="93" dataDxfId="92" tableBorderDxfId="91" headerRowCellStyle="Normal 2">
  <autoFilter ref="B56:I78" xr:uid="{29A02D02-B15A-4451-BC82-381511A5580C}"/>
  <tableColumns count="8">
    <tableColumn id="1" xr3:uid="{8CC8A279-3D52-433B-A927-54271A548F95}" name="Full company name" dataDxfId="90"/>
    <tableColumn id="7" xr3:uid="{6199F5EF-D667-4A2E-B4B6-E28C9D86CE7D}" name="Company type" dataDxfId="89" dataCellStyle="Normal 2"/>
    <tableColumn id="2" xr3:uid="{47CFFE63-62E9-4C2F-AF7A-8C998C2115DD}" name="Company ID number" dataDxfId="88"/>
    <tableColumn id="5" xr3:uid="{44126531-1251-489D-817D-0BB675AD4463}" name="Sector" dataDxfId="87" dataCellStyle="Normal 2"/>
    <tableColumn id="3" xr3:uid="{B0C9D6BC-CD8D-487B-AAF5-C67B584CF297}" name="Commodities (comma-seperated)" dataDxfId="86" dataCellStyle="Normal 2"/>
    <tableColumn id="4" xr3:uid="{647342AE-9A02-48F4-8A87-5A810456D069}" name="Stock exchange listing or company website " dataDxfId="85" dataCellStyle="Comma"/>
    <tableColumn id="8" xr3:uid="{A71D3E18-CE7F-4A3A-9C59-406CFD09BD83}" name="Audited financial statement (or balance sheet, cash flows, profit/loss statement if unavailable)" dataDxfId="84" dataCellStyle="Comma"/>
    <tableColumn id="6" xr3:uid="{2A2434D1-ADCC-40FE-8B5D-B8088719FA46}" name="Payments to Governments Report" dataDxfId="83"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0:J135" totalsRowShown="0" headerRowDxfId="82" dataDxfId="81" tableBorderDxfId="80" headerRowCellStyle="Normal 2">
  <autoFilter ref="B80:J135"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67" totalsRowShown="0" headerRowDxfId="70" dataDxfId="69">
  <autoFilter ref="B21:K67"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253" totalsRowShown="0" headerRowDxfId="58" dataDxfId="57">
  <autoFilter ref="B14:N253" xr:uid="{4DE4D668-E03A-46B3-BA3C-CBA53E259CA3}"/>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printerSettings" Target="../printerSettings/printerSettings2.bin"/><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gheiti.gov.gh/site/index.php?option=com_phocadownload&amp;view=category&amp;id=52:2019&amp;Itemid=54" TargetMode="External"/><Relationship Id="rId5" Type="http://schemas.openxmlformats.org/officeDocument/2006/relationships/hyperlink" Target="mailto:fredarry121@yahoo.com"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statsghana.gov.gh;/" TargetMode="External"/><Relationship Id="rId21" Type="http://schemas.openxmlformats.org/officeDocument/2006/relationships/hyperlink" Target="https://eiti.org/document/standard" TargetMode="External"/><Relationship Id="rId34" Type="http://schemas.openxmlformats.org/officeDocument/2006/relationships/hyperlink" Target="https://www.mincom.gov.gh/list-of-minerals-licences/" TargetMode="External"/><Relationship Id="rId42" Type="http://schemas.openxmlformats.org/officeDocument/2006/relationships/hyperlink" Target="https://www.mincom.gov.gh/wp-content/uploads/2021/06/2019-MINCOM-ANNUAL-REPORT.pdf" TargetMode="External"/><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mofep.gov.gh/sites/default/files/reports/petroleum/2019-Petroleum-Annual-Report_2020-04-23_v2.pdf"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mofep.gov.gh/sites/default/files/reports/petroleum/2019-Petroleum-Annual-Report_2020-04-23_v2.pdf" TargetMode="External"/><Relationship Id="rId37" Type="http://schemas.openxmlformats.org/officeDocument/2006/relationships/hyperlink" Target="http://www.gnpcghana.com/speeches/GNPC_FY19_FS_final.pdf" TargetMode="External"/><Relationship Id="rId40" Type="http://schemas.openxmlformats.org/officeDocument/2006/relationships/hyperlink" Target="https://mofep.gov.gh/sites/default/files/reports/economic/2019_Macro_Performance_Report.pdf" TargetMode="External"/><Relationship Id="rId45" Type="http://schemas.openxmlformats.org/officeDocument/2006/relationships/hyperlink" Target="https://mofep.gov.gh/sites/default/files/reports/petroleum/2019-Annual-Petroleum-Report.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mincom.gov.gh/development-and-investment-agreement/"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mofep.gov.gh/sites/default/files/reports/petroleum/2019-Petroleum-Annual-Report_2020-04-23_v2.pdf" TargetMode="External"/><Relationship Id="rId44" Type="http://schemas.openxmlformats.org/officeDocument/2006/relationships/hyperlink" Target="https://mofep.gov.gh/sites/default/files/reports/economic/2019_Macro_Performance_Report.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mincom.gov.gh/industry-statistics/" TargetMode="External"/><Relationship Id="rId35" Type="http://schemas.openxmlformats.org/officeDocument/2006/relationships/hyperlink" Target="http://www.ghanapetroleumregister.com/" TargetMode="External"/><Relationship Id="rId43" Type="http://schemas.openxmlformats.org/officeDocument/2006/relationships/hyperlink" Target="https://www.statsghana.gov.gh/gssmain/fileUpload/pressrelease/2021%20PHC%20General%20Report%20Vol%203E_Economic%20Activity.pdf"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ofep.gov.gh/sites/default/files/reports/petroleum/2019-Petroleum-Annual-Report_2020-04-23_v2.pdf" TargetMode="External"/><Relationship Id="rId38" Type="http://schemas.openxmlformats.org/officeDocument/2006/relationships/hyperlink" Target="https://mofep.gov.gh/publications/budget-statements" TargetMode="External"/><Relationship Id="rId46" Type="http://schemas.openxmlformats.org/officeDocument/2006/relationships/printerSettings" Target="../printerSettings/printerSettings3.bin"/><Relationship Id="rId20" Type="http://schemas.openxmlformats.org/officeDocument/2006/relationships/hyperlink" Target="https://eiti.org/document/standard" TargetMode="External"/><Relationship Id="rId41" Type="http://schemas.openxmlformats.org/officeDocument/2006/relationships/hyperlink" Target="https://www.petrocom.gov.gh/wp-content/uploads/2019/12/PETROLEUM-EXPLORATION-AND-PRODUCTION-GENERAL-REGULATIONS-2018-L.I-2359.pdf"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asanko.com/" TargetMode="External"/><Relationship Id="rId13" Type="http://schemas.openxmlformats.org/officeDocument/2006/relationships/hyperlink" Target="https://www.ghamang.com.gh/" TargetMode="External"/><Relationship Id="rId18" Type="http://schemas.openxmlformats.org/officeDocument/2006/relationships/hyperlink" Target="https://newmont.com/" TargetMode="External"/><Relationship Id="rId3" Type="http://schemas.openxmlformats.org/officeDocument/2006/relationships/hyperlink" Target="https://eiti.org/summary-data-template" TargetMode="External"/><Relationship Id="rId21" Type="http://schemas.openxmlformats.org/officeDocument/2006/relationships/hyperlink" Target="https://www.kinross.com/" TargetMode="External"/><Relationship Id="rId7" Type="http://schemas.openxmlformats.org/officeDocument/2006/relationships/hyperlink" Target="https://www.anglogoldashanti.com/" TargetMode="External"/><Relationship Id="rId12" Type="http://schemas.openxmlformats.org/officeDocument/2006/relationships/hyperlink" Target="https://www.anglogoldashanti.com/" TargetMode="External"/><Relationship Id="rId17" Type="http://schemas.openxmlformats.org/officeDocument/2006/relationships/hyperlink" Target="https://www.eni.com/" TargetMode="External"/><Relationship Id="rId2" Type="http://schemas.openxmlformats.org/officeDocument/2006/relationships/hyperlink" Target="mailto:data@eiti.org" TargetMode="External"/><Relationship Id="rId16" Type="http://schemas.openxmlformats.org/officeDocument/2006/relationships/hyperlink" Target="http://www.petrosa.co.za/" TargetMode="External"/><Relationship Id="rId20" Type="http://schemas.openxmlformats.org/officeDocument/2006/relationships/hyperlink" Target="https://www.goldfields.com/" TargetMode="External"/><Relationship Id="rId1" Type="http://schemas.openxmlformats.org/officeDocument/2006/relationships/hyperlink" Target="mailto:data@eiti.org" TargetMode="External"/><Relationship Id="rId6" Type="http://schemas.openxmlformats.org/officeDocument/2006/relationships/hyperlink" Target="https://www.tullowoilghana.com/" TargetMode="External"/><Relationship Id="rId11" Type="http://schemas.openxmlformats.org/officeDocument/2006/relationships/hyperlink" Target="https://www.goldfields.com/" TargetMode="External"/><Relationship Id="rId24" Type="http://schemas.openxmlformats.org/officeDocument/2006/relationships/table" Target="../tables/table2.xml"/><Relationship Id="rId5" Type="http://schemas.openxmlformats.org/officeDocument/2006/relationships/hyperlink" Target="http://www.gnpcghana.com/" TargetMode="External"/><Relationship Id="rId15" Type="http://schemas.openxmlformats.org/officeDocument/2006/relationships/hyperlink" Target="https://www.adamusresource.com/" TargetMode="External"/><Relationship Id="rId23" Type="http://schemas.openxmlformats.org/officeDocument/2006/relationships/table" Target="../tables/table1.xml"/><Relationship Id="rId10" Type="http://schemas.openxmlformats.org/officeDocument/2006/relationships/hyperlink" Target="https://gsr.com/" TargetMode="External"/><Relationship Id="rId19" Type="http://schemas.openxmlformats.org/officeDocument/2006/relationships/hyperlink" Target="https://newmont.com/" TargetMode="External"/><Relationship Id="rId4" Type="http://schemas.openxmlformats.org/officeDocument/2006/relationships/hyperlink" Target="http://www.gnpcghana.com/speeches/2018_financial.pdf&#160;&#183;%20PDF%20file" TargetMode="External"/><Relationship Id="rId9" Type="http://schemas.openxmlformats.org/officeDocument/2006/relationships/hyperlink" Target="https://www.perseusmining.com/" TargetMode="External"/><Relationship Id="rId14" Type="http://schemas.openxmlformats.org/officeDocument/2006/relationships/hyperlink" Target="https://gsr.com/" TargetMode="External"/><Relationship Id="rId22"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4.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table" Target="../tables/table5.xml"/><Relationship Id="rId7" Type="http://schemas.openxmlformats.org/officeDocument/2006/relationships/table" Target="../tables/table9.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0" Type="http://schemas.openxmlformats.org/officeDocument/2006/relationships/table" Target="../tables/table12.xml"/><Relationship Id="rId4" Type="http://schemas.openxmlformats.org/officeDocument/2006/relationships/table" Target="../tables/table6.xml"/><Relationship Id="rId9"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zoomScale="70" zoomScaleNormal="70" workbookViewId="0">
      <selection activeCell="E15" sqref="E15"/>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7" ht="15.75" customHeight="1">
      <c r="B1" s="196"/>
      <c r="C1" s="18"/>
      <c r="D1" s="196"/>
      <c r="E1" s="196"/>
      <c r="F1" s="196"/>
      <c r="G1" s="196"/>
    </row>
    <row r="2" spans="2:7" ht="15">
      <c r="B2" s="196"/>
      <c r="C2" s="196"/>
      <c r="D2" s="196"/>
      <c r="E2" s="196"/>
      <c r="F2" s="196"/>
      <c r="G2" s="196"/>
    </row>
    <row r="3" spans="2:7" ht="15">
      <c r="B3" s="196"/>
      <c r="C3" s="196"/>
      <c r="D3" s="196"/>
      <c r="E3" s="327"/>
      <c r="F3" s="196"/>
      <c r="G3" s="327"/>
    </row>
    <row r="4" spans="2:7" ht="15">
      <c r="B4" s="196"/>
      <c r="C4" s="196"/>
      <c r="D4" s="196"/>
      <c r="E4" s="327" t="s">
        <v>0</v>
      </c>
      <c r="F4" s="196"/>
      <c r="G4" s="328" t="s">
        <v>1</v>
      </c>
    </row>
    <row r="5" spans="2:7" ht="15">
      <c r="B5" s="196"/>
      <c r="C5" s="196"/>
      <c r="D5" s="196"/>
      <c r="E5" s="196"/>
      <c r="F5" s="196"/>
      <c r="G5" s="196"/>
    </row>
    <row r="6" spans="2:7" ht="3.75" customHeight="1">
      <c r="B6" s="196"/>
      <c r="C6" s="196"/>
      <c r="D6" s="196"/>
      <c r="E6" s="196"/>
      <c r="F6" s="196"/>
      <c r="G6" s="196"/>
    </row>
    <row r="7" spans="2:7" ht="3.75" customHeight="1">
      <c r="B7" s="196"/>
      <c r="C7" s="196"/>
      <c r="D7" s="196"/>
      <c r="E7" s="196"/>
      <c r="F7" s="196"/>
      <c r="G7" s="196"/>
    </row>
    <row r="8" spans="2:7" ht="15">
      <c r="B8" s="196"/>
      <c r="C8" s="196"/>
      <c r="D8" s="196"/>
      <c r="E8" s="196"/>
      <c r="F8" s="196"/>
      <c r="G8" s="196"/>
    </row>
    <row r="9" spans="2:7" ht="15">
      <c r="B9" s="196"/>
      <c r="C9" s="38"/>
      <c r="D9" s="39"/>
      <c r="E9" s="39"/>
      <c r="F9" s="329"/>
      <c r="G9" s="329"/>
    </row>
    <row r="10" spans="2:7" ht="22.5">
      <c r="B10" s="196"/>
      <c r="C10" s="109" t="s">
        <v>2</v>
      </c>
      <c r="D10" s="330"/>
      <c r="E10" s="330"/>
      <c r="F10" s="329"/>
      <c r="G10" s="329"/>
    </row>
    <row r="11" spans="2:7" ht="15">
      <c r="B11" s="196"/>
      <c r="C11" s="40" t="s">
        <v>3</v>
      </c>
      <c r="D11" s="41"/>
      <c r="E11" s="41"/>
      <c r="F11" s="329"/>
      <c r="G11" s="329"/>
    </row>
    <row r="12" spans="2:7" ht="15">
      <c r="B12" s="196"/>
      <c r="C12" s="38"/>
      <c r="D12" s="39"/>
      <c r="E12" s="39"/>
      <c r="F12" s="329"/>
      <c r="G12" s="329"/>
    </row>
    <row r="13" spans="2:7" ht="15">
      <c r="B13" s="196"/>
      <c r="C13" s="42" t="s">
        <v>4</v>
      </c>
      <c r="D13" s="39"/>
      <c r="E13" s="39"/>
      <c r="F13" s="329"/>
      <c r="G13" s="329"/>
    </row>
    <row r="14" spans="2:7" ht="15">
      <c r="B14" s="196"/>
      <c r="C14" s="280" t="s">
        <v>5</v>
      </c>
      <c r="D14" s="280"/>
      <c r="E14" s="280"/>
      <c r="F14" s="329"/>
      <c r="G14" s="329"/>
    </row>
    <row r="15" spans="2:7" ht="15">
      <c r="B15" s="196"/>
      <c r="C15" s="43"/>
      <c r="D15" s="43"/>
      <c r="E15" s="43"/>
      <c r="F15" s="329"/>
      <c r="G15" s="329"/>
    </row>
    <row r="16" spans="2:7" ht="15">
      <c r="B16" s="196"/>
      <c r="C16" s="44" t="s">
        <v>6</v>
      </c>
      <c r="D16" s="45"/>
      <c r="E16" s="45"/>
      <c r="F16" s="329"/>
      <c r="G16" s="329"/>
    </row>
    <row r="17" spans="2:7" ht="15">
      <c r="B17" s="196"/>
      <c r="C17" s="46" t="s">
        <v>7</v>
      </c>
      <c r="D17" s="45"/>
      <c r="E17" s="45"/>
      <c r="F17" s="329"/>
      <c r="G17" s="329"/>
    </row>
    <row r="18" spans="2:7" ht="15">
      <c r="B18" s="196"/>
      <c r="C18" s="46" t="s">
        <v>8</v>
      </c>
      <c r="D18" s="45"/>
      <c r="E18" s="45"/>
      <c r="F18" s="329"/>
      <c r="G18" s="329"/>
    </row>
    <row r="19" spans="2:7" ht="15">
      <c r="B19" s="196"/>
      <c r="C19" s="284" t="s">
        <v>9</v>
      </c>
      <c r="D19" s="284"/>
      <c r="E19" s="284"/>
      <c r="F19" s="329"/>
      <c r="G19" s="329"/>
    </row>
    <row r="20" spans="2:7" ht="32.1" customHeight="1">
      <c r="B20" s="196"/>
      <c r="C20" s="279" t="s">
        <v>10</v>
      </c>
      <c r="D20" s="279"/>
      <c r="E20" s="279"/>
      <c r="F20" s="329"/>
      <c r="G20" s="329"/>
    </row>
    <row r="21" spans="2:7" ht="15">
      <c r="B21" s="196"/>
      <c r="C21" s="45"/>
      <c r="D21" s="45"/>
      <c r="E21" s="45"/>
      <c r="F21" s="329"/>
      <c r="G21" s="329"/>
    </row>
    <row r="22" spans="2:7" ht="15">
      <c r="B22" s="196"/>
      <c r="C22" s="44" t="s">
        <v>11</v>
      </c>
      <c r="D22" s="46"/>
      <c r="E22" s="46"/>
      <c r="F22" s="329"/>
      <c r="G22" s="329"/>
    </row>
    <row r="23" spans="2:7" ht="15">
      <c r="B23" s="196"/>
      <c r="C23" s="46"/>
      <c r="D23" s="46"/>
      <c r="E23" s="46"/>
      <c r="F23" s="329"/>
      <c r="G23" s="329"/>
    </row>
    <row r="24" spans="2:7" ht="15">
      <c r="B24" s="196"/>
      <c r="C24" s="47"/>
      <c r="D24" s="330"/>
      <c r="E24" s="330"/>
      <c r="F24" s="329"/>
      <c r="G24" s="329"/>
    </row>
    <row r="25" spans="2:7" ht="15">
      <c r="B25" s="196"/>
      <c r="C25" s="48" t="s">
        <v>12</v>
      </c>
      <c r="D25" s="330"/>
      <c r="E25" s="330"/>
      <c r="F25" s="329"/>
      <c r="G25" s="329"/>
    </row>
    <row r="26" spans="2:7" ht="15">
      <c r="B26" s="196"/>
      <c r="C26" s="49"/>
      <c r="D26" s="330"/>
      <c r="E26" s="330"/>
      <c r="F26" s="329"/>
      <c r="G26" s="329"/>
    </row>
    <row r="27" spans="2:7" ht="15">
      <c r="B27" s="196"/>
      <c r="C27" s="50" t="s">
        <v>13</v>
      </c>
      <c r="D27" s="330"/>
      <c r="E27" s="330"/>
      <c r="F27" s="329"/>
      <c r="G27" s="329"/>
    </row>
    <row r="28" spans="2:7" ht="15">
      <c r="B28" s="196"/>
      <c r="C28" s="50" t="s">
        <v>14</v>
      </c>
      <c r="D28" s="330"/>
      <c r="E28" s="330"/>
      <c r="F28" s="329"/>
      <c r="G28" s="329"/>
    </row>
    <row r="29" spans="2:7" ht="15">
      <c r="B29" s="196"/>
      <c r="C29" s="50" t="s">
        <v>15</v>
      </c>
      <c r="D29" s="330"/>
      <c r="E29" s="330"/>
      <c r="F29" s="329"/>
      <c r="G29" s="329"/>
    </row>
    <row r="30" spans="2:7" ht="15">
      <c r="B30" s="196"/>
      <c r="C30" s="50" t="s">
        <v>16</v>
      </c>
      <c r="D30" s="330"/>
      <c r="E30" s="330"/>
      <c r="F30" s="329"/>
      <c r="G30" s="329"/>
    </row>
    <row r="31" spans="2:7" ht="15">
      <c r="B31" s="196"/>
      <c r="C31" s="50" t="s">
        <v>17</v>
      </c>
      <c r="D31" s="330"/>
      <c r="E31" s="330"/>
      <c r="F31" s="329"/>
      <c r="G31" s="329"/>
    </row>
    <row r="32" spans="2:7" ht="15">
      <c r="B32" s="196"/>
      <c r="C32" s="47"/>
      <c r="D32" s="47"/>
      <c r="E32" s="47"/>
      <c r="F32" s="329"/>
      <c r="G32" s="329"/>
    </row>
    <row r="33" spans="2:7" ht="15">
      <c r="B33" s="196"/>
      <c r="C33" s="277" t="s">
        <v>18</v>
      </c>
      <c r="D33" s="277"/>
      <c r="E33" s="277"/>
      <c r="F33" s="277"/>
      <c r="G33" s="277"/>
    </row>
    <row r="34" spans="2:7" s="19" customFormat="1" ht="15">
      <c r="B34" s="331"/>
      <c r="C34" s="20"/>
      <c r="D34" s="20"/>
      <c r="E34" s="21"/>
      <c r="F34" s="331"/>
      <c r="G34" s="331"/>
    </row>
    <row r="35" spans="2:7" ht="30">
      <c r="B35" s="196"/>
      <c r="C35" s="51" t="s">
        <v>19</v>
      </c>
      <c r="D35" s="196"/>
      <c r="E35" s="198" t="s">
        <v>20</v>
      </c>
      <c r="F35" s="196"/>
      <c r="G35" s="23" t="s">
        <v>21</v>
      </c>
    </row>
    <row r="36" spans="2:7" s="19" customFormat="1" ht="15">
      <c r="B36" s="331"/>
      <c r="C36" s="24"/>
      <c r="D36" s="331"/>
      <c r="E36" s="24"/>
      <c r="F36" s="331"/>
      <c r="G36" s="24"/>
    </row>
    <row r="37" spans="2:7" ht="15">
      <c r="B37" s="196"/>
      <c r="C37" s="44" t="s">
        <v>22</v>
      </c>
      <c r="D37" s="47"/>
      <c r="E37" s="52"/>
      <c r="F37" s="329"/>
      <c r="G37" s="329"/>
    </row>
    <row r="38" spans="2:7" ht="15">
      <c r="B38" s="196"/>
      <c r="C38" s="25"/>
      <c r="D38" s="25"/>
      <c r="E38" s="26"/>
      <c r="F38" s="196"/>
      <c r="G38" s="196"/>
    </row>
    <row r="40" spans="2:7" ht="15.6" customHeight="1">
      <c r="B40" s="196"/>
      <c r="C40" s="53" t="s">
        <v>23</v>
      </c>
      <c r="D40" s="27"/>
      <c r="E40" s="56" t="s">
        <v>24</v>
      </c>
      <c r="F40" s="57"/>
      <c r="G40" s="58"/>
    </row>
    <row r="41" spans="2:7" ht="43.5" customHeight="1">
      <c r="B41" s="196"/>
      <c r="C41" s="54" t="s">
        <v>25</v>
      </c>
      <c r="D41" s="27"/>
      <c r="E41" s="59" t="s">
        <v>26</v>
      </c>
      <c r="F41" s="60"/>
      <c r="G41" s="61"/>
    </row>
    <row r="42" spans="2:7" ht="31.5" customHeight="1">
      <c r="B42" s="196"/>
      <c r="C42" s="54" t="s">
        <v>27</v>
      </c>
      <c r="D42" s="27"/>
      <c r="E42" s="62" t="s">
        <v>28</v>
      </c>
      <c r="F42" s="60"/>
      <c r="G42" s="61"/>
    </row>
    <row r="43" spans="2:7" ht="24" customHeight="1">
      <c r="B43" s="196"/>
      <c r="C43" s="54" t="s">
        <v>29</v>
      </c>
      <c r="D43" s="27"/>
      <c r="E43" s="59" t="s">
        <v>30</v>
      </c>
      <c r="F43" s="60"/>
      <c r="G43" s="61"/>
    </row>
    <row r="44" spans="2:7" ht="48" customHeight="1">
      <c r="B44" s="196"/>
      <c r="C44" s="55" t="s">
        <v>31</v>
      </c>
      <c r="D44" s="27"/>
      <c r="E44" s="63" t="s">
        <v>32</v>
      </c>
      <c r="F44" s="64"/>
      <c r="G44" s="65"/>
    </row>
    <row r="45" spans="2:7" ht="12" customHeight="1" thickBot="1">
      <c r="B45" s="196"/>
      <c r="C45" s="196"/>
      <c r="D45" s="196"/>
      <c r="E45" s="196"/>
      <c r="F45" s="196"/>
      <c r="G45" s="196"/>
    </row>
    <row r="46" spans="2:7" ht="15.6" thickBot="1">
      <c r="B46" s="196"/>
      <c r="C46" s="281" t="s">
        <v>33</v>
      </c>
      <c r="D46" s="282"/>
      <c r="E46" s="282"/>
      <c r="F46" s="282"/>
      <c r="G46" s="283"/>
    </row>
    <row r="47" spans="2:7" ht="15.6" thickBot="1">
      <c r="B47" s="196"/>
      <c r="C47" s="278" t="s">
        <v>34</v>
      </c>
      <c r="D47" s="278"/>
      <c r="E47" s="278"/>
      <c r="F47" s="278"/>
      <c r="G47" s="278"/>
    </row>
    <row r="48" spans="2:7" ht="15.6" thickBot="1">
      <c r="B48" s="196"/>
      <c r="C48" s="25"/>
      <c r="D48" s="25"/>
      <c r="E48" s="25"/>
      <c r="F48" s="25"/>
      <c r="G48" s="196"/>
    </row>
    <row r="49" spans="2:7" ht="15">
      <c r="B49" s="196"/>
      <c r="C49" s="28" t="s">
        <v>35</v>
      </c>
      <c r="D49" s="29"/>
      <c r="E49" s="30"/>
      <c r="F49" s="29"/>
      <c r="G49" s="29"/>
    </row>
    <row r="50" spans="2:7" ht="15">
      <c r="B50" s="196"/>
      <c r="C50" s="276" t="s">
        <v>36</v>
      </c>
      <c r="D50" s="276"/>
      <c r="E50" s="276"/>
      <c r="F50" s="276"/>
      <c r="G50" s="276"/>
    </row>
    <row r="51" spans="2:7" ht="15">
      <c r="B51" s="31" t="s">
        <v>37</v>
      </c>
      <c r="C51" s="32" t="s">
        <v>38</v>
      </c>
      <c r="D51" s="31"/>
      <c r="E51" s="33"/>
      <c r="F51" s="31"/>
      <c r="G51" s="34"/>
    </row>
    <row r="52" spans="2:7" ht="15">
      <c r="B52" s="196"/>
      <c r="C52" s="196"/>
      <c r="D52" s="196"/>
      <c r="E52" s="196"/>
      <c r="F52" s="196"/>
      <c r="G52" s="196"/>
    </row>
    <row r="53" spans="2:7" ht="15">
      <c r="B53" s="196"/>
      <c r="C53" s="196"/>
      <c r="D53" s="196"/>
      <c r="E53" s="196"/>
      <c r="F53" s="196"/>
      <c r="G53" s="196"/>
    </row>
    <row r="54" spans="2:7" ht="15">
      <c r="B54" s="196"/>
      <c r="C54" s="196"/>
      <c r="D54" s="196"/>
      <c r="E54" s="196"/>
      <c r="F54" s="196"/>
      <c r="G54" s="196"/>
    </row>
    <row r="55" spans="2:7" ht="15">
      <c r="B55" s="196"/>
      <c r="C55" s="196"/>
      <c r="D55" s="196"/>
      <c r="E55" s="196"/>
      <c r="F55" s="196"/>
      <c r="G55" s="196"/>
    </row>
    <row r="56" spans="2:7" ht="15">
      <c r="B56" s="196"/>
      <c r="C56" s="196"/>
      <c r="D56" s="196"/>
      <c r="E56" s="196"/>
      <c r="F56" s="196"/>
      <c r="G56" s="196"/>
    </row>
    <row r="57" spans="2:7" ht="15">
      <c r="B57" s="196"/>
      <c r="C57" s="196"/>
      <c r="D57" s="196"/>
      <c r="E57" s="196"/>
      <c r="F57" s="196"/>
      <c r="G57" s="196"/>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C29" zoomScaleNormal="100" workbookViewId="0">
      <selection activeCell="C17" sqref="C17"/>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1.42578125" style="7" customWidth="1"/>
    <col min="8" max="16384" width="4" style="7"/>
  </cols>
  <sheetData>
    <row r="1" spans="1:7" ht="15.95"/>
    <row r="2" spans="1:7" ht="15.95">
      <c r="C2" s="288" t="s">
        <v>39</v>
      </c>
      <c r="D2" s="288"/>
      <c r="E2" s="288"/>
      <c r="F2" s="288"/>
      <c r="G2" s="288"/>
    </row>
    <row r="3" spans="1:7" s="174" customFormat="1" ht="22.5">
      <c r="C3" s="289" t="s">
        <v>40</v>
      </c>
      <c r="D3" s="289"/>
      <c r="E3" s="289"/>
      <c r="F3" s="289"/>
      <c r="G3" s="289"/>
    </row>
    <row r="4" spans="1:7" ht="12.75" customHeight="1">
      <c r="C4" s="290" t="s">
        <v>41</v>
      </c>
      <c r="D4" s="290"/>
      <c r="E4" s="290"/>
      <c r="F4" s="290"/>
      <c r="G4" s="290"/>
    </row>
    <row r="5" spans="1:7" ht="12.75" customHeight="1">
      <c r="C5" s="291" t="s">
        <v>42</v>
      </c>
      <c r="D5" s="291"/>
      <c r="E5" s="291"/>
      <c r="F5" s="291"/>
      <c r="G5" s="291"/>
    </row>
    <row r="6" spans="1:7" ht="12.75" customHeight="1">
      <c r="C6" s="291" t="s">
        <v>43</v>
      </c>
      <c r="D6" s="291"/>
      <c r="E6" s="291"/>
      <c r="F6" s="291"/>
      <c r="G6" s="291"/>
    </row>
    <row r="7" spans="1:7" ht="12.75" customHeight="1">
      <c r="C7" s="332" t="s">
        <v>44</v>
      </c>
      <c r="D7" s="332"/>
      <c r="E7" s="332"/>
      <c r="F7" s="332"/>
      <c r="G7" s="332"/>
    </row>
    <row r="8" spans="1:7" ht="15.95">
      <c r="C8" s="196"/>
      <c r="D8" s="66"/>
      <c r="E8" s="66"/>
      <c r="F8" s="196"/>
      <c r="G8" s="196"/>
    </row>
    <row r="9" spans="1:7" ht="15.95">
      <c r="C9" s="51" t="s">
        <v>45</v>
      </c>
      <c r="D9" s="331"/>
      <c r="E9" s="22" t="s">
        <v>46</v>
      </c>
      <c r="F9" s="331"/>
      <c r="G9" s="23" t="s">
        <v>21</v>
      </c>
    </row>
    <row r="10" spans="1:7" ht="15.95">
      <c r="C10" s="196"/>
      <c r="D10" s="66"/>
      <c r="E10" s="66"/>
      <c r="F10" s="196"/>
      <c r="G10" s="196"/>
    </row>
    <row r="11" spans="1:7" s="174" customFormat="1" ht="22.5">
      <c r="B11" s="176"/>
      <c r="C11" s="187" t="s">
        <v>47</v>
      </c>
      <c r="E11" s="175"/>
    </row>
    <row r="12" spans="1:7" ht="19.5" thickBot="1">
      <c r="A12" s="13"/>
      <c r="B12" s="13"/>
      <c r="C12" s="188" t="s">
        <v>48</v>
      </c>
      <c r="D12" s="189"/>
      <c r="E12" s="190" t="s">
        <v>49</v>
      </c>
      <c r="F12" s="189"/>
      <c r="G12" s="191" t="s">
        <v>50</v>
      </c>
    </row>
    <row r="13" spans="1:7" ht="16.5" thickBot="1">
      <c r="B13" s="14"/>
      <c r="C13" s="67" t="s">
        <v>37</v>
      </c>
      <c r="D13" s="333"/>
      <c r="E13" s="68"/>
      <c r="F13" s="333"/>
      <c r="G13" s="68"/>
    </row>
    <row r="14" spans="1:7" ht="15.95">
      <c r="A14" s="9"/>
      <c r="B14" s="9" t="s">
        <v>37</v>
      </c>
      <c r="C14" s="69" t="s">
        <v>51</v>
      </c>
      <c r="D14" s="31"/>
      <c r="E14" s="100" t="s">
        <v>52</v>
      </c>
      <c r="F14" s="31"/>
      <c r="G14" s="70"/>
    </row>
    <row r="15" spans="1:7" ht="15.95">
      <c r="A15" s="9"/>
      <c r="B15" s="9" t="s">
        <v>37</v>
      </c>
      <c r="C15" s="69" t="s">
        <v>53</v>
      </c>
      <c r="D15" s="31"/>
      <c r="E15" s="72" t="s">
        <v>54</v>
      </c>
      <c r="F15" s="31"/>
      <c r="G15" s="70"/>
    </row>
    <row r="16" spans="1:7" ht="15.95">
      <c r="B16" s="9" t="s">
        <v>37</v>
      </c>
      <c r="C16" s="69" t="s">
        <v>55</v>
      </c>
      <c r="D16" s="31"/>
      <c r="E16" s="72" t="s">
        <v>56</v>
      </c>
      <c r="F16" s="31"/>
      <c r="G16" s="70"/>
    </row>
    <row r="17" spans="1:7" ht="16.5" thickBot="1">
      <c r="B17" s="9" t="s">
        <v>37</v>
      </c>
      <c r="C17" s="76" t="s">
        <v>57</v>
      </c>
      <c r="D17" s="73"/>
      <c r="E17" s="74" t="s">
        <v>58</v>
      </c>
      <c r="F17" s="73"/>
      <c r="G17" s="75"/>
    </row>
    <row r="18" spans="1:7" ht="16.5" thickBot="1">
      <c r="B18" s="14"/>
      <c r="C18" s="67" t="s">
        <v>59</v>
      </c>
      <c r="D18" s="333"/>
      <c r="E18" s="68"/>
      <c r="F18" s="333"/>
      <c r="G18" s="68"/>
    </row>
    <row r="19" spans="1:7" ht="15.95">
      <c r="A19" s="9"/>
      <c r="B19" s="9" t="s">
        <v>59</v>
      </c>
      <c r="C19" s="69" t="s">
        <v>60</v>
      </c>
      <c r="D19" s="31"/>
      <c r="E19" s="101">
        <v>43466</v>
      </c>
      <c r="F19" s="31"/>
      <c r="G19" s="70"/>
    </row>
    <row r="20" spans="1:7" ht="16.5" thickBot="1">
      <c r="A20" s="9"/>
      <c r="B20" s="9" t="s">
        <v>59</v>
      </c>
      <c r="C20" s="76" t="s">
        <v>61</v>
      </c>
      <c r="D20" s="73"/>
      <c r="E20" s="101">
        <v>43830</v>
      </c>
      <c r="F20" s="73"/>
      <c r="G20" s="75"/>
    </row>
    <row r="21" spans="1:7" ht="16.5" thickBot="1">
      <c r="B21" s="14"/>
      <c r="C21" s="67" t="s">
        <v>62</v>
      </c>
      <c r="D21" s="333"/>
      <c r="E21" s="334"/>
      <c r="F21" s="333"/>
      <c r="G21" s="68"/>
    </row>
    <row r="22" spans="1:7" ht="15.95">
      <c r="B22" s="9" t="s">
        <v>62</v>
      </c>
      <c r="C22" s="77" t="s">
        <v>63</v>
      </c>
      <c r="D22" s="31"/>
      <c r="E22" s="100" t="s">
        <v>64</v>
      </c>
      <c r="F22" s="31"/>
      <c r="G22" s="70" t="s">
        <v>65</v>
      </c>
    </row>
    <row r="23" spans="1:7" ht="15.95">
      <c r="A23" s="9"/>
      <c r="B23" s="9" t="s">
        <v>62</v>
      </c>
      <c r="C23" s="69" t="s">
        <v>66</v>
      </c>
      <c r="D23" s="31"/>
      <c r="E23" s="102" t="s">
        <v>67</v>
      </c>
      <c r="F23" s="31"/>
      <c r="G23" s="70"/>
    </row>
    <row r="24" spans="1:7" ht="15.95">
      <c r="B24" s="9" t="s">
        <v>62</v>
      </c>
      <c r="C24" s="69" t="s">
        <v>68</v>
      </c>
      <c r="D24" s="31"/>
      <c r="E24" s="103">
        <v>44561</v>
      </c>
      <c r="F24" s="31"/>
      <c r="G24" s="70"/>
    </row>
    <row r="25" spans="1:7" ht="15.95">
      <c r="A25" s="9"/>
      <c r="B25" s="9" t="s">
        <v>62</v>
      </c>
      <c r="C25" s="69" t="s">
        <v>69</v>
      </c>
      <c r="D25" s="31"/>
      <c r="E25" s="237" t="s">
        <v>70</v>
      </c>
      <c r="F25" s="31"/>
      <c r="G25" s="70"/>
    </row>
    <row r="26" spans="1:7" ht="15.95">
      <c r="B26" s="9" t="s">
        <v>62</v>
      </c>
      <c r="C26" s="78" t="s">
        <v>71</v>
      </c>
      <c r="D26" s="79"/>
      <c r="E26" s="102" t="s">
        <v>72</v>
      </c>
      <c r="F26" s="79"/>
      <c r="G26" s="80"/>
    </row>
    <row r="27" spans="1:7" ht="15.95">
      <c r="B27" s="9" t="s">
        <v>62</v>
      </c>
      <c r="C27" s="69" t="s">
        <v>73</v>
      </c>
      <c r="D27" s="31"/>
      <c r="E27" s="103">
        <v>44561</v>
      </c>
      <c r="F27" s="31"/>
      <c r="G27" s="81"/>
    </row>
    <row r="28" spans="1:7" ht="16.5" thickBot="1">
      <c r="A28" s="9"/>
      <c r="B28" s="9" t="s">
        <v>62</v>
      </c>
      <c r="C28" s="69" t="s">
        <v>74</v>
      </c>
      <c r="D28" s="31"/>
      <c r="E28" s="104" t="s">
        <v>75</v>
      </c>
      <c r="F28" s="31"/>
      <c r="G28" s="81"/>
    </row>
    <row r="29" spans="1:7" ht="15.95">
      <c r="B29" s="9" t="s">
        <v>62</v>
      </c>
      <c r="C29" s="78" t="s">
        <v>76</v>
      </c>
      <c r="D29" s="79"/>
      <c r="E29" s="102" t="s">
        <v>77</v>
      </c>
      <c r="F29" s="82"/>
      <c r="G29" s="83"/>
    </row>
    <row r="30" spans="1:7" ht="15.95">
      <c r="A30" s="9"/>
      <c r="B30" s="9" t="s">
        <v>62</v>
      </c>
      <c r="C30" s="69" t="s">
        <v>78</v>
      </c>
      <c r="D30" s="31"/>
      <c r="E30" s="103">
        <v>44561</v>
      </c>
      <c r="F30" s="31"/>
      <c r="G30" s="70"/>
    </row>
    <row r="31" spans="1:7" ht="16.5" thickBot="1">
      <c r="A31" s="9"/>
      <c r="B31" s="9" t="s">
        <v>62</v>
      </c>
      <c r="C31" s="69" t="s">
        <v>79</v>
      </c>
      <c r="D31" s="84"/>
      <c r="E31" s="104" t="s">
        <v>75</v>
      </c>
      <c r="F31" s="73"/>
      <c r="G31" s="85"/>
    </row>
    <row r="32" spans="1:7" ht="15.95" customHeight="1" thickBot="1">
      <c r="C32" s="186" t="s">
        <v>80</v>
      </c>
      <c r="D32" s="335"/>
      <c r="E32" s="33"/>
      <c r="F32" s="336"/>
      <c r="G32" s="34"/>
    </row>
    <row r="33" spans="1:7" ht="75.599999999999994" thickBot="1">
      <c r="A33" s="9"/>
      <c r="B33" s="11"/>
      <c r="C33" s="86" t="s">
        <v>81</v>
      </c>
      <c r="D33" s="31"/>
      <c r="E33" s="105" t="s">
        <v>82</v>
      </c>
      <c r="F33" s="196"/>
      <c r="G33" s="260" t="s">
        <v>83</v>
      </c>
    </row>
    <row r="34" spans="1:7" ht="45.6" thickBot="1">
      <c r="B34" s="9" t="s">
        <v>84</v>
      </c>
      <c r="C34" s="87" t="s">
        <v>85</v>
      </c>
      <c r="D34" s="73"/>
      <c r="E34" s="106" t="s">
        <v>86</v>
      </c>
      <c r="F34" s="333"/>
      <c r="G34" s="260"/>
    </row>
    <row r="35" spans="1:7" ht="18" customHeight="1" thickBot="1">
      <c r="A35" s="9"/>
      <c r="B35" s="9" t="s">
        <v>84</v>
      </c>
      <c r="C35" s="67" t="s">
        <v>84</v>
      </c>
      <c r="D35" s="333"/>
      <c r="E35" s="336"/>
      <c r="F35" s="333"/>
      <c r="G35" s="336"/>
    </row>
    <row r="36" spans="1:7" ht="15.6" customHeight="1">
      <c r="B36" s="9" t="s">
        <v>84</v>
      </c>
      <c r="C36" s="71" t="s">
        <v>87</v>
      </c>
      <c r="D36" s="31"/>
      <c r="E36" s="72"/>
      <c r="F36" s="31"/>
      <c r="G36" s="31"/>
    </row>
    <row r="37" spans="1:7" ht="16.5" customHeight="1">
      <c r="A37" s="9"/>
      <c r="B37" s="9" t="s">
        <v>84</v>
      </c>
      <c r="C37" s="88" t="s">
        <v>88</v>
      </c>
      <c r="D37" s="31"/>
      <c r="E37" s="102" t="s">
        <v>77</v>
      </c>
      <c r="F37" s="31"/>
      <c r="G37" s="81"/>
    </row>
    <row r="38" spans="1:7" ht="16.5" customHeight="1">
      <c r="A38" s="9"/>
      <c r="B38" s="9" t="s">
        <v>84</v>
      </c>
      <c r="C38" s="88" t="s">
        <v>89</v>
      </c>
      <c r="D38" s="31"/>
      <c r="E38" s="102" t="s">
        <v>77</v>
      </c>
      <c r="F38" s="31"/>
      <c r="G38" s="81"/>
    </row>
    <row r="39" spans="1:7" ht="15.6" customHeight="1">
      <c r="B39" s="9" t="s">
        <v>84</v>
      </c>
      <c r="C39" s="88" t="s">
        <v>90</v>
      </c>
      <c r="D39" s="31"/>
      <c r="E39" s="102" t="s">
        <v>77</v>
      </c>
      <c r="F39" s="31"/>
      <c r="G39" s="81"/>
    </row>
    <row r="40" spans="1:7" ht="18" customHeight="1">
      <c r="B40" s="9" t="s">
        <v>84</v>
      </c>
      <c r="C40" s="88" t="s">
        <v>91</v>
      </c>
      <c r="D40" s="31"/>
      <c r="E40" s="102" t="s">
        <v>92</v>
      </c>
      <c r="F40" s="31"/>
      <c r="G40" s="81"/>
    </row>
    <row r="41" spans="1:7" ht="15.95">
      <c r="B41" s="9" t="s">
        <v>84</v>
      </c>
      <c r="C41" s="89" t="s">
        <v>93</v>
      </c>
      <c r="D41" s="31"/>
      <c r="E41" s="102" t="s">
        <v>94</v>
      </c>
      <c r="F41" s="31"/>
      <c r="G41" s="81"/>
    </row>
    <row r="42" spans="1:7" ht="15.95">
      <c r="B42" s="9" t="s">
        <v>84</v>
      </c>
      <c r="C42" s="88" t="s">
        <v>95</v>
      </c>
      <c r="D42" s="31"/>
      <c r="E42" s="102">
        <v>5</v>
      </c>
      <c r="F42" s="31"/>
      <c r="G42" s="81">
        <v>20</v>
      </c>
    </row>
    <row r="43" spans="1:7" ht="15.95">
      <c r="B43" s="9" t="s">
        <v>84</v>
      </c>
      <c r="C43" s="88" t="s">
        <v>96</v>
      </c>
      <c r="D43" s="90"/>
      <c r="E43" s="102">
        <v>7</v>
      </c>
      <c r="F43" s="31"/>
      <c r="G43" s="91">
        <v>14</v>
      </c>
    </row>
    <row r="44" spans="1:7" ht="15.95">
      <c r="B44" s="9" t="s">
        <v>84</v>
      </c>
      <c r="C44" s="92" t="s">
        <v>97</v>
      </c>
      <c r="D44" s="31"/>
      <c r="E44" s="107" t="s">
        <v>58</v>
      </c>
      <c r="F44" s="79"/>
      <c r="G44" s="81"/>
    </row>
    <row r="45" spans="1:7" ht="15.95">
      <c r="B45" s="9" t="s">
        <v>84</v>
      </c>
      <c r="C45" s="93" t="s">
        <v>98</v>
      </c>
      <c r="D45" s="31"/>
      <c r="E45" s="108">
        <v>5.1802000000000001</v>
      </c>
      <c r="F45" s="31"/>
      <c r="G45" s="81"/>
    </row>
    <row r="46" spans="1:7" ht="30.6" thickBot="1">
      <c r="B46" s="9" t="s">
        <v>84</v>
      </c>
      <c r="C46" s="184" t="s">
        <v>99</v>
      </c>
      <c r="D46" s="73"/>
      <c r="E46" s="185" t="s">
        <v>100</v>
      </c>
      <c r="F46" s="73"/>
      <c r="G46" s="115"/>
    </row>
    <row r="47" spans="1:7" s="13" customFormat="1" ht="16.5" thickBot="1">
      <c r="A47" s="7"/>
      <c r="B47" s="9" t="s">
        <v>84</v>
      </c>
      <c r="C47" s="182" t="s">
        <v>101</v>
      </c>
      <c r="D47" s="73"/>
      <c r="E47" s="183"/>
      <c r="F47" s="73"/>
      <c r="G47" s="115"/>
    </row>
    <row r="48" spans="1:7" ht="15.6" customHeight="1">
      <c r="B48" s="9" t="s">
        <v>84</v>
      </c>
      <c r="C48" s="88" t="s">
        <v>102</v>
      </c>
      <c r="D48" s="31"/>
      <c r="E48" s="102" t="s">
        <v>77</v>
      </c>
      <c r="F48" s="31"/>
      <c r="G48" s="81"/>
    </row>
    <row r="49" spans="1:7" s="9" customFormat="1" ht="15.95">
      <c r="A49" s="7"/>
      <c r="C49" s="88" t="s">
        <v>103</v>
      </c>
      <c r="D49" s="31"/>
      <c r="E49" s="102" t="s">
        <v>77</v>
      </c>
      <c r="F49" s="31"/>
      <c r="G49" s="81"/>
    </row>
    <row r="50" spans="1:7" s="9" customFormat="1" ht="15.6" customHeight="1">
      <c r="A50" s="7"/>
      <c r="C50" s="88" t="s">
        <v>104</v>
      </c>
      <c r="D50" s="31"/>
      <c r="E50" s="102" t="s">
        <v>77</v>
      </c>
      <c r="F50" s="31"/>
      <c r="G50" s="81"/>
    </row>
    <row r="51" spans="1:7" ht="16.5" thickBot="1">
      <c r="B51" s="9"/>
      <c r="C51" s="113" t="s">
        <v>105</v>
      </c>
      <c r="D51" s="73"/>
      <c r="E51" s="114" t="s">
        <v>64</v>
      </c>
      <c r="F51" s="73"/>
      <c r="G51" s="115"/>
    </row>
    <row r="52" spans="1:7" ht="16.5" thickBot="1">
      <c r="B52" s="9"/>
      <c r="C52" s="110" t="s">
        <v>106</v>
      </c>
      <c r="D52" s="111"/>
      <c r="E52" s="112">
        <f>SUM(E53:E56)</f>
        <v>1</v>
      </c>
      <c r="F52" s="111"/>
      <c r="G52" s="111"/>
    </row>
    <row r="53" spans="1:7" ht="15.95">
      <c r="B53" s="9"/>
      <c r="C53" s="69" t="s">
        <v>107</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0.26415094339622641</v>
      </c>
      <c r="F53" s="31"/>
      <c r="G53" s="95" t="s">
        <v>108</v>
      </c>
    </row>
    <row r="54" spans="1:7" s="9" customFormat="1" ht="15.95">
      <c r="B54" s="14"/>
      <c r="C54" s="69" t="s">
        <v>109</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0.56603773584905659</v>
      </c>
      <c r="F54" s="31"/>
      <c r="G54" s="95" t="s">
        <v>108</v>
      </c>
    </row>
    <row r="55" spans="1:7" s="9" customFormat="1" ht="15.95">
      <c r="A55" s="7"/>
      <c r="B55" s="9" t="s">
        <v>110</v>
      </c>
      <c r="C55" s="69" t="s">
        <v>92</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v>
      </c>
      <c r="F55" s="31"/>
      <c r="G55" s="95" t="s">
        <v>108</v>
      </c>
    </row>
    <row r="56" spans="1:7" ht="15" customHeight="1" thickBot="1">
      <c r="B56" s="9" t="s">
        <v>110</v>
      </c>
      <c r="C56" s="69" t="s">
        <v>82</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0.16981132075471697</v>
      </c>
      <c r="F56" s="31"/>
      <c r="G56" s="95" t="s">
        <v>108</v>
      </c>
    </row>
    <row r="57" spans="1:7" ht="16.5" thickBot="1">
      <c r="B57" s="9" t="s">
        <v>110</v>
      </c>
      <c r="C57" s="96" t="s">
        <v>111</v>
      </c>
      <c r="D57" s="97"/>
      <c r="E57" s="98"/>
      <c r="F57" s="97"/>
      <c r="G57" s="97"/>
    </row>
    <row r="58" spans="1:7" s="9" customFormat="1" ht="15.95">
      <c r="A58" s="7"/>
      <c r="B58" s="9" t="s">
        <v>110</v>
      </c>
      <c r="C58" s="69" t="s">
        <v>112</v>
      </c>
      <c r="D58" s="31"/>
      <c r="E58" s="100" t="s">
        <v>113</v>
      </c>
      <c r="F58" s="31"/>
      <c r="G58" s="70"/>
    </row>
    <row r="59" spans="1:7" ht="15.95">
      <c r="C59" s="69" t="s">
        <v>114</v>
      </c>
      <c r="D59" s="31"/>
      <c r="E59" s="100" t="s">
        <v>67</v>
      </c>
      <c r="F59" s="31"/>
      <c r="G59" s="70"/>
    </row>
    <row r="60" spans="1:7" ht="15.95">
      <c r="C60" s="69" t="s">
        <v>115</v>
      </c>
      <c r="D60" s="31"/>
      <c r="E60" s="238" t="s">
        <v>116</v>
      </c>
      <c r="F60" s="31"/>
      <c r="G60" s="70"/>
    </row>
    <row r="61" spans="1:7" ht="16.5" thickBot="1">
      <c r="C61" s="99"/>
      <c r="D61" s="73"/>
      <c r="E61" s="74"/>
      <c r="F61" s="73"/>
      <c r="G61" s="84"/>
    </row>
    <row r="62" spans="1:7" s="9" customFormat="1" ht="16.5" thickBot="1">
      <c r="A62" s="7"/>
      <c r="B62" s="7"/>
      <c r="C62" s="292"/>
      <c r="D62" s="292"/>
      <c r="E62" s="292"/>
      <c r="F62" s="292"/>
      <c r="G62" s="292"/>
    </row>
    <row r="63" spans="1:7" s="17" customFormat="1" ht="15.6" thickBot="1">
      <c r="A63" s="196"/>
      <c r="B63" s="196"/>
      <c r="C63" s="281" t="s">
        <v>33</v>
      </c>
      <c r="D63" s="282"/>
      <c r="E63" s="282"/>
      <c r="F63" s="282"/>
      <c r="G63" s="283"/>
    </row>
    <row r="64" spans="1:7" s="17" customFormat="1" ht="15.6" thickBot="1">
      <c r="A64" s="196"/>
      <c r="B64" s="196"/>
      <c r="C64" s="281" t="s">
        <v>34</v>
      </c>
      <c r="D64" s="282"/>
      <c r="E64" s="282"/>
      <c r="F64" s="282"/>
      <c r="G64" s="283"/>
    </row>
    <row r="65" spans="2:7" s="17" customFormat="1" ht="15.6" thickBot="1">
      <c r="B65" s="196"/>
      <c r="C65" s="293"/>
      <c r="D65" s="293"/>
      <c r="E65" s="293"/>
      <c r="F65" s="293"/>
      <c r="G65" s="293"/>
    </row>
    <row r="66" spans="2:7" s="17" customFormat="1" ht="18.75" customHeight="1">
      <c r="B66" s="196"/>
      <c r="C66" s="294" t="s">
        <v>35</v>
      </c>
      <c r="D66" s="294"/>
      <c r="E66" s="294"/>
      <c r="F66" s="294"/>
      <c r="G66" s="294"/>
    </row>
    <row r="67" spans="2:7" s="17" customFormat="1" ht="15">
      <c r="B67" s="196"/>
      <c r="C67" s="276" t="s">
        <v>36</v>
      </c>
      <c r="D67" s="276"/>
      <c r="E67" s="276"/>
      <c r="F67" s="276"/>
      <c r="G67" s="276"/>
    </row>
    <row r="68" spans="2:7" s="17" customFormat="1" ht="15">
      <c r="B68" s="31" t="s">
        <v>37</v>
      </c>
      <c r="C68" s="287" t="s">
        <v>38</v>
      </c>
      <c r="D68" s="287"/>
      <c r="E68" s="287"/>
      <c r="F68" s="287"/>
      <c r="G68" s="287"/>
    </row>
    <row r="69" spans="2:7" ht="15.95">
      <c r="C69" s="10"/>
      <c r="D69" s="9"/>
      <c r="E69" s="10"/>
      <c r="F69" s="9"/>
      <c r="G69" s="9"/>
    </row>
    <row r="70" spans="2:7" ht="15" customHeight="1">
      <c r="C70" s="8"/>
      <c r="D70" s="8"/>
      <c r="E70" s="8"/>
      <c r="F70" s="8"/>
    </row>
    <row r="71" spans="2:7" ht="15" customHeight="1"/>
    <row r="72" spans="2:7" ht="15.95">
      <c r="C72" s="286"/>
      <c r="D72" s="286"/>
      <c r="E72" s="286"/>
      <c r="F72" s="286"/>
      <c r="G72" s="286"/>
    </row>
    <row r="73" spans="2:7" ht="15.95">
      <c r="C73" s="286"/>
      <c r="D73" s="286"/>
      <c r="E73" s="286"/>
      <c r="F73" s="286"/>
      <c r="G73" s="286"/>
    </row>
    <row r="74" spans="2:7" ht="18.75" customHeight="1">
      <c r="C74" s="286"/>
      <c r="D74" s="286"/>
      <c r="E74" s="286"/>
      <c r="F74" s="286"/>
      <c r="G74" s="286"/>
    </row>
    <row r="75" spans="2:7" ht="15.95">
      <c r="C75" s="286"/>
      <c r="D75" s="286"/>
      <c r="E75" s="286"/>
      <c r="F75" s="286"/>
      <c r="G75" s="286"/>
    </row>
    <row r="76" spans="2:7" ht="15.95">
      <c r="C76" s="8"/>
      <c r="D76" s="8"/>
      <c r="E76" s="8"/>
      <c r="F76" s="8"/>
    </row>
    <row r="77" spans="2:7" ht="15.95">
      <c r="C77" s="285"/>
      <c r="D77" s="285"/>
      <c r="E77" s="285"/>
    </row>
    <row r="78" spans="2:7" ht="15.95">
      <c r="C78" s="285"/>
      <c r="D78" s="285"/>
      <c r="E78" s="285"/>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link="1"/>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726" yWindow="552" count="13">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E34"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Additional relevant files" prompt="If several files relevant to the report exist, please indicate as such here. If several, please copy this into several rows." sqref="E28 E31" xr:uid="{48F7CDB2-1CCA-4F17-A500-C0810AED8199}"/>
    <dataValidation type="whole" operator="greaterThanOrEqual" allowBlank="1" showInputMessage="1" showErrorMessage="1" errorTitle="Number" error="Please input a number in this cell" sqref="E42:E43" xr:uid="{C81A8682-5087-4876-B24F-26244C1CFB5F}">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28 E31" xr:uid="{97B8CAB1-C726-4263-96E6-64E40EFEF989}"/>
    <dataValidation type="whole" showInputMessage="1" showErrorMessage="1" sqref="F1 D14:D61 G18 E21:G21 E52:G57 E32:G32 E35:G36 E47 C33:C68 E15:E18 G1:G2 D61:G61 C1:C31 D8:G13 D1:E2 F69:F1048576 F8:F61"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350AEA18-016A-4134-BF01-E2E8CD54F59C}">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60" r:id="rId5" xr:uid="{05A37F94-E85F-4B09-8E18-16BA03D27D23}"/>
    <hyperlink ref="E25" r:id="rId6" display="http://www.gheiti.gov.gh/site/index.php?option=com_phocadownload&amp;view=category&amp;id=52:2019&amp;Itemid=54" xr:uid="{1CA58E4B-8E50-4728-8900-43261BC4B695}"/>
  </hyperlinks>
  <pageMargins left="0.25" right="0.25" top="0.75" bottom="0.75" header="0.3" footer="0.3"/>
  <pageSetup paperSize="8" fitToHeight="0" orientation="landscape" horizontalDpi="2400" verticalDpi="2400" r:id="rId7"/>
  <extLst>
    <ext xmlns:x14="http://schemas.microsoft.com/office/spreadsheetml/2009/9/main" uri="{CCE6A557-97BC-4b89-ADB6-D9C93CAAB3DF}">
      <x14:dataValidations xmlns:xm="http://schemas.microsoft.com/office/excel/2006/main" xWindow="726" yWindow="552"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18"/>
  <sheetViews>
    <sheetView showGridLines="0" tabSelected="1" topLeftCell="B38" zoomScaleNormal="100" workbookViewId="0">
      <selection activeCell="H56" sqref="H56"/>
    </sheetView>
  </sheetViews>
  <sheetFormatPr defaultColWidth="4" defaultRowHeight="24" customHeight="1"/>
  <cols>
    <col min="1" max="1" width="4" style="7"/>
    <col min="2" max="2" width="56.5703125" style="7" customWidth="1"/>
    <col min="3" max="3" width="4" style="7"/>
    <col min="4" max="4" width="54" style="7" customWidth="1"/>
    <col min="5" max="5" width="5.42578125" style="7" customWidth="1"/>
    <col min="6" max="6" width="58.28515625" style="7" customWidth="1"/>
    <col min="7" max="7" width="2.42578125" style="7" customWidth="1"/>
    <col min="8" max="8" width="105.7109375" style="7" customWidth="1"/>
    <col min="9" max="15" width="4" style="7"/>
    <col min="16" max="16" width="42" style="7" bestFit="1" customWidth="1"/>
    <col min="17" max="16384" width="4" style="7"/>
  </cols>
  <sheetData>
    <row r="1" spans="1:16" ht="15.95"/>
    <row r="2" spans="1:16" s="17" customFormat="1" ht="15">
      <c r="A2" s="196"/>
      <c r="B2" s="47" t="s">
        <v>117</v>
      </c>
      <c r="C2" s="47"/>
      <c r="D2" s="47"/>
      <c r="E2" s="47"/>
      <c r="F2" s="47"/>
      <c r="G2" s="47"/>
      <c r="H2" s="47"/>
      <c r="I2" s="196"/>
      <c r="J2" s="196"/>
      <c r="K2" s="196"/>
      <c r="L2" s="196"/>
      <c r="M2" s="196"/>
      <c r="N2" s="196"/>
      <c r="O2" s="196"/>
      <c r="P2" s="196"/>
    </row>
    <row r="3" spans="1:16" s="174" customFormat="1" ht="22.5">
      <c r="B3" s="289" t="s">
        <v>40</v>
      </c>
      <c r="C3" s="289"/>
      <c r="D3" s="289"/>
      <c r="E3" s="289"/>
      <c r="F3" s="289"/>
      <c r="G3" s="289"/>
      <c r="H3" s="289"/>
    </row>
    <row r="4" spans="1:16" s="17" customFormat="1" ht="17.100000000000001" customHeight="1">
      <c r="A4" s="196"/>
      <c r="B4" s="295" t="s">
        <v>118</v>
      </c>
      <c r="C4" s="295"/>
      <c r="D4" s="295"/>
      <c r="E4" s="295"/>
      <c r="F4" s="295"/>
      <c r="G4" s="295"/>
      <c r="H4" s="295"/>
      <c r="I4" s="196"/>
      <c r="J4" s="196"/>
      <c r="K4" s="196"/>
      <c r="L4" s="196"/>
      <c r="M4" s="196"/>
      <c r="N4" s="196"/>
      <c r="O4" s="196"/>
      <c r="P4" s="196"/>
    </row>
    <row r="5" spans="1:16" s="17" customFormat="1" ht="15">
      <c r="A5" s="196"/>
      <c r="B5" s="291" t="s">
        <v>119</v>
      </c>
      <c r="C5" s="291"/>
      <c r="D5" s="291"/>
      <c r="E5" s="291"/>
      <c r="F5" s="291"/>
      <c r="G5" s="291"/>
      <c r="H5" s="291"/>
      <c r="I5" s="196"/>
      <c r="J5" s="196"/>
      <c r="K5" s="196"/>
      <c r="L5" s="196"/>
      <c r="M5" s="196"/>
      <c r="N5" s="196"/>
      <c r="O5" s="196"/>
      <c r="P5" s="196"/>
    </row>
    <row r="6" spans="1:16" s="17" customFormat="1" ht="15">
      <c r="A6" s="196"/>
      <c r="B6" s="291" t="s">
        <v>120</v>
      </c>
      <c r="C6" s="291"/>
      <c r="D6" s="291"/>
      <c r="E6" s="291"/>
      <c r="F6" s="291"/>
      <c r="G6" s="291"/>
      <c r="H6" s="291"/>
      <c r="I6" s="196"/>
      <c r="J6" s="196"/>
      <c r="K6" s="196"/>
      <c r="L6" s="196"/>
      <c r="M6" s="196"/>
      <c r="N6" s="196"/>
      <c r="O6" s="196"/>
      <c r="P6" s="15"/>
    </row>
    <row r="7" spans="1:16" s="17" customFormat="1" ht="15">
      <c r="A7" s="196"/>
      <c r="B7" s="291" t="s">
        <v>121</v>
      </c>
      <c r="C7" s="291"/>
      <c r="D7" s="291"/>
      <c r="E7" s="291"/>
      <c r="F7" s="291"/>
      <c r="G7" s="291"/>
      <c r="H7" s="291"/>
      <c r="I7" s="196"/>
      <c r="J7" s="196"/>
      <c r="K7" s="196"/>
      <c r="L7" s="196"/>
      <c r="M7" s="196"/>
      <c r="N7" s="196"/>
      <c r="O7" s="196"/>
      <c r="P7" s="196"/>
    </row>
    <row r="8" spans="1:16" s="17" customFormat="1" ht="17.100000000000001" customHeight="1">
      <c r="A8" s="196"/>
      <c r="B8" s="291" t="s">
        <v>122</v>
      </c>
      <c r="C8" s="291"/>
      <c r="D8" s="291"/>
      <c r="E8" s="291"/>
      <c r="F8" s="291"/>
      <c r="G8" s="291"/>
      <c r="H8" s="291"/>
      <c r="I8" s="196"/>
      <c r="J8" s="196"/>
      <c r="K8" s="196"/>
      <c r="L8" s="196"/>
      <c r="M8" s="196"/>
      <c r="N8" s="196"/>
      <c r="O8" s="196"/>
      <c r="P8" s="196"/>
    </row>
    <row r="9" spans="1:16" s="17" customFormat="1" ht="15" customHeight="1">
      <c r="A9" s="196"/>
      <c r="B9" s="337" t="s">
        <v>123</v>
      </c>
      <c r="C9" s="337"/>
      <c r="D9" s="337"/>
      <c r="E9" s="337"/>
      <c r="F9" s="337"/>
      <c r="G9" s="337"/>
      <c r="H9" s="337"/>
      <c r="I9" s="196"/>
      <c r="J9" s="196"/>
      <c r="K9" s="196"/>
      <c r="L9" s="196"/>
      <c r="M9" s="196"/>
      <c r="N9" s="196"/>
      <c r="O9" s="196"/>
      <c r="P9" s="196"/>
    </row>
    <row r="10" spans="1:16" s="17" customFormat="1" ht="15" customHeight="1">
      <c r="A10" s="196"/>
      <c r="B10" s="196"/>
      <c r="C10" s="196"/>
      <c r="D10" s="196"/>
      <c r="E10" s="116"/>
      <c r="F10" s="116"/>
      <c r="G10" s="116"/>
      <c r="H10" s="116"/>
      <c r="I10" s="196"/>
      <c r="J10" s="196"/>
      <c r="K10" s="196"/>
      <c r="L10" s="196"/>
      <c r="M10" s="196"/>
      <c r="N10" s="196"/>
      <c r="O10" s="196"/>
      <c r="P10" s="196"/>
    </row>
    <row r="11" spans="1:16" s="17" customFormat="1" ht="15.95">
      <c r="A11" s="196"/>
      <c r="B11" s="51" t="s">
        <v>45</v>
      </c>
      <c r="C11" s="331"/>
      <c r="D11" s="22" t="s">
        <v>46</v>
      </c>
      <c r="E11" s="331"/>
      <c r="F11" s="23" t="s">
        <v>21</v>
      </c>
      <c r="G11" s="7"/>
      <c r="H11" s="196"/>
      <c r="I11" s="196"/>
      <c r="J11" s="196"/>
      <c r="K11" s="196"/>
      <c r="L11" s="196"/>
      <c r="M11" s="196"/>
      <c r="N11" s="196"/>
      <c r="O11" s="196"/>
      <c r="P11" s="196"/>
    </row>
    <row r="12" spans="1:16" s="17" customFormat="1" ht="15">
      <c r="A12" s="196"/>
      <c r="B12" s="196"/>
      <c r="C12" s="196"/>
      <c r="D12" s="196"/>
      <c r="E12" s="196"/>
      <c r="F12" s="196"/>
      <c r="G12" s="196"/>
      <c r="H12" s="196"/>
      <c r="I12" s="196"/>
      <c r="J12" s="196"/>
      <c r="K12" s="196"/>
      <c r="L12" s="196"/>
      <c r="M12" s="196"/>
      <c r="N12" s="196"/>
      <c r="O12" s="196"/>
      <c r="P12" s="196"/>
    </row>
    <row r="13" spans="1:16" s="174" customFormat="1" ht="22.5">
      <c r="B13" s="16" t="s">
        <v>124</v>
      </c>
      <c r="D13" s="175"/>
      <c r="F13" s="175"/>
    </row>
    <row r="14" spans="1:16" s="17" customFormat="1" ht="37.5" customHeight="1">
      <c r="A14" s="196"/>
      <c r="B14" s="33" t="s">
        <v>125</v>
      </c>
      <c r="C14" s="196"/>
      <c r="D14" s="33"/>
      <c r="E14" s="196"/>
      <c r="F14" s="33"/>
      <c r="G14" s="196"/>
      <c r="H14" s="196"/>
      <c r="I14" s="196"/>
      <c r="J14" s="196"/>
      <c r="K14" s="196"/>
      <c r="L14" s="196"/>
      <c r="M14" s="196"/>
      <c r="N14" s="196"/>
      <c r="O14" s="196"/>
      <c r="P14" s="196"/>
    </row>
    <row r="15" spans="1:16" s="17" customFormat="1" ht="23.25" customHeight="1">
      <c r="A15" s="196"/>
      <c r="B15" s="36"/>
      <c r="C15" s="196"/>
      <c r="D15" s="117"/>
      <c r="E15" s="196"/>
      <c r="F15" s="117"/>
      <c r="G15" s="196"/>
      <c r="H15" s="196"/>
      <c r="I15" s="196"/>
      <c r="J15" s="196"/>
      <c r="K15" s="196"/>
      <c r="L15" s="196"/>
      <c r="M15" s="196"/>
      <c r="N15" s="196"/>
      <c r="O15" s="196"/>
      <c r="P15" s="196"/>
    </row>
    <row r="16" spans="1:16" s="192" customFormat="1" ht="33" customHeight="1">
      <c r="B16" s="193" t="s">
        <v>126</v>
      </c>
      <c r="D16" s="193" t="s">
        <v>127</v>
      </c>
      <c r="F16" s="193" t="s">
        <v>128</v>
      </c>
      <c r="H16" s="194" t="s">
        <v>129</v>
      </c>
    </row>
    <row r="17" spans="1:16" s="17" customFormat="1" ht="60" customHeight="1">
      <c r="A17" s="196"/>
      <c r="B17" s="118" t="s">
        <v>130</v>
      </c>
      <c r="C17" s="196"/>
      <c r="D17" s="119"/>
      <c r="E17" s="196"/>
      <c r="F17" s="119"/>
      <c r="G17" s="196"/>
      <c r="H17" s="234" t="s">
        <v>131</v>
      </c>
      <c r="I17" s="196"/>
      <c r="J17" s="196"/>
      <c r="K17" s="196"/>
      <c r="L17" s="196"/>
      <c r="M17" s="196"/>
      <c r="N17" s="196"/>
      <c r="O17" s="196"/>
      <c r="P17" s="196"/>
    </row>
    <row r="18" spans="1:16" s="17" customFormat="1" ht="15">
      <c r="A18" s="196"/>
      <c r="B18" s="120" t="s">
        <v>132</v>
      </c>
      <c r="C18" s="196"/>
      <c r="D18" s="121"/>
      <c r="E18" s="196"/>
      <c r="F18" s="121"/>
      <c r="G18" s="196"/>
      <c r="H18" s="234" t="s">
        <v>133</v>
      </c>
      <c r="I18" s="196"/>
      <c r="J18" s="196"/>
      <c r="K18" s="196"/>
      <c r="L18" s="196"/>
      <c r="M18" s="196"/>
      <c r="N18" s="196"/>
      <c r="O18" s="196"/>
      <c r="P18" s="196"/>
    </row>
    <row r="19" spans="1:16" s="17" customFormat="1" ht="15">
      <c r="A19" s="196"/>
      <c r="B19" s="122" t="s">
        <v>134</v>
      </c>
      <c r="C19" s="196"/>
      <c r="D19" s="146" t="s">
        <v>135</v>
      </c>
      <c r="E19" s="196"/>
      <c r="F19" s="146" t="s">
        <v>136</v>
      </c>
      <c r="G19" s="196"/>
      <c r="H19" s="234" t="s">
        <v>137</v>
      </c>
      <c r="I19" s="196"/>
      <c r="J19" s="196"/>
      <c r="K19" s="196"/>
      <c r="L19" s="196"/>
      <c r="M19" s="196"/>
      <c r="N19" s="196"/>
      <c r="O19" s="196"/>
      <c r="P19" s="196"/>
    </row>
    <row r="20" spans="1:16" s="17" customFormat="1" ht="30">
      <c r="A20" s="196"/>
      <c r="B20" s="122" t="s">
        <v>138</v>
      </c>
      <c r="C20" s="196"/>
      <c r="D20" s="146" t="s">
        <v>135</v>
      </c>
      <c r="E20" s="196"/>
      <c r="F20" s="236" t="s">
        <v>139</v>
      </c>
      <c r="G20" s="196"/>
      <c r="H20" s="235" t="s">
        <v>140</v>
      </c>
      <c r="I20" s="196"/>
      <c r="J20" s="196"/>
      <c r="K20" s="196"/>
      <c r="L20" s="196"/>
      <c r="M20" s="196"/>
      <c r="N20" s="196"/>
      <c r="O20" s="196"/>
      <c r="P20" s="196"/>
    </row>
    <row r="21" spans="1:16" s="17" customFormat="1" ht="15">
      <c r="A21" s="196"/>
      <c r="B21" s="122" t="s">
        <v>141</v>
      </c>
      <c r="C21" s="196"/>
      <c r="D21" s="146" t="s">
        <v>135</v>
      </c>
      <c r="E21" s="196"/>
      <c r="F21" s="146" t="s">
        <v>142</v>
      </c>
      <c r="G21" s="196"/>
      <c r="H21" s="243"/>
      <c r="I21" s="196"/>
      <c r="J21" s="196"/>
      <c r="K21" s="196"/>
      <c r="L21" s="196"/>
      <c r="M21" s="196"/>
      <c r="N21" s="196"/>
      <c r="O21" s="196"/>
      <c r="P21" s="196"/>
    </row>
    <row r="22" spans="1:16" s="17" customFormat="1" ht="15">
      <c r="A22" s="196"/>
      <c r="B22" s="123" t="s">
        <v>143</v>
      </c>
      <c r="C22" s="196"/>
      <c r="D22" s="147" t="s">
        <v>135</v>
      </c>
      <c r="E22" s="196"/>
      <c r="F22" s="146" t="s">
        <v>144</v>
      </c>
      <c r="G22" s="196"/>
      <c r="H22" s="257"/>
      <c r="I22" s="196"/>
      <c r="J22" s="196"/>
      <c r="K22" s="196"/>
      <c r="L22" s="196"/>
      <c r="M22" s="196"/>
      <c r="N22" s="196"/>
      <c r="O22" s="196"/>
      <c r="P22" s="196"/>
    </row>
    <row r="23" spans="1:16" s="17" customFormat="1" ht="15">
      <c r="A23" s="196"/>
      <c r="B23" s="36"/>
      <c r="C23" s="196"/>
      <c r="D23" s="117"/>
      <c r="E23" s="196"/>
      <c r="F23" s="117"/>
      <c r="G23" s="196"/>
      <c r="H23" s="196"/>
      <c r="I23" s="196"/>
      <c r="J23" s="196"/>
      <c r="K23" s="196"/>
      <c r="L23" s="196"/>
      <c r="M23" s="196"/>
      <c r="N23" s="196"/>
      <c r="O23" s="196"/>
      <c r="P23" s="196"/>
    </row>
    <row r="24" spans="1:16" s="17" customFormat="1" ht="15">
      <c r="A24" s="196"/>
      <c r="B24" s="118" t="s">
        <v>145</v>
      </c>
      <c r="C24" s="196"/>
      <c r="D24" s="119"/>
      <c r="E24" s="196"/>
      <c r="F24" s="119"/>
      <c r="G24" s="196"/>
      <c r="H24" s="338"/>
      <c r="I24" s="196"/>
      <c r="J24" s="196"/>
      <c r="K24" s="196"/>
      <c r="L24" s="196"/>
      <c r="M24" s="196"/>
      <c r="N24" s="196"/>
      <c r="O24" s="196"/>
      <c r="P24" s="196"/>
    </row>
    <row r="25" spans="1:16" s="17" customFormat="1" ht="15">
      <c r="A25" s="196"/>
      <c r="B25" s="120" t="s">
        <v>132</v>
      </c>
      <c r="C25" s="196"/>
      <c r="D25" s="121"/>
      <c r="E25" s="196"/>
      <c r="F25" s="121"/>
      <c r="G25" s="196"/>
      <c r="H25" s="243"/>
      <c r="I25" s="196"/>
      <c r="J25" s="196"/>
      <c r="K25" s="196"/>
      <c r="L25" s="196"/>
      <c r="M25" s="196"/>
      <c r="N25" s="196"/>
      <c r="O25" s="196"/>
      <c r="P25" s="196"/>
    </row>
    <row r="26" spans="1:16" s="17" customFormat="1" ht="15">
      <c r="A26" s="196"/>
      <c r="B26" s="122" t="s">
        <v>146</v>
      </c>
      <c r="C26" s="196"/>
      <c r="D26" s="146" t="s">
        <v>135</v>
      </c>
      <c r="E26" s="196"/>
      <c r="F26" s="146" t="s">
        <v>147</v>
      </c>
      <c r="G26" s="196"/>
      <c r="H26" s="262" t="s">
        <v>148</v>
      </c>
      <c r="I26" s="196"/>
      <c r="J26" s="196"/>
      <c r="K26" s="196"/>
      <c r="L26" s="196"/>
      <c r="M26" s="196"/>
      <c r="N26" s="196"/>
      <c r="O26" s="196"/>
      <c r="P26" s="196"/>
    </row>
    <row r="27" spans="1:16" s="17" customFormat="1" ht="15">
      <c r="A27" s="339"/>
      <c r="B27" s="124" t="s">
        <v>149</v>
      </c>
      <c r="C27" s="340"/>
      <c r="D27" s="146" t="s">
        <v>135</v>
      </c>
      <c r="E27" s="196"/>
      <c r="F27" s="146" t="s">
        <v>150</v>
      </c>
      <c r="G27" s="196"/>
      <c r="H27" s="243" t="s">
        <v>151</v>
      </c>
      <c r="I27" s="196"/>
      <c r="J27" s="196"/>
      <c r="K27" s="196"/>
      <c r="L27" s="196"/>
      <c r="M27" s="196"/>
      <c r="N27" s="196"/>
      <c r="O27" s="196"/>
      <c r="P27" s="196"/>
    </row>
    <row r="28" spans="1:16" s="17" customFormat="1" ht="15">
      <c r="A28" s="196"/>
      <c r="B28" s="122" t="s">
        <v>152</v>
      </c>
      <c r="C28" s="196"/>
      <c r="D28" s="146" t="s">
        <v>82</v>
      </c>
      <c r="E28" s="196"/>
      <c r="F28" s="146" t="str">
        <f>IF(D28=Lists!$K$4,"&lt; Input URL to data source &gt;",IF(D28=Lists!$K$5,"&lt; Reference section in EITI Report or URL &gt;",IF(D28=Lists!$K$6,"&lt; Reference evidence of non-applicability &gt;","")))</f>
        <v/>
      </c>
      <c r="G28" s="196"/>
      <c r="H28" s="243"/>
      <c r="I28" s="196"/>
      <c r="J28" s="196"/>
      <c r="K28" s="196"/>
      <c r="L28" s="196"/>
      <c r="M28" s="196"/>
      <c r="N28" s="196"/>
      <c r="O28" s="196"/>
      <c r="P28" s="196"/>
    </row>
    <row r="29" spans="1:16" s="17" customFormat="1" ht="15">
      <c r="A29" s="196"/>
      <c r="B29" s="125" t="s">
        <v>149</v>
      </c>
      <c r="C29" s="340"/>
      <c r="D29" s="146" t="s">
        <v>82</v>
      </c>
      <c r="E29" s="196"/>
      <c r="F29" s="146" t="str">
        <f>IF(D29=Lists!$K$4,"&lt; Input URL to data source &gt;",IF(D29=Lists!$K$5,"&lt; Reference section in EITI Report or URL &gt;",IF(D29=Lists!$K$6,"&lt; Reference evidence of non-applicability &gt;","")))</f>
        <v/>
      </c>
      <c r="G29" s="196"/>
      <c r="H29" s="243"/>
      <c r="I29" s="196"/>
      <c r="J29" s="196"/>
      <c r="K29" s="196"/>
      <c r="L29" s="196"/>
      <c r="M29" s="196"/>
      <c r="N29" s="196"/>
      <c r="O29" s="196"/>
      <c r="P29" s="196"/>
    </row>
    <row r="30" spans="1:16" s="17" customFormat="1" ht="15">
      <c r="A30" s="196"/>
      <c r="B30" s="122" t="s">
        <v>153</v>
      </c>
      <c r="C30" s="196"/>
      <c r="D30" s="146" t="s">
        <v>135</v>
      </c>
      <c r="E30" s="196"/>
      <c r="F30" s="146" t="s">
        <v>150</v>
      </c>
      <c r="G30" s="196"/>
      <c r="H30" s="243" t="s">
        <v>151</v>
      </c>
      <c r="I30" s="196"/>
      <c r="J30" s="196"/>
      <c r="K30" s="196"/>
      <c r="L30" s="196"/>
      <c r="M30" s="196"/>
      <c r="N30" s="196"/>
      <c r="O30" s="196"/>
      <c r="P30" s="196"/>
    </row>
    <row r="31" spans="1:16" s="17" customFormat="1" ht="15">
      <c r="A31" s="196"/>
      <c r="B31" s="126" t="s">
        <v>154</v>
      </c>
      <c r="C31" s="340"/>
      <c r="D31" s="147"/>
      <c r="E31" s="196"/>
      <c r="F31" s="146" t="str">
        <f>IF(D26=Lists!$K$4,"&lt; Input URL to data source &gt;",IF(D26=Lists!$K$5,"&lt; Reference section in EITI Report or URL &gt;",IF(D26=Lists!$K$6,"&lt; Reference evidence of non-applicability &gt;","")))</f>
        <v>&lt; Reference section in EITI Report or URL &gt;</v>
      </c>
      <c r="G31" s="196"/>
      <c r="H31" s="243"/>
      <c r="I31" s="196"/>
      <c r="J31" s="196"/>
      <c r="K31" s="196"/>
      <c r="L31" s="196"/>
      <c r="M31" s="196"/>
      <c r="N31" s="196"/>
      <c r="O31" s="196"/>
      <c r="P31" s="196"/>
    </row>
    <row r="32" spans="1:16" s="17" customFormat="1" ht="15">
      <c r="A32" s="196"/>
      <c r="B32" s="127"/>
      <c r="C32" s="196"/>
      <c r="D32" s="117"/>
      <c r="E32" s="196"/>
      <c r="F32" s="117"/>
      <c r="G32" s="196"/>
      <c r="H32" s="341"/>
      <c r="I32" s="196"/>
      <c r="J32" s="196"/>
      <c r="K32" s="196"/>
      <c r="L32" s="196"/>
      <c r="M32" s="196"/>
      <c r="N32" s="196"/>
      <c r="O32" s="196"/>
      <c r="P32" s="196"/>
    </row>
    <row r="33" spans="1:15" s="17" customFormat="1" ht="15">
      <c r="A33" s="196"/>
      <c r="B33" s="118" t="s">
        <v>155</v>
      </c>
      <c r="C33" s="196"/>
      <c r="D33" s="128"/>
      <c r="E33" s="196"/>
      <c r="F33" s="128"/>
      <c r="G33" s="196"/>
      <c r="H33" s="338"/>
      <c r="I33" s="196"/>
      <c r="J33" s="196"/>
      <c r="K33" s="196"/>
      <c r="L33" s="196"/>
      <c r="M33" s="196"/>
      <c r="N33" s="196"/>
      <c r="O33" s="196"/>
    </row>
    <row r="34" spans="1:15" s="17" customFormat="1" ht="15">
      <c r="A34" s="196"/>
      <c r="B34" s="120" t="s">
        <v>156</v>
      </c>
      <c r="C34" s="196"/>
      <c r="D34" s="146" t="s">
        <v>157</v>
      </c>
      <c r="E34" s="196"/>
      <c r="F34" s="146" t="s">
        <v>158</v>
      </c>
      <c r="G34" s="196"/>
      <c r="H34" s="237" t="s">
        <v>159</v>
      </c>
      <c r="I34" s="196"/>
      <c r="J34" s="196"/>
      <c r="K34" s="196"/>
      <c r="L34" s="196"/>
      <c r="M34" s="196"/>
      <c r="N34" s="196"/>
      <c r="O34" s="196"/>
    </row>
    <row r="35" spans="1:15" s="17" customFormat="1" ht="15">
      <c r="A35" s="196"/>
      <c r="B35" s="120" t="s">
        <v>160</v>
      </c>
      <c r="C35" s="196"/>
      <c r="D35" s="146" t="s">
        <v>157</v>
      </c>
      <c r="E35" s="196"/>
      <c r="F35" s="146" t="s">
        <v>161</v>
      </c>
      <c r="G35" s="196"/>
      <c r="H35" s="243"/>
      <c r="I35" s="196"/>
      <c r="J35" s="196"/>
      <c r="K35" s="196"/>
      <c r="L35" s="196"/>
      <c r="M35" s="196"/>
      <c r="N35" s="196"/>
      <c r="O35" s="196"/>
    </row>
    <row r="36" spans="1:15" s="17" customFormat="1" ht="15">
      <c r="A36" s="196"/>
      <c r="B36" s="129" t="s">
        <v>162</v>
      </c>
      <c r="C36" s="196"/>
      <c r="D36" s="146" t="s">
        <v>82</v>
      </c>
      <c r="E36" s="196"/>
      <c r="F36" s="146" t="str">
        <f>IF(D36=Lists!$K$4,"&lt; Input URL to data source &gt;",IF(D36=Lists!$K$5,"&lt; Reference section in EITI Report or URL &gt;",IF(D36=Lists!$K$6,"&lt; Reference evidence of non-applicability &gt;","")))</f>
        <v/>
      </c>
      <c r="G36" s="196"/>
      <c r="H36" s="257"/>
      <c r="I36" s="196"/>
      <c r="J36" s="196"/>
      <c r="K36" s="196"/>
      <c r="L36" s="196"/>
      <c r="M36" s="196"/>
      <c r="N36" s="196"/>
      <c r="O36" s="196"/>
    </row>
    <row r="37" spans="1:15" s="17" customFormat="1" ht="15">
      <c r="A37" s="196"/>
      <c r="B37" s="36"/>
      <c r="C37" s="196"/>
      <c r="D37" s="117"/>
      <c r="E37" s="196"/>
      <c r="F37" s="117"/>
      <c r="G37" s="196"/>
      <c r="H37" s="196"/>
      <c r="I37" s="196"/>
      <c r="J37" s="196"/>
      <c r="K37" s="196"/>
      <c r="L37" s="196"/>
      <c r="M37" s="196"/>
      <c r="N37" s="196"/>
      <c r="O37" s="196"/>
    </row>
    <row r="38" spans="1:15" s="17" customFormat="1" ht="15">
      <c r="A38" s="196"/>
      <c r="B38" s="118" t="s">
        <v>163</v>
      </c>
      <c r="C38" s="196"/>
      <c r="D38" s="128"/>
      <c r="E38" s="196"/>
      <c r="F38" s="146" t="str">
        <f>IF(D38=Lists!$K$4,"&lt; Input URL to data source &gt;",IF(D38=Lists!$K$5,"&lt; Reference section in EITI Report or URL &gt;",IF(D38=Lists!$K$6,"&lt; Reference evidence of non-applicability &gt;","")))</f>
        <v/>
      </c>
      <c r="G38" s="196"/>
      <c r="H38" s="338"/>
      <c r="I38" s="196"/>
      <c r="J38" s="196"/>
      <c r="K38" s="196"/>
      <c r="L38" s="196"/>
      <c r="M38" s="196"/>
      <c r="N38" s="196"/>
      <c r="O38" s="196"/>
    </row>
    <row r="39" spans="1:15" s="17" customFormat="1" ht="15">
      <c r="A39" s="196"/>
      <c r="B39" s="120" t="s">
        <v>164</v>
      </c>
      <c r="C39" s="196"/>
      <c r="D39" s="146" t="s">
        <v>82</v>
      </c>
      <c r="E39" s="196"/>
      <c r="F39" s="146" t="s">
        <v>165</v>
      </c>
      <c r="G39" s="196"/>
      <c r="H39" s="243"/>
      <c r="I39" s="196"/>
      <c r="J39" s="196"/>
      <c r="K39" s="196"/>
      <c r="L39" s="196"/>
      <c r="M39" s="196"/>
      <c r="N39" s="196"/>
      <c r="O39" s="196"/>
    </row>
    <row r="40" spans="1:15" s="17" customFormat="1" ht="15">
      <c r="A40" s="196"/>
      <c r="B40" s="122" t="s">
        <v>166</v>
      </c>
      <c r="C40" s="196"/>
      <c r="D40" s="146" t="s">
        <v>157</v>
      </c>
      <c r="E40" s="196"/>
      <c r="F40" s="255" t="s">
        <v>161</v>
      </c>
      <c r="G40" s="196"/>
      <c r="H40" s="243"/>
      <c r="I40" s="196"/>
      <c r="J40" s="196"/>
      <c r="K40" s="196"/>
      <c r="L40" s="196"/>
      <c r="M40" s="196"/>
      <c r="N40" s="196"/>
      <c r="O40" s="196"/>
    </row>
    <row r="41" spans="1:15" s="17" customFormat="1" ht="15">
      <c r="A41" s="196"/>
      <c r="B41" s="120" t="s">
        <v>167</v>
      </c>
      <c r="C41" s="196"/>
      <c r="D41" s="146" t="s">
        <v>157</v>
      </c>
      <c r="E41" s="196"/>
      <c r="F41" s="255" t="s">
        <v>158</v>
      </c>
      <c r="G41" s="196"/>
      <c r="H41" s="237" t="s">
        <v>168</v>
      </c>
      <c r="I41" s="196"/>
      <c r="J41" s="196"/>
      <c r="K41" s="196"/>
      <c r="L41" s="196"/>
      <c r="M41" s="196"/>
      <c r="N41" s="196"/>
      <c r="O41" s="196"/>
    </row>
    <row r="42" spans="1:15" s="17" customFormat="1" ht="15">
      <c r="A42" s="196"/>
      <c r="B42" s="120" t="s">
        <v>169</v>
      </c>
      <c r="C42" s="196"/>
      <c r="D42" s="146" t="s">
        <v>157</v>
      </c>
      <c r="E42" s="196"/>
      <c r="F42" s="255" t="s">
        <v>161</v>
      </c>
      <c r="G42" s="196"/>
      <c r="H42" s="243"/>
      <c r="I42" s="196"/>
      <c r="J42" s="196"/>
      <c r="K42" s="196"/>
      <c r="L42" s="196"/>
      <c r="M42" s="196"/>
      <c r="N42" s="196"/>
      <c r="O42" s="196"/>
    </row>
    <row r="43" spans="1:15" s="17" customFormat="1" ht="15">
      <c r="A43" s="196"/>
      <c r="B43" s="129" t="s">
        <v>170</v>
      </c>
      <c r="C43" s="196"/>
      <c r="D43" s="147" t="s">
        <v>82</v>
      </c>
      <c r="E43" s="196"/>
      <c r="F43" s="255"/>
      <c r="G43" s="196"/>
      <c r="H43" s="257"/>
      <c r="I43" s="196"/>
      <c r="J43" s="196"/>
      <c r="K43" s="196"/>
      <c r="L43" s="196"/>
      <c r="M43" s="196"/>
      <c r="N43" s="196"/>
      <c r="O43" s="196"/>
    </row>
    <row r="44" spans="1:15" s="17" customFormat="1" ht="15">
      <c r="A44" s="196"/>
      <c r="B44" s="36"/>
      <c r="C44" s="196"/>
      <c r="D44" s="117"/>
      <c r="E44" s="196"/>
      <c r="F44" s="146" t="str">
        <f>IF(D44=[1]Lists!$K$4,"&lt; Input URL to data source &gt;",IF(D44=[1]Lists!$K$5,"&lt; Reference section in EITI Report or URL &gt;",IF(D44=[1]Lists!$K$6,"&lt; Reference evidence of non-applicability &gt;","")))</f>
        <v/>
      </c>
      <c r="G44" s="196"/>
      <c r="H44" s="196"/>
      <c r="I44" s="196"/>
      <c r="J44" s="196"/>
      <c r="K44" s="196"/>
      <c r="L44" s="196"/>
      <c r="M44" s="196"/>
      <c r="N44" s="196"/>
      <c r="O44" s="196"/>
    </row>
    <row r="45" spans="1:15" s="17" customFormat="1" ht="15">
      <c r="A45" s="196"/>
      <c r="B45" s="118" t="s">
        <v>171</v>
      </c>
      <c r="C45" s="196"/>
      <c r="D45" s="342"/>
      <c r="E45" s="196"/>
      <c r="F45" s="342"/>
      <c r="G45" s="196"/>
      <c r="H45" s="338"/>
      <c r="I45" s="196"/>
      <c r="J45" s="196"/>
      <c r="K45" s="196"/>
      <c r="L45" s="196"/>
      <c r="M45" s="196"/>
      <c r="N45" s="196"/>
      <c r="O45" s="196"/>
    </row>
    <row r="46" spans="1:15" s="17" customFormat="1" ht="15">
      <c r="A46" s="196"/>
      <c r="B46" s="120" t="s">
        <v>172</v>
      </c>
      <c r="C46" s="196"/>
      <c r="D46" s="146" t="s">
        <v>135</v>
      </c>
      <c r="E46" s="196"/>
      <c r="F46" s="146" t="s">
        <v>173</v>
      </c>
      <c r="G46" s="196"/>
      <c r="H46" s="243" t="s">
        <v>174</v>
      </c>
      <c r="I46" s="196"/>
      <c r="J46" s="196"/>
      <c r="K46" s="196"/>
      <c r="L46" s="196"/>
      <c r="M46" s="196"/>
      <c r="N46" s="196"/>
      <c r="O46" s="196"/>
    </row>
    <row r="47" spans="1:15" s="17" customFormat="1" ht="15">
      <c r="A47" s="196"/>
      <c r="B47" s="122" t="s">
        <v>175</v>
      </c>
      <c r="C47" s="196"/>
      <c r="D47" s="146" t="s">
        <v>82</v>
      </c>
      <c r="E47" s="196"/>
      <c r="F47" s="146" t="str">
        <f>IF(D47=Lists!$K$4,"&lt; Input URL to data source &gt;",IF(D47=Lists!$K$5,"&lt; Reference section in EITI Report or URL &gt;",IF(D47=Lists!$K$6,"&lt; Reference evidence of non-applicability &gt;","")))</f>
        <v/>
      </c>
      <c r="G47" s="196"/>
      <c r="H47" s="243"/>
      <c r="I47" s="196"/>
      <c r="J47" s="196"/>
      <c r="K47" s="196"/>
      <c r="L47" s="196"/>
      <c r="M47" s="196"/>
      <c r="N47" s="196"/>
      <c r="O47" s="196"/>
    </row>
    <row r="48" spans="1:15" s="17" customFormat="1" ht="15">
      <c r="A48" s="196"/>
      <c r="B48" s="129" t="s">
        <v>176</v>
      </c>
      <c r="C48" s="196"/>
      <c r="D48" s="148" t="str">
        <f>IF(OR(D47=Lists!$K$4,),"&lt; name of the registry &gt;","")</f>
        <v/>
      </c>
      <c r="E48" s="196"/>
      <c r="F48" s="147" t="str">
        <f>IF(D48="&lt; name of the registry &gt;","&lt; Input URL to data source &gt;",IF(D48=Lists!$K$5,"&lt; Reference section in EITI Report or URL &gt;",IF(D48=Lists!$K$6,"&lt; Reference evidence of non-applicability &gt;","")))</f>
        <v/>
      </c>
      <c r="G48" s="196"/>
      <c r="H48" s="257"/>
      <c r="I48" s="196"/>
      <c r="J48" s="196"/>
      <c r="K48" s="196"/>
      <c r="L48" s="196"/>
      <c r="M48" s="196"/>
      <c r="N48" s="196"/>
      <c r="O48" s="196"/>
    </row>
    <row r="49" spans="1:9" s="17" customFormat="1" ht="15">
      <c r="A49" s="196"/>
      <c r="B49" s="36"/>
      <c r="C49" s="196"/>
      <c r="D49" s="117"/>
      <c r="E49" s="196"/>
      <c r="F49" s="117"/>
      <c r="G49" s="196"/>
      <c r="H49" s="196"/>
      <c r="I49" s="196"/>
    </row>
    <row r="50" spans="1:9" s="17" customFormat="1" ht="15">
      <c r="A50" s="196"/>
      <c r="B50" s="118" t="s">
        <v>177</v>
      </c>
      <c r="C50" s="196"/>
      <c r="D50" s="342"/>
      <c r="E50" s="196"/>
      <c r="F50" s="342"/>
      <c r="G50" s="196"/>
      <c r="H50" s="338"/>
      <c r="I50" s="196"/>
    </row>
    <row r="51" spans="1:9" s="17" customFormat="1" ht="30">
      <c r="A51" s="196"/>
      <c r="B51" s="130" t="s">
        <v>178</v>
      </c>
      <c r="C51" s="196"/>
      <c r="D51" s="146" t="s">
        <v>135</v>
      </c>
      <c r="E51" s="196"/>
      <c r="F51" s="146" t="s">
        <v>179</v>
      </c>
      <c r="G51" s="196"/>
      <c r="H51" s="243" t="s">
        <v>180</v>
      </c>
      <c r="I51" s="196"/>
    </row>
    <row r="52" spans="1:9" s="17" customFormat="1" ht="45">
      <c r="A52" s="196"/>
      <c r="B52" s="131" t="s">
        <v>181</v>
      </c>
      <c r="C52" s="196"/>
      <c r="D52" s="146" t="s">
        <v>157</v>
      </c>
      <c r="E52" s="196"/>
      <c r="F52" s="146" t="s">
        <v>182</v>
      </c>
      <c r="G52" s="196"/>
      <c r="H52" s="243"/>
      <c r="I52" s="196"/>
    </row>
    <row r="53" spans="1:9" s="17" customFormat="1" ht="36" customHeight="1">
      <c r="A53" s="196"/>
      <c r="B53" s="132" t="s">
        <v>183</v>
      </c>
      <c r="C53" s="196"/>
      <c r="D53" s="147" t="s">
        <v>157</v>
      </c>
      <c r="E53" s="196"/>
      <c r="F53" s="256" t="s">
        <v>184</v>
      </c>
      <c r="G53" s="196"/>
      <c r="H53" s="257"/>
      <c r="I53" s="196"/>
    </row>
    <row r="54" spans="1:9" s="17" customFormat="1" ht="15">
      <c r="A54" s="196"/>
      <c r="B54" s="36"/>
      <c r="C54" s="196"/>
      <c r="D54" s="117"/>
      <c r="E54" s="196"/>
      <c r="F54" s="117"/>
      <c r="G54" s="196"/>
      <c r="H54" s="196"/>
      <c r="I54" s="196"/>
    </row>
    <row r="55" spans="1:9" s="17" customFormat="1" ht="15">
      <c r="A55" s="196"/>
      <c r="B55" s="118" t="s">
        <v>185</v>
      </c>
      <c r="C55" s="196"/>
      <c r="D55" s="342"/>
      <c r="E55" s="196"/>
      <c r="F55" s="342"/>
      <c r="G55" s="196"/>
      <c r="H55" s="338"/>
      <c r="I55" s="196"/>
    </row>
    <row r="56" spans="1:9" s="17" customFormat="1" ht="57">
      <c r="A56" s="196"/>
      <c r="B56" s="133" t="s">
        <v>186</v>
      </c>
      <c r="C56" s="196"/>
      <c r="D56" s="146" t="s">
        <v>157</v>
      </c>
      <c r="E56" s="196"/>
      <c r="F56" s="326" t="s">
        <v>187</v>
      </c>
      <c r="G56" s="196"/>
      <c r="H56" s="243" t="s">
        <v>188</v>
      </c>
      <c r="I56" s="196"/>
    </row>
    <row r="57" spans="1:9" s="17" customFormat="1" ht="15">
      <c r="A57" s="196"/>
      <c r="B57" s="36"/>
      <c r="C57" s="196"/>
      <c r="D57" s="117"/>
      <c r="E57" s="196"/>
      <c r="F57" s="117"/>
      <c r="G57" s="196"/>
      <c r="H57" s="196"/>
      <c r="I57" s="196"/>
    </row>
    <row r="58" spans="1:9" s="17" customFormat="1" ht="15">
      <c r="A58" s="196"/>
      <c r="B58" s="118" t="s">
        <v>189</v>
      </c>
      <c r="C58" s="196"/>
      <c r="D58" s="342"/>
      <c r="E58" s="196"/>
      <c r="F58" s="342"/>
      <c r="G58" s="196"/>
      <c r="H58" s="338"/>
      <c r="I58" s="196"/>
    </row>
    <row r="59" spans="1:9" s="17" customFormat="1" ht="15">
      <c r="A59" s="196"/>
      <c r="B59" s="197" t="s">
        <v>190</v>
      </c>
      <c r="C59" s="196"/>
      <c r="D59" s="343"/>
      <c r="E59" s="196"/>
      <c r="F59" s="343"/>
      <c r="G59" s="196"/>
      <c r="H59" s="243"/>
      <c r="I59" s="196"/>
    </row>
    <row r="60" spans="1:9" s="17" customFormat="1" ht="15">
      <c r="A60" s="196"/>
      <c r="B60" s="130" t="s">
        <v>191</v>
      </c>
      <c r="C60" s="196"/>
      <c r="D60" s="146" t="s">
        <v>157</v>
      </c>
      <c r="E60" s="196"/>
      <c r="F60" s="237" t="s">
        <v>192</v>
      </c>
      <c r="G60" s="196"/>
      <c r="H60" s="237" t="s">
        <v>193</v>
      </c>
      <c r="I60" s="196"/>
    </row>
    <row r="61" spans="1:9" s="17" customFormat="1" ht="15">
      <c r="A61" s="196"/>
      <c r="B61" s="130" t="s">
        <v>194</v>
      </c>
      <c r="C61" s="196"/>
      <c r="D61" s="146" t="s">
        <v>135</v>
      </c>
      <c r="E61" s="196"/>
      <c r="F61" s="146" t="s">
        <v>195</v>
      </c>
      <c r="G61" s="196"/>
      <c r="H61" s="234" t="s">
        <v>196</v>
      </c>
      <c r="I61" s="196"/>
    </row>
    <row r="62" spans="1:9" s="17" customFormat="1" ht="15">
      <c r="A62" s="196"/>
      <c r="B62" s="149" t="s">
        <v>197</v>
      </c>
      <c r="C62" s="196"/>
      <c r="D62" s="239">
        <v>11358005.819</v>
      </c>
      <c r="E62" s="196"/>
      <c r="F62" s="146" t="s">
        <v>198</v>
      </c>
      <c r="G62" s="196"/>
      <c r="H62" s="243"/>
      <c r="I62" s="196"/>
    </row>
    <row r="63" spans="1:9" s="17" customFormat="1" ht="15">
      <c r="A63" s="196"/>
      <c r="B63" s="131" t="str">
        <f>LEFT(B62,SEARCH(",",B62))&amp;" value"</f>
        <v>Crude oil (2709), value</v>
      </c>
      <c r="C63" s="196"/>
      <c r="D63" s="239">
        <v>4529984000</v>
      </c>
      <c r="E63" s="196"/>
      <c r="F63" s="146" t="s">
        <v>199</v>
      </c>
      <c r="G63" s="196"/>
      <c r="H63" s="243" t="s">
        <v>200</v>
      </c>
      <c r="I63" s="196"/>
    </row>
    <row r="64" spans="1:9" s="17" customFormat="1" ht="15">
      <c r="A64" s="196"/>
      <c r="B64" s="149" t="s">
        <v>201</v>
      </c>
      <c r="C64" s="196"/>
      <c r="D64" s="239">
        <v>30208476.732000001</v>
      </c>
      <c r="E64" s="196"/>
      <c r="F64" s="146" t="s">
        <v>202</v>
      </c>
      <c r="G64" s="196"/>
      <c r="H64" s="243"/>
      <c r="I64" s="196"/>
    </row>
    <row r="65" spans="1:9" s="17" customFormat="1" ht="15">
      <c r="A65" s="196"/>
      <c r="B65" s="131" t="str">
        <f>LEFT(B64,SEARCH(",",B64))&amp;" value"</f>
        <v>Natural gas (2711), value</v>
      </c>
      <c r="C65" s="196"/>
      <c r="D65" s="246">
        <v>953786777</v>
      </c>
      <c r="E65" s="196"/>
      <c r="F65" s="146" t="s">
        <v>199</v>
      </c>
      <c r="G65" s="196"/>
      <c r="H65" s="243" t="s">
        <v>200</v>
      </c>
      <c r="I65" s="196"/>
    </row>
    <row r="66" spans="1:9" s="17" customFormat="1" ht="15">
      <c r="A66" s="196"/>
      <c r="B66" s="149" t="s">
        <v>203</v>
      </c>
      <c r="C66" s="196"/>
      <c r="D66" s="241">
        <v>130.19</v>
      </c>
      <c r="E66" s="196"/>
      <c r="F66" s="146" t="s">
        <v>204</v>
      </c>
      <c r="G66" s="196"/>
      <c r="H66" s="243"/>
      <c r="I66" s="196"/>
    </row>
    <row r="67" spans="1:9" s="17" customFormat="1" ht="15">
      <c r="A67" s="196"/>
      <c r="B67" s="131" t="str">
        <f>LEFT(B66,SEARCH(",",B66))&amp;" value"</f>
        <v>Gold (7108), value</v>
      </c>
      <c r="C67" s="196"/>
      <c r="D67" s="245">
        <v>6499252826.9799995</v>
      </c>
      <c r="E67" s="196"/>
      <c r="F67" s="146" t="s">
        <v>199</v>
      </c>
      <c r="G67" s="196"/>
      <c r="H67" s="243" t="s">
        <v>200</v>
      </c>
      <c r="I67" s="196"/>
    </row>
    <row r="68" spans="1:9" s="17" customFormat="1" ht="15">
      <c r="A68" s="196"/>
      <c r="B68" s="149" t="s">
        <v>205</v>
      </c>
      <c r="C68" s="196"/>
      <c r="D68" s="241">
        <v>1116334</v>
      </c>
      <c r="E68" s="196"/>
      <c r="F68" s="146" t="s">
        <v>204</v>
      </c>
      <c r="G68" s="196"/>
      <c r="H68" s="243" t="s">
        <v>206</v>
      </c>
      <c r="I68" s="196"/>
    </row>
    <row r="69" spans="1:9" s="17" customFormat="1" ht="15">
      <c r="A69" s="196"/>
      <c r="B69" s="131" t="str">
        <f>LEFT(B68,SEARCH(",",B68))&amp;" value"</f>
        <v>Aluminium (2606), value</v>
      </c>
      <c r="C69" s="196"/>
      <c r="D69" s="242">
        <v>35722688</v>
      </c>
      <c r="E69" s="196"/>
      <c r="F69" s="146" t="s">
        <v>199</v>
      </c>
      <c r="G69" s="196"/>
      <c r="H69" s="243" t="s">
        <v>200</v>
      </c>
      <c r="I69" s="196"/>
    </row>
    <row r="70" spans="1:9" s="17" customFormat="1" ht="15">
      <c r="A70" s="196"/>
      <c r="B70" s="149" t="s">
        <v>207</v>
      </c>
      <c r="C70" s="196"/>
      <c r="D70" s="241">
        <v>5401093</v>
      </c>
      <c r="E70" s="196"/>
      <c r="F70" s="146" t="s">
        <v>204</v>
      </c>
      <c r="G70" s="196"/>
      <c r="H70" s="243"/>
      <c r="I70" s="196"/>
    </row>
    <row r="71" spans="1:9" s="17" customFormat="1" ht="15">
      <c r="A71" s="196"/>
      <c r="B71" s="131" t="str">
        <f>LEFT(B70,SEARCH(",",B70))&amp;" value"</f>
        <v>Manganese (2602), value</v>
      </c>
      <c r="C71" s="196"/>
      <c r="D71" s="240">
        <v>391255176.92000002</v>
      </c>
      <c r="E71" s="196"/>
      <c r="F71" s="146" t="s">
        <v>199</v>
      </c>
      <c r="G71" s="196"/>
      <c r="H71" s="243" t="s">
        <v>208</v>
      </c>
      <c r="I71" s="196"/>
    </row>
    <row r="72" spans="1:9" s="17" customFormat="1" ht="15">
      <c r="A72" s="196"/>
      <c r="B72" s="149" t="s">
        <v>209</v>
      </c>
      <c r="C72" s="196"/>
      <c r="D72" s="241">
        <v>31444</v>
      </c>
      <c r="E72" s="196"/>
      <c r="F72" s="146" t="s">
        <v>210</v>
      </c>
      <c r="G72" s="196"/>
      <c r="H72" s="243"/>
      <c r="I72" s="196"/>
    </row>
    <row r="73" spans="1:9" s="17" customFormat="1" ht="15">
      <c r="A73" s="196"/>
      <c r="B73" s="132" t="str">
        <f>LEFT(B72,SEARCH(",",B72))&amp;" value"</f>
        <v>Diamonds (7102), value</v>
      </c>
      <c r="C73" s="196"/>
      <c r="D73" s="241">
        <v>830316.87</v>
      </c>
      <c r="E73" s="196"/>
      <c r="F73" s="147" t="s">
        <v>199</v>
      </c>
      <c r="G73" s="196"/>
      <c r="H73" s="243" t="s">
        <v>200</v>
      </c>
      <c r="I73" s="196"/>
    </row>
    <row r="74" spans="1:9" s="17" customFormat="1" ht="15">
      <c r="A74" s="196"/>
      <c r="B74" s="36"/>
      <c r="C74" s="196"/>
      <c r="D74" s="117"/>
      <c r="E74" s="196"/>
      <c r="F74" s="117"/>
      <c r="G74" s="196"/>
      <c r="H74" s="196"/>
      <c r="I74" s="196"/>
    </row>
    <row r="75" spans="1:9" s="17" customFormat="1" ht="15">
      <c r="A75" s="196"/>
      <c r="B75" s="118" t="s">
        <v>211</v>
      </c>
      <c r="C75" s="196"/>
      <c r="D75" s="342"/>
      <c r="E75" s="196"/>
      <c r="F75" s="342"/>
      <c r="G75" s="196"/>
      <c r="H75" s="338"/>
      <c r="I75" s="196"/>
    </row>
    <row r="76" spans="1:9" s="17" customFormat="1" ht="15">
      <c r="A76" s="196"/>
      <c r="B76" s="130" t="s">
        <v>212</v>
      </c>
      <c r="C76" s="196"/>
      <c r="D76" s="146" t="s">
        <v>157</v>
      </c>
      <c r="E76" s="196"/>
      <c r="F76" s="237" t="s">
        <v>192</v>
      </c>
      <c r="G76" s="196"/>
      <c r="H76" s="243"/>
      <c r="I76" s="196"/>
    </row>
    <row r="77" spans="1:9" s="17" customFormat="1" ht="15">
      <c r="A77" s="196"/>
      <c r="B77" s="130" t="s">
        <v>213</v>
      </c>
      <c r="C77" s="196"/>
      <c r="D77" s="146" t="s">
        <v>157</v>
      </c>
      <c r="E77" s="196"/>
      <c r="F77" s="237" t="s">
        <v>192</v>
      </c>
      <c r="G77" s="196"/>
      <c r="H77" s="243"/>
      <c r="I77" s="196"/>
    </row>
    <row r="78" spans="1:9" s="17" customFormat="1" ht="15">
      <c r="A78" s="196"/>
      <c r="B78" s="149" t="s">
        <v>197</v>
      </c>
      <c r="C78" s="196"/>
      <c r="D78" s="241">
        <v>11137802.632999999</v>
      </c>
      <c r="E78" s="196"/>
      <c r="F78" s="146" t="s">
        <v>198</v>
      </c>
      <c r="G78" s="196"/>
      <c r="H78" s="243"/>
      <c r="I78" s="196"/>
    </row>
    <row r="79" spans="1:9" s="17" customFormat="1" ht="15">
      <c r="A79" s="196"/>
      <c r="B79" s="131" t="str">
        <f>LEFT(B78,SEARCH(",",B78))&amp;" value"</f>
        <v>Crude oil (2709), value</v>
      </c>
      <c r="C79" s="196"/>
      <c r="D79" s="241">
        <v>4493000000</v>
      </c>
      <c r="E79" s="196"/>
      <c r="F79" s="146" t="s">
        <v>199</v>
      </c>
      <c r="G79" s="196"/>
      <c r="H79" s="243" t="s">
        <v>208</v>
      </c>
      <c r="I79" s="196"/>
    </row>
    <row r="80" spans="1:9" s="17" customFormat="1" ht="15">
      <c r="A80" s="196"/>
      <c r="B80" s="149" t="s">
        <v>201</v>
      </c>
      <c r="C80" s="196"/>
      <c r="D80" s="244">
        <v>9627396.5099999998</v>
      </c>
      <c r="E80" s="196"/>
      <c r="F80" s="146" t="s">
        <v>202</v>
      </c>
      <c r="G80" s="196"/>
      <c r="H80" s="243"/>
      <c r="I80" s="196"/>
    </row>
    <row r="81" spans="1:16" s="17" customFormat="1" ht="15">
      <c r="A81" s="196"/>
      <c r="B81" s="131" t="str">
        <f>LEFT(B80,SEARCH(",",B80))&amp;" value"</f>
        <v>Natural gas (2711), value</v>
      </c>
      <c r="C81" s="196"/>
      <c r="D81" s="244">
        <v>303970424.91000003</v>
      </c>
      <c r="E81" s="196"/>
      <c r="F81" s="146" t="s">
        <v>199</v>
      </c>
      <c r="G81" s="196"/>
      <c r="H81" s="243" t="s">
        <v>208</v>
      </c>
      <c r="I81" s="196"/>
      <c r="J81" s="196"/>
      <c r="K81" s="196"/>
      <c r="L81" s="196"/>
      <c r="M81" s="196"/>
      <c r="N81" s="196"/>
      <c r="O81" s="196"/>
      <c r="P81" s="196"/>
    </row>
    <row r="82" spans="1:16" s="17" customFormat="1" ht="15">
      <c r="A82" s="196"/>
      <c r="B82" s="149" t="s">
        <v>203</v>
      </c>
      <c r="C82" s="196"/>
      <c r="D82" s="241">
        <v>126.99</v>
      </c>
      <c r="E82" s="196"/>
      <c r="F82" s="146" t="s">
        <v>204</v>
      </c>
      <c r="G82" s="196"/>
      <c r="H82" s="243"/>
      <c r="I82" s="196"/>
      <c r="J82" s="196"/>
      <c r="K82" s="196"/>
      <c r="L82" s="196"/>
      <c r="M82" s="196"/>
      <c r="N82" s="196"/>
      <c r="O82" s="196"/>
      <c r="P82" s="196"/>
    </row>
    <row r="83" spans="1:16" s="17" customFormat="1" ht="15">
      <c r="A83" s="196"/>
      <c r="B83" s="131" t="str">
        <f>LEFT(B82,SEARCH(",",B82))&amp;" value"</f>
        <v>Gold (7108), value</v>
      </c>
      <c r="C83" s="196"/>
      <c r="D83" s="247">
        <v>6339132275</v>
      </c>
      <c r="E83" s="196"/>
      <c r="F83" s="146" t="s">
        <v>199</v>
      </c>
      <c r="G83" s="196"/>
      <c r="H83" s="243" t="s">
        <v>208</v>
      </c>
      <c r="I83" s="196"/>
      <c r="J83" s="196"/>
      <c r="K83" s="196"/>
      <c r="L83" s="196"/>
      <c r="M83" s="196"/>
      <c r="N83" s="196"/>
      <c r="O83" s="196"/>
      <c r="P83" s="196"/>
    </row>
    <row r="84" spans="1:16" s="17" customFormat="1" ht="15">
      <c r="A84" s="196"/>
      <c r="B84" s="149" t="s">
        <v>205</v>
      </c>
      <c r="C84" s="196"/>
      <c r="D84" s="248">
        <v>1124703</v>
      </c>
      <c r="E84" s="196"/>
      <c r="F84" s="146" t="s">
        <v>204</v>
      </c>
      <c r="G84" s="196"/>
      <c r="H84" s="243" t="s">
        <v>214</v>
      </c>
      <c r="I84" s="196"/>
      <c r="J84" s="196"/>
      <c r="K84" s="196"/>
      <c r="L84" s="196"/>
      <c r="M84" s="196"/>
      <c r="N84" s="196"/>
      <c r="O84" s="196"/>
      <c r="P84" s="196"/>
    </row>
    <row r="85" spans="1:16" s="17" customFormat="1" ht="15">
      <c r="A85" s="196"/>
      <c r="B85" s="131" t="str">
        <f>LEFT(B84,SEARCH(",",B84))&amp;" value"</f>
        <v>Aluminium (2606), value</v>
      </c>
      <c r="C85" s="196"/>
      <c r="D85" s="244">
        <v>35990496</v>
      </c>
      <c r="E85" s="196"/>
      <c r="F85" s="146" t="s">
        <v>199</v>
      </c>
      <c r="G85" s="196"/>
      <c r="H85" s="243" t="s">
        <v>208</v>
      </c>
      <c r="I85" s="196"/>
      <c r="J85" s="196"/>
      <c r="K85" s="196"/>
      <c r="L85" s="196"/>
      <c r="M85" s="196"/>
      <c r="N85" s="196"/>
      <c r="O85" s="196"/>
      <c r="P85" s="196"/>
    </row>
    <row r="86" spans="1:16" s="17" customFormat="1" ht="15">
      <c r="A86" s="196"/>
      <c r="B86" s="149" t="s">
        <v>209</v>
      </c>
      <c r="C86" s="196"/>
      <c r="D86" s="241">
        <v>33789</v>
      </c>
      <c r="E86" s="196"/>
      <c r="F86" s="146" t="s">
        <v>210</v>
      </c>
      <c r="G86" s="196"/>
      <c r="H86" s="243"/>
      <c r="I86" s="196"/>
      <c r="J86" s="196"/>
      <c r="K86" s="196"/>
      <c r="L86" s="196"/>
      <c r="M86" s="196"/>
      <c r="N86" s="196"/>
      <c r="O86" s="196"/>
      <c r="P86" s="196"/>
    </row>
    <row r="87" spans="1:16" s="17" customFormat="1" ht="15">
      <c r="A87" s="196"/>
      <c r="B87" s="131" t="str">
        <f>LEFT(B86,SEARCH(",",B86))&amp;" value"</f>
        <v>Diamonds (7102), value</v>
      </c>
      <c r="C87" s="196"/>
      <c r="D87" s="241">
        <v>831375</v>
      </c>
      <c r="E87" s="196"/>
      <c r="F87" s="146" t="s">
        <v>199</v>
      </c>
      <c r="G87" s="196"/>
      <c r="H87" s="243" t="s">
        <v>208</v>
      </c>
      <c r="I87" s="196"/>
      <c r="J87" s="196"/>
      <c r="K87" s="196"/>
      <c r="L87" s="196"/>
      <c r="M87" s="196"/>
      <c r="N87" s="196"/>
      <c r="O87" s="196"/>
      <c r="P87" s="196"/>
    </row>
    <row r="88" spans="1:16" s="17" customFormat="1" ht="15">
      <c r="A88" s="196"/>
      <c r="B88" s="149" t="s">
        <v>207</v>
      </c>
      <c r="C88" s="196"/>
      <c r="D88" s="244">
        <v>5731795</v>
      </c>
      <c r="E88" s="196"/>
      <c r="F88" s="146" t="s">
        <v>204</v>
      </c>
      <c r="G88" s="196"/>
      <c r="H88" s="243"/>
      <c r="I88" s="196"/>
      <c r="J88" s="196"/>
      <c r="K88" s="196"/>
      <c r="L88" s="196"/>
      <c r="M88" s="196"/>
      <c r="N88" s="196"/>
      <c r="O88" s="196"/>
      <c r="P88" s="196"/>
    </row>
    <row r="89" spans="1:16" s="17" customFormat="1" ht="15">
      <c r="A89" s="196"/>
      <c r="B89" s="132" t="str">
        <f>LEFT(B88,SEARCH(",",B88))&amp;" value"</f>
        <v>Manganese (2602), value</v>
      </c>
      <c r="C89" s="196"/>
      <c r="D89" s="244">
        <v>415232295</v>
      </c>
      <c r="E89" s="196"/>
      <c r="F89" s="147" t="s">
        <v>199</v>
      </c>
      <c r="G89" s="196"/>
      <c r="H89" s="257" t="s">
        <v>208</v>
      </c>
      <c r="I89" s="196"/>
      <c r="J89" s="196"/>
      <c r="K89" s="196"/>
      <c r="L89" s="196"/>
      <c r="M89" s="196"/>
      <c r="N89" s="196"/>
      <c r="O89" s="196"/>
      <c r="P89" s="196"/>
    </row>
    <row r="90" spans="1:16" s="17" customFormat="1" ht="15">
      <c r="A90" s="196"/>
      <c r="B90" s="36"/>
      <c r="C90" s="196"/>
      <c r="D90" s="117"/>
      <c r="E90" s="196"/>
      <c r="F90" s="117"/>
      <c r="G90" s="196"/>
      <c r="H90" s="196"/>
      <c r="I90" s="196"/>
      <c r="J90" s="196"/>
      <c r="K90" s="196"/>
      <c r="L90" s="196"/>
      <c r="M90" s="196"/>
      <c r="N90" s="196"/>
      <c r="O90" s="196"/>
      <c r="P90" s="196"/>
    </row>
    <row r="91" spans="1:16" s="17" customFormat="1" ht="15">
      <c r="A91" s="196"/>
      <c r="B91" s="118" t="s">
        <v>215</v>
      </c>
      <c r="C91" s="196"/>
      <c r="D91" s="342"/>
      <c r="E91" s="196"/>
      <c r="F91" s="134"/>
      <c r="G91" s="196"/>
      <c r="H91" s="338"/>
      <c r="I91" s="196"/>
      <c r="J91" s="196"/>
      <c r="K91" s="196"/>
      <c r="L91" s="196"/>
      <c r="M91" s="196"/>
      <c r="N91" s="196"/>
      <c r="O91" s="196"/>
      <c r="P91" s="196"/>
    </row>
    <row r="92" spans="1:16" s="17" customFormat="1" ht="30">
      <c r="A92" s="196"/>
      <c r="B92" s="130" t="s">
        <v>216</v>
      </c>
      <c r="C92" s="196"/>
      <c r="D92" s="146" t="s">
        <v>135</v>
      </c>
      <c r="E92" s="196"/>
      <c r="F92" s="146" t="s">
        <v>217</v>
      </c>
      <c r="G92" s="196"/>
      <c r="H92" s="243" t="s">
        <v>218</v>
      </c>
      <c r="I92" s="196"/>
      <c r="J92" s="196"/>
      <c r="K92" s="196"/>
      <c r="L92" s="196"/>
      <c r="M92" s="196"/>
      <c r="N92" s="196"/>
      <c r="O92" s="196"/>
      <c r="P92" s="196"/>
    </row>
    <row r="93" spans="1:16" s="17" customFormat="1" ht="30">
      <c r="A93" s="196"/>
      <c r="B93" s="135" t="s">
        <v>219</v>
      </c>
      <c r="C93" s="196"/>
      <c r="D93" s="146" t="s">
        <v>135</v>
      </c>
      <c r="E93" s="196"/>
      <c r="F93" s="146" t="s">
        <v>220</v>
      </c>
      <c r="G93" s="196"/>
      <c r="H93" s="243"/>
      <c r="I93" s="196"/>
      <c r="J93" s="196"/>
      <c r="K93" s="196"/>
      <c r="L93" s="196"/>
      <c r="M93" s="196"/>
      <c r="N93" s="196"/>
      <c r="O93" s="196"/>
      <c r="P93" s="196"/>
    </row>
    <row r="94" spans="1:16" s="17" customFormat="1" ht="30">
      <c r="A94" s="196"/>
      <c r="B94" s="136" t="s">
        <v>221</v>
      </c>
      <c r="C94" s="196"/>
      <c r="D94" s="137">
        <f>SUM('Part 5 - Company data'!J255/'Part 4 - Government revenues'!J69)</f>
        <v>0.85651071900478826</v>
      </c>
      <c r="E94" s="196"/>
      <c r="F94" s="138" t="s">
        <v>222</v>
      </c>
      <c r="G94" s="196"/>
      <c r="H94" s="257"/>
      <c r="I94" s="196"/>
      <c r="J94" s="196"/>
      <c r="K94" s="196"/>
      <c r="L94" s="196"/>
      <c r="M94" s="196"/>
      <c r="N94" s="196"/>
      <c r="O94" s="196"/>
      <c r="P94" s="196"/>
    </row>
    <row r="95" spans="1:16" s="17" customFormat="1" ht="15">
      <c r="A95" s="196"/>
      <c r="B95" s="36"/>
      <c r="C95" s="196"/>
      <c r="D95" s="117"/>
      <c r="E95" s="196"/>
      <c r="F95" s="117"/>
      <c r="G95" s="196"/>
      <c r="H95" s="196"/>
      <c r="I95" s="196"/>
      <c r="J95" s="196"/>
      <c r="K95" s="196"/>
      <c r="L95" s="196"/>
      <c r="M95" s="196"/>
      <c r="N95" s="196"/>
      <c r="O95" s="196"/>
      <c r="P95" s="196"/>
    </row>
    <row r="96" spans="1:16" s="17" customFormat="1" ht="15">
      <c r="A96" s="196"/>
      <c r="B96" s="118" t="s">
        <v>223</v>
      </c>
      <c r="C96" s="196"/>
      <c r="D96" s="134"/>
      <c r="E96" s="196"/>
      <c r="F96" s="134"/>
      <c r="G96" s="196"/>
      <c r="H96" s="338"/>
      <c r="I96" s="196"/>
      <c r="J96" s="196"/>
      <c r="K96" s="196"/>
      <c r="L96" s="196"/>
      <c r="M96" s="196"/>
      <c r="N96" s="196"/>
      <c r="O96" s="196"/>
      <c r="P96" s="196"/>
    </row>
    <row r="97" spans="1:9" s="17" customFormat="1" ht="30">
      <c r="A97" s="196"/>
      <c r="B97" s="135" t="s">
        <v>224</v>
      </c>
      <c r="C97" s="196"/>
      <c r="D97" s="146" t="s">
        <v>157</v>
      </c>
      <c r="E97" s="196"/>
      <c r="F97" s="237" t="s">
        <v>192</v>
      </c>
      <c r="G97" s="196"/>
      <c r="H97" s="243"/>
      <c r="I97" s="196"/>
    </row>
    <row r="98" spans="1:9" s="17" customFormat="1" ht="15">
      <c r="A98" s="196"/>
      <c r="B98" s="180" t="s">
        <v>225</v>
      </c>
      <c r="C98" s="344"/>
      <c r="D98" s="119"/>
      <c r="E98" s="344"/>
      <c r="F98" s="119"/>
      <c r="G98" s="196"/>
      <c r="H98" s="243"/>
      <c r="I98" s="196"/>
    </row>
    <row r="99" spans="1:9" s="17" customFormat="1" ht="15">
      <c r="A99" s="196"/>
      <c r="B99" s="149" t="s">
        <v>197</v>
      </c>
      <c r="C99" s="196"/>
      <c r="D99" s="249">
        <v>2305510.2230000002</v>
      </c>
      <c r="E99" s="196"/>
      <c r="F99" s="146" t="s">
        <v>198</v>
      </c>
      <c r="G99" s="196"/>
      <c r="H99" s="243"/>
      <c r="I99" s="196"/>
    </row>
    <row r="100" spans="1:9" s="17" customFormat="1" ht="15">
      <c r="A100" s="196"/>
      <c r="B100" s="149" t="s">
        <v>201</v>
      </c>
      <c r="C100" s="196"/>
      <c r="D100" s="246">
        <v>17753242.600000001</v>
      </c>
      <c r="E100" s="196"/>
      <c r="F100" s="146" t="s">
        <v>202</v>
      </c>
      <c r="G100" s="196"/>
      <c r="H100" s="243"/>
      <c r="I100" s="196"/>
    </row>
    <row r="101" spans="1:9" s="17" customFormat="1" ht="15">
      <c r="A101" s="196"/>
      <c r="B101" s="181" t="s">
        <v>226</v>
      </c>
      <c r="C101" s="345"/>
      <c r="D101" s="147" t="s">
        <v>227</v>
      </c>
      <c r="E101" s="345"/>
      <c r="F101" s="147" t="s">
        <v>204</v>
      </c>
      <c r="G101" s="196"/>
      <c r="H101" s="243"/>
      <c r="I101" s="196"/>
    </row>
    <row r="102" spans="1:9" s="17" customFormat="1" ht="15">
      <c r="A102" s="196"/>
      <c r="B102" s="180" t="s">
        <v>228</v>
      </c>
      <c r="C102" s="344"/>
      <c r="D102" s="119"/>
      <c r="E102" s="344"/>
      <c r="F102" s="119"/>
      <c r="G102" s="196"/>
      <c r="H102" s="243"/>
      <c r="I102" s="196"/>
    </row>
    <row r="103" spans="1:9" s="17" customFormat="1" ht="15">
      <c r="A103" s="196"/>
      <c r="B103" s="149" t="s">
        <v>197</v>
      </c>
      <c r="C103" s="196"/>
      <c r="D103" s="241">
        <v>2026003.689</v>
      </c>
      <c r="E103" s="196"/>
      <c r="F103" s="146" t="s">
        <v>198</v>
      </c>
      <c r="G103" s="196"/>
      <c r="H103" s="243" t="s">
        <v>229</v>
      </c>
      <c r="I103" s="196"/>
    </row>
    <row r="104" spans="1:9" s="17" customFormat="1" ht="15">
      <c r="A104" s="196"/>
      <c r="B104" s="131" t="str">
        <f>LEFT(B103,SEARCH(",",B103))&amp;" value"</f>
        <v>Crude oil (2709), value</v>
      </c>
      <c r="C104" s="196"/>
      <c r="D104" s="250">
        <v>742782093.53999996</v>
      </c>
      <c r="E104" s="196"/>
      <c r="F104" s="146" t="s">
        <v>199</v>
      </c>
      <c r="G104" s="196"/>
      <c r="H104" s="243" t="s">
        <v>208</v>
      </c>
      <c r="I104" s="196"/>
    </row>
    <row r="105" spans="1:9" s="17" customFormat="1" ht="15">
      <c r="A105" s="196"/>
      <c r="B105" s="149" t="s">
        <v>201</v>
      </c>
      <c r="C105" s="196"/>
      <c r="D105" s="246">
        <v>3829261.89</v>
      </c>
      <c r="E105" s="196"/>
      <c r="F105" s="146" t="s">
        <v>202</v>
      </c>
      <c r="G105" s="196"/>
      <c r="H105" s="243" t="s">
        <v>230</v>
      </c>
      <c r="I105" s="196"/>
    </row>
    <row r="106" spans="1:9" s="17" customFormat="1" ht="15">
      <c r="A106" s="196"/>
      <c r="B106" s="131" t="str">
        <f>LEFT(B105,SEARCH(",",B105))&amp;" value"</f>
        <v>Natural gas (2711), value</v>
      </c>
      <c r="C106" s="196"/>
      <c r="D106" s="253">
        <v>120892869</v>
      </c>
      <c r="E106" s="196"/>
      <c r="F106" s="146" t="s">
        <v>199</v>
      </c>
      <c r="G106" s="196"/>
      <c r="H106" s="243" t="s">
        <v>208</v>
      </c>
      <c r="I106" s="196"/>
    </row>
    <row r="107" spans="1:9" s="17" customFormat="1" ht="30">
      <c r="A107" s="196"/>
      <c r="B107" s="179" t="s">
        <v>231</v>
      </c>
      <c r="C107" s="345"/>
      <c r="D107" s="147" t="s">
        <v>227</v>
      </c>
      <c r="E107" s="345"/>
      <c r="F107" s="147" t="s">
        <v>199</v>
      </c>
      <c r="G107" s="345"/>
      <c r="H107" s="257"/>
      <c r="I107" s="196"/>
    </row>
    <row r="108" spans="1:9" s="17" customFormat="1" ht="15">
      <c r="A108" s="196"/>
      <c r="B108" s="36"/>
      <c r="C108" s="196"/>
      <c r="D108" s="196"/>
      <c r="E108" s="196"/>
      <c r="F108" s="25"/>
      <c r="G108" s="196"/>
      <c r="H108" s="196"/>
      <c r="I108" s="196"/>
    </row>
    <row r="109" spans="1:9" s="17" customFormat="1" ht="15.95" customHeight="1">
      <c r="A109" s="196"/>
      <c r="B109" s="118" t="s">
        <v>232</v>
      </c>
      <c r="C109" s="196"/>
      <c r="D109" s="134"/>
      <c r="E109" s="196"/>
      <c r="F109" s="134"/>
      <c r="G109" s="196"/>
      <c r="H109" s="338"/>
      <c r="I109" s="196"/>
    </row>
    <row r="110" spans="1:9" s="17" customFormat="1" ht="30">
      <c r="A110" s="196"/>
      <c r="B110" s="135" t="s">
        <v>233</v>
      </c>
      <c r="C110" s="196"/>
      <c r="D110" s="146" t="s">
        <v>135</v>
      </c>
      <c r="E110" s="196"/>
      <c r="F110" s="146"/>
      <c r="G110" s="196"/>
      <c r="H110" s="243" t="s">
        <v>234</v>
      </c>
      <c r="I110" s="196"/>
    </row>
    <row r="111" spans="1:9" s="17" customFormat="1" ht="30.75" customHeight="1">
      <c r="A111" s="196"/>
      <c r="B111" s="140" t="s">
        <v>235</v>
      </c>
      <c r="C111" s="196"/>
      <c r="D111" s="259">
        <v>650000000</v>
      </c>
      <c r="E111" s="196"/>
      <c r="F111" s="147" t="s">
        <v>199</v>
      </c>
      <c r="G111" s="196"/>
      <c r="H111" s="257" t="s">
        <v>236</v>
      </c>
      <c r="I111" s="196"/>
    </row>
    <row r="112" spans="1:9" s="17" customFormat="1" ht="15">
      <c r="A112" s="196"/>
      <c r="B112" s="36"/>
      <c r="C112" s="196"/>
      <c r="D112" s="117"/>
      <c r="E112" s="196"/>
      <c r="F112" s="25"/>
      <c r="G112" s="196"/>
      <c r="H112" s="196"/>
      <c r="I112" s="196"/>
    </row>
    <row r="113" spans="1:9" s="17" customFormat="1" ht="15">
      <c r="A113" s="196"/>
      <c r="B113" s="118" t="s">
        <v>237</v>
      </c>
      <c r="C113" s="196"/>
      <c r="D113" s="134"/>
      <c r="E113" s="196"/>
      <c r="F113" s="134"/>
      <c r="G113" s="196"/>
      <c r="H113" s="338"/>
      <c r="I113" s="196"/>
    </row>
    <row r="114" spans="1:9" s="17" customFormat="1" ht="30">
      <c r="A114" s="196"/>
      <c r="B114" s="135" t="s">
        <v>238</v>
      </c>
      <c r="C114" s="196"/>
      <c r="D114" s="146" t="s">
        <v>135</v>
      </c>
      <c r="E114" s="196"/>
      <c r="F114" s="146" t="s">
        <v>239</v>
      </c>
      <c r="G114" s="196"/>
      <c r="H114" s="243"/>
      <c r="I114" s="196"/>
    </row>
    <row r="115" spans="1:9" s="17" customFormat="1" ht="30.75" customHeight="1">
      <c r="A115" s="196"/>
      <c r="B115" s="140" t="s">
        <v>240</v>
      </c>
      <c r="C115" s="196"/>
      <c r="D115" s="254">
        <v>54353624</v>
      </c>
      <c r="E115" s="196"/>
      <c r="F115" s="147" t="s">
        <v>199</v>
      </c>
      <c r="G115" s="196"/>
      <c r="H115" s="257"/>
      <c r="I115" s="196"/>
    </row>
    <row r="116" spans="1:9" s="17" customFormat="1" ht="15">
      <c r="A116" s="196"/>
      <c r="B116" s="36"/>
      <c r="C116" s="196"/>
      <c r="D116" s="117"/>
      <c r="E116" s="196"/>
      <c r="F116" s="25"/>
      <c r="G116" s="196"/>
      <c r="H116" s="196"/>
      <c r="I116" s="196"/>
    </row>
    <row r="117" spans="1:9" s="17" customFormat="1" ht="15">
      <c r="A117" s="196"/>
      <c r="B117" s="118" t="s">
        <v>241</v>
      </c>
      <c r="C117" s="196"/>
      <c r="D117" s="134"/>
      <c r="E117" s="196"/>
      <c r="F117" s="134"/>
      <c r="G117" s="196"/>
      <c r="H117" s="338"/>
      <c r="I117" s="196"/>
    </row>
    <row r="118" spans="1:9" s="17" customFormat="1" ht="30">
      <c r="A118" s="196"/>
      <c r="B118" s="135" t="s">
        <v>242</v>
      </c>
      <c r="C118" s="196"/>
      <c r="D118" s="251" t="s">
        <v>135</v>
      </c>
      <c r="E118" s="196"/>
      <c r="F118" s="146" t="s">
        <v>243</v>
      </c>
      <c r="G118" s="196"/>
      <c r="H118" s="243"/>
      <c r="I118" s="196"/>
    </row>
    <row r="119" spans="1:9" s="17" customFormat="1" ht="15">
      <c r="A119" s="196"/>
      <c r="B119" s="140" t="s">
        <v>244</v>
      </c>
      <c r="C119" s="196"/>
      <c r="D119" s="258">
        <v>260558526</v>
      </c>
      <c r="E119" s="196"/>
      <c r="F119" s="147" t="s">
        <v>199</v>
      </c>
      <c r="G119" s="196"/>
      <c r="H119" s="257"/>
      <c r="I119" s="196"/>
    </row>
    <row r="120" spans="1:9" s="17" customFormat="1" ht="15">
      <c r="A120" s="196"/>
      <c r="B120" s="36"/>
      <c r="C120" s="196"/>
      <c r="D120" s="117"/>
      <c r="E120" s="196"/>
      <c r="F120" s="25"/>
      <c r="G120" s="196"/>
      <c r="H120" s="196"/>
      <c r="I120" s="196"/>
    </row>
    <row r="121" spans="1:9" s="17" customFormat="1" ht="15">
      <c r="A121" s="196"/>
      <c r="B121" s="118" t="s">
        <v>245</v>
      </c>
      <c r="C121" s="196"/>
      <c r="D121" s="134"/>
      <c r="E121" s="196"/>
      <c r="F121" s="134"/>
      <c r="G121" s="196"/>
      <c r="H121" s="338"/>
      <c r="I121" s="196"/>
    </row>
    <row r="122" spans="1:9" s="17" customFormat="1" ht="30">
      <c r="A122" s="196"/>
      <c r="B122" s="135" t="str">
        <f>"Does the government disclose information on"&amp;RIGHT(B121,LEN(B121)-SEARCH(":",B121,1))&amp;"?"</f>
        <v>Does the government disclose information on Direct subnational payments?</v>
      </c>
      <c r="C122" s="196"/>
      <c r="D122" s="146" t="s">
        <v>135</v>
      </c>
      <c r="E122" s="196"/>
      <c r="F122" s="146" t="s">
        <v>246</v>
      </c>
      <c r="G122" s="196"/>
      <c r="H122" s="243"/>
      <c r="I122" s="196"/>
    </row>
    <row r="123" spans="1:9" s="17" customFormat="1" ht="15">
      <c r="A123" s="196"/>
      <c r="B123" s="140" t="s">
        <v>247</v>
      </c>
      <c r="C123" s="196"/>
      <c r="D123" s="259">
        <v>1052689</v>
      </c>
      <c r="E123" s="196"/>
      <c r="F123" s="147" t="s">
        <v>199</v>
      </c>
      <c r="G123" s="196"/>
      <c r="H123" s="257" t="s">
        <v>248</v>
      </c>
      <c r="I123" s="196"/>
    </row>
    <row r="124" spans="1:9" s="17" customFormat="1" ht="15">
      <c r="A124" s="196"/>
      <c r="B124" s="36"/>
      <c r="C124" s="196"/>
      <c r="D124" s="117"/>
      <c r="E124" s="196"/>
      <c r="F124" s="25"/>
      <c r="G124" s="196"/>
      <c r="H124" s="196"/>
      <c r="I124" s="196"/>
    </row>
    <row r="125" spans="1:9" s="17" customFormat="1" ht="15">
      <c r="A125" s="196"/>
      <c r="B125" s="118" t="s">
        <v>249</v>
      </c>
      <c r="C125" s="196"/>
      <c r="D125" s="134"/>
      <c r="E125" s="196"/>
      <c r="F125" s="25"/>
      <c r="G125" s="196"/>
      <c r="H125" s="338"/>
      <c r="I125" s="196"/>
    </row>
    <row r="126" spans="1:9" s="17" customFormat="1" ht="30">
      <c r="A126" s="196"/>
      <c r="B126" s="136" t="s">
        <v>250</v>
      </c>
      <c r="C126" s="196"/>
      <c r="D126" s="200">
        <f>IFERROR(IF(_xlfn.DAYS('Part 1 - About'!$E$24,'Part 1 - About'!$E$20)/365&gt;0,_xlfn.DAYS('Part 1 - About'!$E$24,'Part 1 - About'!$E$20)/365,_xlfn.DAYS('Part 1 - About'!$E$27,'Part 1 - About'!$E$20)/365),"Automatically completed using the 1. About sheet")</f>
        <v>2.0027397260273974</v>
      </c>
      <c r="E126" s="196"/>
      <c r="F126" s="25"/>
      <c r="G126" s="196"/>
      <c r="H126" s="257"/>
      <c r="I126" s="196"/>
    </row>
    <row r="127" spans="1:9" s="17" customFormat="1" ht="15">
      <c r="A127" s="196"/>
      <c r="B127" s="36"/>
      <c r="C127" s="196"/>
      <c r="D127" s="117"/>
      <c r="E127" s="196"/>
      <c r="F127" s="25"/>
      <c r="G127" s="196"/>
      <c r="H127" s="196"/>
      <c r="I127" s="196"/>
    </row>
    <row r="128" spans="1:9" s="17" customFormat="1" ht="15">
      <c r="A128" s="196"/>
      <c r="B128" s="118" t="s">
        <v>251</v>
      </c>
      <c r="C128" s="196"/>
      <c r="D128" s="134"/>
      <c r="E128" s="196"/>
      <c r="F128" s="134"/>
      <c r="G128" s="196"/>
      <c r="H128" s="338"/>
      <c r="I128" s="196"/>
    </row>
    <row r="129" spans="1:16" s="17" customFormat="1" ht="45">
      <c r="A129" s="196"/>
      <c r="B129" s="130" t="s">
        <v>252</v>
      </c>
      <c r="C129" s="196"/>
      <c r="D129" s="146" t="s">
        <v>135</v>
      </c>
      <c r="E129" s="196"/>
      <c r="F129" s="146" t="s">
        <v>253</v>
      </c>
      <c r="G129" s="196"/>
      <c r="H129" s="257" t="s">
        <v>254</v>
      </c>
      <c r="I129" s="196"/>
      <c r="J129" s="196"/>
      <c r="K129" s="196"/>
      <c r="L129" s="196"/>
      <c r="M129" s="196"/>
      <c r="N129" s="196"/>
      <c r="O129" s="196"/>
      <c r="P129" s="196"/>
    </row>
    <row r="130" spans="1:16" s="17" customFormat="1" ht="30">
      <c r="A130" s="196"/>
      <c r="B130" s="131" t="s">
        <v>255</v>
      </c>
      <c r="C130" s="196"/>
      <c r="D130" s="146" t="s">
        <v>135</v>
      </c>
      <c r="E130" s="196"/>
      <c r="F130" s="146" t="s">
        <v>256</v>
      </c>
      <c r="G130" s="196"/>
      <c r="H130" s="257" t="s">
        <v>257</v>
      </c>
      <c r="I130" s="196"/>
      <c r="J130" s="196"/>
      <c r="K130" s="196"/>
      <c r="L130" s="196"/>
      <c r="M130" s="196"/>
      <c r="N130" s="196"/>
      <c r="O130" s="196"/>
      <c r="P130" s="196"/>
    </row>
    <row r="131" spans="1:16" s="17" customFormat="1" ht="15">
      <c r="A131" s="196"/>
      <c r="B131" s="120" t="s">
        <v>258</v>
      </c>
      <c r="C131" s="196"/>
      <c r="D131" s="146" t="s">
        <v>135</v>
      </c>
      <c r="E131" s="196"/>
      <c r="F131" s="146" t="s">
        <v>256</v>
      </c>
      <c r="G131" s="196"/>
      <c r="H131" s="257" t="s">
        <v>257</v>
      </c>
      <c r="I131" s="196"/>
      <c r="J131" s="196"/>
      <c r="K131" s="196"/>
      <c r="L131" s="196"/>
      <c r="M131" s="196"/>
      <c r="N131" s="196"/>
      <c r="O131" s="196"/>
      <c r="P131" s="196"/>
    </row>
    <row r="132" spans="1:16" s="17" customFormat="1" ht="15">
      <c r="A132" s="196"/>
      <c r="B132" s="122" t="s">
        <v>259</v>
      </c>
      <c r="C132" s="196"/>
      <c r="D132" s="146" t="s">
        <v>135</v>
      </c>
      <c r="E132" s="196"/>
      <c r="F132" s="146" t="s">
        <v>256</v>
      </c>
      <c r="G132" s="196"/>
      <c r="H132" s="257" t="s">
        <v>260</v>
      </c>
      <c r="I132" s="196"/>
      <c r="J132" s="196"/>
      <c r="K132" s="196"/>
      <c r="L132" s="196"/>
      <c r="M132" s="196"/>
      <c r="N132" s="196"/>
      <c r="O132" s="196"/>
      <c r="P132" s="196"/>
    </row>
    <row r="133" spans="1:16" s="17" customFormat="1" ht="15">
      <c r="A133" s="196"/>
      <c r="B133" s="120" t="s">
        <v>261</v>
      </c>
      <c r="C133" s="196"/>
      <c r="D133" s="146" t="s">
        <v>135</v>
      </c>
      <c r="E133" s="196"/>
      <c r="F133" s="146" t="s">
        <v>256</v>
      </c>
      <c r="G133" s="196"/>
      <c r="H133" s="257" t="s">
        <v>260</v>
      </c>
      <c r="I133" s="196"/>
      <c r="J133" s="196"/>
      <c r="K133" s="196"/>
      <c r="L133" s="196"/>
      <c r="M133" s="196"/>
      <c r="N133" s="196"/>
      <c r="O133" s="196"/>
      <c r="P133" s="196"/>
    </row>
    <row r="134" spans="1:16" s="17" customFormat="1" ht="15">
      <c r="A134" s="196"/>
      <c r="B134" s="123" t="s">
        <v>262</v>
      </c>
      <c r="C134" s="196"/>
      <c r="D134" s="146" t="s">
        <v>135</v>
      </c>
      <c r="E134" s="196"/>
      <c r="F134" s="146" t="s">
        <v>256</v>
      </c>
      <c r="G134" s="196"/>
      <c r="H134" s="257" t="s">
        <v>260</v>
      </c>
      <c r="I134" s="196"/>
      <c r="J134" s="196"/>
      <c r="K134" s="196"/>
      <c r="L134" s="196"/>
      <c r="M134" s="196"/>
      <c r="N134" s="196"/>
      <c r="O134" s="196"/>
      <c r="P134" s="196"/>
    </row>
    <row r="135" spans="1:16" s="17" customFormat="1" ht="15">
      <c r="A135" s="196"/>
      <c r="B135" s="36"/>
      <c r="C135" s="196"/>
      <c r="D135" s="117"/>
      <c r="E135" s="196"/>
      <c r="F135" s="25"/>
      <c r="G135" s="196"/>
      <c r="H135" s="196"/>
      <c r="I135" s="196"/>
      <c r="J135" s="196"/>
      <c r="K135" s="196"/>
      <c r="L135" s="196"/>
      <c r="M135" s="196"/>
      <c r="N135" s="196"/>
      <c r="O135" s="196"/>
      <c r="P135" s="196"/>
    </row>
    <row r="136" spans="1:16" s="17" customFormat="1" ht="30">
      <c r="A136" s="196"/>
      <c r="B136" s="118" t="s">
        <v>263</v>
      </c>
      <c r="C136" s="196"/>
      <c r="D136" s="134"/>
      <c r="E136" s="196"/>
      <c r="F136" s="134"/>
      <c r="G136" s="196"/>
      <c r="H136" s="338"/>
      <c r="I136" s="196"/>
      <c r="J136" s="196"/>
      <c r="K136" s="196"/>
      <c r="L136" s="196"/>
      <c r="M136" s="196"/>
      <c r="N136" s="196"/>
      <c r="O136" s="196"/>
      <c r="P136" s="196"/>
    </row>
    <row r="137" spans="1:16" s="17" customFormat="1" ht="45">
      <c r="A137" s="196"/>
      <c r="B137" s="135" t="s">
        <v>264</v>
      </c>
      <c r="C137" s="196"/>
      <c r="D137" s="146" t="s">
        <v>135</v>
      </c>
      <c r="E137" s="196"/>
      <c r="F137" s="146" t="s">
        <v>265</v>
      </c>
      <c r="G137" s="196"/>
      <c r="H137" s="243" t="s">
        <v>266</v>
      </c>
      <c r="I137" s="196"/>
      <c r="J137" s="196"/>
      <c r="K137" s="196"/>
      <c r="L137" s="196"/>
      <c r="M137" s="196"/>
      <c r="N137" s="196"/>
      <c r="O137" s="196"/>
      <c r="P137" s="196"/>
    </row>
    <row r="138" spans="1:16" s="17" customFormat="1" ht="30">
      <c r="A138" s="196"/>
      <c r="B138" s="140" t="s">
        <v>267</v>
      </c>
      <c r="C138" s="196"/>
      <c r="D138" s="147" t="s">
        <v>227</v>
      </c>
      <c r="E138" s="196"/>
      <c r="F138" s="150" t="s">
        <v>268</v>
      </c>
      <c r="G138" s="196"/>
      <c r="H138" s="257" t="s">
        <v>268</v>
      </c>
      <c r="I138" s="196"/>
      <c r="J138" s="196"/>
      <c r="K138" s="196"/>
      <c r="L138" s="196"/>
      <c r="M138" s="196"/>
      <c r="N138" s="196"/>
      <c r="O138" s="196"/>
      <c r="P138" s="196"/>
    </row>
    <row r="139" spans="1:16" s="17" customFormat="1" ht="15">
      <c r="A139" s="196"/>
      <c r="B139" s="36"/>
      <c r="C139" s="196"/>
      <c r="D139" s="117"/>
      <c r="E139" s="196"/>
      <c r="F139" s="25"/>
      <c r="G139" s="196"/>
      <c r="H139" s="196"/>
      <c r="I139" s="196"/>
      <c r="J139" s="196"/>
      <c r="K139" s="196"/>
      <c r="L139" s="196"/>
      <c r="M139" s="196"/>
      <c r="N139" s="196"/>
      <c r="O139" s="196"/>
      <c r="P139" s="196"/>
    </row>
    <row r="140" spans="1:16" s="17" customFormat="1" ht="15">
      <c r="A140" s="196"/>
      <c r="B140" s="118" t="s">
        <v>269</v>
      </c>
      <c r="C140" s="196"/>
      <c r="D140" s="134"/>
      <c r="E140" s="196"/>
      <c r="F140" s="134"/>
      <c r="G140" s="196"/>
      <c r="H140" s="338"/>
      <c r="I140" s="196"/>
      <c r="J140" s="196"/>
      <c r="K140" s="196"/>
      <c r="L140" s="196"/>
      <c r="M140" s="196"/>
      <c r="N140" s="196"/>
      <c r="O140" s="196"/>
      <c r="P140" s="196"/>
    </row>
    <row r="141" spans="1:16" s="17" customFormat="1" ht="30">
      <c r="A141" s="196"/>
      <c r="B141" s="135" t="s">
        <v>270</v>
      </c>
      <c r="C141" s="196"/>
      <c r="D141" s="146" t="s">
        <v>135</v>
      </c>
      <c r="E141" s="196"/>
      <c r="F141" s="146" t="s">
        <v>271</v>
      </c>
      <c r="G141" s="196"/>
      <c r="H141" s="243" t="s">
        <v>272</v>
      </c>
      <c r="I141" s="196"/>
      <c r="J141" s="196"/>
      <c r="K141" s="196"/>
      <c r="L141" s="196"/>
      <c r="M141" s="196"/>
      <c r="N141" s="196"/>
      <c r="O141" s="196"/>
      <c r="P141" s="196"/>
    </row>
    <row r="142" spans="1:16" s="17" customFormat="1" ht="30">
      <c r="A142" s="196"/>
      <c r="B142" s="139" t="s">
        <v>273</v>
      </c>
      <c r="C142" s="196"/>
      <c r="D142" s="252">
        <v>3853963</v>
      </c>
      <c r="E142" s="196"/>
      <c r="F142" s="146" t="s">
        <v>199</v>
      </c>
      <c r="G142" s="196"/>
      <c r="H142" s="243" t="s">
        <v>274</v>
      </c>
      <c r="I142" s="196"/>
      <c r="J142" s="196"/>
      <c r="K142" s="196"/>
      <c r="L142" s="196"/>
      <c r="M142" s="196"/>
      <c r="N142" s="196"/>
      <c r="O142" s="196"/>
      <c r="P142" s="196"/>
    </row>
    <row r="143" spans="1:16" s="17" customFormat="1" ht="30">
      <c r="A143" s="196"/>
      <c r="B143" s="140" t="s">
        <v>275</v>
      </c>
      <c r="C143" s="196"/>
      <c r="D143" s="259">
        <f>17214458/5.1802</f>
        <v>3323126.1341260956</v>
      </c>
      <c r="E143" s="196"/>
      <c r="F143" s="147" t="s">
        <v>199</v>
      </c>
      <c r="G143" s="196"/>
      <c r="H143" s="257"/>
      <c r="I143" s="196"/>
      <c r="J143" s="196"/>
      <c r="K143" s="196"/>
      <c r="L143" s="196"/>
      <c r="M143" s="196"/>
      <c r="N143" s="196"/>
      <c r="O143" s="196"/>
      <c r="P143" s="196"/>
    </row>
    <row r="144" spans="1:16" s="17" customFormat="1" ht="15">
      <c r="A144" s="196"/>
      <c r="B144" s="36"/>
      <c r="C144" s="196"/>
      <c r="D144" s="117"/>
      <c r="E144" s="196"/>
      <c r="F144" s="25"/>
      <c r="G144" s="196"/>
      <c r="H144" s="196"/>
      <c r="I144" s="196"/>
      <c r="J144" s="196"/>
      <c r="K144" s="196"/>
      <c r="L144" s="196"/>
      <c r="M144" s="196"/>
      <c r="N144" s="196"/>
      <c r="O144" s="196"/>
      <c r="P144" s="196"/>
    </row>
    <row r="145" spans="1:9" s="17" customFormat="1" ht="30">
      <c r="A145" s="196"/>
      <c r="B145" s="118" t="s">
        <v>276</v>
      </c>
      <c r="C145" s="196"/>
      <c r="D145" s="134"/>
      <c r="E145" s="196"/>
      <c r="F145" s="134"/>
      <c r="G145" s="196"/>
      <c r="H145" s="338"/>
      <c r="I145" s="196"/>
    </row>
    <row r="146" spans="1:9" s="17" customFormat="1" ht="45">
      <c r="A146" s="196"/>
      <c r="B146" s="135" t="s">
        <v>277</v>
      </c>
      <c r="C146" s="196"/>
      <c r="D146" s="146" t="s">
        <v>82</v>
      </c>
      <c r="E146" s="196"/>
      <c r="F146" s="146" t="str">
        <f>IF(D146=Lists!$K$4,"&lt; Input URL to data source &gt;",IF(D146=Lists!$K$5,"&lt; Reference section in EITI Report or URL &gt;",IF(D146=Lists!$K$6,"&lt; Reference evidence of non-applicability &gt;","")))</f>
        <v/>
      </c>
      <c r="G146" s="196"/>
      <c r="H146" s="243"/>
      <c r="I146" s="196"/>
    </row>
    <row r="147" spans="1:9" s="17" customFormat="1" ht="30">
      <c r="A147" s="196"/>
      <c r="B147" s="135" t="s">
        <v>278</v>
      </c>
      <c r="C147" s="196"/>
      <c r="D147" s="146" t="s">
        <v>135</v>
      </c>
      <c r="E147" s="196"/>
      <c r="F147" s="146" t="s">
        <v>279</v>
      </c>
      <c r="G147" s="196"/>
      <c r="H147" s="243" t="s">
        <v>280</v>
      </c>
      <c r="I147" s="196"/>
    </row>
    <row r="148" spans="1:9" s="17" customFormat="1" ht="45">
      <c r="A148" s="196"/>
      <c r="B148" s="136" t="s">
        <v>281</v>
      </c>
      <c r="C148" s="196"/>
      <c r="D148" s="147" t="s">
        <v>157</v>
      </c>
      <c r="E148" s="196"/>
      <c r="F148" s="237" t="s">
        <v>282</v>
      </c>
      <c r="G148" s="196"/>
      <c r="H148" s="257"/>
      <c r="I148" s="196"/>
    </row>
    <row r="149" spans="1:9" s="17" customFormat="1" ht="15">
      <c r="A149" s="196"/>
      <c r="B149" s="36"/>
      <c r="C149" s="196"/>
      <c r="D149" s="117"/>
      <c r="E149" s="196"/>
      <c r="F149" s="25"/>
      <c r="G149" s="196"/>
      <c r="H149" s="196"/>
      <c r="I149" s="196"/>
    </row>
    <row r="150" spans="1:9" s="17" customFormat="1" ht="15">
      <c r="A150" s="196"/>
      <c r="B150" s="118" t="s">
        <v>283</v>
      </c>
      <c r="C150" s="196"/>
      <c r="D150" s="134"/>
      <c r="E150" s="196"/>
      <c r="F150" s="134"/>
      <c r="G150" s="196"/>
      <c r="H150" s="338"/>
      <c r="I150" s="196"/>
    </row>
    <row r="151" spans="1:9" s="17" customFormat="1" ht="30">
      <c r="A151" s="196"/>
      <c r="B151" s="135" t="s">
        <v>284</v>
      </c>
      <c r="C151" s="196"/>
      <c r="D151" s="146" t="s">
        <v>82</v>
      </c>
      <c r="E151" s="196"/>
      <c r="F151" s="146" t="str">
        <f>IF(D151=Lists!$K$4,"&lt; Input URL to data source &gt;",IF(D151=Lists!$K$5,"&lt; Reference section in EITI Report or URL &gt;",IF(D151=Lists!$K$6,"&lt; Reference evidence of non-applicability &gt;","")))</f>
        <v/>
      </c>
      <c r="G151" s="196"/>
      <c r="H151" s="243"/>
      <c r="I151" s="196"/>
    </row>
    <row r="152" spans="1:9" s="17" customFormat="1" ht="30">
      <c r="A152" s="196"/>
      <c r="B152" s="139" t="s">
        <v>285</v>
      </c>
      <c r="C152" s="196"/>
      <c r="D152" s="146" t="s">
        <v>227</v>
      </c>
      <c r="E152" s="196"/>
      <c r="F152" s="146" t="s">
        <v>199</v>
      </c>
      <c r="G152" s="196"/>
      <c r="H152" s="243" t="s">
        <v>286</v>
      </c>
      <c r="I152" s="196"/>
    </row>
    <row r="153" spans="1:9" s="17" customFormat="1" ht="30">
      <c r="A153" s="196"/>
      <c r="B153" s="139" t="s">
        <v>287</v>
      </c>
      <c r="C153" s="196"/>
      <c r="D153" s="146" t="s">
        <v>227</v>
      </c>
      <c r="E153" s="339"/>
      <c r="F153" s="146" t="s">
        <v>199</v>
      </c>
      <c r="G153" s="196"/>
      <c r="H153" s="243"/>
      <c r="I153" s="196"/>
    </row>
    <row r="154" spans="1:9" s="17" customFormat="1" ht="15">
      <c r="A154" s="196"/>
      <c r="B154" s="135" t="s">
        <v>288</v>
      </c>
      <c r="C154" s="196"/>
      <c r="D154" s="146" t="s">
        <v>82</v>
      </c>
      <c r="E154" s="196"/>
      <c r="F154" s="146" t="s">
        <v>289</v>
      </c>
      <c r="G154" s="196"/>
      <c r="H154" s="243"/>
      <c r="I154" s="196"/>
    </row>
    <row r="155" spans="1:9" s="17" customFormat="1" ht="30">
      <c r="A155" s="196"/>
      <c r="B155" s="139" t="s">
        <v>290</v>
      </c>
      <c r="C155" s="196"/>
      <c r="D155" s="146" t="s">
        <v>227</v>
      </c>
      <c r="E155" s="196"/>
      <c r="F155" s="146" t="s">
        <v>199</v>
      </c>
      <c r="G155" s="196"/>
      <c r="H155" s="243"/>
      <c r="I155" s="196"/>
    </row>
    <row r="156" spans="1:9" s="17" customFormat="1" ht="30">
      <c r="A156" s="196"/>
      <c r="B156" s="139" t="s">
        <v>291</v>
      </c>
      <c r="C156" s="196"/>
      <c r="D156" s="146" t="s">
        <v>227</v>
      </c>
      <c r="E156" s="196"/>
      <c r="F156" s="146" t="s">
        <v>199</v>
      </c>
      <c r="G156" s="196"/>
      <c r="H156" s="243"/>
      <c r="I156" s="196"/>
    </row>
    <row r="157" spans="1:9" s="17" customFormat="1" ht="30">
      <c r="A157" s="196"/>
      <c r="B157" s="135" t="s">
        <v>292</v>
      </c>
      <c r="C157" s="196"/>
      <c r="D157" s="146" t="s">
        <v>135</v>
      </c>
      <c r="E157" s="196"/>
      <c r="F157" s="146" t="s">
        <v>293</v>
      </c>
      <c r="G157" s="196"/>
      <c r="H157" s="243" t="s">
        <v>294</v>
      </c>
      <c r="I157" s="196"/>
    </row>
    <row r="158" spans="1:9" s="17" customFormat="1" ht="30">
      <c r="A158" s="196"/>
      <c r="B158" s="139" t="s">
        <v>295</v>
      </c>
      <c r="C158" s="196"/>
      <c r="D158" s="251">
        <v>1856539</v>
      </c>
      <c r="E158" s="196"/>
      <c r="F158" s="146" t="s">
        <v>199</v>
      </c>
      <c r="G158" s="196"/>
      <c r="H158" s="243" t="s">
        <v>296</v>
      </c>
      <c r="I158" s="196"/>
    </row>
    <row r="159" spans="1:9" s="17" customFormat="1" ht="30">
      <c r="A159" s="196"/>
      <c r="B159" s="140" t="s">
        <v>297</v>
      </c>
      <c r="C159" s="196"/>
      <c r="D159" s="146" t="s">
        <v>227</v>
      </c>
      <c r="E159" s="196"/>
      <c r="F159" s="146" t="s">
        <v>199</v>
      </c>
      <c r="G159" s="196"/>
      <c r="H159" s="257" t="s">
        <v>92</v>
      </c>
      <c r="I159" s="196"/>
    </row>
    <row r="160" spans="1:9" s="17" customFormat="1" ht="15">
      <c r="A160" s="196"/>
      <c r="B160" s="36"/>
      <c r="C160" s="196"/>
      <c r="D160" s="117"/>
      <c r="E160" s="196"/>
      <c r="F160" s="25"/>
      <c r="G160" s="196"/>
      <c r="H160" s="196"/>
      <c r="I160" s="196"/>
    </row>
    <row r="161" spans="1:9" s="17" customFormat="1" ht="15">
      <c r="A161" s="196"/>
      <c r="B161" s="118" t="s">
        <v>298</v>
      </c>
      <c r="C161" s="196"/>
      <c r="D161" s="134"/>
      <c r="E161" s="196"/>
      <c r="F161" s="134"/>
      <c r="G161" s="196"/>
      <c r="H161" s="338"/>
      <c r="I161" s="196"/>
    </row>
    <row r="162" spans="1:9" s="17" customFormat="1" ht="30">
      <c r="A162" s="196"/>
      <c r="B162" s="135" t="s">
        <v>299</v>
      </c>
      <c r="C162" s="196"/>
      <c r="D162" s="146" t="s">
        <v>135</v>
      </c>
      <c r="E162" s="196"/>
      <c r="F162" s="146" t="s">
        <v>300</v>
      </c>
      <c r="G162" s="196"/>
      <c r="H162" s="243"/>
      <c r="I162" s="196"/>
    </row>
    <row r="163" spans="1:9" s="17" customFormat="1" ht="30">
      <c r="A163" s="196"/>
      <c r="B163" s="140" t="s">
        <v>301</v>
      </c>
      <c r="C163" s="196"/>
      <c r="D163" s="147" t="s">
        <v>227</v>
      </c>
      <c r="E163" s="196"/>
      <c r="F163" s="147" t="s">
        <v>199</v>
      </c>
      <c r="G163" s="196"/>
      <c r="H163" s="257" t="s">
        <v>302</v>
      </c>
      <c r="I163" s="196"/>
    </row>
    <row r="164" spans="1:9" s="17" customFormat="1" ht="15">
      <c r="A164" s="196"/>
      <c r="B164" s="36"/>
      <c r="C164" s="196"/>
      <c r="D164" s="117"/>
      <c r="E164" s="196"/>
      <c r="F164" s="25"/>
      <c r="G164" s="196"/>
      <c r="H164" s="196"/>
      <c r="I164" s="196"/>
    </row>
    <row r="165" spans="1:9" s="17" customFormat="1" ht="17.100000000000001">
      <c r="A165" s="196"/>
      <c r="B165" s="118" t="s">
        <v>303</v>
      </c>
      <c r="C165" s="196"/>
      <c r="D165" s="141"/>
      <c r="E165" s="196"/>
      <c r="F165" s="261"/>
      <c r="G165" s="196"/>
      <c r="H165" s="338"/>
      <c r="I165" s="196"/>
    </row>
    <row r="166" spans="1:9" s="17" customFormat="1" ht="30">
      <c r="A166" s="196"/>
      <c r="B166" s="142" t="s">
        <v>304</v>
      </c>
      <c r="C166" s="196"/>
      <c r="D166" s="146" t="s">
        <v>157</v>
      </c>
      <c r="E166" s="196"/>
      <c r="F166" s="255" t="s">
        <v>305</v>
      </c>
      <c r="G166" s="196"/>
      <c r="H166" s="243"/>
      <c r="I166" s="196"/>
    </row>
    <row r="167" spans="1:9" s="17" customFormat="1" ht="30">
      <c r="A167" s="196"/>
      <c r="B167" s="135" t="s">
        <v>306</v>
      </c>
      <c r="C167" s="196"/>
      <c r="D167" s="252">
        <v>27240000000</v>
      </c>
      <c r="E167" s="196"/>
      <c r="F167" s="146" t="s">
        <v>58</v>
      </c>
      <c r="G167" s="196"/>
      <c r="H167" s="243"/>
      <c r="I167" s="196"/>
    </row>
    <row r="168" spans="1:9" s="17" customFormat="1" ht="15">
      <c r="A168" s="196"/>
      <c r="B168" s="130" t="s">
        <v>307</v>
      </c>
      <c r="C168" s="196"/>
      <c r="D168" s="230">
        <v>5192240000</v>
      </c>
      <c r="E168" s="196"/>
      <c r="F168" s="146" t="s">
        <v>58</v>
      </c>
      <c r="G168" s="196"/>
      <c r="H168" s="237" t="s">
        <v>308</v>
      </c>
      <c r="I168" s="196"/>
    </row>
    <row r="169" spans="1:9" s="17" customFormat="1" ht="15">
      <c r="A169" s="196"/>
      <c r="B169" s="120" t="s">
        <v>309</v>
      </c>
      <c r="C169" s="196"/>
      <c r="D169" s="252">
        <v>157125000000</v>
      </c>
      <c r="E169" s="196"/>
      <c r="F169" s="146" t="s">
        <v>58</v>
      </c>
      <c r="G169" s="196"/>
      <c r="H169" s="243"/>
      <c r="I169" s="196"/>
    </row>
    <row r="170" spans="1:9" s="17" customFormat="1" ht="15">
      <c r="A170" s="196"/>
      <c r="B170" s="120" t="s">
        <v>310</v>
      </c>
      <c r="C170" s="196"/>
      <c r="D170" s="252">
        <v>1719769818</v>
      </c>
      <c r="E170" s="196"/>
      <c r="F170" s="146" t="s">
        <v>58</v>
      </c>
      <c r="G170" s="196"/>
      <c r="H170" s="196"/>
      <c r="I170" s="196"/>
    </row>
    <row r="171" spans="1:9" s="17" customFormat="1" ht="15">
      <c r="A171" s="196"/>
      <c r="B171" s="120" t="s">
        <v>311</v>
      </c>
      <c r="C171" s="196"/>
      <c r="D171" s="252">
        <v>53380000000</v>
      </c>
      <c r="E171" s="196"/>
      <c r="F171" s="146" t="s">
        <v>58</v>
      </c>
      <c r="G171" s="196"/>
      <c r="H171" s="237" t="s">
        <v>312</v>
      </c>
      <c r="I171" s="196"/>
    </row>
    <row r="172" spans="1:9" s="17" customFormat="1" ht="15">
      <c r="A172" s="196"/>
      <c r="B172" s="120" t="s">
        <v>313</v>
      </c>
      <c r="C172" s="196"/>
      <c r="D172" s="267">
        <v>10723000000</v>
      </c>
      <c r="E172" s="196"/>
      <c r="F172" s="146" t="s">
        <v>199</v>
      </c>
      <c r="G172" s="196"/>
      <c r="H172" s="237"/>
      <c r="I172" s="196"/>
    </row>
    <row r="173" spans="1:9" s="17" customFormat="1" ht="15">
      <c r="A173" s="196"/>
      <c r="B173" s="120" t="s">
        <v>314</v>
      </c>
      <c r="C173" s="196"/>
      <c r="D173" s="267">
        <v>15634000000</v>
      </c>
      <c r="E173" s="196"/>
      <c r="F173" s="146" t="s">
        <v>199</v>
      </c>
      <c r="G173" s="196"/>
      <c r="H173" s="237" t="s">
        <v>315</v>
      </c>
      <c r="I173" s="196"/>
    </row>
    <row r="174" spans="1:9" s="17" customFormat="1" ht="15">
      <c r="A174" s="196"/>
      <c r="B174" s="120" t="s">
        <v>316</v>
      </c>
      <c r="C174" s="196"/>
      <c r="D174" s="265">
        <v>107910</v>
      </c>
      <c r="E174" s="196"/>
      <c r="F174" s="146" t="s">
        <v>317</v>
      </c>
      <c r="G174" s="196"/>
      <c r="H174" s="243"/>
      <c r="I174" s="196"/>
    </row>
    <row r="175" spans="1:9" s="17" customFormat="1" ht="15">
      <c r="A175" s="196"/>
      <c r="B175" s="120" t="s">
        <v>318</v>
      </c>
      <c r="C175" s="196"/>
      <c r="D175" s="230">
        <v>19043</v>
      </c>
      <c r="E175" s="196"/>
      <c r="F175" s="146" t="s">
        <v>317</v>
      </c>
      <c r="G175" s="196"/>
      <c r="H175" s="18" t="s">
        <v>319</v>
      </c>
      <c r="I175" s="196"/>
    </row>
    <row r="176" spans="1:9" s="17" customFormat="1" ht="15">
      <c r="A176" s="196"/>
      <c r="B176" s="120" t="s">
        <v>320</v>
      </c>
      <c r="C176" s="196"/>
      <c r="D176" s="230">
        <v>126954</v>
      </c>
      <c r="E176" s="196"/>
      <c r="F176" s="146" t="s">
        <v>317</v>
      </c>
      <c r="G176" s="196"/>
      <c r="H176" s="243"/>
      <c r="I176" s="196"/>
    </row>
    <row r="177" spans="1:9" s="17" customFormat="1" ht="15">
      <c r="A177" s="196"/>
      <c r="B177" s="120" t="s">
        <v>321</v>
      </c>
      <c r="C177" s="196"/>
      <c r="D177" s="263">
        <v>9990237</v>
      </c>
      <c r="E177" s="196"/>
      <c r="F177" s="146" t="s">
        <v>317</v>
      </c>
      <c r="G177" s="196"/>
      <c r="H177" s="237" t="s">
        <v>322</v>
      </c>
      <c r="I177" s="196"/>
    </row>
    <row r="178" spans="1:9" s="17" customFormat="1" ht="15">
      <c r="A178" s="196"/>
      <c r="B178" s="120" t="s">
        <v>323</v>
      </c>
      <c r="C178" s="196"/>
      <c r="D178" s="266">
        <v>424000000</v>
      </c>
      <c r="E178" s="196"/>
      <c r="F178" s="146" t="s">
        <v>199</v>
      </c>
      <c r="G178" s="196"/>
      <c r="H178" s="243"/>
      <c r="I178" s="196"/>
    </row>
    <row r="179" spans="1:9" s="17" customFormat="1" ht="15">
      <c r="A179" s="196"/>
      <c r="B179" s="129" t="s">
        <v>324</v>
      </c>
      <c r="C179" s="196"/>
      <c r="D179" s="264">
        <v>1108000000</v>
      </c>
      <c r="E179" s="196"/>
      <c r="F179" s="147" t="s">
        <v>199</v>
      </c>
      <c r="G179" s="196"/>
      <c r="H179" s="257"/>
      <c r="I179" s="196"/>
    </row>
    <row r="180" spans="1:9" s="17" customFormat="1" ht="15">
      <c r="A180" s="196"/>
      <c r="B180" s="25"/>
      <c r="C180" s="196"/>
      <c r="D180" s="143"/>
      <c r="E180" s="196"/>
      <c r="F180" s="25"/>
      <c r="G180" s="196"/>
      <c r="H180" s="196"/>
      <c r="I180" s="196"/>
    </row>
    <row r="181" spans="1:9" s="17" customFormat="1" ht="15">
      <c r="A181" s="196"/>
      <c r="B181" s="118" t="s">
        <v>325</v>
      </c>
      <c r="C181" s="196"/>
      <c r="D181" s="119"/>
      <c r="E181" s="196"/>
      <c r="F181" s="119"/>
      <c r="G181" s="196"/>
      <c r="H181" s="338"/>
      <c r="I181" s="196"/>
    </row>
    <row r="182" spans="1:9" s="17" customFormat="1" ht="15">
      <c r="A182" s="196"/>
      <c r="B182" s="120" t="s">
        <v>132</v>
      </c>
      <c r="C182" s="196"/>
      <c r="D182" s="121"/>
      <c r="E182" s="196"/>
      <c r="F182" s="121"/>
      <c r="G182" s="196"/>
      <c r="H182" s="243"/>
      <c r="I182" s="196"/>
    </row>
    <row r="183" spans="1:9" s="17" customFormat="1" ht="30">
      <c r="A183" s="196"/>
      <c r="B183" s="131" t="s">
        <v>326</v>
      </c>
      <c r="C183" s="196"/>
      <c r="D183" s="146" t="s">
        <v>135</v>
      </c>
      <c r="E183" s="196"/>
      <c r="F183" s="146" t="s">
        <v>327</v>
      </c>
      <c r="G183" s="196"/>
      <c r="H183" s="243"/>
      <c r="I183" s="196"/>
    </row>
    <row r="184" spans="1:9" s="17" customFormat="1" ht="45">
      <c r="A184" s="339"/>
      <c r="B184" s="195" t="s">
        <v>328</v>
      </c>
      <c r="C184" s="340"/>
      <c r="D184" s="146" t="s">
        <v>135</v>
      </c>
      <c r="E184" s="196"/>
      <c r="F184" s="146" t="s">
        <v>327</v>
      </c>
      <c r="G184" s="196"/>
      <c r="H184" s="243"/>
      <c r="I184" s="196"/>
    </row>
    <row r="185" spans="1:9" s="17" customFormat="1" ht="30">
      <c r="A185" s="196"/>
      <c r="B185" s="132" t="s">
        <v>329</v>
      </c>
      <c r="C185" s="340"/>
      <c r="D185" s="146" t="s">
        <v>135</v>
      </c>
      <c r="E185" s="196"/>
      <c r="F185" s="146" t="s">
        <v>327</v>
      </c>
      <c r="G185" s="196"/>
      <c r="H185" s="257"/>
      <c r="I185" s="196"/>
    </row>
    <row r="186" spans="1:9" s="17" customFormat="1" ht="15.6" thickBot="1">
      <c r="A186" s="196"/>
      <c r="B186" s="144"/>
      <c r="C186" s="333"/>
      <c r="D186" s="145"/>
      <c r="E186" s="333"/>
      <c r="F186" s="144"/>
      <c r="G186" s="333"/>
      <c r="H186" s="333"/>
      <c r="I186" s="196"/>
    </row>
    <row r="187" spans="1:9" s="17" customFormat="1" ht="15">
      <c r="A187" s="196"/>
      <c r="B187" s="25"/>
      <c r="C187" s="196"/>
      <c r="D187" s="143"/>
      <c r="E187" s="196"/>
      <c r="F187" s="25"/>
      <c r="G187" s="196"/>
      <c r="H187" s="196"/>
      <c r="I187" s="196"/>
    </row>
    <row r="188" spans="1:9" s="17" customFormat="1" ht="15.6" thickBot="1">
      <c r="A188" s="196"/>
      <c r="B188" s="296" t="s">
        <v>33</v>
      </c>
      <c r="C188" s="297"/>
      <c r="D188" s="297"/>
      <c r="E188" s="297"/>
      <c r="F188" s="297"/>
      <c r="G188" s="297"/>
      <c r="H188" s="297"/>
      <c r="I188" s="196"/>
    </row>
    <row r="189" spans="1:9" s="17" customFormat="1" ht="15">
      <c r="A189" s="196"/>
      <c r="B189" s="298" t="s">
        <v>34</v>
      </c>
      <c r="C189" s="299"/>
      <c r="D189" s="299"/>
      <c r="E189" s="299"/>
      <c r="F189" s="299"/>
      <c r="G189" s="299"/>
      <c r="H189" s="299"/>
      <c r="I189" s="196"/>
    </row>
    <row r="190" spans="1:9" s="17" customFormat="1" ht="15.6" thickBot="1">
      <c r="A190" s="196"/>
      <c r="B190" s="199"/>
      <c r="C190" s="199"/>
      <c r="D190" s="199"/>
      <c r="E190" s="199"/>
      <c r="F190" s="199"/>
      <c r="G190" s="199"/>
      <c r="H190" s="199"/>
      <c r="I190" s="196"/>
    </row>
    <row r="191" spans="1:9" s="17" customFormat="1" ht="15">
      <c r="A191" s="196"/>
      <c r="B191" s="287" t="s">
        <v>35</v>
      </c>
      <c r="C191" s="287"/>
      <c r="D191" s="287"/>
      <c r="E191" s="287"/>
      <c r="F191" s="287"/>
      <c r="G191" s="287"/>
      <c r="H191" s="287"/>
      <c r="I191" s="196"/>
    </row>
    <row r="192" spans="1:9" s="17" customFormat="1" ht="15.75" customHeight="1">
      <c r="A192" s="196"/>
      <c r="B192" s="276" t="s">
        <v>36</v>
      </c>
      <c r="C192" s="276"/>
      <c r="D192" s="276"/>
      <c r="E192" s="276"/>
      <c r="F192" s="276"/>
      <c r="G192" s="276"/>
      <c r="H192" s="276"/>
      <c r="I192" s="196"/>
    </row>
    <row r="193" spans="1:9" s="17" customFormat="1" ht="15">
      <c r="A193" s="196"/>
      <c r="B193" s="287" t="s">
        <v>38</v>
      </c>
      <c r="C193" s="287"/>
      <c r="D193" s="287"/>
      <c r="E193" s="287"/>
      <c r="F193" s="287"/>
      <c r="G193" s="287"/>
      <c r="H193" s="287"/>
      <c r="I193" s="196"/>
    </row>
    <row r="194" spans="1:9" s="17" customFormat="1" ht="15">
      <c r="A194" s="196"/>
      <c r="B194" s="25"/>
      <c r="C194" s="196"/>
      <c r="D194" s="143"/>
      <c r="E194" s="196"/>
      <c r="F194" s="25"/>
      <c r="G194" s="196"/>
      <c r="H194" s="196"/>
      <c r="I194" s="196"/>
    </row>
    <row r="195" spans="1:9" s="17" customFormat="1" ht="15">
      <c r="A195" s="196"/>
      <c r="B195" s="25"/>
      <c r="C195" s="196"/>
      <c r="D195" s="143"/>
      <c r="E195" s="196"/>
      <c r="F195" s="25"/>
      <c r="G195" s="196"/>
      <c r="H195" s="196"/>
      <c r="I195" s="196"/>
    </row>
    <row r="196" spans="1:9" s="17" customFormat="1" ht="15">
      <c r="A196" s="196"/>
      <c r="B196" s="25"/>
      <c r="C196" s="196"/>
      <c r="D196" s="143"/>
      <c r="E196" s="196"/>
      <c r="F196" s="25"/>
      <c r="G196" s="196"/>
      <c r="H196" s="196"/>
      <c r="I196" s="196"/>
    </row>
    <row r="197" spans="1:9" s="17" customFormat="1" ht="15">
      <c r="A197" s="196"/>
      <c r="B197" s="196"/>
      <c r="C197" s="196"/>
      <c r="D197" s="196"/>
      <c r="E197" s="196"/>
      <c r="F197" s="196"/>
      <c r="G197" s="196"/>
      <c r="H197" s="196"/>
      <c r="I197" s="196"/>
    </row>
    <row r="198" spans="1:9" ht="15.95"/>
    <row r="199" spans="1:9" ht="15.95"/>
    <row r="200" spans="1:9" ht="15.95"/>
    <row r="201" spans="1:9" ht="15.95"/>
    <row r="202" spans="1:9" ht="15.95"/>
    <row r="203" spans="1:9" ht="15.95"/>
    <row r="204" spans="1:9" ht="15.95"/>
    <row r="205" spans="1:9" ht="15.95"/>
    <row r="206" spans="1:9" ht="15.95"/>
    <row r="207" spans="1:9" ht="15.95"/>
    <row r="208" spans="1:9" ht="15.95"/>
    <row r="209" ht="15.95"/>
    <row r="210" ht="15.95"/>
    <row r="211" ht="15.95"/>
    <row r="212" ht="15.95"/>
    <row r="213" ht="15.95"/>
    <row r="214" ht="15.95"/>
    <row r="215" ht="15.95"/>
    <row r="216" ht="15.95"/>
    <row r="217" ht="15.95"/>
    <row r="218" ht="15.95"/>
  </sheetData>
  <mergeCells count="12">
    <mergeCell ref="B193:H193"/>
    <mergeCell ref="B3:H3"/>
    <mergeCell ref="B4:H4"/>
    <mergeCell ref="B5:H5"/>
    <mergeCell ref="B6:H6"/>
    <mergeCell ref="B7:H7"/>
    <mergeCell ref="B8:H8"/>
    <mergeCell ref="B188:H188"/>
    <mergeCell ref="B189:H189"/>
    <mergeCell ref="B191:H191"/>
    <mergeCell ref="B192:H192"/>
    <mergeCell ref="B9:H9"/>
  </mergeCells>
  <dataValidations xWindow="809" yWindow="555" count="24">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99:D101 D65 D83 D104:D106"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0 F68 F72 F99:F101 F80 F82 F86 F84 F88 F62 F105 F103 F78"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46:D47 D19:D22 D34:D36 D26:D30 D39:D43 D97 D51:D53 D60:D61 D76:D77 D92:D93 D166 D110 D114 D56 D118 D122 D137 D129:D134 D141 D154 D146:D148 D162 D157 D151 D182:D185"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7" xr:uid="{7082261E-C7B1-4F74-81CF-A7794A2F9992}">
      <formula1>0</formula1>
    </dataValidation>
    <dataValidation type="textLength" allowBlank="1" showInputMessage="1" showErrorMessage="1" errorTitle="Please do not edit these cells" error="Please do not edit these cells" sqref="B125:B126 B128 B113:B115 B194:B196 B96 B109:B111 B117:B119 B121:B123 B91:B94 D94 D12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7"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1 D142:D143 D163 D123 D138 D158:D159 D152:D153 D155:D156" xr:uid="{F804F85A-1323-4293-B007-2F02CD36D823}">
      <formula1>0</formula1>
    </dataValidation>
    <dataValidation type="list" operator="equal" showInputMessage="1" showErrorMessage="1" errorTitle="Invalid entry" error="Invalid entry" promptTitle="Please input unit" prompt="Please input currency according to 3-letter ISO currency code." sqref="F111 F115 F119 F123 F142:F143 F158:F159 F163 F152:F153 F178:F179 F155:F156 F167:F173" xr:uid="{AC31C3E7-FBB3-4643-8A12-05F034B46A91}">
      <formula1>Currency_code_list</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6 B68 B70 B99:B101 B78 B80 B62 B64 B82 B105 B103 B72 B86 B88 B84" xr:uid="{8E4A7729-626F-4674-B975-3B334A3975DE}">
      <formula1>Commodities_list</formula1>
    </dataValidation>
    <dataValidation type="whole" allowBlank="1" showInputMessage="1" showErrorMessage="1" errorTitle="Please do not edit these cells" error="Please do not edit these cells" sqref="B150:B156 B129:B134 B136:B138 B140:B143 B145:B148 B161:B163 B181:B185" xr:uid="{286182BE-B58B-4B5D-8529-F453ED5F7915}">
      <formula1>10000</formula1>
      <formula2>50000</formula2>
    </dataValidation>
    <dataValidation type="whole" allowBlank="1" showInputMessage="1" showErrorMessage="1" errorTitle="Please do not edit these cells" error="Please do not edit these cells" sqref="B186:H187 B165:B179"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4:F177" xr:uid="{541820E9-9F26-4712-A681-25A67BF16B28}">
      <formula1>0</formula1>
    </dataValidation>
    <dataValidation allowBlank="1" showInputMessage="1" showErrorMessage="1" errorTitle="Please do not edit these cells" error="Please do not edit these cells" sqref="B157:B159" xr:uid="{07FE9B1E-D8D5-4CDF-B4C7-CACFEBEDBF5D}"/>
    <dataValidation type="whole" allowBlank="1" showInputMessage="1" showErrorMessage="1" errorTitle="Do not edit these cells" error="Please do not edit these cells" sqref="B190" xr:uid="{E4F00D57-2632-4898-9727-4E3D1C975A91}">
      <formula1>10000</formula1>
      <formula2>50000</formula2>
    </dataValidation>
    <dataValidation type="whole" showInputMessage="1" showErrorMessage="1" sqref="A67:C67 A69:C69 B104 B60:B61 A65:C65 A72:A77 A66 A68 A70 F149:F150 B160:C160 D160:D161 F160:F161 B164:C164 D164:D165 F23:F25 D23:D25 F32:F33 D32:D33 F45 D37:D38 B85 D44:D45 F49:F50 D49:D50 F54:F55 D54:D55 B63 D74:D75 F74:F75 B90:C90 D90:D91 F90:F91 B95:C95 F94:F96 B98:G98 B102:G102 F164:F165 B11:F11 D108:D109 F108:F109 B112:C112 D112:D113 F112:F113 B116:C116 D116:D117 F116:F117 B120:C120 D120:D121 F120:F121 B124:C124 B127:C127 B135:C135 D135:D136 F135:F136 B139:C139 D139:D140 F139:F140 B144:C144 D144:D145 F144:F145 B149:C149 D149:D150 C66 C68 C70 C91:C94 C96:C97 H112 C109:C111 C113:C115 C117:C119 C121:C123 C125:C126 C128:C134 C136:C138 C140:C143 C145:C148 C150:C159 C161:C163 D17:D18 F17:F18 D95:D96 F124:F128 H139 H135 H127 H124 H120 H116 H90 H95 E99:E101 G99:G101 H108 C99:C101 I1:I16 H23 H74 F57:F59 D57:D59 C12:H16 A1:A64 C17:C64 A71:C71 B79 B81 B83 B12:B57 B1:H1 B106 B73:B77 H164 H160 H149 H144 H57 H54 H49 H44 H37 H32 A181:A185 C181:C185 F180:F181 D180:D181 C165:C179 B180:C180 H180 B97 D124:D125 D127:D128 B10:H10 B89 B87 F37 C72:C89 G17:G97 E17:E97 E103:E185 G103:G185 C103:C106 B107:C108"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81:H185 H169 H35:H36 H42:H43 H45:H48 H50:H53 H17:H22 H91:H94 H109:H111 H113:H115 H117:H119 H121:H123 H125:H126 H55:H56 H136:H138 H128:H134 H140:H143 H150:H159 H161:H163 H145:H148 H58:H59 H33 H38:H40 H27:H31 H24:H25 H165:H167 H178:H179 H176 H171 H174 H75:H89 H61:H73 H96:H10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DA6CA7CA-63D4-45DE-B972-3D190542EF7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5" r:id="rId8" location="r3-3" display="EITI Requirement 3.3" xr:uid="{00000000-0004-0000-0200-00000E000000}"/>
    <hyperlink ref="B91" r:id="rId9" location="r4-1" display="EITI Requirement 4.1" xr:uid="{00000000-0004-0000-0200-00000F000000}"/>
    <hyperlink ref="B96" r:id="rId10" location="r4-2" display="EITI Requirement 4.2" xr:uid="{00000000-0004-0000-0200-000010000000}"/>
    <hyperlink ref="B109" r:id="rId11" location="r4-3" display="EITI Requirement 4.3" xr:uid="{00000000-0004-0000-0200-000011000000}"/>
    <hyperlink ref="B113" r:id="rId12" location="r4-4" display="EITI Requirement 4.4" xr:uid="{00000000-0004-0000-0200-000012000000}"/>
    <hyperlink ref="B117" r:id="rId13" location="r4-5" display="EITI Requirement 4.5" xr:uid="{00000000-0004-0000-0200-000013000000}"/>
    <hyperlink ref="B121" r:id="rId14" location="r4-6" display="EITI Requirement 4.6" xr:uid="{00000000-0004-0000-0200-000014000000}"/>
    <hyperlink ref="B125" r:id="rId15" location="r4-8" display="EITI Requirement 4.8" xr:uid="{00000000-0004-0000-0200-000016000000}"/>
    <hyperlink ref="B128" r:id="rId16" location="r4-9" display="EITI Requirement 4.9" xr:uid="{00000000-0004-0000-0200-000017000000}"/>
    <hyperlink ref="B136" r:id="rId17" location="r5-1" display="EITI Requirement 5.1" xr:uid="{00000000-0004-0000-0200-000018000000}"/>
    <hyperlink ref="B140" r:id="rId18" location="r5-2" display="EITI Requirement 5.2" xr:uid="{00000000-0004-0000-0200-000019000000}"/>
    <hyperlink ref="B145" r:id="rId19" location="r5-3" display="EITI Requirement 5.3" xr:uid="{00000000-0004-0000-0200-00001A000000}"/>
    <hyperlink ref="B161" r:id="rId20" location="r6-2" display="EITI Requirement 6.2" xr:uid="{00000000-0004-0000-0200-00001B000000}"/>
    <hyperlink ref="B165" r:id="rId21" location="r6-3" display="EITI Requirement 6.3" xr:uid="{00000000-0004-0000-0200-00001C000000}"/>
    <hyperlink ref="B150" r:id="rId22" location="r6-1" display="EITI Requirement 6.1" xr:uid="{00000000-0004-0000-0200-000027000000}"/>
    <hyperlink ref="B33" r:id="rId23" location="r2-3" xr:uid="{37B4EDC1-B71E-4913-8AFB-F12611AEFFD5}"/>
    <hyperlink ref="B167" r:id="rId24" xr:uid="{C617A177-3D20-4FE6-A273-853EDEC861A7}"/>
    <hyperlink ref="B189:F189" r:id="rId25" display="Give us your feedback or report a conflict in the data! Write to us at  data@eiti.org" xr:uid="{3FA22EFF-FF94-4799-88A3-B6E47F7EA5DF}"/>
    <hyperlink ref="B188:F188" r:id="rId26" display="For the latest version of Summary data templates, see  https://eiti.org/summary-data-template" xr:uid="{81D1286E-131F-487C-851A-0A200B3AD468}"/>
    <hyperlink ref="B58" r:id="rId27" location="r3-2" display="EITI Requirement 3.2" xr:uid="{CE111D86-D62A-4947-9C13-FF9656A3A753}"/>
    <hyperlink ref="B181" r:id="rId28" location="r6-4" xr:uid="{96BFE352-3017-4C6C-A4DE-1CEBE3EDBC7A}"/>
    <hyperlink ref="F60" r:id="rId29" display="https://mofep.gov.gh/sites/default/files/reports/petroleum/2019-Petroleum-Annual-Report_2020-04-23_v2.pdf" xr:uid="{21BB047D-81FB-4757-B82D-D0CDB9E84660}"/>
    <hyperlink ref="H60" r:id="rId30" display="https://www.mincom.gov.gh/industry-statistics/" xr:uid="{23AB720B-7D7D-47FB-8C95-3FFEA75A115F}"/>
    <hyperlink ref="F76" r:id="rId31" display="https://mofep.gov.gh/sites/default/files/reports/petroleum/2019-Petroleum-Annual-Report_2020-04-23_v2.pdf" xr:uid="{561F0F56-165B-417E-BD81-78BFC761A405}"/>
    <hyperlink ref="F77" r:id="rId32" display="https://mofep.gov.gh/sites/default/files/reports/petroleum/2019-Petroleum-Annual-Report_2020-04-23_v2.pdf" xr:uid="{344293BE-5BDC-49CB-A3F1-2831487FEDB3}"/>
    <hyperlink ref="F97" r:id="rId33" display="https://mofep.gov.gh/sites/default/files/reports/petroleum/2019-Petroleum-Annual-Report_2020-04-23_v2.pdf" xr:uid="{3E183A5D-4DDA-40AE-95AE-AC669A2646B2}"/>
    <hyperlink ref="H34" r:id="rId34" display="https://www.mincom.gov.gh/list-of-minerals-licences/" xr:uid="{AAB7C4AF-C694-421B-9C17-E0B256A22856}"/>
    <hyperlink ref="F40" r:id="rId35" xr:uid="{9A455FCF-58FA-47B7-8C92-12937E4F7B6E}"/>
    <hyperlink ref="H41" r:id="rId36" display="https://www.mincom.gov.gh/development-and-investment-agreement/" xr:uid="{1EA827E8-D726-4702-8F92-A434A4D9B39A}"/>
    <hyperlink ref="F53" r:id="rId37" display="http://www.gnpcghana.com/speeches/GNPC_FY19_FS_final.pdf" xr:uid="{B80464A5-CB64-45D2-80AE-FC86174EBB89}"/>
    <hyperlink ref="F148" r:id="rId38" display="https://mofep.gov.gh/publications/budget-statements" xr:uid="{A37078FE-D932-410B-81D1-9DE7BF2880E7}"/>
    <hyperlink ref="F166" r:id="rId39" xr:uid="{4C2C22D7-5013-4F5E-AFAB-A7030BEF86D8}"/>
    <hyperlink ref="H171" r:id="rId40" display="https://mofep.gov.gh/sites/default/files/reports/economic/2019_Macro_Performance_Report.pdf" xr:uid="{EB9C8286-9438-4B9B-A8F1-967B880B0D58}"/>
    <hyperlink ref="H26" r:id="rId41" xr:uid="{6661C53F-C10A-48B4-AA6C-04B78F658CD9}"/>
    <hyperlink ref="H168" r:id="rId42" display="https://www.mincom.gov.gh/wp-content/uploads/2021/06/2019-MINCOM-ANNUAL-REPORT.pdf" xr:uid="{52626712-70E6-4E83-AFDE-8E07A983108D}"/>
    <hyperlink ref="H177" r:id="rId43" display="https://www.statsghana.gov.gh/gssmain/fileUpload/pressrelease/2021 PHC General Report Vol 3E_Economic Activity.pdf" xr:uid="{5984360C-29A1-44EB-9884-94FE607665F9}"/>
    <hyperlink ref="H173" r:id="rId44" display="https://mofep.gov.gh/sites/default/files/reports/economic/2019_Macro_Performance_Report.pdf" xr:uid="{FE5DCC81-E302-41F4-A1E6-606204D04AC8}"/>
    <hyperlink ref="F56" r:id="rId45" location=":~:text=The%202019%20Annual%20Report%20on%20the%20Petroleum%20Funds,2019.%205.%20This%20r" xr:uid="{A518828E-1DCE-4293-A166-FB6B2479209A}"/>
  </hyperlinks>
  <pageMargins left="0.25" right="0.25" top="0.75" bottom="0.75" header="0.3" footer="0.3"/>
  <pageSetup paperSize="8" fitToHeight="0" orientation="landscape" horizontalDpi="2400" verticalDpi="2400" r:id="rId46"/>
  <extLst>
    <ext xmlns:x14="http://schemas.microsoft.com/office/spreadsheetml/2009/9/main" uri="{CCE6A557-97BC-4b89-ADB6-D9C93CAAB3DF}">
      <x14:dataValidations xmlns:xm="http://schemas.microsoft.com/office/excel/2006/main" xWindow="809" yWindow="555" count="2">
        <x14:dataValidation type="list" allowBlank="1" showInputMessage="1" showErrorMessage="1" xr:uid="{00000000-0002-0000-0200-000005000000}">
          <x14:formula1>
            <xm:f>Lists!$K$3:$K$7</xm:f>
          </x14:formula1>
          <xm:sqref>D194:D196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F79 F81 F83 F85 F87 F89 F63 F104 F106:F107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83"/>
  <sheetViews>
    <sheetView showGridLines="0" showWhiteSpace="0" topLeftCell="A83" zoomScaleNormal="112" workbookViewId="0">
      <selection activeCell="H83" sqref="H83"/>
    </sheetView>
  </sheetViews>
  <sheetFormatPr defaultColWidth="4" defaultRowHeight="24" customHeight="1"/>
  <cols>
    <col min="1" max="1" width="4" style="17"/>
    <col min="2" max="2" width="48.85546875" style="17" customWidth="1"/>
    <col min="3" max="3" width="25.5703125" style="17" customWidth="1"/>
    <col min="4" max="4" width="38.85546875" style="17" customWidth="1"/>
    <col min="5" max="5" width="23" style="17" customWidth="1"/>
    <col min="6" max="9" width="26.42578125" style="17" customWidth="1"/>
    <col min="10" max="10" width="11" style="17" customWidth="1"/>
    <col min="11" max="11" width="4" style="17" customWidth="1"/>
    <col min="12" max="33" width="4" style="17"/>
    <col min="34" max="34" width="12.140625" style="17" bestFit="1" customWidth="1"/>
    <col min="35" max="16384" width="4" style="17"/>
  </cols>
  <sheetData>
    <row r="1" spans="2:10" ht="15">
      <c r="B1" s="196"/>
      <c r="C1" s="196"/>
      <c r="D1" s="196"/>
      <c r="E1" s="196"/>
      <c r="F1" s="196"/>
      <c r="G1" s="196"/>
      <c r="H1" s="196"/>
      <c r="I1" s="196"/>
      <c r="J1" s="196"/>
    </row>
    <row r="2" spans="2:10" ht="15">
      <c r="B2" s="288" t="s">
        <v>330</v>
      </c>
      <c r="C2" s="288"/>
      <c r="D2" s="288"/>
      <c r="E2" s="288"/>
      <c r="F2" s="288"/>
      <c r="G2" s="288"/>
      <c r="H2" s="288"/>
      <c r="I2" s="288"/>
      <c r="J2" s="288"/>
    </row>
    <row r="3" spans="2:10" ht="22.5">
      <c r="B3" s="289" t="s">
        <v>40</v>
      </c>
      <c r="C3" s="289"/>
      <c r="D3" s="289"/>
      <c r="E3" s="289"/>
      <c r="F3" s="289"/>
      <c r="G3" s="289"/>
      <c r="H3" s="289"/>
      <c r="I3" s="289"/>
      <c r="J3" s="289"/>
    </row>
    <row r="4" spans="2:10" ht="15">
      <c r="B4" s="291" t="s">
        <v>331</v>
      </c>
      <c r="C4" s="291"/>
      <c r="D4" s="291"/>
      <c r="E4" s="291"/>
      <c r="F4" s="291"/>
      <c r="G4" s="291"/>
      <c r="H4" s="291"/>
      <c r="I4" s="291"/>
      <c r="J4" s="291"/>
    </row>
    <row r="5" spans="2:10" ht="15">
      <c r="B5" s="291" t="s">
        <v>332</v>
      </c>
      <c r="C5" s="291"/>
      <c r="D5" s="291"/>
      <c r="E5" s="291"/>
      <c r="F5" s="291"/>
      <c r="G5" s="291"/>
      <c r="H5" s="291"/>
      <c r="I5" s="291"/>
      <c r="J5" s="291"/>
    </row>
    <row r="6" spans="2:10" ht="15">
      <c r="B6" s="291" t="s">
        <v>333</v>
      </c>
      <c r="C6" s="291"/>
      <c r="D6" s="291"/>
      <c r="E6" s="291"/>
      <c r="F6" s="291"/>
      <c r="G6" s="291"/>
      <c r="H6" s="291"/>
      <c r="I6" s="291"/>
      <c r="J6" s="291"/>
    </row>
    <row r="7" spans="2:10" ht="15.6" customHeight="1">
      <c r="B7" s="291" t="s">
        <v>334</v>
      </c>
      <c r="C7" s="291"/>
      <c r="D7" s="291"/>
      <c r="E7" s="291"/>
      <c r="F7" s="291"/>
      <c r="G7" s="291"/>
      <c r="H7" s="291"/>
      <c r="I7" s="291"/>
      <c r="J7" s="291"/>
    </row>
    <row r="8" spans="2:10" ht="15">
      <c r="B8" s="332" t="s">
        <v>335</v>
      </c>
      <c r="C8" s="332"/>
      <c r="D8" s="332"/>
      <c r="E8" s="332"/>
      <c r="F8" s="332"/>
      <c r="G8" s="332"/>
      <c r="H8" s="332"/>
      <c r="I8" s="332"/>
      <c r="J8" s="332"/>
    </row>
    <row r="9" spans="2:10" ht="15">
      <c r="B9" s="196"/>
      <c r="C9" s="196"/>
      <c r="D9" s="196"/>
      <c r="E9" s="196"/>
      <c r="F9" s="196"/>
      <c r="G9" s="196"/>
      <c r="H9" s="196"/>
      <c r="I9" s="196"/>
      <c r="J9" s="196"/>
    </row>
    <row r="10" spans="2:10" ht="22.5">
      <c r="B10" s="300" t="s">
        <v>336</v>
      </c>
      <c r="C10" s="300"/>
      <c r="D10" s="300"/>
      <c r="E10" s="300"/>
      <c r="F10" s="300"/>
      <c r="G10" s="300"/>
      <c r="H10" s="300"/>
      <c r="I10" s="300"/>
      <c r="J10" s="300"/>
    </row>
    <row r="11" spans="2:10" s="172" customFormat="1" ht="25.5" customHeight="1">
      <c r="B11" s="301" t="s">
        <v>337</v>
      </c>
      <c r="C11" s="301"/>
      <c r="D11" s="301"/>
      <c r="E11" s="301"/>
      <c r="F11" s="301"/>
      <c r="G11" s="301"/>
      <c r="H11" s="301"/>
      <c r="I11" s="301"/>
      <c r="J11" s="301"/>
    </row>
    <row r="12" spans="2:10" s="31" customFormat="1" ht="15">
      <c r="B12" s="302"/>
      <c r="C12" s="302"/>
      <c r="D12" s="302"/>
      <c r="E12" s="302"/>
      <c r="F12" s="302"/>
      <c r="G12" s="302"/>
      <c r="H12" s="302"/>
      <c r="I12" s="302"/>
      <c r="J12" s="302"/>
    </row>
    <row r="13" spans="2:10" s="31" customFormat="1" ht="18.95">
      <c r="B13" s="303" t="s">
        <v>338</v>
      </c>
      <c r="C13" s="303"/>
      <c r="D13" s="303"/>
      <c r="E13" s="303"/>
      <c r="F13" s="303"/>
      <c r="G13" s="303"/>
      <c r="H13" s="303"/>
      <c r="I13" s="303"/>
      <c r="J13" s="303"/>
    </row>
    <row r="14" spans="2:10" s="31" customFormat="1" ht="15">
      <c r="B14" s="151" t="s">
        <v>339</v>
      </c>
      <c r="C14" s="151" t="s">
        <v>340</v>
      </c>
      <c r="D14" s="196" t="s">
        <v>341</v>
      </c>
      <c r="E14" s="196" t="s">
        <v>342</v>
      </c>
      <c r="F14" s="152"/>
      <c r="G14" s="153"/>
    </row>
    <row r="15" spans="2:10" s="31" customFormat="1" ht="15">
      <c r="B15" s="196" t="s">
        <v>343</v>
      </c>
      <c r="C15" s="196" t="s">
        <v>344</v>
      </c>
      <c r="D15" s="196"/>
      <c r="E15" s="346">
        <f>SUMIF(Government_revenues_table[Government entity],#REF!,Government_revenues_table[Revenue value])</f>
        <v>0</v>
      </c>
      <c r="F15" s="153"/>
      <c r="G15" s="153"/>
    </row>
    <row r="16" spans="2:10" s="31" customFormat="1" ht="15">
      <c r="B16" s="31" t="s">
        <v>345</v>
      </c>
      <c r="C16" s="196" t="s">
        <v>344</v>
      </c>
      <c r="D16" s="196"/>
      <c r="E16" s="346">
        <f>SUMIF(Government_revenues_table[Government entity],#REF!,Government_revenues_table[Revenue value])</f>
        <v>0</v>
      </c>
      <c r="F16" s="153"/>
      <c r="G16" s="153"/>
    </row>
    <row r="17" spans="2:7" s="31" customFormat="1" ht="15">
      <c r="B17" s="31" t="s">
        <v>346</v>
      </c>
      <c r="C17" s="196" t="s">
        <v>344</v>
      </c>
      <c r="D17" s="196"/>
      <c r="E17" s="346">
        <f>SUMIF(Government_revenues_table[Government entity],#REF!,Government_revenues_table[Revenue value])</f>
        <v>0</v>
      </c>
      <c r="F17" s="153"/>
      <c r="G17" s="153"/>
    </row>
    <row r="18" spans="2:7" s="31" customFormat="1" ht="15">
      <c r="B18" s="31" t="s">
        <v>347</v>
      </c>
      <c r="C18" s="31" t="s">
        <v>344</v>
      </c>
      <c r="D18" s="196"/>
      <c r="E18" s="346">
        <f>SUMIF(Government_revenues_table[Government entity],#REF!,Government_revenues_table[Revenue value])</f>
        <v>0</v>
      </c>
      <c r="F18" s="153"/>
      <c r="G18" s="153"/>
    </row>
    <row r="19" spans="2:7" s="31" customFormat="1" ht="15">
      <c r="B19" s="31" t="s">
        <v>348</v>
      </c>
      <c r="C19" s="31" t="s">
        <v>344</v>
      </c>
      <c r="D19" s="196"/>
      <c r="E19" s="346"/>
      <c r="F19" s="153"/>
      <c r="G19" s="153"/>
    </row>
    <row r="20" spans="2:7" s="31" customFormat="1" ht="15">
      <c r="B20" s="31" t="s">
        <v>349</v>
      </c>
      <c r="C20" s="31" t="s">
        <v>344</v>
      </c>
      <c r="D20" s="196"/>
      <c r="E20" s="346">
        <f>SUMIF(Government_revenues_table[Government entity],#REF!,Government_revenues_table[Revenue value])</f>
        <v>0</v>
      </c>
      <c r="F20" s="153"/>
      <c r="G20" s="153"/>
    </row>
    <row r="21" spans="2:7" s="31" customFormat="1" ht="15">
      <c r="B21" s="31" t="s">
        <v>350</v>
      </c>
      <c r="C21" s="31" t="s">
        <v>344</v>
      </c>
      <c r="D21" s="196"/>
      <c r="E21" s="346">
        <f>SUMIF(Government_revenues_table[Government entity],#REF!,Government_revenues_table[Revenue value])</f>
        <v>0</v>
      </c>
      <c r="F21" s="153"/>
      <c r="G21" s="153"/>
    </row>
    <row r="22" spans="2:7" s="31" customFormat="1" ht="15">
      <c r="B22" s="31" t="s">
        <v>351</v>
      </c>
      <c r="C22" s="31" t="s">
        <v>344</v>
      </c>
      <c r="D22" s="196"/>
      <c r="E22" s="346">
        <f>SUMIF(Government_revenues_table[Government entity],#REF!,Government_revenues_table[Revenue value])</f>
        <v>0</v>
      </c>
      <c r="F22" s="153"/>
      <c r="G22" s="153"/>
    </row>
    <row r="23" spans="2:7" s="31" customFormat="1" ht="15">
      <c r="B23" s="31" t="s">
        <v>352</v>
      </c>
      <c r="C23" s="31" t="s">
        <v>344</v>
      </c>
      <c r="D23" s="196"/>
      <c r="E23" s="346">
        <f>SUMIF(Government_revenues_table[Government entity],#REF!,Government_revenues_table[Revenue value])</f>
        <v>0</v>
      </c>
      <c r="F23" s="153"/>
      <c r="G23" s="153"/>
    </row>
    <row r="24" spans="2:7" s="31" customFormat="1" ht="15">
      <c r="B24" s="31" t="s">
        <v>353</v>
      </c>
      <c r="C24" s="31" t="s">
        <v>344</v>
      </c>
      <c r="D24" s="196"/>
      <c r="E24" s="346">
        <f>SUMIF(Government_revenues_table[Government entity],#REF!,Government_revenues_table[Revenue value])</f>
        <v>0</v>
      </c>
      <c r="F24" s="153"/>
      <c r="G24" s="153"/>
    </row>
    <row r="25" spans="2:7" s="31" customFormat="1" ht="15.6" thickBot="1">
      <c r="B25" s="31" t="s">
        <v>354</v>
      </c>
      <c r="C25" s="31" t="s">
        <v>344</v>
      </c>
      <c r="D25" s="196"/>
      <c r="E25" s="346">
        <f>SUMIF(Government_revenues_table[Government entity],#REF!,Government_revenues_table[Revenue value])</f>
        <v>0</v>
      </c>
      <c r="F25" s="153"/>
      <c r="G25" s="153"/>
    </row>
    <row r="26" spans="2:7" s="31" customFormat="1" ht="15.6" thickBot="1">
      <c r="B26" s="207" t="s">
        <v>355</v>
      </c>
      <c r="C26" s="31" t="s">
        <v>356</v>
      </c>
      <c r="D26" s="196"/>
      <c r="E26" s="346">
        <f>SUMIF(Government_revenues_table[Government entity],#REF!,Government_revenues_table[Revenue value])</f>
        <v>0</v>
      </c>
      <c r="F26" s="153"/>
      <c r="G26" s="153"/>
    </row>
    <row r="27" spans="2:7" s="31" customFormat="1" ht="15.6" thickBot="1">
      <c r="B27" s="209" t="s">
        <v>357</v>
      </c>
      <c r="C27" s="31" t="s">
        <v>356</v>
      </c>
      <c r="D27" s="196"/>
      <c r="E27" s="346">
        <f>SUMIF(Government_revenues_table[Government entity],#REF!,Government_revenues_table[Revenue value])</f>
        <v>0</v>
      </c>
      <c r="F27" s="153"/>
      <c r="G27" s="153"/>
    </row>
    <row r="28" spans="2:7" s="31" customFormat="1" ht="15.6" thickBot="1">
      <c r="B28" s="209" t="s">
        <v>358</v>
      </c>
      <c r="C28" s="31" t="s">
        <v>356</v>
      </c>
      <c r="D28" s="196"/>
      <c r="E28" s="346">
        <f>SUMIF(Government_revenues_table[Government entity],#REF!,Government_revenues_table[Revenue value])</f>
        <v>0</v>
      </c>
      <c r="F28" s="153"/>
      <c r="G28" s="153"/>
    </row>
    <row r="29" spans="2:7" s="31" customFormat="1" ht="15">
      <c r="B29" s="210" t="s">
        <v>359</v>
      </c>
      <c r="C29" s="31" t="s">
        <v>356</v>
      </c>
      <c r="D29" s="196"/>
      <c r="E29" s="346">
        <f>SUMIF(Government_revenues_table[Government entity],#REF!,Government_revenues_table[Revenue value])</f>
        <v>0</v>
      </c>
      <c r="F29" s="153"/>
      <c r="G29" s="153"/>
    </row>
    <row r="30" spans="2:7" s="31" customFormat="1" ht="15.6" thickBot="1">
      <c r="B30" s="209" t="s">
        <v>360</v>
      </c>
      <c r="C30" s="31" t="s">
        <v>356</v>
      </c>
      <c r="D30" s="196"/>
      <c r="E30" s="346">
        <f>SUMIF(Government_revenues_table[Government entity],#REF!,Government_revenues_table[Revenue value])</f>
        <v>0</v>
      </c>
      <c r="F30" s="153"/>
      <c r="G30" s="153"/>
    </row>
    <row r="31" spans="2:7" s="31" customFormat="1" ht="15.6" thickBot="1">
      <c r="B31" s="208" t="s">
        <v>361</v>
      </c>
      <c r="C31" s="31" t="s">
        <v>356</v>
      </c>
      <c r="D31" s="196"/>
      <c r="E31" s="346">
        <f>SUMIF(Government_revenues_table[Government entity],#REF!,Government_revenues_table[Revenue value])</f>
        <v>0</v>
      </c>
      <c r="F31" s="153"/>
      <c r="G31" s="153"/>
    </row>
    <row r="32" spans="2:7" s="31" customFormat="1" ht="15.6" thickBot="1">
      <c r="B32" s="211" t="s">
        <v>362</v>
      </c>
      <c r="C32" s="31" t="s">
        <v>356</v>
      </c>
      <c r="D32" s="196"/>
      <c r="E32" s="346">
        <f>SUMIF(Government_revenues_table[Government entity],#REF!,Government_revenues_table[Revenue value])</f>
        <v>0</v>
      </c>
      <c r="F32" s="153"/>
      <c r="G32" s="153"/>
    </row>
    <row r="33" spans="2:12" s="31" customFormat="1" ht="15.95" thickTop="1" thickBot="1">
      <c r="B33" s="211" t="s">
        <v>363</v>
      </c>
      <c r="C33" s="31" t="s">
        <v>356</v>
      </c>
      <c r="D33" s="196"/>
      <c r="E33" s="346">
        <f>SUMIF(Government_revenues_table[Government entity],#REF!,Government_revenues_table[Revenue value])</f>
        <v>0</v>
      </c>
      <c r="F33" s="153"/>
      <c r="G33" s="153"/>
    </row>
    <row r="34" spans="2:12" s="31" customFormat="1" ht="15.95" thickTop="1" thickBot="1">
      <c r="B34" s="275" t="s">
        <v>364</v>
      </c>
      <c r="C34" s="31" t="s">
        <v>356</v>
      </c>
      <c r="D34" s="196"/>
      <c r="E34" s="346">
        <f>SUMIF(Government_revenues_table[Government entity],#REF!,Government_revenues_table[Revenue value])</f>
        <v>0</v>
      </c>
      <c r="F34" s="153"/>
      <c r="G34" s="153"/>
    </row>
    <row r="35" spans="2:12" s="31" customFormat="1" ht="15.95" thickTop="1" thickBot="1">
      <c r="B35" s="212" t="s">
        <v>365</v>
      </c>
      <c r="C35" s="31" t="s">
        <v>356</v>
      </c>
      <c r="D35" s="196"/>
      <c r="E35" s="346">
        <f>SUMIF(Government_revenues_table[Government entity],#REF!,Government_revenues_table[Revenue value])</f>
        <v>0</v>
      </c>
      <c r="F35" s="153"/>
      <c r="G35" s="153"/>
    </row>
    <row r="36" spans="2:12" s="31" customFormat="1" ht="15.95" thickTop="1" thickBot="1">
      <c r="B36" s="211" t="s">
        <v>366</v>
      </c>
      <c r="C36" s="31" t="s">
        <v>356</v>
      </c>
      <c r="D36" s="196"/>
      <c r="E36" s="346">
        <f>SUMIF(Government_revenues_table[Government entity],#REF!,Government_revenues_table[Revenue value])</f>
        <v>0</v>
      </c>
      <c r="F36" s="153"/>
      <c r="G36" s="153"/>
    </row>
    <row r="37" spans="2:12" s="31" customFormat="1" ht="15.95" thickTop="1" thickBot="1">
      <c r="B37" s="211" t="s">
        <v>367</v>
      </c>
      <c r="C37" s="31" t="s">
        <v>356</v>
      </c>
      <c r="D37" s="196"/>
      <c r="E37" s="346">
        <f>SUMIF(Government_revenues_table[Government entity],#REF!,Government_revenues_table[Revenue value])</f>
        <v>0</v>
      </c>
      <c r="F37" s="153"/>
      <c r="G37" s="153"/>
    </row>
    <row r="38" spans="2:12" s="31" customFormat="1" ht="15.95" thickTop="1" thickBot="1">
      <c r="B38" s="211" t="s">
        <v>368</v>
      </c>
      <c r="C38" s="31" t="s">
        <v>356</v>
      </c>
      <c r="D38" s="196"/>
      <c r="E38" s="346">
        <f>SUMIF(Government_revenues_table[Government entity],#REF!,Government_revenues_table[Revenue value])</f>
        <v>0</v>
      </c>
      <c r="F38" s="153"/>
      <c r="G38" s="153"/>
    </row>
    <row r="39" spans="2:12" s="31" customFormat="1" ht="15.6" thickTop="1">
      <c r="B39" s="31" t="s">
        <v>369</v>
      </c>
      <c r="C39" s="31" t="s">
        <v>356</v>
      </c>
      <c r="E39" s="346"/>
      <c r="F39" s="153"/>
      <c r="G39" s="196"/>
      <c r="J39" s="152"/>
      <c r="K39" s="152"/>
      <c r="L39" s="152"/>
    </row>
    <row r="40" spans="2:12" s="31" customFormat="1" ht="15">
      <c r="B40" s="31" t="s">
        <v>370</v>
      </c>
      <c r="C40" s="31" t="s">
        <v>356</v>
      </c>
      <c r="D40" s="196"/>
      <c r="E40" s="346"/>
      <c r="F40" s="153"/>
      <c r="G40" s="196"/>
      <c r="J40" s="153"/>
      <c r="K40" s="153"/>
      <c r="L40" s="153"/>
    </row>
    <row r="41" spans="2:12" s="31" customFormat="1" ht="15">
      <c r="B41" s="31" t="s">
        <v>371</v>
      </c>
      <c r="C41" s="31" t="s">
        <v>356</v>
      </c>
      <c r="D41" s="196"/>
      <c r="E41" s="346"/>
      <c r="J41" s="153"/>
      <c r="K41" s="153"/>
      <c r="L41" s="153"/>
    </row>
    <row r="42" spans="2:12" s="31" customFormat="1" ht="15">
      <c r="B42" s="31" t="s">
        <v>358</v>
      </c>
      <c r="C42" s="31" t="s">
        <v>356</v>
      </c>
      <c r="D42" s="196"/>
      <c r="E42" s="346"/>
      <c r="J42" s="153"/>
      <c r="K42" s="153"/>
      <c r="L42" s="153"/>
    </row>
    <row r="43" spans="2:12" s="31" customFormat="1" ht="15">
      <c r="B43" s="31" t="s">
        <v>372</v>
      </c>
      <c r="C43" s="31" t="s">
        <v>356</v>
      </c>
      <c r="D43" s="196"/>
      <c r="E43" s="346"/>
    </row>
    <row r="44" spans="2:12" s="31" customFormat="1" ht="15">
      <c r="B44" s="31" t="s">
        <v>373</v>
      </c>
      <c r="C44" s="31" t="s">
        <v>356</v>
      </c>
      <c r="D44" s="196"/>
      <c r="E44" s="154"/>
    </row>
    <row r="45" spans="2:12" s="31" customFormat="1" ht="15">
      <c r="B45" s="31" t="s">
        <v>374</v>
      </c>
      <c r="C45" s="31" t="s">
        <v>356</v>
      </c>
      <c r="D45" s="196"/>
      <c r="E45" s="154"/>
    </row>
    <row r="46" spans="2:12" s="31" customFormat="1" ht="15">
      <c r="B46" s="31" t="s">
        <v>375</v>
      </c>
      <c r="C46" s="31" t="s">
        <v>356</v>
      </c>
      <c r="D46" s="196"/>
      <c r="E46" s="154"/>
    </row>
    <row r="47" spans="2:12" s="31" customFormat="1" ht="15">
      <c r="B47" s="31" t="s">
        <v>376</v>
      </c>
      <c r="C47" s="31" t="s">
        <v>356</v>
      </c>
      <c r="D47" s="196"/>
      <c r="E47" s="346"/>
    </row>
    <row r="48" spans="2:12" s="31" customFormat="1" ht="15">
      <c r="B48" s="31" t="s">
        <v>377</v>
      </c>
      <c r="C48" s="31" t="s">
        <v>356</v>
      </c>
      <c r="D48" s="196"/>
      <c r="E48" s="346"/>
    </row>
    <row r="49" spans="2:10" s="31" customFormat="1" ht="15">
      <c r="B49" s="31" t="s">
        <v>367</v>
      </c>
      <c r="C49" s="31" t="s">
        <v>356</v>
      </c>
      <c r="D49" s="154"/>
    </row>
    <row r="50" spans="2:10" s="31" customFormat="1" ht="15">
      <c r="B50" s="31" t="s">
        <v>378</v>
      </c>
      <c r="C50" s="31" t="s">
        <v>356</v>
      </c>
      <c r="D50" s="154"/>
    </row>
    <row r="51" spans="2:10" s="31" customFormat="1" ht="15">
      <c r="C51" s="196"/>
      <c r="D51" s="154"/>
    </row>
    <row r="52" spans="2:10" s="31" customFormat="1" ht="18.95">
      <c r="B52" s="303" t="s">
        <v>379</v>
      </c>
      <c r="C52" s="303"/>
      <c r="D52" s="303"/>
      <c r="E52" s="303"/>
      <c r="F52" s="303"/>
      <c r="G52" s="303"/>
      <c r="H52" s="303"/>
      <c r="I52" s="303"/>
      <c r="J52" s="303"/>
    </row>
    <row r="53" spans="2:10" s="31" customFormat="1" ht="15">
      <c r="B53" s="304" t="s">
        <v>380</v>
      </c>
      <c r="C53" s="305"/>
      <c r="D53" s="306"/>
      <c r="E53" s="152"/>
    </row>
    <row r="54" spans="2:10" s="31" customFormat="1" ht="15">
      <c r="B54" s="156" t="s">
        <v>381</v>
      </c>
      <c r="C54" s="157" t="s">
        <v>382</v>
      </c>
      <c r="D54" s="158" t="s">
        <v>383</v>
      </c>
    </row>
    <row r="55" spans="2:10" s="31" customFormat="1" ht="15"/>
    <row r="56" spans="2:10" s="31" customFormat="1" ht="15">
      <c r="B56" s="151" t="s">
        <v>384</v>
      </c>
      <c r="C56" s="151" t="s">
        <v>385</v>
      </c>
      <c r="D56" s="196" t="s">
        <v>386</v>
      </c>
      <c r="E56" s="196" t="s">
        <v>387</v>
      </c>
      <c r="F56" s="196" t="s">
        <v>388</v>
      </c>
      <c r="G56" s="196" t="s">
        <v>389</v>
      </c>
      <c r="H56" s="196" t="s">
        <v>390</v>
      </c>
      <c r="I56" s="196" t="s">
        <v>391</v>
      </c>
    </row>
    <row r="57" spans="2:10" s="31" customFormat="1" ht="27.95">
      <c r="B57" s="196" t="s">
        <v>343</v>
      </c>
      <c r="C57" s="196" t="s">
        <v>392</v>
      </c>
      <c r="D57" s="196" t="s">
        <v>393</v>
      </c>
      <c r="E57" s="196" t="s">
        <v>394</v>
      </c>
      <c r="F57" s="196" t="s">
        <v>395</v>
      </c>
      <c r="G57" s="222" t="s">
        <v>182</v>
      </c>
      <c r="H57" s="224" t="s">
        <v>396</v>
      </c>
      <c r="I57" s="155">
        <v>744944229.53999996</v>
      </c>
    </row>
    <row r="58" spans="2:10" s="31" customFormat="1" ht="15">
      <c r="B58" s="196" t="s">
        <v>397</v>
      </c>
      <c r="C58" s="196" t="s">
        <v>398</v>
      </c>
      <c r="D58" s="196" t="s">
        <v>399</v>
      </c>
      <c r="E58" s="196" t="s">
        <v>394</v>
      </c>
      <c r="F58" s="196" t="s">
        <v>395</v>
      </c>
      <c r="G58" s="222" t="s">
        <v>400</v>
      </c>
      <c r="H58" s="155" t="s">
        <v>82</v>
      </c>
      <c r="I58" s="155">
        <v>41552176</v>
      </c>
    </row>
    <row r="59" spans="2:10" s="31" customFormat="1" ht="15">
      <c r="B59" s="196" t="s">
        <v>401</v>
      </c>
      <c r="C59" s="196" t="s">
        <v>398</v>
      </c>
      <c r="D59" s="196" t="s">
        <v>402</v>
      </c>
      <c r="E59" s="196" t="s">
        <v>394</v>
      </c>
      <c r="F59" s="196" t="s">
        <v>395</v>
      </c>
      <c r="G59" s="222" t="s">
        <v>403</v>
      </c>
      <c r="H59" s="155" t="s">
        <v>82</v>
      </c>
      <c r="I59" s="155">
        <v>75302615.340000004</v>
      </c>
    </row>
    <row r="60" spans="2:10" s="31" customFormat="1" ht="15">
      <c r="B60" s="196" t="s">
        <v>404</v>
      </c>
      <c r="C60" s="196" t="s">
        <v>398</v>
      </c>
      <c r="D60" s="196" t="s">
        <v>405</v>
      </c>
      <c r="E60" s="196" t="s">
        <v>394</v>
      </c>
      <c r="F60" s="196" t="s">
        <v>395</v>
      </c>
      <c r="G60" s="155" t="s">
        <v>82</v>
      </c>
      <c r="H60" s="155" t="s">
        <v>82</v>
      </c>
      <c r="I60" s="154"/>
    </row>
    <row r="61" spans="2:10" s="31" customFormat="1" ht="15">
      <c r="B61" s="196" t="s">
        <v>406</v>
      </c>
      <c r="C61" s="196" t="s">
        <v>392</v>
      </c>
      <c r="D61" s="196" t="s">
        <v>407</v>
      </c>
      <c r="E61" s="31" t="s">
        <v>394</v>
      </c>
      <c r="F61" s="196" t="s">
        <v>395</v>
      </c>
      <c r="G61" s="222" t="s">
        <v>408</v>
      </c>
      <c r="H61" s="155" t="s">
        <v>82</v>
      </c>
      <c r="I61" s="154"/>
    </row>
    <row r="62" spans="2:10" s="31" customFormat="1" ht="15">
      <c r="B62" s="196" t="s">
        <v>409</v>
      </c>
      <c r="C62" s="196" t="s">
        <v>398</v>
      </c>
      <c r="D62" s="196" t="s">
        <v>410</v>
      </c>
      <c r="E62" s="31" t="s">
        <v>394</v>
      </c>
      <c r="F62" s="196" t="s">
        <v>395</v>
      </c>
      <c r="G62" s="222" t="s">
        <v>411</v>
      </c>
      <c r="H62" s="155" t="s">
        <v>82</v>
      </c>
      <c r="I62" s="154">
        <v>2310146.2599999998</v>
      </c>
    </row>
    <row r="63" spans="2:10" s="31" customFormat="1" ht="15">
      <c r="B63" s="196" t="s">
        <v>412</v>
      </c>
      <c r="C63" s="196" t="s">
        <v>398</v>
      </c>
      <c r="D63" s="213" t="s">
        <v>413</v>
      </c>
      <c r="E63" s="31" t="s">
        <v>394</v>
      </c>
      <c r="F63" s="196" t="s">
        <v>395</v>
      </c>
      <c r="G63" s="155" t="s">
        <v>82</v>
      </c>
      <c r="H63" s="155" t="s">
        <v>82</v>
      </c>
      <c r="I63" s="154"/>
    </row>
    <row r="64" spans="2:10" s="31" customFormat="1" ht="15">
      <c r="B64" s="196" t="s">
        <v>414</v>
      </c>
      <c r="C64" s="196" t="s">
        <v>398</v>
      </c>
      <c r="D64" s="213" t="s">
        <v>415</v>
      </c>
      <c r="E64" s="31" t="s">
        <v>416</v>
      </c>
      <c r="F64" s="196" t="s">
        <v>417</v>
      </c>
      <c r="G64" s="222" t="s">
        <v>418</v>
      </c>
      <c r="H64" s="155" t="s">
        <v>82</v>
      </c>
      <c r="I64" s="225">
        <f>SUMIF(Table10[Company],Companies[[#This Row],[Full company name]],Table10[Revenue value])</f>
        <v>100158458.19273387</v>
      </c>
    </row>
    <row r="65" spans="2:10" s="31" customFormat="1" ht="15">
      <c r="B65" s="196" t="s">
        <v>419</v>
      </c>
      <c r="C65" s="196" t="s">
        <v>398</v>
      </c>
      <c r="D65" s="213" t="s">
        <v>420</v>
      </c>
      <c r="E65" s="31" t="s">
        <v>416</v>
      </c>
      <c r="F65" s="196" t="s">
        <v>417</v>
      </c>
      <c r="G65" s="222" t="s">
        <v>418</v>
      </c>
      <c r="H65" s="155" t="s">
        <v>82</v>
      </c>
      <c r="I65" s="225">
        <f>SUMIF(Table10[Company],Companies[[#This Row],[Full company name]],Table10[Revenue value])</f>
        <v>89633441.251303047</v>
      </c>
    </row>
    <row r="66" spans="2:10" s="31" customFormat="1" ht="15">
      <c r="B66" s="196" t="s">
        <v>421</v>
      </c>
      <c r="C66" s="196" t="s">
        <v>398</v>
      </c>
      <c r="D66" s="213" t="s">
        <v>422</v>
      </c>
      <c r="E66" s="31" t="s">
        <v>416</v>
      </c>
      <c r="F66" s="196" t="s">
        <v>417</v>
      </c>
      <c r="G66" s="222" t="s">
        <v>423</v>
      </c>
      <c r="H66" s="155" t="s">
        <v>82</v>
      </c>
      <c r="I66" s="226">
        <v>99551412.114393264</v>
      </c>
    </row>
    <row r="67" spans="2:10" s="31" customFormat="1" ht="15">
      <c r="B67" s="196" t="s">
        <v>424</v>
      </c>
      <c r="C67" s="196" t="s">
        <v>398</v>
      </c>
      <c r="D67" s="213" t="s">
        <v>425</v>
      </c>
      <c r="E67" s="31" t="s">
        <v>416</v>
      </c>
      <c r="F67" s="196" t="s">
        <v>417</v>
      </c>
      <c r="G67" s="222" t="s">
        <v>426</v>
      </c>
      <c r="H67" s="155" t="s">
        <v>82</v>
      </c>
      <c r="I67" s="225">
        <f>SUMIF(Table10[Company],Companies[[#This Row],[Full company name]],Table10[Revenue value])</f>
        <v>33812579.856225245</v>
      </c>
    </row>
    <row r="68" spans="2:10" s="31" customFormat="1" ht="15">
      <c r="B68" s="196" t="s">
        <v>427</v>
      </c>
      <c r="C68" s="196" t="s">
        <v>398</v>
      </c>
      <c r="D68" s="213" t="s">
        <v>428</v>
      </c>
      <c r="E68" s="31" t="s">
        <v>416</v>
      </c>
      <c r="F68" s="196" t="s">
        <v>417</v>
      </c>
      <c r="G68" s="222" t="s">
        <v>429</v>
      </c>
      <c r="H68" s="155" t="s">
        <v>82</v>
      </c>
      <c r="I68" s="227">
        <v>15284359.984170493</v>
      </c>
    </row>
    <row r="69" spans="2:10" s="31" customFormat="1" ht="15">
      <c r="B69" s="196" t="s">
        <v>430</v>
      </c>
      <c r="C69" s="196" t="s">
        <v>398</v>
      </c>
      <c r="D69" s="213" t="s">
        <v>431</v>
      </c>
      <c r="E69" s="31" t="s">
        <v>416</v>
      </c>
      <c r="F69" s="196" t="s">
        <v>417</v>
      </c>
      <c r="G69" s="223" t="s">
        <v>432</v>
      </c>
      <c r="H69" s="155" t="s">
        <v>82</v>
      </c>
      <c r="I69" s="227">
        <v>258317.87961854754</v>
      </c>
    </row>
    <row r="70" spans="2:10" s="31" customFormat="1" ht="15">
      <c r="B70" s="196" t="s">
        <v>433</v>
      </c>
      <c r="C70" s="196" t="s">
        <v>398</v>
      </c>
      <c r="D70" s="213" t="s">
        <v>434</v>
      </c>
      <c r="E70" s="31" t="s">
        <v>416</v>
      </c>
      <c r="F70" s="196" t="s">
        <v>417</v>
      </c>
      <c r="G70" s="222" t="s">
        <v>435</v>
      </c>
      <c r="H70" s="155" t="s">
        <v>82</v>
      </c>
      <c r="I70" s="227">
        <v>28573216.489710823</v>
      </c>
    </row>
    <row r="71" spans="2:10" s="31" customFormat="1" ht="15">
      <c r="B71" s="196" t="s">
        <v>436</v>
      </c>
      <c r="C71" s="196" t="s">
        <v>398</v>
      </c>
      <c r="D71" s="213" t="s">
        <v>437</v>
      </c>
      <c r="E71" s="31" t="s">
        <v>416</v>
      </c>
      <c r="F71" s="196" t="s">
        <v>417</v>
      </c>
      <c r="G71" s="222" t="s">
        <v>438</v>
      </c>
      <c r="H71" s="155" t="s">
        <v>82</v>
      </c>
      <c r="I71" s="228"/>
    </row>
    <row r="72" spans="2:10" s="31" customFormat="1" ht="15">
      <c r="B72" s="196" t="s">
        <v>439</v>
      </c>
      <c r="C72" s="196" t="s">
        <v>398</v>
      </c>
      <c r="D72" s="213" t="s">
        <v>440</v>
      </c>
      <c r="E72" s="31" t="s">
        <v>416</v>
      </c>
      <c r="F72" s="196" t="s">
        <v>417</v>
      </c>
      <c r="G72" s="222" t="s">
        <v>423</v>
      </c>
      <c r="H72" s="155" t="s">
        <v>82</v>
      </c>
      <c r="I72" s="227">
        <v>10170423.643295482</v>
      </c>
    </row>
    <row r="73" spans="2:10" s="31" customFormat="1" ht="15">
      <c r="B73" s="196" t="s">
        <v>441</v>
      </c>
      <c r="C73" s="196" t="s">
        <v>398</v>
      </c>
      <c r="D73" s="213" t="s">
        <v>442</v>
      </c>
      <c r="E73" s="31" t="s">
        <v>416</v>
      </c>
      <c r="F73" s="196" t="s">
        <v>417</v>
      </c>
      <c r="G73" s="222" t="s">
        <v>443</v>
      </c>
      <c r="H73" s="155" t="s">
        <v>82</v>
      </c>
      <c r="I73" s="227">
        <v>6418766.0862514954</v>
      </c>
    </row>
    <row r="74" spans="2:10" s="31" customFormat="1" ht="15">
      <c r="B74" s="196" t="s">
        <v>444</v>
      </c>
      <c r="C74" s="196" t="s">
        <v>398</v>
      </c>
      <c r="D74" s="213" t="s">
        <v>445</v>
      </c>
      <c r="E74" s="31" t="s">
        <v>416</v>
      </c>
      <c r="F74" s="196" t="s">
        <v>417</v>
      </c>
      <c r="G74" s="222" t="s">
        <v>438</v>
      </c>
      <c r="H74" s="155" t="s">
        <v>82</v>
      </c>
      <c r="I74" s="227">
        <v>3521683.5411760164</v>
      </c>
    </row>
    <row r="75" spans="2:10" s="31" customFormat="1" ht="15">
      <c r="B75" s="196" t="s">
        <v>446</v>
      </c>
      <c r="C75" s="196" t="s">
        <v>398</v>
      </c>
      <c r="D75" s="213" t="s">
        <v>447</v>
      </c>
      <c r="E75" s="31" t="s">
        <v>416</v>
      </c>
      <c r="F75" s="31" t="s">
        <v>448</v>
      </c>
      <c r="G75" s="155" t="s">
        <v>82</v>
      </c>
      <c r="H75" s="155" t="s">
        <v>82</v>
      </c>
      <c r="I75" s="228"/>
    </row>
    <row r="76" spans="2:10" s="31" customFormat="1" ht="15">
      <c r="B76" s="196" t="s">
        <v>449</v>
      </c>
      <c r="C76" s="196" t="s">
        <v>398</v>
      </c>
      <c r="D76" s="213" t="s">
        <v>450</v>
      </c>
      <c r="E76" s="31" t="s">
        <v>416</v>
      </c>
      <c r="F76" s="31" t="s">
        <v>417</v>
      </c>
      <c r="G76" s="222" t="s">
        <v>429</v>
      </c>
      <c r="H76" s="155" t="s">
        <v>82</v>
      </c>
      <c r="I76" s="227">
        <v>258317.87961854754</v>
      </c>
    </row>
    <row r="77" spans="2:10" s="31" customFormat="1" ht="15">
      <c r="B77" s="196" t="s">
        <v>451</v>
      </c>
      <c r="C77" s="196" t="s">
        <v>398</v>
      </c>
      <c r="D77" s="213" t="s">
        <v>452</v>
      </c>
      <c r="E77" s="196" t="s">
        <v>416</v>
      </c>
      <c r="F77" s="31" t="s">
        <v>453</v>
      </c>
      <c r="G77" s="222" t="s">
        <v>454</v>
      </c>
      <c r="H77" s="155" t="s">
        <v>82</v>
      </c>
      <c r="I77" s="227">
        <v>34825814.059302732</v>
      </c>
    </row>
    <row r="78" spans="2:10" s="31" customFormat="1" ht="15">
      <c r="C78" s="196"/>
      <c r="F78" s="155"/>
      <c r="G78" s="155"/>
      <c r="I78" s="154"/>
    </row>
    <row r="79" spans="2:10" s="31" customFormat="1" ht="18.95">
      <c r="B79" s="303"/>
      <c r="C79" s="303"/>
      <c r="D79" s="303"/>
      <c r="E79" s="303"/>
      <c r="F79" s="303"/>
      <c r="G79" s="303"/>
      <c r="H79" s="303"/>
      <c r="I79" s="303"/>
      <c r="J79" s="303"/>
    </row>
    <row r="80" spans="2:10" s="31" customFormat="1" ht="15">
      <c r="B80" s="151" t="s">
        <v>455</v>
      </c>
      <c r="C80" s="213" t="s">
        <v>456</v>
      </c>
      <c r="D80" s="213" t="s">
        <v>457</v>
      </c>
      <c r="E80" s="213" t="s">
        <v>458</v>
      </c>
      <c r="F80" s="196" t="s">
        <v>459</v>
      </c>
      <c r="G80" s="196" t="s">
        <v>460</v>
      </c>
      <c r="H80" s="196" t="s">
        <v>461</v>
      </c>
      <c r="I80" s="196" t="s">
        <v>462</v>
      </c>
      <c r="J80" s="196" t="s">
        <v>463</v>
      </c>
    </row>
    <row r="81" spans="2:10" s="31" customFormat="1" ht="15">
      <c r="B81" s="196" t="s">
        <v>464</v>
      </c>
      <c r="C81" s="31" t="s">
        <v>92</v>
      </c>
      <c r="D81" s="213" t="s">
        <v>465</v>
      </c>
      <c r="E81" s="213"/>
      <c r="F81" s="213"/>
      <c r="G81" s="155">
        <v>5074148.1449999996</v>
      </c>
      <c r="H81" s="31" t="s">
        <v>198</v>
      </c>
      <c r="I81" s="155">
        <v>2033010000</v>
      </c>
      <c r="J81" s="31" t="s">
        <v>199</v>
      </c>
    </row>
    <row r="82" spans="2:10" s="31" customFormat="1" ht="15">
      <c r="B82" s="196" t="s">
        <v>466</v>
      </c>
      <c r="C82" s="31" t="s">
        <v>92</v>
      </c>
      <c r="D82" s="213" t="s">
        <v>465</v>
      </c>
      <c r="E82" s="213"/>
      <c r="F82" s="213"/>
      <c r="G82" s="155">
        <v>3548465.2930000001</v>
      </c>
      <c r="H82" s="31" t="s">
        <v>198</v>
      </c>
      <c r="I82" s="155">
        <v>1365708000</v>
      </c>
      <c r="J82" s="31" t="s">
        <v>199</v>
      </c>
    </row>
    <row r="83" spans="2:10" s="31" customFormat="1" ht="15">
      <c r="B83" s="196" t="s">
        <v>467</v>
      </c>
      <c r="C83" s="31" t="s">
        <v>92</v>
      </c>
      <c r="D83" s="213" t="s">
        <v>468</v>
      </c>
      <c r="E83" s="213"/>
      <c r="F83" s="213"/>
      <c r="G83" s="155">
        <v>2735392.3810000001</v>
      </c>
      <c r="H83" s="31" t="s">
        <v>198</v>
      </c>
      <c r="I83" s="155">
        <v>1124351000</v>
      </c>
      <c r="J83" s="31" t="s">
        <v>199</v>
      </c>
    </row>
    <row r="84" spans="2:10" s="31" customFormat="1" ht="15">
      <c r="B84" s="196" t="s">
        <v>464</v>
      </c>
      <c r="C84" s="31" t="s">
        <v>92</v>
      </c>
      <c r="D84" s="213" t="s">
        <v>465</v>
      </c>
      <c r="E84" s="213"/>
      <c r="F84" s="213"/>
      <c r="G84" s="229">
        <v>9133299.2899999991</v>
      </c>
      <c r="H84" s="31" t="s">
        <v>202</v>
      </c>
      <c r="I84" s="155">
        <v>302973110.27749997</v>
      </c>
      <c r="J84" s="31" t="s">
        <v>199</v>
      </c>
    </row>
    <row r="85" spans="2:10" s="31" customFormat="1" ht="15">
      <c r="B85" s="196" t="s">
        <v>466</v>
      </c>
      <c r="C85" s="31" t="s">
        <v>92</v>
      </c>
      <c r="D85" s="213" t="s">
        <v>465</v>
      </c>
      <c r="E85" s="213"/>
      <c r="F85" s="213"/>
      <c r="G85" s="155">
        <v>8618153.3200000003</v>
      </c>
      <c r="H85" s="31" t="s">
        <v>202</v>
      </c>
      <c r="I85" s="155">
        <v>285884501.55500001</v>
      </c>
      <c r="J85" s="31" t="s">
        <v>199</v>
      </c>
    </row>
    <row r="86" spans="2:10" s="31" customFormat="1" ht="15">
      <c r="B86" s="196" t="s">
        <v>467</v>
      </c>
      <c r="C86" s="31" t="s">
        <v>92</v>
      </c>
      <c r="D86" s="213" t="s">
        <v>468</v>
      </c>
      <c r="E86" s="213"/>
      <c r="F86" s="213"/>
      <c r="G86" s="155">
        <v>12457024.119999999</v>
      </c>
      <c r="H86" s="31" t="s">
        <v>202</v>
      </c>
      <c r="I86" s="155">
        <v>413228913.25</v>
      </c>
      <c r="J86" s="31" t="s">
        <v>199</v>
      </c>
    </row>
    <row r="87" spans="2:10" s="31" customFormat="1" ht="15">
      <c r="B87" s="196" t="s">
        <v>469</v>
      </c>
      <c r="C87" s="31" t="s">
        <v>92</v>
      </c>
      <c r="D87" s="213" t="s">
        <v>465</v>
      </c>
      <c r="E87" s="213"/>
      <c r="F87" s="213"/>
    </row>
    <row r="88" spans="2:10" s="31" customFormat="1" ht="15">
      <c r="B88" s="196" t="s">
        <v>470</v>
      </c>
      <c r="C88" s="31" t="s">
        <v>92</v>
      </c>
      <c r="D88" s="213" t="s">
        <v>465</v>
      </c>
      <c r="E88" s="213"/>
      <c r="F88" s="213"/>
    </row>
    <row r="89" spans="2:10" s="31" customFormat="1" ht="15">
      <c r="B89" s="196" t="s">
        <v>471</v>
      </c>
      <c r="C89" s="31" t="s">
        <v>92</v>
      </c>
      <c r="D89" s="213" t="s">
        <v>468</v>
      </c>
      <c r="E89" s="213"/>
      <c r="F89" s="213"/>
    </row>
    <row r="90" spans="2:10" s="31" customFormat="1" ht="15">
      <c r="B90" s="196" t="s">
        <v>472</v>
      </c>
      <c r="C90" s="31" t="s">
        <v>92</v>
      </c>
      <c r="D90" s="196" t="s">
        <v>473</v>
      </c>
      <c r="E90" s="213"/>
      <c r="F90" s="213"/>
    </row>
    <row r="91" spans="2:10" s="31" customFormat="1" ht="15">
      <c r="B91" s="221" t="s">
        <v>474</v>
      </c>
      <c r="C91" s="31" t="s">
        <v>92</v>
      </c>
      <c r="D91" s="213" t="s">
        <v>439</v>
      </c>
      <c r="E91" s="213"/>
      <c r="F91" s="213"/>
      <c r="G91" s="231">
        <v>5.8140000000000001</v>
      </c>
      <c r="H91" s="31" t="s">
        <v>204</v>
      </c>
      <c r="I91" s="155">
        <f>Companies15[[#This Row],[Production (volume)]]*1392.82</f>
        <v>8097.8554799999993</v>
      </c>
      <c r="J91" s="31" t="s">
        <v>199</v>
      </c>
    </row>
    <row r="92" spans="2:10" s="31" customFormat="1" ht="15">
      <c r="B92" s="221" t="s">
        <v>475</v>
      </c>
      <c r="C92" s="31" t="s">
        <v>92</v>
      </c>
      <c r="D92" s="213" t="s">
        <v>439</v>
      </c>
      <c r="E92" s="213"/>
      <c r="F92" s="213"/>
      <c r="G92" s="196"/>
      <c r="H92" s="196"/>
    </row>
    <row r="93" spans="2:10" s="31" customFormat="1" ht="15">
      <c r="B93" s="221" t="s">
        <v>476</v>
      </c>
      <c r="C93" s="31" t="s">
        <v>92</v>
      </c>
      <c r="D93" s="213" t="s">
        <v>441</v>
      </c>
      <c r="E93" s="213"/>
      <c r="F93" s="213"/>
      <c r="G93" s="268">
        <v>5.8140000000000001</v>
      </c>
      <c r="H93" s="31" t="s">
        <v>204</v>
      </c>
      <c r="I93" s="155">
        <f>84197*1392.82</f>
        <v>117271265.53999999</v>
      </c>
      <c r="J93" s="31" t="s">
        <v>199</v>
      </c>
    </row>
    <row r="94" spans="2:10" s="31" customFormat="1" ht="15">
      <c r="B94" s="221" t="s">
        <v>477</v>
      </c>
      <c r="C94" s="31" t="s">
        <v>92</v>
      </c>
      <c r="D94" s="213" t="s">
        <v>441</v>
      </c>
      <c r="E94" s="213"/>
      <c r="F94" s="213"/>
    </row>
    <row r="95" spans="2:10" s="31" customFormat="1" ht="15">
      <c r="B95" s="221" t="s">
        <v>478</v>
      </c>
      <c r="C95" s="31" t="s">
        <v>92</v>
      </c>
      <c r="D95" s="213" t="s">
        <v>441</v>
      </c>
      <c r="E95" s="213"/>
      <c r="F95" s="213"/>
    </row>
    <row r="96" spans="2:10" s="31" customFormat="1" ht="15">
      <c r="B96" s="220" t="s">
        <v>479</v>
      </c>
      <c r="C96" s="31" t="s">
        <v>92</v>
      </c>
      <c r="D96" s="213" t="s">
        <v>441</v>
      </c>
      <c r="E96" s="213"/>
      <c r="F96" s="213"/>
    </row>
    <row r="97" spans="2:10" s="31" customFormat="1" ht="15">
      <c r="B97" s="221" t="s">
        <v>480</v>
      </c>
      <c r="C97" s="31" t="s">
        <v>92</v>
      </c>
      <c r="D97" s="213" t="s">
        <v>441</v>
      </c>
      <c r="E97" s="213"/>
      <c r="F97" s="213"/>
    </row>
    <row r="98" spans="2:10" s="31" customFormat="1" ht="15">
      <c r="B98" s="221" t="s">
        <v>481</v>
      </c>
      <c r="C98" s="31" t="s">
        <v>92</v>
      </c>
      <c r="D98" s="213" t="s">
        <v>414</v>
      </c>
      <c r="E98" s="213"/>
      <c r="F98" s="213"/>
      <c r="G98" s="230">
        <v>17.942</v>
      </c>
      <c r="H98" s="31" t="s">
        <v>204</v>
      </c>
      <c r="I98" s="155">
        <f>Companies15[[#This Row],[Production (volume)]]*1392.82</f>
        <v>24989.976439999999</v>
      </c>
      <c r="J98" s="31" t="s">
        <v>199</v>
      </c>
    </row>
    <row r="99" spans="2:10" s="31" customFormat="1" ht="15">
      <c r="B99" s="221" t="s">
        <v>482</v>
      </c>
      <c r="C99" s="31" t="s">
        <v>92</v>
      </c>
      <c r="D99" s="213" t="s">
        <v>414</v>
      </c>
      <c r="E99" s="213"/>
      <c r="F99" s="213"/>
    </row>
    <row r="100" spans="2:10" s="31" customFormat="1" ht="15">
      <c r="B100" s="221" t="s">
        <v>483</v>
      </c>
      <c r="C100" s="31" t="s">
        <v>92</v>
      </c>
      <c r="D100" s="213" t="s">
        <v>414</v>
      </c>
      <c r="E100" s="213"/>
      <c r="F100" s="213"/>
    </row>
    <row r="101" spans="2:10" s="31" customFormat="1" ht="15">
      <c r="B101" s="221" t="s">
        <v>484</v>
      </c>
      <c r="C101" s="31" t="s">
        <v>92</v>
      </c>
      <c r="D101" s="213" t="s">
        <v>414</v>
      </c>
      <c r="E101" s="213"/>
      <c r="F101" s="213"/>
    </row>
    <row r="102" spans="2:10" s="31" customFormat="1" ht="15">
      <c r="B102" s="221" t="s">
        <v>485</v>
      </c>
      <c r="C102" s="31" t="s">
        <v>92</v>
      </c>
      <c r="D102" s="213" t="s">
        <v>414</v>
      </c>
      <c r="E102" s="213"/>
      <c r="F102" s="213"/>
    </row>
    <row r="103" spans="2:10" s="31" customFormat="1" ht="15">
      <c r="B103" s="221" t="s">
        <v>486</v>
      </c>
      <c r="C103" s="31" t="s">
        <v>92</v>
      </c>
      <c r="D103" s="213" t="s">
        <v>414</v>
      </c>
      <c r="E103" s="213"/>
      <c r="F103" s="213"/>
    </row>
    <row r="104" spans="2:10" s="31" customFormat="1" ht="15">
      <c r="B104" s="221" t="s">
        <v>487</v>
      </c>
      <c r="C104" s="31" t="s">
        <v>92</v>
      </c>
      <c r="D104" s="213" t="s">
        <v>414</v>
      </c>
      <c r="E104" s="213"/>
      <c r="F104" s="213"/>
    </row>
    <row r="105" spans="2:10" s="31" customFormat="1" ht="15">
      <c r="B105" s="221" t="s">
        <v>488</v>
      </c>
      <c r="C105" s="31" t="s">
        <v>92</v>
      </c>
      <c r="D105" s="213" t="s">
        <v>414</v>
      </c>
      <c r="E105" s="213"/>
      <c r="F105" s="213"/>
    </row>
    <row r="106" spans="2:10" s="31" customFormat="1" ht="15">
      <c r="B106" s="221" t="s">
        <v>489</v>
      </c>
      <c r="C106" s="31" t="s">
        <v>92</v>
      </c>
      <c r="D106" s="213" t="s">
        <v>414</v>
      </c>
      <c r="E106" s="213"/>
      <c r="F106" s="213"/>
    </row>
    <row r="107" spans="2:10" s="31" customFormat="1" ht="15">
      <c r="B107" s="221" t="s">
        <v>490</v>
      </c>
      <c r="C107" s="31" t="s">
        <v>92</v>
      </c>
      <c r="D107" s="213" t="s">
        <v>414</v>
      </c>
      <c r="E107" s="213"/>
      <c r="F107" s="213"/>
    </row>
    <row r="108" spans="2:10" s="31" customFormat="1" ht="15">
      <c r="B108" s="221" t="s">
        <v>491</v>
      </c>
      <c r="C108" s="31" t="s">
        <v>92</v>
      </c>
      <c r="D108" s="213" t="s">
        <v>414</v>
      </c>
      <c r="E108" s="213"/>
      <c r="F108" s="213"/>
    </row>
    <row r="109" spans="2:10" s="31" customFormat="1" ht="15">
      <c r="B109" s="221" t="s">
        <v>492</v>
      </c>
      <c r="C109" s="31" t="s">
        <v>92</v>
      </c>
      <c r="D109" s="213" t="s">
        <v>414</v>
      </c>
      <c r="E109" s="213"/>
      <c r="F109" s="213"/>
    </row>
    <row r="110" spans="2:10" s="31" customFormat="1" ht="15">
      <c r="B110" s="221" t="s">
        <v>483</v>
      </c>
      <c r="C110" s="31" t="s">
        <v>92</v>
      </c>
      <c r="D110" s="213" t="s">
        <v>414</v>
      </c>
      <c r="E110" s="213"/>
      <c r="F110" s="213"/>
    </row>
    <row r="111" spans="2:10" s="31" customFormat="1" ht="15.6" thickBot="1">
      <c r="B111" s="221" t="s">
        <v>482</v>
      </c>
      <c r="C111" s="31" t="s">
        <v>92</v>
      </c>
      <c r="D111" s="213" t="s">
        <v>414</v>
      </c>
      <c r="E111" s="213"/>
      <c r="F111" s="213"/>
    </row>
    <row r="112" spans="2:10" s="31" customFormat="1" ht="15.6" thickBot="1">
      <c r="B112" s="221" t="s">
        <v>483</v>
      </c>
      <c r="C112" s="31" t="s">
        <v>92</v>
      </c>
      <c r="D112" s="213" t="s">
        <v>419</v>
      </c>
      <c r="E112" s="213"/>
      <c r="F112" s="213"/>
      <c r="G112" s="232">
        <v>11.776999999999999</v>
      </c>
      <c r="H112" s="31" t="s">
        <v>204</v>
      </c>
      <c r="I112" s="155">
        <f>1392.82*Companies15[[#This Row],[Production (volume)]]</f>
        <v>16403.241139999998</v>
      </c>
      <c r="J112" s="31" t="s">
        <v>199</v>
      </c>
    </row>
    <row r="113" spans="2:10" s="31" customFormat="1" ht="15">
      <c r="B113" s="221" t="s">
        <v>482</v>
      </c>
      <c r="C113" s="31" t="s">
        <v>92</v>
      </c>
      <c r="D113" s="213" t="s">
        <v>419</v>
      </c>
      <c r="E113" s="213"/>
      <c r="F113" s="213"/>
    </row>
    <row r="114" spans="2:10" s="31" customFormat="1" ht="15">
      <c r="B114" s="196"/>
      <c r="C114" s="31" t="s">
        <v>92</v>
      </c>
      <c r="D114" s="213" t="s">
        <v>421</v>
      </c>
      <c r="E114" s="213"/>
      <c r="F114" s="213"/>
      <c r="G114" s="230">
        <v>14.483000000000001</v>
      </c>
      <c r="H114" s="31" t="s">
        <v>204</v>
      </c>
      <c r="I114" s="155">
        <f>1392.82*Companies15[[#This Row],[Production (volume)]]</f>
        <v>20172.212059999998</v>
      </c>
      <c r="J114" s="31" t="s">
        <v>199</v>
      </c>
    </row>
    <row r="115" spans="2:10" s="31" customFormat="1" ht="15">
      <c r="B115" s="221" t="s">
        <v>493</v>
      </c>
      <c r="C115" s="31" t="s">
        <v>92</v>
      </c>
      <c r="D115" s="213" t="s">
        <v>424</v>
      </c>
      <c r="E115" s="213"/>
      <c r="F115" s="213"/>
      <c r="G115" s="230">
        <v>5.609</v>
      </c>
      <c r="H115" s="31" t="s">
        <v>204</v>
      </c>
      <c r="I115" s="155">
        <f>Companies15[[#This Row],[Production (volume)]]*1392.92</f>
        <v>7812.8882800000001</v>
      </c>
      <c r="J115" s="31" t="s">
        <v>199</v>
      </c>
    </row>
    <row r="116" spans="2:10" s="31" customFormat="1" ht="15">
      <c r="B116" s="220" t="s">
        <v>494</v>
      </c>
      <c r="C116" s="31" t="s">
        <v>92</v>
      </c>
      <c r="D116" s="213" t="s">
        <v>427</v>
      </c>
      <c r="E116" s="213"/>
      <c r="F116" s="213"/>
      <c r="G116" s="230">
        <v>7.6630000000000003</v>
      </c>
      <c r="H116" s="31" t="s">
        <v>204</v>
      </c>
      <c r="I116" s="155">
        <f>1392.82*Companies15[[#This Row],[Production (volume)]]</f>
        <v>10673.17966</v>
      </c>
      <c r="J116" s="31" t="s">
        <v>199</v>
      </c>
    </row>
    <row r="117" spans="2:10" s="31" customFormat="1" ht="15">
      <c r="B117" s="221" t="s">
        <v>495</v>
      </c>
      <c r="C117" s="31" t="s">
        <v>92</v>
      </c>
      <c r="D117" s="213" t="s">
        <v>427</v>
      </c>
      <c r="E117" s="213"/>
      <c r="F117" s="213"/>
    </row>
    <row r="118" spans="2:10" s="31" customFormat="1" ht="15">
      <c r="B118" s="221" t="s">
        <v>496</v>
      </c>
      <c r="C118" s="31" t="s">
        <v>92</v>
      </c>
      <c r="D118" s="213" t="s">
        <v>427</v>
      </c>
      <c r="E118" s="213"/>
      <c r="F118" s="213"/>
    </row>
    <row r="119" spans="2:10" s="31" customFormat="1" ht="15">
      <c r="B119" s="221" t="s">
        <v>497</v>
      </c>
      <c r="C119" s="31" t="s">
        <v>92</v>
      </c>
      <c r="D119" s="213" t="s">
        <v>427</v>
      </c>
      <c r="E119" s="213"/>
      <c r="F119" s="213"/>
    </row>
    <row r="120" spans="2:10" s="31" customFormat="1" ht="15">
      <c r="B120" s="221" t="s">
        <v>498</v>
      </c>
      <c r="C120" s="31" t="s">
        <v>92</v>
      </c>
      <c r="D120" s="213" t="s">
        <v>430</v>
      </c>
      <c r="E120" s="213"/>
      <c r="F120" s="213"/>
      <c r="G120" s="230">
        <v>7.0039999999999996</v>
      </c>
      <c r="H120" s="31" t="s">
        <v>204</v>
      </c>
      <c r="I120" s="155">
        <f>1392.82*Companies15[[#This Row],[Production (volume)]]</f>
        <v>9755.3112799999981</v>
      </c>
      <c r="J120" s="31" t="s">
        <v>199</v>
      </c>
    </row>
    <row r="121" spans="2:10" s="31" customFormat="1" ht="15">
      <c r="B121" s="221" t="s">
        <v>499</v>
      </c>
      <c r="C121" s="31" t="s">
        <v>92</v>
      </c>
      <c r="D121" s="213" t="s">
        <v>430</v>
      </c>
      <c r="E121" s="213"/>
      <c r="F121" s="213"/>
    </row>
    <row r="122" spans="2:10" s="31" customFormat="1" ht="15">
      <c r="B122" s="221" t="s">
        <v>500</v>
      </c>
      <c r="C122" s="31" t="s">
        <v>92</v>
      </c>
      <c r="D122" s="213" t="s">
        <v>430</v>
      </c>
      <c r="E122" s="213"/>
      <c r="F122" s="213"/>
    </row>
    <row r="123" spans="2:10" s="31" customFormat="1" ht="15">
      <c r="B123" s="221" t="s">
        <v>501</v>
      </c>
      <c r="C123" s="31" t="s">
        <v>92</v>
      </c>
      <c r="D123" s="213" t="s">
        <v>430</v>
      </c>
      <c r="E123" s="213"/>
      <c r="F123" s="213"/>
    </row>
    <row r="124" spans="2:10" s="31" customFormat="1" ht="15">
      <c r="B124" s="221" t="s">
        <v>502</v>
      </c>
      <c r="C124" s="31" t="s">
        <v>92</v>
      </c>
      <c r="D124" s="213" t="s">
        <v>430</v>
      </c>
      <c r="E124" s="213"/>
      <c r="F124" s="213"/>
    </row>
    <row r="125" spans="2:10" s="31" customFormat="1" ht="15">
      <c r="B125" s="221" t="s">
        <v>503</v>
      </c>
      <c r="C125" s="31" t="s">
        <v>92</v>
      </c>
      <c r="D125" s="213" t="s">
        <v>433</v>
      </c>
      <c r="E125" s="213"/>
      <c r="F125" s="213"/>
      <c r="G125" s="230">
        <v>5.01</v>
      </c>
      <c r="H125" s="31" t="s">
        <v>204</v>
      </c>
      <c r="I125" s="155">
        <f>1392.82*Companies15[[#This Row],[Production (volume)]]</f>
        <v>6978.0281999999997</v>
      </c>
      <c r="J125" s="31" t="s">
        <v>199</v>
      </c>
    </row>
    <row r="126" spans="2:10" s="31" customFormat="1" ht="15">
      <c r="B126" s="221" t="s">
        <v>504</v>
      </c>
      <c r="C126" s="31" t="s">
        <v>92</v>
      </c>
      <c r="D126" s="213" t="s">
        <v>505</v>
      </c>
      <c r="E126" s="213"/>
      <c r="F126" s="213"/>
      <c r="G126" s="230">
        <v>1.3260000000000001</v>
      </c>
      <c r="H126" s="31" t="s">
        <v>204</v>
      </c>
      <c r="I126" s="155">
        <f>Companies15[[#This Row],[Production (volume)]]*1392.82</f>
        <v>1846.87932</v>
      </c>
      <c r="J126" s="31" t="s">
        <v>199</v>
      </c>
    </row>
    <row r="127" spans="2:10" s="31" customFormat="1" ht="15">
      <c r="B127" s="221" t="s">
        <v>506</v>
      </c>
      <c r="C127" s="31" t="s">
        <v>92</v>
      </c>
      <c r="D127" s="213" t="s">
        <v>449</v>
      </c>
      <c r="E127" s="213"/>
      <c r="F127" s="213"/>
      <c r="G127" s="233"/>
      <c r="I127" s="233"/>
    </row>
    <row r="128" spans="2:10" s="31" customFormat="1" ht="15">
      <c r="B128" s="221" t="s">
        <v>507</v>
      </c>
      <c r="C128" s="31" t="s">
        <v>92</v>
      </c>
      <c r="D128" s="213" t="s">
        <v>449</v>
      </c>
      <c r="E128" s="213"/>
      <c r="F128" s="213"/>
    </row>
    <row r="129" spans="2:10" s="31" customFormat="1" ht="15">
      <c r="B129" s="221" t="s">
        <v>508</v>
      </c>
      <c r="C129" s="31" t="s">
        <v>92</v>
      </c>
      <c r="D129" s="213" t="s">
        <v>449</v>
      </c>
      <c r="E129" s="213"/>
      <c r="F129" s="213"/>
    </row>
    <row r="130" spans="2:10" s="31" customFormat="1" ht="15">
      <c r="B130" s="221" t="s">
        <v>509</v>
      </c>
      <c r="C130" s="31" t="s">
        <v>92</v>
      </c>
      <c r="D130" s="213" t="s">
        <v>449</v>
      </c>
      <c r="E130" s="213"/>
      <c r="F130" s="213"/>
    </row>
    <row r="131" spans="2:10" s="31" customFormat="1" ht="15">
      <c r="B131" s="221" t="s">
        <v>510</v>
      </c>
      <c r="C131" s="31" t="s">
        <v>92</v>
      </c>
      <c r="D131" s="213" t="s">
        <v>449</v>
      </c>
      <c r="E131" s="213"/>
      <c r="F131" s="213"/>
    </row>
    <row r="132" spans="2:10" s="31" customFormat="1" ht="15">
      <c r="B132" s="221" t="s">
        <v>511</v>
      </c>
      <c r="C132" s="31" t="s">
        <v>92</v>
      </c>
      <c r="D132" s="213" t="s">
        <v>449</v>
      </c>
      <c r="E132" s="213"/>
      <c r="F132" s="213"/>
    </row>
    <row r="133" spans="2:10" s="31" customFormat="1" ht="15">
      <c r="B133" s="221" t="s">
        <v>512</v>
      </c>
      <c r="C133" s="31" t="s">
        <v>92</v>
      </c>
      <c r="D133" s="213" t="s">
        <v>451</v>
      </c>
      <c r="E133" s="213"/>
      <c r="F133" s="213"/>
    </row>
    <row r="134" spans="2:10" s="31" customFormat="1" ht="15">
      <c r="B134" s="221" t="s">
        <v>513</v>
      </c>
      <c r="C134" s="31" t="s">
        <v>92</v>
      </c>
      <c r="D134" s="213" t="s">
        <v>451</v>
      </c>
      <c r="E134" s="213"/>
      <c r="F134" s="213"/>
      <c r="G134" s="230">
        <v>5383014</v>
      </c>
      <c r="H134" s="31" t="s">
        <v>204</v>
      </c>
      <c r="I134" s="155">
        <f>72.44*Companies15[[#This Row],[Production (volume)]]</f>
        <v>389945534.15999997</v>
      </c>
      <c r="J134" s="31" t="s">
        <v>199</v>
      </c>
    </row>
    <row r="135" spans="2:10" s="31" customFormat="1" ht="15">
      <c r="B135" s="221" t="s">
        <v>514</v>
      </c>
      <c r="C135" s="31" t="s">
        <v>92</v>
      </c>
      <c r="D135" s="213" t="s">
        <v>451</v>
      </c>
      <c r="E135" s="213"/>
      <c r="F135" s="213"/>
    </row>
    <row r="136" spans="2:10" ht="15.6" thickBot="1">
      <c r="B136" s="99"/>
      <c r="C136" s="73"/>
      <c r="D136" s="74"/>
      <c r="E136" s="73"/>
      <c r="F136" s="84"/>
      <c r="G136" s="84"/>
      <c r="H136" s="84"/>
      <c r="I136" s="84"/>
      <c r="J136" s="84"/>
    </row>
    <row r="137" spans="2:10" s="31" customFormat="1" ht="15">
      <c r="B137" s="25"/>
      <c r="C137" s="25"/>
      <c r="D137" s="25"/>
      <c r="E137" s="25"/>
      <c r="F137" s="196"/>
      <c r="G137" s="196"/>
      <c r="H137" s="196"/>
      <c r="I137" s="196"/>
      <c r="J137" s="196"/>
    </row>
    <row r="138" spans="2:10" ht="15.6" thickBot="1">
      <c r="B138" s="296" t="s">
        <v>33</v>
      </c>
      <c r="C138" s="297"/>
      <c r="D138" s="297"/>
      <c r="E138" s="297"/>
      <c r="F138" s="297"/>
      <c r="G138" s="297"/>
      <c r="H138" s="297"/>
      <c r="I138" s="297"/>
      <c r="J138" s="297"/>
    </row>
    <row r="139" spans="2:10" s="31" customFormat="1" ht="15">
      <c r="B139" s="298" t="s">
        <v>34</v>
      </c>
      <c r="C139" s="299"/>
      <c r="D139" s="299"/>
      <c r="E139" s="299"/>
      <c r="F139" s="299"/>
      <c r="G139" s="299"/>
      <c r="H139" s="299"/>
      <c r="I139" s="299"/>
      <c r="J139" s="299"/>
    </row>
    <row r="140" spans="2:10" s="31" customFormat="1" ht="15.6" thickBot="1">
      <c r="B140" s="25"/>
      <c r="C140" s="25"/>
      <c r="D140" s="25"/>
      <c r="E140" s="25"/>
      <c r="F140" s="196"/>
      <c r="G140" s="196"/>
      <c r="H140" s="196"/>
      <c r="I140" s="196"/>
      <c r="J140" s="196"/>
    </row>
    <row r="141" spans="2:10" ht="15">
      <c r="B141" s="294" t="s">
        <v>35</v>
      </c>
      <c r="C141" s="294"/>
      <c r="D141" s="294"/>
      <c r="E141" s="294"/>
      <c r="F141" s="294"/>
      <c r="G141" s="294"/>
      <c r="H141" s="294"/>
      <c r="I141" s="294"/>
      <c r="J141" s="294"/>
    </row>
    <row r="142" spans="2:10" ht="15">
      <c r="B142" s="276" t="s">
        <v>36</v>
      </c>
      <c r="C142" s="276"/>
      <c r="D142" s="276"/>
      <c r="E142" s="276"/>
      <c r="F142" s="276"/>
      <c r="G142" s="276"/>
      <c r="H142" s="276"/>
      <c r="I142" s="276"/>
      <c r="J142" s="276"/>
    </row>
    <row r="143" spans="2:10" ht="16.5" customHeight="1">
      <c r="B143" s="287" t="s">
        <v>38</v>
      </c>
      <c r="C143" s="287"/>
      <c r="D143" s="287"/>
      <c r="E143" s="287"/>
      <c r="F143" s="287"/>
      <c r="G143" s="287"/>
      <c r="H143" s="287"/>
      <c r="I143" s="287"/>
      <c r="J143" s="287"/>
    </row>
    <row r="144" spans="2:10" ht="15">
      <c r="B144" s="347"/>
      <c r="C144" s="347"/>
      <c r="D144" s="347"/>
      <c r="E144" s="347"/>
      <c r="F144" s="347"/>
      <c r="G144" s="347"/>
      <c r="H144" s="347"/>
      <c r="I144" s="347"/>
      <c r="J144" s="347"/>
    </row>
    <row r="145" spans="2:10" ht="15">
      <c r="B145" s="196"/>
      <c r="C145" s="196"/>
      <c r="D145" s="196"/>
      <c r="E145" s="196"/>
      <c r="F145" s="196"/>
      <c r="G145" s="196"/>
      <c r="H145" s="196"/>
      <c r="I145" s="196"/>
      <c r="J145" s="196"/>
    </row>
    <row r="146" spans="2:10" ht="15">
      <c r="B146" s="196"/>
      <c r="C146" s="196"/>
      <c r="D146" s="196"/>
      <c r="E146" s="196"/>
      <c r="F146" s="196"/>
      <c r="G146" s="196"/>
      <c r="H146" s="196"/>
      <c r="I146" s="196"/>
      <c r="J146" s="196"/>
    </row>
    <row r="147" spans="2:10" ht="15">
      <c r="B147" s="196"/>
      <c r="C147" s="196"/>
      <c r="D147" s="196"/>
      <c r="E147" s="196"/>
      <c r="F147" s="196"/>
      <c r="G147" s="196"/>
      <c r="H147" s="196"/>
      <c r="I147" s="196"/>
      <c r="J147" s="196"/>
    </row>
    <row r="148" spans="2:10" ht="15">
      <c r="B148" s="196"/>
      <c r="C148" s="196"/>
      <c r="D148" s="196"/>
      <c r="E148" s="196"/>
      <c r="F148" s="196"/>
      <c r="G148" s="196"/>
      <c r="H148" s="196"/>
      <c r="I148" s="196"/>
      <c r="J148" s="196"/>
    </row>
    <row r="149" spans="2:10" ht="15">
      <c r="B149" s="196"/>
      <c r="C149" s="196"/>
      <c r="D149" s="196"/>
      <c r="E149" s="196"/>
      <c r="F149" s="31"/>
      <c r="G149" s="31"/>
      <c r="H149" s="31"/>
      <c r="I149" s="31"/>
      <c r="J149" s="31"/>
    </row>
    <row r="150" spans="2:10" s="31" customFormat="1" ht="15">
      <c r="B150" s="196"/>
      <c r="C150" s="196"/>
      <c r="D150" s="196"/>
      <c r="E150" s="196"/>
      <c r="F150" s="196"/>
      <c r="G150" s="196"/>
      <c r="H150" s="196"/>
      <c r="I150" s="196"/>
      <c r="J150" s="196"/>
    </row>
    <row r="151" spans="2:10" ht="15">
      <c r="B151" s="196"/>
      <c r="C151" s="196"/>
      <c r="D151" s="196"/>
      <c r="E151" s="196"/>
      <c r="F151" s="196"/>
      <c r="G151" s="196"/>
      <c r="H151" s="196"/>
      <c r="I151" s="196"/>
      <c r="J151" s="196"/>
    </row>
    <row r="152" spans="2:10" ht="15">
      <c r="B152" s="196"/>
      <c r="C152" s="196"/>
      <c r="D152" s="196"/>
      <c r="E152" s="196"/>
      <c r="F152" s="196"/>
      <c r="G152" s="196"/>
      <c r="H152" s="196"/>
      <c r="I152" s="196"/>
      <c r="J152" s="196"/>
    </row>
    <row r="153" spans="2:10" ht="15">
      <c r="B153" s="196"/>
      <c r="C153" s="196"/>
      <c r="D153" s="196"/>
      <c r="E153" s="196"/>
      <c r="F153" s="196"/>
      <c r="G153" s="196"/>
      <c r="H153" s="196"/>
      <c r="I153" s="196"/>
      <c r="J153" s="196"/>
    </row>
    <row r="154" spans="2:10" ht="15">
      <c r="B154" s="196"/>
      <c r="C154" s="196"/>
      <c r="D154" s="196"/>
      <c r="E154" s="196"/>
      <c r="F154" s="196"/>
      <c r="G154" s="196"/>
      <c r="H154" s="196"/>
      <c r="I154" s="196"/>
      <c r="J154" s="196"/>
    </row>
    <row r="155" spans="2:10" ht="15">
      <c r="B155" s="196"/>
      <c r="C155" s="196"/>
      <c r="D155" s="196"/>
      <c r="E155" s="196"/>
      <c r="F155" s="196"/>
      <c r="G155" s="196"/>
      <c r="H155" s="196"/>
      <c r="I155" s="196"/>
      <c r="J155" s="196"/>
    </row>
    <row r="156" spans="2:10" ht="15">
      <c r="B156" s="196"/>
      <c r="C156" s="196"/>
      <c r="D156" s="196"/>
      <c r="E156" s="196"/>
      <c r="F156" s="196"/>
      <c r="G156" s="196"/>
      <c r="H156" s="196"/>
      <c r="I156" s="196"/>
      <c r="J156" s="196"/>
    </row>
    <row r="157" spans="2:10" ht="15">
      <c r="B157" s="196"/>
      <c r="C157" s="196"/>
      <c r="D157" s="196"/>
      <c r="E157" s="196"/>
      <c r="F157" s="196"/>
      <c r="G157" s="196"/>
      <c r="H157" s="196"/>
      <c r="I157" s="196"/>
      <c r="J157" s="196"/>
    </row>
    <row r="158" spans="2:10" ht="15" customHeight="1">
      <c r="B158" s="196"/>
      <c r="C158" s="196"/>
      <c r="D158" s="196"/>
      <c r="E158" s="196"/>
      <c r="F158" s="196"/>
      <c r="G158" s="196"/>
      <c r="H158" s="196"/>
      <c r="I158" s="196"/>
      <c r="J158" s="196"/>
    </row>
    <row r="159" spans="2:10" ht="15" customHeight="1">
      <c r="B159" s="196"/>
      <c r="C159" s="196"/>
      <c r="D159" s="196"/>
      <c r="E159" s="196"/>
      <c r="F159" s="196"/>
      <c r="G159" s="196"/>
      <c r="H159" s="196"/>
      <c r="I159" s="196"/>
      <c r="J159" s="196"/>
    </row>
    <row r="160" spans="2:10" ht="15">
      <c r="B160" s="196"/>
      <c r="C160" s="196"/>
      <c r="D160" s="196"/>
      <c r="E160" s="196"/>
      <c r="F160" s="196"/>
      <c r="G160" s="196"/>
      <c r="H160" s="196"/>
      <c r="I160" s="196"/>
      <c r="J160" s="196"/>
    </row>
    <row r="161" ht="15"/>
    <row r="162" ht="18.75" customHeight="1"/>
    <row r="163" ht="15"/>
    <row r="164" ht="15"/>
    <row r="165" ht="15"/>
    <row r="166" ht="15"/>
    <row r="167" ht="15"/>
    <row r="168" ht="15"/>
    <row r="169" ht="15"/>
    <row r="170" ht="15"/>
    <row r="171" ht="15"/>
    <row r="172" ht="15"/>
    <row r="173" ht="15"/>
    <row r="174" ht="15"/>
    <row r="175" ht="15"/>
    <row r="176" ht="15"/>
    <row r="177" ht="15"/>
    <row r="178" ht="15"/>
    <row r="179" ht="15"/>
    <row r="180" ht="15"/>
    <row r="181" ht="15"/>
    <row r="182" ht="15"/>
    <row r="183" ht="15"/>
  </sheetData>
  <mergeCells count="20">
    <mergeCell ref="B143:J143"/>
    <mergeCell ref="B144:J144"/>
    <mergeCell ref="B7:J7"/>
    <mergeCell ref="B8:J8"/>
    <mergeCell ref="B10:J10"/>
    <mergeCell ref="B11:J11"/>
    <mergeCell ref="B12:J12"/>
    <mergeCell ref="B79:J79"/>
    <mergeCell ref="B138:J138"/>
    <mergeCell ref="B139:J139"/>
    <mergeCell ref="B13:J13"/>
    <mergeCell ref="B52:J52"/>
    <mergeCell ref="B53:D53"/>
    <mergeCell ref="B141:J141"/>
    <mergeCell ref="B142:J142"/>
    <mergeCell ref="B2:J2"/>
    <mergeCell ref="B3:J3"/>
    <mergeCell ref="B4:J4"/>
    <mergeCell ref="B5:J5"/>
    <mergeCell ref="B6:J6"/>
  </mergeCells>
  <dataValidations count="23">
    <dataValidation allowBlank="1" showInputMessage="1" showErrorMessage="1" promptTitle="Project name" prompt="Input project name here._x000a__x000a_Please refrain from using acronyms, and input complete name." sqref="D90:D97 B81:B97 B114 B57:B77" xr:uid="{F99FE9B0-5192-4241-983B-FDB53885E318}"/>
    <dataValidation allowBlank="1" showInputMessage="1" showErrorMessage="1" promptTitle="Name of identifier" prompt="Please input name of identifier, such as &quot;Taxpayer Identification Number&quot; or similar." sqref="B54" xr:uid="{412124B2-A34B-47AD-A7F2-2DA2FD26EE6D}"/>
    <dataValidation allowBlank="1" showInputMessage="1" showErrorMessage="1" promptTitle="Name of register" prompt="Please input name of register or agency" sqref="C54" xr:uid="{2DCD63E0-4119-4A73-AC8A-488AF5C36CD2}"/>
    <dataValidation allowBlank="1" showInputMessage="1" showErrorMessage="1" promptTitle="Registry URL" prompt="Please insert direct URL to the registry or agency" sqref="D54" xr:uid="{A7D4AC68-A245-49BE-B706-C7C76BB5669E}"/>
    <dataValidation allowBlank="1" showInputMessage="1" showErrorMessage="1" promptTitle="Affiliated Companies" prompt="Please insert the relevant companies affiliated to the project here, separated by commas." sqref="D91:D135" xr:uid="{E12F2734-F1F8-415D-942B-52F213FABA12}"/>
    <dataValidation allowBlank="1" showInputMessage="1" showErrorMessage="1" promptTitle="Reference number" prompt="Please input the reference number of the legal agreement: contract, licence, lease, concession..." sqref="D63:D77 C81:C135" xr:uid="{FF6DDDEB-45F7-4DC8-8F55-BED4849AE1BE}"/>
    <dataValidation type="textLength" allowBlank="1" showInputMessage="1" showErrorMessage="1" errorTitle="Please do not edit these cells" error="Please do not edit these cells" sqref="B54 C53:D53" xr:uid="{81EFF6B9-0948-4ED1-9FAA-6EA0DE53E4C0}">
      <formula1>10000</formula1>
      <formula2>50000</formula2>
    </dataValidation>
    <dataValidation allowBlank="1" showInputMessage="1" showErrorMessage="1" promptTitle="Identification" prompt="Please input identification number for the reporting government entity, if applicable." sqref="D40:D48 D15:D38" xr:uid="{8310B678-8255-46C8-AF1B-93E3C1B16E87}"/>
    <dataValidation allowBlank="1" showInputMessage="1" showErrorMessage="1" promptTitle="Receiving government agency" prompt="Input the name of the government recipient here._x000a__x000a_Please refrain from using acronyms, and input complete name." sqref="D39 B15:B25 B39:B48" xr:uid="{125DD936-3706-43C4-A261-DA623EB281A6}"/>
    <dataValidation type="textLength" allowBlank="1" showInputMessage="1" showErrorMessage="1" sqref="A1:K13 E54:K55 A55:D55 A54 A14:E14 B136:J140 B144:J144 B56:H56 B78:H78 A79:K80 A81:A145 A56:A78 A49:B53 D49:L53 C51:C53 F14:K48 K81:K145 J56:K78 I56 I78"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81:G90 G92 G94:G97 G99:G111 G113 G117:G119 G121:G124 G127:G133 G135 I127" xr:uid="{43FE69DE-8E41-4A8E-A395-A2B85FFFBBC2}">
      <formula1>0</formula1>
      <formula2>1000000000000000</formula2>
    </dataValidation>
    <dataValidation type="textLength" allowBlank="1" showInputMessage="1" showErrorMessage="1" errorTitle="Do not edit these cells" error="Please do not edit these cells" sqref="B141:J143" xr:uid="{BAF144F0-3731-4BBB-961A-1F8765C0F270}">
      <formula1>9999999</formula1>
      <formula2>99999999</formula2>
    </dataValidation>
    <dataValidation allowBlank="1" showInputMessage="1" showErrorMessage="1" promptTitle="Identification #" prompt="Please input unique identification number, such as TIN, organisational number or similar" sqref="D57:D62" xr:uid="{4120235B-D2FD-4BFD-ABFB-C2C2C7807A6F}"/>
    <dataValidation type="list" allowBlank="1" showInputMessage="1" showErrorMessage="1" sqref="C57:C77" xr:uid="{F0416102-0ADD-49AA-89C3-81F8E6280814}">
      <formula1>"&lt; Company type &gt;,State-owned enterprises &amp; public corporations,Private"</formula1>
    </dataValidation>
    <dataValidation errorStyle="warning" allowBlank="1" showInputMessage="1" showErrorMessage="1" errorTitle="URL " error="Please input a link in these cells" sqref="G76:H77 H58:H75 G59:G75" xr:uid="{900097FA-9B5D-417A-9DC5-30D28C0778EB}"/>
    <dataValidation type="list" allowBlank="1" showInputMessage="1" showErrorMessage="1" promptTitle="Please select Sector" prompt="Please select the relevant sector of the company from the list" sqref="E57:E77" xr:uid="{868FFED3-1B0C-4918-8778-E1FA1953F99F}">
      <formula1>Sector_list</formula1>
    </dataValidation>
    <dataValidation allowBlank="1" showInputMessage="1" showErrorMessage="1" promptTitle="Please insert commodities" prompt="Please insert the relevant commodities of the company here, separated by commas." sqref="F57:F77" xr:uid="{5659B5E7-8E8E-469F-A838-3C0E6B84B083}"/>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1:H135" xr:uid="{8671A7B4-FBEE-40B4-83E1-8302DA427313}">
      <formula1>"&lt;Select unit&gt;,Sm3,Sm3 o.e.,Barrels,Tonnes,oz,carats,Scf"</formula1>
    </dataValidation>
    <dataValidation type="list" allowBlank="1" showInputMessage="1" showErrorMessage="1" sqref="F81:F135"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81:E135" xr:uid="{5D281347-915C-4D0E-B76F-154D7B7C68B3}">
      <formula1>Commodity_names</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I81:I126 I128:I135" xr:uid="{83119F12-BEE5-4AB0-AD82-3D216DB6144F}">
      <formula1>0</formula1>
      <formula2>1000000000000000</formula2>
    </dataValidation>
    <dataValidation type="list" allowBlank="1" showInputMessage="1" showErrorMessage="1" promptTitle="Government agency type" prompt="Choose type of government agency from the drop-down list._x000a_Please refrain from using custom types if possible." sqref="C15:C50" xr:uid="{6D7DD8FD-6ED6-4A3A-A7DE-59B056350A18}">
      <formula1>Agency_type</formula1>
    </dataValidation>
    <dataValidation type="textLength" allowBlank="1" showInputMessage="1" showErrorMessage="1" errorTitle="Do not edit - based on Part 4" error="These cells will be filled automatically" promptTitle="Do not edit - based on Part 4" prompt=" " sqref="E15:E48" xr:uid="{E7078589-660C-4DA2-9592-E8A92A55EA9A}">
      <formula1>999999</formula1>
      <formula2>9999999</formula2>
    </dataValidation>
  </dataValidations>
  <hyperlinks>
    <hyperlink ref="B8" r:id="rId1" xr:uid="{DD07F9BC-AC8A-4A9E-9450-3D0391EB0CA7}"/>
    <hyperlink ref="B139:F139" r:id="rId2" display="Give us your feedback or report a conflict in the data! Write to us at  data@eiti.org" xr:uid="{7DD6EEF9-F2B1-490B-AA9F-CD09A5BE123B}"/>
    <hyperlink ref="B138:F138" r:id="rId3" display="For the latest version of Summary data templates, see  https://eiti.org/summary-data-template" xr:uid="{3F13EEFE-7DC6-4094-8E58-281FFE9ACE0E}"/>
    <hyperlink ref="H57" r:id="rId4" xr:uid="{44790579-4F64-4532-98C1-22E8C9271DEF}"/>
    <hyperlink ref="G57" r:id="rId5" xr:uid="{EAF4395F-FE37-4D7D-9305-48DF2EC339E3}"/>
    <hyperlink ref="G59" r:id="rId6" xr:uid="{F0F0AC82-9547-44EC-9C5E-2F5FCDE0C295}"/>
    <hyperlink ref="G68" r:id="rId7" xr:uid="{B3C52ACB-3845-4015-AEFE-25968969FD78}"/>
    <hyperlink ref="G69" r:id="rId8" xr:uid="{2FDBF8BD-D0A9-4434-855E-0F2B41C0AEE8}"/>
    <hyperlink ref="G70" r:id="rId9" xr:uid="{8BF20D92-E6E0-4CE3-8DBA-88E3D1BD071A}"/>
    <hyperlink ref="G71" r:id="rId10" xr:uid="{368D3D0D-A7DF-4E42-8211-6E7B26B35366}"/>
    <hyperlink ref="G72" r:id="rId11" xr:uid="{7063508D-9614-4D8C-9F44-82106BD7D321}"/>
    <hyperlink ref="G76" r:id="rId12" xr:uid="{B0675D6E-4266-4FBF-86C3-0C4415895A6B}"/>
    <hyperlink ref="G77" r:id="rId13" xr:uid="{4EBD96AA-D25F-4D51-A865-C93A84C95905}"/>
    <hyperlink ref="G74" r:id="rId14" xr:uid="{C662332B-6233-405F-B360-B0E79329B8AC}"/>
    <hyperlink ref="G73" r:id="rId15" xr:uid="{1197E376-D061-46EF-9D1A-86392ECD3665}"/>
    <hyperlink ref="G61" r:id="rId16" xr:uid="{3FD79F4A-DA06-4893-88B8-6E6A5473F73C}"/>
    <hyperlink ref="G62" r:id="rId17" xr:uid="{0FFC4A19-332D-4D7E-A62F-D4A00539F0EB}"/>
    <hyperlink ref="G64" r:id="rId18" xr:uid="{50C65AA2-1DE6-4989-8A2C-F80179456D6E}"/>
    <hyperlink ref="G65" r:id="rId19" xr:uid="{AB3FAA2F-139D-4685-8BE1-D88DCC72FF35}"/>
    <hyperlink ref="G66" r:id="rId20" xr:uid="{A0CDD1B8-8093-41BC-AE14-594D61D61454}"/>
    <hyperlink ref="G67" r:id="rId21" xr:uid="{DC263797-0DE8-4D35-BA1F-59C0593D1906}"/>
  </hyperlinks>
  <pageMargins left="0.25" right="0.25" top="0.75" bottom="0.75" header="0.3" footer="0.3"/>
  <pageSetup paperSize="8" fitToHeight="0" orientation="landscape" horizontalDpi="2400" verticalDpi="2400" r:id="rId22"/>
  <ignoredErrors>
    <ignoredError sqref="I78" calculatedColumn="1"/>
  </ignoredErrors>
  <tableParts count="2">
    <tablePart r:id="rId23"/>
    <tablePart r:id="rId24"/>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J81:J135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107"/>
  <sheetViews>
    <sheetView showGridLines="0" topLeftCell="A13" zoomScale="87" zoomScaleNormal="87" workbookViewId="0">
      <selection activeCell="G26" sqref="G26"/>
    </sheetView>
  </sheetViews>
  <sheetFormatPr defaultColWidth="8.85546875" defaultRowHeight="15"/>
  <cols>
    <col min="1" max="1" width="2.85546875" style="37" customWidth="1"/>
    <col min="2" max="5" width="0" style="37" hidden="1" customWidth="1"/>
    <col min="6" max="6" width="50.42578125" style="37" customWidth="1"/>
    <col min="7" max="7" width="30.85546875" style="37" customWidth="1"/>
    <col min="8" max="8" width="42" style="37" customWidth="1"/>
    <col min="9" max="9" width="28.28515625" style="37" customWidth="1"/>
    <col min="10" max="10" width="52.85546875" style="37" customWidth="1"/>
    <col min="11" max="11" width="15.42578125" style="37" customWidth="1"/>
    <col min="12" max="12" width="37.7109375" style="37" hidden="1" customWidth="1"/>
    <col min="13" max="13" width="19.5703125" style="37" bestFit="1" customWidth="1"/>
    <col min="14" max="14" width="73.42578125" style="37" bestFit="1" customWidth="1"/>
    <col min="15" max="15" width="4" style="37" customWidth="1"/>
    <col min="16" max="17" width="8.85546875" style="37"/>
    <col min="18" max="18" width="21.140625" style="37" bestFit="1" customWidth="1"/>
    <col min="19" max="19" width="8.85546875" style="37"/>
    <col min="20" max="20" width="21.140625" style="37" bestFit="1" customWidth="1"/>
    <col min="21" max="16384" width="8.85546875" style="37"/>
  </cols>
  <sheetData>
    <row r="1" spans="6:14" s="17" customFormat="1" ht="15.75" hidden="1" customHeight="1">
      <c r="F1" s="196"/>
      <c r="G1" s="196"/>
      <c r="H1" s="196"/>
      <c r="I1" s="196"/>
      <c r="J1" s="196"/>
      <c r="K1" s="196"/>
      <c r="L1" s="196"/>
      <c r="M1" s="196"/>
      <c r="N1" s="196"/>
    </row>
    <row r="2" spans="6:14" s="17" customFormat="1" hidden="1">
      <c r="F2" s="196"/>
      <c r="G2" s="196"/>
      <c r="H2" s="196"/>
      <c r="I2" s="196"/>
      <c r="J2" s="196"/>
      <c r="K2" s="196"/>
      <c r="L2" s="196"/>
      <c r="M2" s="196"/>
      <c r="N2" s="196"/>
    </row>
    <row r="3" spans="6:14" s="17" customFormat="1" hidden="1">
      <c r="F3" s="196"/>
      <c r="G3" s="196"/>
      <c r="H3" s="196"/>
      <c r="I3" s="196"/>
      <c r="J3" s="196"/>
      <c r="K3" s="196"/>
      <c r="L3" s="196"/>
      <c r="M3" s="196"/>
      <c r="N3" s="327" t="s">
        <v>515</v>
      </c>
    </row>
    <row r="4" spans="6:14" s="17" customFormat="1" hidden="1">
      <c r="F4" s="196"/>
      <c r="G4" s="196"/>
      <c r="H4" s="196"/>
      <c r="I4" s="196"/>
      <c r="J4" s="196"/>
      <c r="K4" s="196"/>
      <c r="L4" s="196"/>
      <c r="M4" s="196"/>
      <c r="N4" s="327" t="str">
        <f>Introduction!G4</f>
        <v>YYYY-MM-DD</v>
      </c>
    </row>
    <row r="5" spans="6:14" s="17" customFormat="1" hidden="1">
      <c r="F5" s="196"/>
      <c r="G5" s="196"/>
      <c r="H5" s="196"/>
      <c r="I5" s="196"/>
      <c r="J5" s="196"/>
      <c r="K5" s="196"/>
      <c r="L5" s="196"/>
      <c r="M5" s="196"/>
      <c r="N5" s="196"/>
    </row>
    <row r="6" spans="6:14" s="17" customFormat="1" hidden="1">
      <c r="F6" s="196"/>
      <c r="G6" s="196"/>
      <c r="H6" s="196"/>
      <c r="I6" s="196"/>
      <c r="J6" s="196"/>
      <c r="K6" s="196"/>
      <c r="L6" s="196"/>
      <c r="M6" s="196"/>
      <c r="N6" s="196"/>
    </row>
    <row r="7" spans="6:14" s="17" customFormat="1">
      <c r="F7" s="196"/>
      <c r="G7" s="196"/>
      <c r="H7" s="196"/>
      <c r="I7" s="196"/>
      <c r="J7" s="196"/>
      <c r="K7" s="196"/>
      <c r="L7" s="196"/>
      <c r="M7" s="196"/>
      <c r="N7" s="196"/>
    </row>
    <row r="8" spans="6:14" s="17" customFormat="1">
      <c r="F8" s="288" t="s">
        <v>516</v>
      </c>
      <c r="G8" s="288"/>
      <c r="H8" s="288"/>
      <c r="I8" s="288"/>
      <c r="J8" s="288"/>
      <c r="K8" s="288"/>
      <c r="L8" s="288"/>
      <c r="M8" s="288"/>
      <c r="N8" s="288"/>
    </row>
    <row r="9" spans="6:14" s="17" customFormat="1" ht="22.5">
      <c r="F9" s="307" t="s">
        <v>40</v>
      </c>
      <c r="G9" s="307"/>
      <c r="H9" s="307"/>
      <c r="I9" s="307"/>
      <c r="J9" s="307"/>
      <c r="K9" s="307"/>
      <c r="L9" s="307"/>
      <c r="M9" s="307"/>
      <c r="N9" s="307"/>
    </row>
    <row r="10" spans="6:14" s="17" customFormat="1">
      <c r="F10" s="308" t="s">
        <v>517</v>
      </c>
      <c r="G10" s="308"/>
      <c r="H10" s="308"/>
      <c r="I10" s="308"/>
      <c r="J10" s="308"/>
      <c r="K10" s="308"/>
      <c r="L10" s="308"/>
      <c r="M10" s="308"/>
      <c r="N10" s="308"/>
    </row>
    <row r="11" spans="6:14" s="17" customFormat="1">
      <c r="F11" s="290" t="s">
        <v>518</v>
      </c>
      <c r="G11" s="290"/>
      <c r="H11" s="290"/>
      <c r="I11" s="290"/>
      <c r="J11" s="290"/>
      <c r="K11" s="290"/>
      <c r="L11" s="290"/>
      <c r="M11" s="290"/>
      <c r="N11" s="290"/>
    </row>
    <row r="12" spans="6:14" s="17" customFormat="1">
      <c r="F12" s="290" t="s">
        <v>519</v>
      </c>
      <c r="G12" s="290"/>
      <c r="H12" s="290"/>
      <c r="I12" s="290"/>
      <c r="J12" s="290"/>
      <c r="K12" s="290"/>
      <c r="L12" s="290"/>
      <c r="M12" s="290"/>
      <c r="N12" s="290"/>
    </row>
    <row r="13" spans="6:14" s="17" customFormat="1">
      <c r="F13" s="309" t="s">
        <v>520</v>
      </c>
      <c r="G13" s="309"/>
      <c r="H13" s="309"/>
      <c r="I13" s="309"/>
      <c r="J13" s="309"/>
      <c r="K13" s="309"/>
      <c r="L13" s="309"/>
      <c r="M13" s="309"/>
      <c r="N13" s="309"/>
    </row>
    <row r="14" spans="6:14" s="17" customFormat="1">
      <c r="F14" s="310" t="s">
        <v>521</v>
      </c>
      <c r="G14" s="310"/>
      <c r="H14" s="310"/>
      <c r="I14" s="310"/>
      <c r="J14" s="310"/>
      <c r="K14" s="310"/>
      <c r="L14" s="310"/>
      <c r="M14" s="310"/>
      <c r="N14" s="310"/>
    </row>
    <row r="15" spans="6:14" s="17" customFormat="1">
      <c r="F15" s="311" t="s">
        <v>522</v>
      </c>
      <c r="G15" s="311"/>
      <c r="H15" s="311"/>
      <c r="I15" s="311"/>
      <c r="J15" s="311"/>
      <c r="K15" s="311"/>
      <c r="L15" s="311"/>
      <c r="M15" s="311"/>
      <c r="N15" s="311"/>
    </row>
    <row r="16" spans="6:14" s="17" customFormat="1">
      <c r="F16" s="337" t="s">
        <v>335</v>
      </c>
      <c r="G16" s="337"/>
      <c r="H16" s="337"/>
      <c r="I16" s="337"/>
      <c r="J16" s="337"/>
      <c r="K16" s="337"/>
      <c r="L16" s="337"/>
      <c r="M16" s="337"/>
      <c r="N16" s="337"/>
    </row>
    <row r="17" spans="2:14" s="17" customFormat="1">
      <c r="B17" s="196"/>
      <c r="C17" s="196"/>
      <c r="D17" s="196"/>
      <c r="E17" s="196"/>
      <c r="F17" s="196"/>
      <c r="G17" s="196"/>
      <c r="H17" s="196"/>
      <c r="I17" s="196"/>
      <c r="J17" s="196"/>
      <c r="K17" s="196"/>
      <c r="L17" s="196"/>
      <c r="M17" s="196"/>
      <c r="N17" s="196"/>
    </row>
    <row r="18" spans="2:14" s="17" customFormat="1" ht="22.5">
      <c r="B18" s="196"/>
      <c r="C18" s="196"/>
      <c r="D18" s="196"/>
      <c r="E18" s="196"/>
      <c r="F18" s="300" t="s">
        <v>523</v>
      </c>
      <c r="G18" s="300"/>
      <c r="H18" s="300"/>
      <c r="I18" s="300"/>
      <c r="J18" s="300"/>
      <c r="K18" s="300"/>
      <c r="L18" s="196"/>
      <c r="M18" s="312" t="s">
        <v>524</v>
      </c>
      <c r="N18" s="312"/>
    </row>
    <row r="19" spans="2:14" s="17" customFormat="1" ht="15.6" customHeight="1">
      <c r="B19" s="196"/>
      <c r="C19" s="196"/>
      <c r="D19" s="196"/>
      <c r="E19" s="196"/>
      <c r="F19" s="196"/>
      <c r="G19" s="196"/>
      <c r="H19" s="196"/>
      <c r="I19" s="196"/>
      <c r="J19" s="196"/>
      <c r="K19" s="196"/>
      <c r="L19" s="196"/>
      <c r="M19" s="319" t="s">
        <v>525</v>
      </c>
      <c r="N19" s="319"/>
    </row>
    <row r="20" spans="2:14">
      <c r="B20" s="213"/>
      <c r="C20" s="213"/>
      <c r="D20" s="213"/>
      <c r="E20" s="213"/>
      <c r="F20" s="316" t="s">
        <v>526</v>
      </c>
      <c r="G20" s="316"/>
      <c r="H20" s="316"/>
      <c r="I20" s="316"/>
      <c r="J20" s="316"/>
      <c r="K20" s="317"/>
      <c r="L20" s="213"/>
      <c r="M20" s="196"/>
      <c r="N20" s="196"/>
    </row>
    <row r="21" spans="2:14" ht="22.5">
      <c r="B21" s="162" t="s">
        <v>527</v>
      </c>
      <c r="C21" s="162" t="s">
        <v>528</v>
      </c>
      <c r="D21" s="162" t="s">
        <v>529</v>
      </c>
      <c r="E21" s="162" t="s">
        <v>530</v>
      </c>
      <c r="F21" s="213" t="s">
        <v>531</v>
      </c>
      <c r="G21" s="213" t="s">
        <v>387</v>
      </c>
      <c r="H21" s="213" t="s">
        <v>532</v>
      </c>
      <c r="I21" s="213" t="s">
        <v>533</v>
      </c>
      <c r="J21" s="213" t="s">
        <v>534</v>
      </c>
      <c r="K21" s="196" t="s">
        <v>463</v>
      </c>
      <c r="L21" s="213"/>
      <c r="M21" s="307" t="s">
        <v>535</v>
      </c>
      <c r="N21" s="307"/>
    </row>
    <row r="22" spans="2:14" ht="15.75" customHeight="1" thickBot="1">
      <c r="B22" s="162" t="str">
        <f>IFERROR(VLOOKUP(Government_revenues_table[[#This Row],[GFS Classification]],Table6_GFS_codes_classification[],COLUMNS($F:F)+3,FALSE),"Do not enter data")</f>
        <v>Taxes (11E)</v>
      </c>
      <c r="C22" s="162" t="str">
        <f>IFERROR(VLOOKUP(Government_revenues_table[[#This Row],[GFS Classification]],Table6_GFS_codes_classification[],COLUMNS($F:G)+3,FALSE),"Do not enter data")</f>
        <v>Taxes on property (113E)</v>
      </c>
      <c r="D22" s="162" t="str">
        <f>IFERROR(VLOOKUP(Government_revenues_table[[#This Row],[GFS Classification]],Table6_GFS_codes_classification[],COLUMNS($F:H)+3,FALSE),"Do not enter data")</f>
        <v>Taxes on property (113E)</v>
      </c>
      <c r="E22" s="162" t="str">
        <f>IFERROR(VLOOKUP(Government_revenues_table[[#This Row],[GFS Classification]],Table6_GFS_codes_classification[],COLUMNS($F:I)+3,FALSE),"Do not enter data")</f>
        <v>Taxes on property (113E)</v>
      </c>
      <c r="F22" s="213" t="s">
        <v>536</v>
      </c>
      <c r="G22" s="196" t="s">
        <v>394</v>
      </c>
      <c r="H22" s="213" t="s">
        <v>537</v>
      </c>
      <c r="I22" s="213" t="s">
        <v>346</v>
      </c>
      <c r="J22" s="272">
        <v>360031812.18963099</v>
      </c>
      <c r="K22" s="213" t="s">
        <v>199</v>
      </c>
      <c r="L22" s="213"/>
      <c r="M22" s="320" t="s">
        <v>538</v>
      </c>
      <c r="N22" s="320"/>
    </row>
    <row r="23" spans="2:14" ht="15.75" customHeight="1" thickBot="1">
      <c r="B23" s="162" t="str">
        <f>IFERROR(VLOOKUP(Government_revenues_table[[#This Row],[GFS Classification]],Table6_GFS_codes_classification[],COLUMNS($F:F)+3,FALSE),"Do not enter data")</f>
        <v>Other revenue (14E)</v>
      </c>
      <c r="C23" s="162" t="str">
        <f>IFERROR(VLOOKUP(Government_revenues_table[[#This Row],[GFS Classification]],Table6_GFS_codes_classification[],COLUMNS($F:G)+3,FALSE),"Do not enter data")</f>
        <v>Property income (141E)</v>
      </c>
      <c r="D23" s="162" t="str">
        <f>IFERROR(VLOOKUP(Government_revenues_table[[#This Row],[GFS Classification]],Table6_GFS_codes_classification[],COLUMNS($F:H)+3,FALSE),"Do not enter data")</f>
        <v>Rent (1415E)</v>
      </c>
      <c r="E23" s="162" t="str">
        <f>IFERROR(VLOOKUP(Government_revenues_table[[#This Row],[GFS Classification]],Table6_GFS_codes_classification[],COLUMNS($F:I)+3,FALSE),"Do not enter data")</f>
        <v>Royalties (1415E1)</v>
      </c>
      <c r="F23" s="213" t="s">
        <v>539</v>
      </c>
      <c r="G23" s="196" t="s">
        <v>394</v>
      </c>
      <c r="H23" s="213" t="s">
        <v>540</v>
      </c>
      <c r="I23" s="213" t="s">
        <v>346</v>
      </c>
      <c r="J23" s="272">
        <v>236794156.11000001</v>
      </c>
      <c r="K23" s="213" t="s">
        <v>199</v>
      </c>
      <c r="L23" s="213"/>
      <c r="M23" s="320"/>
      <c r="N23" s="320"/>
    </row>
    <row r="24" spans="2:14" ht="15.75" customHeight="1" thickBot="1">
      <c r="B24" s="162" t="str">
        <f>IFERROR(VLOOKUP(Government_revenues_table[[#This Row],[GFS Classification]],Table6_GFS_codes_classification[],COLUMNS($F:F)+3,FALSE),"Do not enter data")</f>
        <v>Other revenue (14E)</v>
      </c>
      <c r="C24" s="162" t="str">
        <f>IFERROR(VLOOKUP(Government_revenues_table[[#This Row],[GFS Classification]],Table6_GFS_codes_classification[],COLUMNS($F:G)+3,FALSE),"Do not enter data")</f>
        <v>Property income (141E)</v>
      </c>
      <c r="D24" s="162" t="str">
        <f>IFERROR(VLOOKUP(Government_revenues_table[[#This Row],[GFS Classification]],Table6_GFS_codes_classification[],COLUMNS($F:H)+3,FALSE),"Do not enter data")</f>
        <v>Dividends (1412E)</v>
      </c>
      <c r="E24" s="162" t="str">
        <f>IFERROR(VLOOKUP(Government_revenues_table[[#This Row],[GFS Classification]],Table6_GFS_codes_classification[],COLUMNS($F:I)+3,FALSE),"Do not enter data")</f>
        <v>From state-owned enterprises (1412E1)</v>
      </c>
      <c r="F24" s="213" t="s">
        <v>541</v>
      </c>
      <c r="G24" s="196" t="s">
        <v>394</v>
      </c>
      <c r="H24" s="213" t="s">
        <v>542</v>
      </c>
      <c r="I24" s="213" t="s">
        <v>346</v>
      </c>
      <c r="J24" s="272">
        <v>145956125.24036899</v>
      </c>
      <c r="K24" s="213" t="s">
        <v>199</v>
      </c>
      <c r="L24" s="213"/>
      <c r="M24" s="320"/>
      <c r="N24" s="320"/>
    </row>
    <row r="25" spans="2:14" ht="15.75" customHeight="1" thickBot="1">
      <c r="B25" s="162" t="str">
        <f>IFERROR(VLOOKUP(Government_revenues_table[[#This Row],[GFS Classification]],Table6_GFS_codes_classification[],COLUMNS($F:F)+3,FALSE),"Do not enter data")</f>
        <v>Taxes (11E)</v>
      </c>
      <c r="C25" s="162" t="str">
        <f>IFERROR(VLOOKUP(Government_revenues_table[[#This Row],[GFS Classification]],Table6_GFS_codes_classification[],COLUMNS($F:G)+3,FALSE),"Do not enter data")</f>
        <v>Taxes on income, profits and capital gains (111E)</v>
      </c>
      <c r="D25" s="162" t="str">
        <f>IFERROR(VLOOKUP(Government_revenues_table[[#This Row],[GFS Classification]],Table6_GFS_codes_classification[],COLUMNS($F:H)+3,FALSE),"Do not enter data")</f>
        <v>Ordinary taxes on income, profits and capital gains (1112E1)</v>
      </c>
      <c r="E25" s="162" t="str">
        <f>IFERROR(VLOOKUP(Government_revenues_table[[#This Row],[GFS Classification]],Table6_GFS_codes_classification[],COLUMNS($F:I)+3,FALSE),"Do not enter data")</f>
        <v>Ordinary taxes on income, profits and capital gains (1112E1)</v>
      </c>
      <c r="F25" s="213" t="s">
        <v>543</v>
      </c>
      <c r="G25" s="196" t="s">
        <v>394</v>
      </c>
      <c r="H25" s="213" t="s">
        <v>544</v>
      </c>
      <c r="I25" s="213" t="s">
        <v>346</v>
      </c>
      <c r="J25" s="272">
        <v>182502882</v>
      </c>
      <c r="K25" s="213" t="s">
        <v>199</v>
      </c>
      <c r="L25" s="213"/>
      <c r="M25" s="320"/>
      <c r="N25" s="320"/>
    </row>
    <row r="26" spans="2:14" ht="15.75" customHeight="1" thickBot="1">
      <c r="B26" s="162" t="str">
        <f>IFERROR(VLOOKUP(Government_revenues_table[[#This Row],[GFS Classification]],Table6_GFS_codes_classification[],COLUMNS($F:F)+3,FALSE),"Do not enter data")</f>
        <v>Other revenue (14E)</v>
      </c>
      <c r="C26" s="162" t="str">
        <f>IFERROR(VLOOKUP(Government_revenues_table[[#This Row],[GFS Classification]],Table6_GFS_codes_classification[],COLUMNS($F:G)+3,FALSE),"Do not enter data")</f>
        <v>Sales of goods and services (142E)</v>
      </c>
      <c r="D26" s="162" t="str">
        <f>IFERROR(VLOOKUP(Government_revenues_table[[#This Row],[GFS Classification]],Table6_GFS_codes_classification[],COLUMNS($F:H)+3,FALSE),"Do not enter data")</f>
        <v>Sales of goods and services by government units (1421E)</v>
      </c>
      <c r="E26" s="162" t="str">
        <f>IFERROR(VLOOKUP(Government_revenues_table[[#This Row],[GFS Classification]],Table6_GFS_codes_classification[],COLUMNS($F:I)+3,FALSE),"Do not enter data")</f>
        <v>Sales of goods and services by government units (1421E)</v>
      </c>
      <c r="F26" s="213" t="s">
        <v>545</v>
      </c>
      <c r="G26" s="196" t="s">
        <v>394</v>
      </c>
      <c r="H26" s="213" t="s">
        <v>546</v>
      </c>
      <c r="I26" s="213" t="s">
        <v>343</v>
      </c>
      <c r="J26" s="272">
        <v>4272229.2185629895</v>
      </c>
      <c r="K26" s="213" t="s">
        <v>199</v>
      </c>
      <c r="L26" s="213"/>
      <c r="M26" s="320"/>
      <c r="N26" s="320"/>
    </row>
    <row r="27" spans="2:14" ht="15.6" thickBot="1">
      <c r="B27" s="162" t="str">
        <f>IFERROR(VLOOKUP(Government_revenues_table[[#This Row],[GFS Classification]],Table6_GFS_codes_classification[],COLUMNS($F:F)+3,FALSE),"Do not enter data")</f>
        <v>Taxes (11E)</v>
      </c>
      <c r="C27" s="162" t="str">
        <f>IFERROR(VLOOKUP(Government_revenues_table[[#This Row],[GFS Classification]],Table6_GFS_codes_classification[],COLUMNS($F:G)+3,FALSE),"Do not enter data")</f>
        <v>Taxes on goods and services (114E)</v>
      </c>
      <c r="D27" s="162" t="str">
        <f>IFERROR(VLOOKUP(Government_revenues_table[[#This Row],[GFS Classification]],Table6_GFS_codes_classification[],COLUMNS($F:H)+3,FALSE),"Do not enter data")</f>
        <v>Taxes on use of goods/permission to use goods or perform activities (1145E)</v>
      </c>
      <c r="E27" s="162" t="str">
        <f>IFERROR(VLOOKUP(Government_revenues_table[[#This Row],[GFS Classification]],Table6_GFS_codes_classification[],COLUMNS($F:I)+3,FALSE),"Do not enter data")</f>
        <v>Licence fees (114521E)</v>
      </c>
      <c r="F27" s="213" t="s">
        <v>547</v>
      </c>
      <c r="G27" s="196" t="s">
        <v>394</v>
      </c>
      <c r="H27" s="213" t="s">
        <v>548</v>
      </c>
      <c r="I27" s="213" t="s">
        <v>345</v>
      </c>
      <c r="J27" s="272">
        <v>4990328.558742905</v>
      </c>
      <c r="K27" s="213" t="s">
        <v>199</v>
      </c>
      <c r="L27" s="213"/>
      <c r="M27" s="332" t="s">
        <v>549</v>
      </c>
      <c r="N27" s="332"/>
    </row>
    <row r="28" spans="2:14" ht="15.6" thickBot="1">
      <c r="B28" s="162" t="str">
        <f>IFERROR(VLOOKUP(Government_revenues_table[[#This Row],[GFS Classification]],Table6_GFS_codes_classification[],COLUMNS($F:F)+3,FALSE),"Do not enter data")</f>
        <v>Taxes (11E)</v>
      </c>
      <c r="C28" s="162" t="str">
        <f>IFERROR(VLOOKUP(Government_revenues_table[[#This Row],[GFS Classification]],Table6_GFS_codes_classification[],COLUMNS($F:G)+3,FALSE),"Do not enter data")</f>
        <v>Other taxes payable by natural resource companies (116E)</v>
      </c>
      <c r="D28" s="162" t="str">
        <f>IFERROR(VLOOKUP(Government_revenues_table[[#This Row],[GFS Classification]],Table6_GFS_codes_classification[],COLUMNS($F:H)+3,FALSE),"Do not enter data")</f>
        <v>Other taxes payable by natural resource companies (116E)</v>
      </c>
      <c r="E28" s="162" t="str">
        <f>IFERROR(VLOOKUP(Government_revenues_table[[#This Row],[GFS Classification]],Table6_GFS_codes_classification[],COLUMNS($F:I)+3,FALSE),"Do not enter data")</f>
        <v>Other taxes payable by natural resource companies (116E)</v>
      </c>
      <c r="F28" s="213" t="s">
        <v>550</v>
      </c>
      <c r="G28" s="196" t="s">
        <v>394</v>
      </c>
      <c r="H28" s="213" t="s">
        <v>551</v>
      </c>
      <c r="I28" s="213" t="s">
        <v>350</v>
      </c>
      <c r="J28" s="272">
        <v>852248.65999999992</v>
      </c>
      <c r="K28" s="213" t="s">
        <v>199</v>
      </c>
      <c r="L28" s="213"/>
      <c r="M28" s="332" t="s">
        <v>552</v>
      </c>
      <c r="N28" s="332"/>
    </row>
    <row r="29" spans="2:14" ht="15.6" thickBot="1">
      <c r="B29" s="162" t="str">
        <f>IFERROR(VLOOKUP(Government_revenues_table[[#This Row],[GFS Classification]],Table6_GFS_codes_classification[],COLUMNS($F:F)+3,FALSE),"Do not enter data")</f>
        <v>Taxes (11E)</v>
      </c>
      <c r="C29" s="162" t="str">
        <f>IFERROR(VLOOKUP(Government_revenues_table[[#This Row],[GFS Classification]],Table6_GFS_codes_classification[],COLUMNS($F:G)+3,FALSE),"Do not enter data")</f>
        <v>Other taxes payable by natural resource companies (116E)</v>
      </c>
      <c r="D29" s="162" t="str">
        <f>IFERROR(VLOOKUP(Government_revenues_table[[#This Row],[GFS Classification]],Table6_GFS_codes_classification[],COLUMNS($F:H)+3,FALSE),"Do not enter data")</f>
        <v>Other taxes payable by natural resource companies (116E)</v>
      </c>
      <c r="E29" s="162" t="str">
        <f>IFERROR(VLOOKUP(Government_revenues_table[[#This Row],[GFS Classification]],Table6_GFS_codes_classification[],COLUMNS($F:I)+3,FALSE),"Do not enter data")</f>
        <v>Other taxes payable by natural resource companies (116E)</v>
      </c>
      <c r="F29" s="274" t="s">
        <v>550</v>
      </c>
      <c r="G29" s="196" t="s">
        <v>394</v>
      </c>
      <c r="H29" s="271" t="s">
        <v>553</v>
      </c>
      <c r="I29" s="213" t="s">
        <v>345</v>
      </c>
      <c r="J29" s="272">
        <v>2935332.41</v>
      </c>
      <c r="K29" s="213" t="s">
        <v>199</v>
      </c>
      <c r="L29" s="213"/>
      <c r="M29" s="270"/>
      <c r="N29" s="270"/>
    </row>
    <row r="30" spans="2:14" ht="15.6" thickBot="1">
      <c r="B30" s="162" t="str">
        <f>IFERROR(VLOOKUP(Government_revenues_table[[#This Row],[GFS Classification]],Table6_GFS_codes_classification[],COLUMNS($F:F)+3,FALSE),"Do not enter data")</f>
        <v>Taxes (11E)</v>
      </c>
      <c r="C30" s="162" t="str">
        <f>IFERROR(VLOOKUP(Government_revenues_table[[#This Row],[GFS Classification]],Table6_GFS_codes_classification[],COLUMNS($F:G)+3,FALSE),"Do not enter data")</f>
        <v>Other taxes payable by natural resource companies (116E)</v>
      </c>
      <c r="D30" s="162" t="str">
        <f>IFERROR(VLOOKUP(Government_revenues_table[[#This Row],[GFS Classification]],Table6_GFS_codes_classification[],COLUMNS($F:H)+3,FALSE),"Do not enter data")</f>
        <v>Other taxes payable by natural resource companies (116E)</v>
      </c>
      <c r="E30" s="162" t="str">
        <f>IFERROR(VLOOKUP(Government_revenues_table[[#This Row],[GFS Classification]],Table6_GFS_codes_classification[],COLUMNS($F:I)+3,FALSE),"Do not enter data")</f>
        <v>Other taxes payable by natural resource companies (116E)</v>
      </c>
      <c r="F30" s="274" t="s">
        <v>550</v>
      </c>
      <c r="G30" s="196" t="s">
        <v>394</v>
      </c>
      <c r="H30" s="271" t="s">
        <v>554</v>
      </c>
      <c r="I30" s="213" t="s">
        <v>345</v>
      </c>
      <c r="J30" s="272">
        <v>249543.35</v>
      </c>
      <c r="K30" s="213" t="s">
        <v>199</v>
      </c>
      <c r="L30" s="213"/>
      <c r="M30" s="270"/>
      <c r="N30" s="270"/>
    </row>
    <row r="31" spans="2:14" ht="15.6" thickBot="1">
      <c r="B31" s="162" t="str">
        <f>IFERROR(VLOOKUP(Government_revenues_table[[#This Row],[GFS Classification]],Table6_GFS_codes_classification[],COLUMNS($F:F)+3,FALSE),"Do not enter data")</f>
        <v>Taxes (11E)</v>
      </c>
      <c r="C31" s="162" t="str">
        <f>IFERROR(VLOOKUP(Government_revenues_table[[#This Row],[GFS Classification]],Table6_GFS_codes_classification[],COLUMNS($F:G)+3,FALSE),"Do not enter data")</f>
        <v>Other taxes payable by natural resource companies (116E)</v>
      </c>
      <c r="D31" s="162" t="str">
        <f>IFERROR(VLOOKUP(Government_revenues_table[[#This Row],[GFS Classification]],Table6_GFS_codes_classification[],COLUMNS($F:H)+3,FALSE),"Do not enter data")</f>
        <v>Other taxes payable by natural resource companies (116E)</v>
      </c>
      <c r="E31" s="162" t="str">
        <f>IFERROR(VLOOKUP(Government_revenues_table[[#This Row],[GFS Classification]],Table6_GFS_codes_classification[],COLUMNS($F:I)+3,FALSE),"Do not enter data")</f>
        <v>Other taxes payable by natural resource companies (116E)</v>
      </c>
      <c r="F31" s="274" t="s">
        <v>550</v>
      </c>
      <c r="G31" s="196" t="s">
        <v>394</v>
      </c>
      <c r="H31" s="271" t="s">
        <v>555</v>
      </c>
      <c r="I31" s="213" t="s">
        <v>345</v>
      </c>
      <c r="J31" s="272">
        <v>286411.63</v>
      </c>
      <c r="K31" s="213" t="s">
        <v>199</v>
      </c>
      <c r="L31" s="213"/>
      <c r="M31" s="270"/>
      <c r="N31" s="270"/>
    </row>
    <row r="32" spans="2:14" ht="15.6" thickBot="1">
      <c r="B32" s="162" t="str">
        <f>IFERROR(VLOOKUP(Government_revenues_table[[#This Row],[GFS Classification]],Table6_GFS_codes_classification[],COLUMNS($F:F)+3,FALSE),"Do not enter data")</f>
        <v>Taxes (11E)</v>
      </c>
      <c r="C32" s="162" t="str">
        <f>IFERROR(VLOOKUP(Government_revenues_table[[#This Row],[GFS Classification]],Table6_GFS_codes_classification[],COLUMNS($F:G)+3,FALSE),"Do not enter data")</f>
        <v>Other taxes payable by natural resource companies (116E)</v>
      </c>
      <c r="D32" s="162" t="str">
        <f>IFERROR(VLOOKUP(Government_revenues_table[[#This Row],[GFS Classification]],Table6_GFS_codes_classification[],COLUMNS($F:H)+3,FALSE),"Do not enter data")</f>
        <v>Other taxes payable by natural resource companies (116E)</v>
      </c>
      <c r="E32" s="162" t="str">
        <f>IFERROR(VLOOKUP(Government_revenues_table[[#This Row],[GFS Classification]],Table6_GFS_codes_classification[],COLUMNS($F:I)+3,FALSE),"Do not enter data")</f>
        <v>Other taxes payable by natural resource companies (116E)</v>
      </c>
      <c r="F32" s="274" t="s">
        <v>550</v>
      </c>
      <c r="G32" s="196" t="s">
        <v>394</v>
      </c>
      <c r="H32" s="271" t="s">
        <v>556</v>
      </c>
      <c r="I32" s="213" t="s">
        <v>345</v>
      </c>
      <c r="J32" s="272">
        <v>20298.439999999999</v>
      </c>
      <c r="K32" s="213" t="s">
        <v>199</v>
      </c>
      <c r="L32" s="213"/>
      <c r="M32" s="270"/>
      <c r="N32" s="270"/>
    </row>
    <row r="33" spans="2:21" ht="15.6" thickBot="1">
      <c r="B33" s="162" t="str">
        <f>IFERROR(VLOOKUP(Government_revenues_table[[#This Row],[GFS Classification]],Table6_GFS_codes_classification[],COLUMNS($F:F)+3,FALSE),"Do not enter data")</f>
        <v>Taxes (11E)</v>
      </c>
      <c r="C33" s="162" t="str">
        <f>IFERROR(VLOOKUP(Government_revenues_table[[#This Row],[GFS Classification]],Table6_GFS_codes_classification[],COLUMNS($F:G)+3,FALSE),"Do not enter data")</f>
        <v>Other taxes payable by natural resource companies (116E)</v>
      </c>
      <c r="D33" s="162" t="str">
        <f>IFERROR(VLOOKUP(Government_revenues_table[[#This Row],[GFS Classification]],Table6_GFS_codes_classification[],COLUMNS($F:H)+3,FALSE),"Do not enter data")</f>
        <v>Other taxes payable by natural resource companies (116E)</v>
      </c>
      <c r="E33" s="162" t="str">
        <f>IFERROR(VLOOKUP(Government_revenues_table[[#This Row],[GFS Classification]],Table6_GFS_codes_classification[],COLUMNS($F:I)+3,FALSE),"Do not enter data")</f>
        <v>Other taxes payable by natural resource companies (116E)</v>
      </c>
      <c r="F33" s="274" t="s">
        <v>550</v>
      </c>
      <c r="G33" s="196" t="s">
        <v>394</v>
      </c>
      <c r="H33" s="271" t="s">
        <v>557</v>
      </c>
      <c r="I33" s="213" t="s">
        <v>345</v>
      </c>
      <c r="J33" s="272">
        <v>3240240.47</v>
      </c>
      <c r="K33" s="213" t="s">
        <v>199</v>
      </c>
      <c r="L33" s="213"/>
      <c r="M33" s="270"/>
      <c r="N33" s="270"/>
      <c r="O33" s="213"/>
      <c r="P33" s="213"/>
      <c r="Q33" s="213"/>
      <c r="R33" s="213"/>
      <c r="S33" s="213"/>
      <c r="T33" s="213"/>
      <c r="U33" s="213"/>
    </row>
    <row r="34" spans="2:21" ht="15.6" thickBot="1">
      <c r="B34" s="162" t="str">
        <f>IFERROR(VLOOKUP(Government_revenues_table[[#This Row],[GFS Classification]],Table6_GFS_codes_classification[],COLUMNS($F:F)+3,FALSE),"Do not enter data")</f>
        <v>Taxes (11E)</v>
      </c>
      <c r="C34" s="162" t="str">
        <f>IFERROR(VLOOKUP(Government_revenues_table[[#This Row],[GFS Classification]],Table6_GFS_codes_classification[],COLUMNS($F:G)+3,FALSE),"Do not enter data")</f>
        <v>Other taxes payable by natural resource companies (116E)</v>
      </c>
      <c r="D34" s="162" t="str">
        <f>IFERROR(VLOOKUP(Government_revenues_table[[#This Row],[GFS Classification]],Table6_GFS_codes_classification[],COLUMNS($F:H)+3,FALSE),"Do not enter data")</f>
        <v>Other taxes payable by natural resource companies (116E)</v>
      </c>
      <c r="E34" s="162" t="str">
        <f>IFERROR(VLOOKUP(Government_revenues_table[[#This Row],[GFS Classification]],Table6_GFS_codes_classification[],COLUMNS($F:I)+3,FALSE),"Do not enter data")</f>
        <v>Other taxes payable by natural resource companies (116E)</v>
      </c>
      <c r="F34" s="274" t="s">
        <v>550</v>
      </c>
      <c r="G34" s="196" t="s">
        <v>394</v>
      </c>
      <c r="H34" s="271" t="s">
        <v>558</v>
      </c>
      <c r="I34" s="213" t="s">
        <v>345</v>
      </c>
      <c r="J34" s="273">
        <v>470686.94</v>
      </c>
      <c r="K34" s="213" t="s">
        <v>199</v>
      </c>
      <c r="L34" s="213"/>
      <c r="M34" s="270"/>
      <c r="N34" s="270"/>
      <c r="O34" s="213"/>
      <c r="P34" s="213"/>
      <c r="Q34" s="213"/>
      <c r="R34" s="213"/>
      <c r="S34" s="213"/>
      <c r="T34" s="213"/>
      <c r="U34" s="213"/>
    </row>
    <row r="35" spans="2:21" ht="15.6" thickBot="1">
      <c r="B35" s="162" t="str">
        <f>IFERROR(VLOOKUP(Government_revenues_table[[#This Row],[GFS Classification]],Table6_GFS_codes_classification[],COLUMNS($F:F)+3,FALSE),"Do not enter data")</f>
        <v>Taxes (11E)</v>
      </c>
      <c r="C35" s="162" t="str">
        <f>IFERROR(VLOOKUP(Government_revenues_table[[#This Row],[GFS Classification]],Table6_GFS_codes_classification[],COLUMNS($F:G)+3,FALSE),"Do not enter data")</f>
        <v>Other taxes payable by natural resource companies (116E)</v>
      </c>
      <c r="D35" s="162" t="str">
        <f>IFERROR(VLOOKUP(Government_revenues_table[[#This Row],[GFS Classification]],Table6_GFS_codes_classification[],COLUMNS($F:H)+3,FALSE),"Do not enter data")</f>
        <v>Other taxes payable by natural resource companies (116E)</v>
      </c>
      <c r="E35" s="162" t="str">
        <f>IFERROR(VLOOKUP(Government_revenues_table[[#This Row],[GFS Classification]],Table6_GFS_codes_classification[],COLUMNS($F:I)+3,FALSE),"Do not enter data")</f>
        <v>Other taxes payable by natural resource companies (116E)</v>
      </c>
      <c r="F35" s="274" t="s">
        <v>550</v>
      </c>
      <c r="G35" s="196" t="s">
        <v>394</v>
      </c>
      <c r="H35" s="271" t="s">
        <v>559</v>
      </c>
      <c r="I35" s="213" t="s">
        <v>345</v>
      </c>
      <c r="J35" s="272">
        <v>1113678.49</v>
      </c>
      <c r="K35" s="213" t="s">
        <v>199</v>
      </c>
      <c r="L35" s="213"/>
      <c r="M35" s="270"/>
      <c r="N35" s="270"/>
      <c r="O35" s="213"/>
      <c r="P35" s="213"/>
      <c r="Q35" s="213"/>
      <c r="R35" s="213"/>
      <c r="S35" s="213"/>
      <c r="T35" s="213"/>
      <c r="U35" s="213"/>
    </row>
    <row r="36" spans="2:21" ht="15.6" thickBot="1">
      <c r="B36" s="162" t="str">
        <f>IFERROR(VLOOKUP(Government_revenues_table[[#This Row],[GFS Classification]],Table6_GFS_codes_classification[],COLUMNS($F:F)+3,FALSE),"Do not enter data")</f>
        <v>Taxes (11E)</v>
      </c>
      <c r="C36" s="162" t="str">
        <f>IFERROR(VLOOKUP(Government_revenues_table[[#This Row],[GFS Classification]],Table6_GFS_codes_classification[],COLUMNS($F:G)+3,FALSE),"Do not enter data")</f>
        <v>Other taxes payable by natural resource companies (116E)</v>
      </c>
      <c r="D36" s="162" t="str">
        <f>IFERROR(VLOOKUP(Government_revenues_table[[#This Row],[GFS Classification]],Table6_GFS_codes_classification[],COLUMNS($F:H)+3,FALSE),"Do not enter data")</f>
        <v>Other taxes payable by natural resource companies (116E)</v>
      </c>
      <c r="E36" s="162" t="str">
        <f>IFERROR(VLOOKUP(Government_revenues_table[[#This Row],[GFS Classification]],Table6_GFS_codes_classification[],COLUMNS($F:I)+3,FALSE),"Do not enter data")</f>
        <v>Other taxes payable by natural resource companies (116E)</v>
      </c>
      <c r="F36" s="274" t="s">
        <v>550</v>
      </c>
      <c r="G36" s="196" t="s">
        <v>394</v>
      </c>
      <c r="H36" s="271" t="s">
        <v>560</v>
      </c>
      <c r="I36" s="213" t="s">
        <v>345</v>
      </c>
      <c r="J36" s="272">
        <v>307885.8</v>
      </c>
      <c r="K36" s="213" t="s">
        <v>199</v>
      </c>
      <c r="L36" s="213"/>
      <c r="M36" s="270"/>
      <c r="N36" s="270"/>
      <c r="O36" s="213"/>
      <c r="P36" s="213"/>
      <c r="Q36" s="213"/>
      <c r="R36" s="213"/>
      <c r="S36" s="213"/>
      <c r="T36" s="213"/>
      <c r="U36" s="213"/>
    </row>
    <row r="37" spans="2:21" ht="15.6" thickBot="1">
      <c r="B37" s="162" t="str">
        <f>IFERROR(VLOOKUP(Government_revenues_table[[#This Row],[GFS Classification]],Table6_GFS_codes_classification[],COLUMNS($F:F)+3,FALSE),"Do not enter data")</f>
        <v>Taxes (11E)</v>
      </c>
      <c r="C37" s="162" t="str">
        <f>IFERROR(VLOOKUP(Government_revenues_table[[#This Row],[GFS Classification]],Table6_GFS_codes_classification[],COLUMNS($F:G)+3,FALSE),"Do not enter data")</f>
        <v>Other taxes payable by natural resource companies (116E)</v>
      </c>
      <c r="D37" s="162" t="str">
        <f>IFERROR(VLOOKUP(Government_revenues_table[[#This Row],[GFS Classification]],Table6_GFS_codes_classification[],COLUMNS($F:H)+3,FALSE),"Do not enter data")</f>
        <v>Other taxes payable by natural resource companies (116E)</v>
      </c>
      <c r="E37" s="162" t="str">
        <f>IFERROR(VLOOKUP(Government_revenues_table[[#This Row],[GFS Classification]],Table6_GFS_codes_classification[],COLUMNS($F:I)+3,FALSE),"Do not enter data")</f>
        <v>Other taxes payable by natural resource companies (116E)</v>
      </c>
      <c r="F37" s="274" t="s">
        <v>550</v>
      </c>
      <c r="G37" s="196" t="s">
        <v>394</v>
      </c>
      <c r="H37" s="271" t="s">
        <v>561</v>
      </c>
      <c r="I37" s="213" t="s">
        <v>345</v>
      </c>
      <c r="J37" s="272">
        <v>54707.21</v>
      </c>
      <c r="K37" s="213" t="s">
        <v>199</v>
      </c>
      <c r="L37" s="213"/>
      <c r="M37" s="270"/>
      <c r="N37" s="270"/>
      <c r="O37" s="213"/>
      <c r="P37" s="213"/>
      <c r="Q37" s="213"/>
      <c r="R37" s="213"/>
      <c r="S37" s="213"/>
      <c r="T37" s="213"/>
      <c r="U37" s="213"/>
    </row>
    <row r="38" spans="2:21" ht="15.6" thickBot="1">
      <c r="B38" s="162" t="str">
        <f>IFERROR(VLOOKUP(Government_revenues_table[[#This Row],[GFS Classification]],Table6_GFS_codes_classification[],COLUMNS($F:F)+3,FALSE),"Do not enter data")</f>
        <v>Taxes (11E)</v>
      </c>
      <c r="C38" s="162" t="str">
        <f>IFERROR(VLOOKUP(Government_revenues_table[[#This Row],[GFS Classification]],Table6_GFS_codes_classification[],COLUMNS($F:G)+3,FALSE),"Do not enter data")</f>
        <v>Other taxes payable by natural resource companies (116E)</v>
      </c>
      <c r="D38" s="162" t="str">
        <f>IFERROR(VLOOKUP(Government_revenues_table[[#This Row],[GFS Classification]],Table6_GFS_codes_classification[],COLUMNS($F:H)+3,FALSE),"Do not enter data")</f>
        <v>Other taxes payable by natural resource companies (116E)</v>
      </c>
      <c r="E38" s="162" t="str">
        <f>IFERROR(VLOOKUP(Government_revenues_table[[#This Row],[GFS Classification]],Table6_GFS_codes_classification[],COLUMNS($F:I)+3,FALSE),"Do not enter data")</f>
        <v>Other taxes payable by natural resource companies (116E)</v>
      </c>
      <c r="F38" s="274" t="s">
        <v>550</v>
      </c>
      <c r="G38" s="196" t="s">
        <v>394</v>
      </c>
      <c r="H38" s="271" t="s">
        <v>562</v>
      </c>
      <c r="I38" s="213" t="s">
        <v>345</v>
      </c>
      <c r="J38" s="272">
        <v>547104.59</v>
      </c>
      <c r="K38" s="213" t="s">
        <v>199</v>
      </c>
      <c r="L38" s="213"/>
      <c r="M38" s="270"/>
      <c r="N38" s="270"/>
      <c r="O38" s="213"/>
      <c r="P38" s="213"/>
      <c r="Q38" s="213"/>
      <c r="R38" s="213"/>
      <c r="S38" s="213"/>
      <c r="T38" s="213"/>
      <c r="U38" s="213"/>
    </row>
    <row r="39" spans="2:21" ht="15.6" thickBot="1">
      <c r="B39" s="162" t="str">
        <f>IFERROR(VLOOKUP(Government_revenues_table[[#This Row],[GFS Classification]],Table6_GFS_codes_classification[],COLUMNS($F:F)+3,FALSE),"Do not enter data")</f>
        <v>Taxes (11E)</v>
      </c>
      <c r="C39" s="162" t="str">
        <f>IFERROR(VLOOKUP(Government_revenues_table[[#This Row],[GFS Classification]],Table6_GFS_codes_classification[],COLUMNS($F:G)+3,FALSE),"Do not enter data")</f>
        <v>Taxes on goods and services (114E)</v>
      </c>
      <c r="D39" s="162" t="str">
        <f>IFERROR(VLOOKUP(Government_revenues_table[[#This Row],[GFS Classification]],Table6_GFS_codes_classification[],COLUMNS($F:H)+3,FALSE),"Do not enter data")</f>
        <v>Taxes on use of goods/permission to use goods or perform activities (1145E)</v>
      </c>
      <c r="E39" s="162" t="str">
        <f>IFERROR(VLOOKUP(Government_revenues_table[[#This Row],[GFS Classification]],Table6_GFS_codes_classification[],COLUMNS($F:I)+3,FALSE),"Do not enter data")</f>
        <v>Licence fees (114521E)</v>
      </c>
      <c r="F39" s="213" t="s">
        <v>547</v>
      </c>
      <c r="G39" s="196" t="s">
        <v>394</v>
      </c>
      <c r="H39" s="213" t="s">
        <v>563</v>
      </c>
      <c r="I39" s="213" t="s">
        <v>346</v>
      </c>
      <c r="J39" s="217">
        <v>732555.49</v>
      </c>
      <c r="K39" s="213" t="s">
        <v>199</v>
      </c>
      <c r="L39" s="213"/>
      <c r="M39" s="213"/>
      <c r="N39" s="213"/>
      <c r="O39" s="213"/>
      <c r="P39" s="35"/>
      <c r="Q39" s="196"/>
      <c r="R39" s="348"/>
      <c r="S39" s="196"/>
      <c r="T39" s="348"/>
      <c r="U39" s="196"/>
    </row>
    <row r="40" spans="2:21">
      <c r="B40" s="162" t="str">
        <f>IFERROR(VLOOKUP(Government_revenues_table[[#This Row],[GFS Classification]],Table6_GFS_codes_classification[],COLUMNS($F:F)+3,FALSE),"Do not enter data")</f>
        <v>Other revenue (14E)</v>
      </c>
      <c r="C40" s="162" t="str">
        <f>IFERROR(VLOOKUP(Government_revenues_table[[#This Row],[GFS Classification]],Table6_GFS_codes_classification[],COLUMNS($F:G)+3,FALSE),"Do not enter data")</f>
        <v>Property income (141E)</v>
      </c>
      <c r="D40" s="162" t="str">
        <f>IFERROR(VLOOKUP(Government_revenues_table[[#This Row],[GFS Classification]],Table6_GFS_codes_classification[],COLUMNS($F:H)+3,FALSE),"Do not enter data")</f>
        <v>Dividends (1412E)</v>
      </c>
      <c r="E40" s="162" t="str">
        <f>IFERROR(VLOOKUP(Government_revenues_table[[#This Row],[GFS Classification]],Table6_GFS_codes_classification[],COLUMNS($F:I)+3,FALSE),"Do not enter data")</f>
        <v>From government participation (equity) (1412E2)</v>
      </c>
      <c r="F40" s="213" t="s">
        <v>564</v>
      </c>
      <c r="G40" s="196" t="s">
        <v>394</v>
      </c>
      <c r="H40" s="213" t="s">
        <v>565</v>
      </c>
      <c r="I40" s="213" t="s">
        <v>346</v>
      </c>
      <c r="J40" s="349">
        <v>0</v>
      </c>
      <c r="K40" s="213" t="s">
        <v>199</v>
      </c>
      <c r="L40" s="213"/>
      <c r="M40" s="213"/>
      <c r="N40" s="213"/>
      <c r="O40" s="213"/>
      <c r="P40" s="318"/>
      <c r="Q40" s="318"/>
      <c r="R40" s="318"/>
      <c r="S40" s="318"/>
      <c r="T40" s="318"/>
      <c r="U40" s="318"/>
    </row>
    <row r="41" spans="2:21">
      <c r="B41" s="162" t="str">
        <f>IFERROR(VLOOKUP(Government_revenues_table[[#This Row],[GFS Classification]],Table6_GFS_codes_classification[],COLUMNS($F:F)+3,FALSE),"Do not enter data")</f>
        <v>Other revenue (14E)</v>
      </c>
      <c r="C41" s="162" t="str">
        <f>IFERROR(VLOOKUP(Government_revenues_table[[#This Row],[GFS Classification]],Table6_GFS_codes_classification[],COLUMNS($F:G)+3,FALSE),"Do not enter data")</f>
        <v>Property income (141E)</v>
      </c>
      <c r="D41" s="162" t="str">
        <f>IFERROR(VLOOKUP(Government_revenues_table[[#This Row],[GFS Classification]],Table6_GFS_codes_classification[],COLUMNS($F:H)+3,FALSE),"Do not enter data")</f>
        <v>Rent (1415E)</v>
      </c>
      <c r="E41" s="162" t="str">
        <f>IFERROR(VLOOKUP(Government_revenues_table[[#This Row],[GFS Classification]],Table6_GFS_codes_classification[],COLUMNS($F:I)+3,FALSE),"Do not enter data")</f>
        <v>Royalties (1415E1)</v>
      </c>
      <c r="F41" s="213" t="s">
        <v>539</v>
      </c>
      <c r="G41" s="196" t="s">
        <v>394</v>
      </c>
      <c r="H41" s="213" t="s">
        <v>566</v>
      </c>
      <c r="I41" s="213" t="s">
        <v>346</v>
      </c>
      <c r="J41" s="349">
        <v>0</v>
      </c>
      <c r="K41" s="213" t="s">
        <v>199</v>
      </c>
      <c r="L41" s="213"/>
      <c r="M41" s="213"/>
      <c r="N41" s="213"/>
      <c r="O41" s="213"/>
      <c r="P41" s="213"/>
      <c r="Q41" s="213"/>
      <c r="R41" s="213"/>
      <c r="S41" s="213"/>
      <c r="T41" s="213"/>
      <c r="U41" s="213"/>
    </row>
    <row r="42" spans="2:21">
      <c r="B42" s="162" t="str">
        <f>IFERROR(VLOOKUP(Government_revenues_table[[#This Row],[GFS Classification]],Table6_GFS_codes_classification[],COLUMNS($F:F)+3,FALSE),"Do not enter data")</f>
        <v>Taxes (11E)</v>
      </c>
      <c r="C42" s="162" t="str">
        <f>IFERROR(VLOOKUP(Government_revenues_table[[#This Row],[GFS Classification]],Table6_GFS_codes_classification[],COLUMNS($F:G)+3,FALSE),"Do not enter data")</f>
        <v>Taxes on income, profits and capital gains (111E)</v>
      </c>
      <c r="D42" s="162" t="str">
        <f>IFERROR(VLOOKUP(Government_revenues_table[[#This Row],[GFS Classification]],Table6_GFS_codes_classification[],COLUMNS($F:H)+3,FALSE),"Do not enter data")</f>
        <v>Ordinary taxes on income, profits and capital gains (1112E1)</v>
      </c>
      <c r="E42" s="162" t="str">
        <f>IFERROR(VLOOKUP(Government_revenues_table[[#This Row],[GFS Classification]],Table6_GFS_codes_classification[],COLUMNS($F:I)+3,FALSE),"Do not enter data")</f>
        <v>Ordinary taxes on income, profits and capital gains (1112E1)</v>
      </c>
      <c r="F42" s="213" t="s">
        <v>543</v>
      </c>
      <c r="G42" s="213" t="s">
        <v>416</v>
      </c>
      <c r="H42" s="213" t="s">
        <v>544</v>
      </c>
      <c r="I42" s="213" t="s">
        <v>346</v>
      </c>
      <c r="J42" s="350">
        <v>338362123.94502145</v>
      </c>
      <c r="K42" s="213" t="s">
        <v>199</v>
      </c>
      <c r="L42" s="213"/>
      <c r="M42" s="213"/>
      <c r="N42" s="213"/>
      <c r="O42" s="213"/>
      <c r="P42" s="213"/>
      <c r="Q42" s="213"/>
      <c r="R42" s="213"/>
      <c r="S42" s="213"/>
      <c r="T42" s="213"/>
      <c r="U42" s="213"/>
    </row>
    <row r="43" spans="2:21">
      <c r="B43" s="162" t="str">
        <f>IFERROR(VLOOKUP(Government_revenues_table[[#This Row],[GFS Classification]],Table6_GFS_codes_classification[],COLUMNS($F:F)+3,FALSE),"Do not enter data")</f>
        <v>Other revenue (14E)</v>
      </c>
      <c r="C43" s="162" t="str">
        <f>IFERROR(VLOOKUP(Government_revenues_table[[#This Row],[GFS Classification]],Table6_GFS_codes_classification[],COLUMNS($F:G)+3,FALSE),"Do not enter data")</f>
        <v>Property income (141E)</v>
      </c>
      <c r="D43" s="162" t="str">
        <f>IFERROR(VLOOKUP(Government_revenues_table[[#This Row],[GFS Classification]],Table6_GFS_codes_classification[],COLUMNS($F:H)+3,FALSE),"Do not enter data")</f>
        <v>Rent (1415E)</v>
      </c>
      <c r="E43" s="162" t="str">
        <f>IFERROR(VLOOKUP(Government_revenues_table[[#This Row],[GFS Classification]],Table6_GFS_codes_classification[],COLUMNS($F:I)+3,FALSE),"Do not enter data")</f>
        <v>Royalties (1415E1)</v>
      </c>
      <c r="F43" s="213" t="s">
        <v>539</v>
      </c>
      <c r="G43" s="213" t="s">
        <v>416</v>
      </c>
      <c r="H43" s="213" t="s">
        <v>567</v>
      </c>
      <c r="I43" s="213" t="s">
        <v>346</v>
      </c>
      <c r="J43" s="350">
        <v>202385004.57897377</v>
      </c>
      <c r="K43" s="213" t="s">
        <v>199</v>
      </c>
      <c r="L43" s="213"/>
      <c r="M43" s="213"/>
      <c r="N43" s="213"/>
      <c r="O43" s="213"/>
      <c r="P43" s="213"/>
      <c r="Q43" s="213"/>
      <c r="R43" s="351"/>
      <c r="S43" s="213"/>
      <c r="T43" s="213"/>
      <c r="U43" s="213"/>
    </row>
    <row r="44" spans="2:21">
      <c r="B44" s="162" t="str">
        <f>IFERROR(VLOOKUP(Government_revenues_table[[#This Row],[GFS Classification]],Table6_GFS_codes_classification[],COLUMNS($F:F)+3,FALSE),"Do not enter data")</f>
        <v>Other revenue (14E)</v>
      </c>
      <c r="C44" s="162" t="str">
        <f>IFERROR(VLOOKUP(Government_revenues_table[[#This Row],[GFS Classification]],Table6_GFS_codes_classification[],COLUMNS($F:G)+3,FALSE),"Do not enter data")</f>
        <v>Property income (141E)</v>
      </c>
      <c r="D44" s="162" t="str">
        <f>IFERROR(VLOOKUP(Government_revenues_table[[#This Row],[GFS Classification]],Table6_GFS_codes_classification[],COLUMNS($F:H)+3,FALSE),"Do not enter data")</f>
        <v>Rent (1415E)</v>
      </c>
      <c r="E44" s="162" t="str">
        <f>IFERROR(VLOOKUP(Government_revenues_table[[#This Row],[GFS Classification]],Table6_GFS_codes_classification[],COLUMNS($F:I)+3,FALSE),"Do not enter data")</f>
        <v>Royalties (1415E1)</v>
      </c>
      <c r="F44" s="213" t="s">
        <v>539</v>
      </c>
      <c r="G44" s="213" t="s">
        <v>416</v>
      </c>
      <c r="H44" s="213" t="s">
        <v>568</v>
      </c>
      <c r="I44" s="213" t="s">
        <v>348</v>
      </c>
      <c r="J44" s="350">
        <v>3846221.1709972587</v>
      </c>
      <c r="K44" s="213" t="s">
        <v>199</v>
      </c>
      <c r="L44" s="213"/>
      <c r="M44" s="213"/>
      <c r="N44" s="213"/>
      <c r="O44" s="213"/>
      <c r="P44" s="213"/>
      <c r="Q44" s="213"/>
      <c r="R44" s="351"/>
      <c r="S44" s="213"/>
      <c r="T44" s="213"/>
      <c r="U44" s="213"/>
    </row>
    <row r="45" spans="2:21">
      <c r="B45" s="163" t="str">
        <f>IFERROR(VLOOKUP(Government_revenues_table[[#This Row],[GFS Classification]],Table6_GFS_codes_classification[],COLUMNS($F:F)+3,FALSE),"Do not enter data")</f>
        <v>Other revenue (14E)</v>
      </c>
      <c r="C45" s="163" t="str">
        <f>IFERROR(VLOOKUP(Government_revenues_table[[#This Row],[GFS Classification]],Table6_GFS_codes_classification[],COLUMNS($F:G)+3,FALSE),"Do not enter data")</f>
        <v>Property income (141E)</v>
      </c>
      <c r="D45" s="163" t="str">
        <f>IFERROR(VLOOKUP(Government_revenues_table[[#This Row],[GFS Classification]],Table6_GFS_codes_classification[],COLUMNS($F:H)+3,FALSE),"Do not enter data")</f>
        <v>Dividends (1412E)</v>
      </c>
      <c r="E45" s="163" t="str">
        <f>IFERROR(VLOOKUP(Government_revenues_table[[#This Row],[GFS Classification]],Table6_GFS_codes_classification[],COLUMNS($F:I)+3,FALSE),"Do not enter data")</f>
        <v>From government participation (equity) (1412E2)</v>
      </c>
      <c r="F45" s="213" t="s">
        <v>564</v>
      </c>
      <c r="G45" s="213" t="s">
        <v>416</v>
      </c>
      <c r="H45" s="213" t="s">
        <v>569</v>
      </c>
      <c r="I45" s="213" t="s">
        <v>352</v>
      </c>
      <c r="J45" s="349">
        <v>7436127.948727848</v>
      </c>
      <c r="K45" s="213" t="s">
        <v>199</v>
      </c>
      <c r="L45" s="213"/>
      <c r="M45" s="213"/>
      <c r="N45" s="213"/>
      <c r="O45" s="213"/>
      <c r="P45" s="213"/>
      <c r="Q45" s="213"/>
      <c r="R45" s="352"/>
      <c r="S45" s="213"/>
      <c r="T45" s="213"/>
      <c r="U45" s="213"/>
    </row>
    <row r="46" spans="2:21">
      <c r="B46" s="162" t="str">
        <f>IFERROR(VLOOKUP(Government_revenues_table[[#This Row],[GFS Classification]],Table6_GFS_codes_classification[],COLUMNS($F:F)+3,FALSE),"Do not enter data")</f>
        <v>Taxes (11E)</v>
      </c>
      <c r="C46" s="162" t="str">
        <f>IFERROR(VLOOKUP(Government_revenues_table[[#This Row],[GFS Classification]],Table6_GFS_codes_classification[],COLUMNS($F:G)+3,FALSE),"Do not enter data")</f>
        <v>Taxes on goods and services (114E)</v>
      </c>
      <c r="D46" s="162" t="str">
        <f>IFERROR(VLOOKUP(Government_revenues_table[[#This Row],[GFS Classification]],Table6_GFS_codes_classification[],COLUMNS($F:H)+3,FALSE),"Do not enter data")</f>
        <v>Taxes on use of goods/permission to use goods or perform activities (1145E)</v>
      </c>
      <c r="E46" s="162" t="str">
        <f>IFERROR(VLOOKUP(Government_revenues_table[[#This Row],[GFS Classification]],Table6_GFS_codes_classification[],COLUMNS($F:I)+3,FALSE),"Do not enter data")</f>
        <v>Licence fees (114521E)</v>
      </c>
      <c r="F46" s="213" t="s">
        <v>547</v>
      </c>
      <c r="G46" s="213" t="s">
        <v>416</v>
      </c>
      <c r="H46" s="213" t="s">
        <v>570</v>
      </c>
      <c r="I46" s="213" t="s">
        <v>347</v>
      </c>
      <c r="J46" s="349">
        <v>6700665.6364619127</v>
      </c>
      <c r="K46" s="213" t="s">
        <v>199</v>
      </c>
      <c r="L46" s="213"/>
      <c r="M46" s="213"/>
      <c r="N46" s="213"/>
      <c r="O46" s="213"/>
      <c r="P46" s="213"/>
      <c r="Q46" s="213"/>
      <c r="R46" s="213"/>
      <c r="S46" s="213"/>
      <c r="T46" s="213"/>
      <c r="U46" s="213"/>
    </row>
    <row r="47" spans="2:21">
      <c r="B47" s="162" t="str">
        <f>IFERROR(VLOOKUP(Government_revenues_table[[#This Row],[GFS Classification]],Table6_GFS_codes_classification[],COLUMNS($F:F)+3,FALSE),"Do not enter data")</f>
        <v>Taxes (11E)</v>
      </c>
      <c r="C47" s="162" t="str">
        <f>IFERROR(VLOOKUP(Government_revenues_table[[#This Row],[GFS Classification]],Table6_GFS_codes_classification[],COLUMNS($F:G)+3,FALSE),"Do not enter data")</f>
        <v>Other taxes payable by natural resource companies (116E)</v>
      </c>
      <c r="D47" s="162" t="str">
        <f>IFERROR(VLOOKUP(Government_revenues_table[[#This Row],[GFS Classification]],Table6_GFS_codes_classification[],COLUMNS($F:H)+3,FALSE),"Do not enter data")</f>
        <v>Other taxes payable by natural resource companies (116E)</v>
      </c>
      <c r="E47" s="162" t="str">
        <f>IFERROR(VLOOKUP(Government_revenues_table[[#This Row],[GFS Classification]],Table6_GFS_codes_classification[],COLUMNS($F:I)+3,FALSE),"Do not enter data")</f>
        <v>Other taxes payable by natural resource companies (116E)</v>
      </c>
      <c r="F47" s="213" t="s">
        <v>550</v>
      </c>
      <c r="G47" s="213" t="s">
        <v>416</v>
      </c>
      <c r="H47" s="213" t="s">
        <v>571</v>
      </c>
      <c r="I47" s="213" t="s">
        <v>354</v>
      </c>
      <c r="J47" s="349">
        <v>0</v>
      </c>
      <c r="K47" s="213" t="s">
        <v>199</v>
      </c>
      <c r="L47" s="213"/>
      <c r="M47" s="213"/>
      <c r="N47" s="213"/>
      <c r="O47" s="213"/>
      <c r="P47" s="213"/>
      <c r="Q47" s="213"/>
      <c r="R47" s="213"/>
      <c r="S47" s="213"/>
      <c r="T47" s="213"/>
      <c r="U47" s="213"/>
    </row>
    <row r="48" spans="2:21">
      <c r="B48" s="162" t="str">
        <f>IFERROR(VLOOKUP(Government_revenues_table[[#This Row],[GFS Classification]],Table6_GFS_codes_classification[],COLUMNS($F:F)+3,FALSE),"Do not enter data")</f>
        <v>Taxes (11E)</v>
      </c>
      <c r="C48" s="162" t="str">
        <f>IFERROR(VLOOKUP(Government_revenues_table[[#This Row],[GFS Classification]],Table6_GFS_codes_classification[],COLUMNS($F:G)+3,FALSE),"Do not enter data")</f>
        <v>Taxes on goods and services (114E)</v>
      </c>
      <c r="D48" s="162" t="str">
        <f>IFERROR(VLOOKUP(Government_revenues_table[[#This Row],[GFS Classification]],Table6_GFS_codes_classification[],COLUMNS($F:H)+3,FALSE),"Do not enter data")</f>
        <v>Taxes on use of goods/permission to use goods or perform activities (1145E)</v>
      </c>
      <c r="E48" s="162" t="str">
        <f>IFERROR(VLOOKUP(Government_revenues_table[[#This Row],[GFS Classification]],Table6_GFS_codes_classification[],COLUMNS($F:I)+3,FALSE),"Do not enter data")</f>
        <v>Licence fees (114521E)</v>
      </c>
      <c r="F48" s="213" t="s">
        <v>547</v>
      </c>
      <c r="G48" s="213" t="s">
        <v>416</v>
      </c>
      <c r="H48" s="213" t="s">
        <v>572</v>
      </c>
      <c r="I48" s="213" t="s">
        <v>347</v>
      </c>
      <c r="J48" s="349">
        <v>0</v>
      </c>
      <c r="K48" s="213" t="s">
        <v>199</v>
      </c>
      <c r="L48" s="213"/>
      <c r="M48" s="213"/>
      <c r="N48" s="213"/>
      <c r="O48" s="213"/>
      <c r="P48" s="213"/>
      <c r="Q48" s="213"/>
      <c r="R48" s="213"/>
      <c r="S48" s="213"/>
      <c r="T48" s="351"/>
      <c r="U48" s="213"/>
    </row>
    <row r="49" spans="2:20">
      <c r="B49" s="162" t="str">
        <f>IFERROR(VLOOKUP(Government_revenues_table[[#This Row],[GFS Classification]],Table6_GFS_codes_classification[],COLUMNS($F:F)+3,FALSE),"Do not enter data")</f>
        <v>Taxes (11E)</v>
      </c>
      <c r="C49" s="162" t="str">
        <f>IFERROR(VLOOKUP(Government_revenues_table[[#This Row],[GFS Classification]],Table6_GFS_codes_classification[],COLUMNS($F:G)+3,FALSE),"Do not enter data")</f>
        <v>Other taxes payable by natural resource companies (116E)</v>
      </c>
      <c r="D49" s="162" t="str">
        <f>IFERROR(VLOOKUP(Government_revenues_table[[#This Row],[GFS Classification]],Table6_GFS_codes_classification[],COLUMNS($F:H)+3,FALSE),"Do not enter data")</f>
        <v>Other taxes payable by natural resource companies (116E)</v>
      </c>
      <c r="E49" s="162" t="str">
        <f>IFERROR(VLOOKUP(Government_revenues_table[[#This Row],[GFS Classification]],Table6_GFS_codes_classification[],COLUMNS($F:I)+3,FALSE),"Do not enter data")</f>
        <v>Other taxes payable by natural resource companies (116E)</v>
      </c>
      <c r="F49" s="213" t="s">
        <v>550</v>
      </c>
      <c r="G49" s="213" t="s">
        <v>416</v>
      </c>
      <c r="H49" s="213" t="s">
        <v>573</v>
      </c>
      <c r="I49" s="213" t="s">
        <v>350</v>
      </c>
      <c r="J49" s="349">
        <v>1221813.89367206</v>
      </c>
      <c r="K49" s="213" t="s">
        <v>199</v>
      </c>
      <c r="L49" s="213"/>
      <c r="M49" s="213"/>
      <c r="N49" s="213"/>
      <c r="O49" s="213"/>
      <c r="P49" s="213"/>
      <c r="Q49" s="213"/>
      <c r="R49" s="213"/>
      <c r="S49" s="213"/>
      <c r="T49" s="352"/>
    </row>
    <row r="50" spans="2:20">
      <c r="B50" s="162" t="str">
        <f>IFERROR(VLOOKUP(Government_revenues_table[[#This Row],[GFS Classification]],Table6_GFS_codes_classification[],COLUMNS($F:F)+3,FALSE),"Do not enter data")</f>
        <v>Taxes (11E)</v>
      </c>
      <c r="C50" s="162" t="str">
        <f>IFERROR(VLOOKUP(Government_revenues_table[[#This Row],[GFS Classification]],Table6_GFS_codes_classification[],COLUMNS($F:G)+3,FALSE),"Do not enter data")</f>
        <v>Taxes on goods and services (114E)</v>
      </c>
      <c r="D50" s="162" t="str">
        <f>IFERROR(VLOOKUP(Government_revenues_table[[#This Row],[GFS Classification]],Table6_GFS_codes_classification[],COLUMNS($F:H)+3,FALSE),"Do not enter data")</f>
        <v>Taxes on use of goods/permission to use goods or perform activities (1145E)</v>
      </c>
      <c r="E50" s="162" t="str">
        <f>IFERROR(VLOOKUP(Government_revenues_table[[#This Row],[GFS Classification]],Table6_GFS_codes_classification[],COLUMNS($F:I)+3,FALSE),"Do not enter data")</f>
        <v>Licence fees (114521E)</v>
      </c>
      <c r="F50" s="213" t="s">
        <v>547</v>
      </c>
      <c r="G50" s="213" t="s">
        <v>416</v>
      </c>
      <c r="H50" s="213" t="s">
        <v>574</v>
      </c>
      <c r="I50" s="213" t="s">
        <v>353</v>
      </c>
      <c r="J50" s="349">
        <v>1934263.5766958804</v>
      </c>
      <c r="K50" s="213" t="s">
        <v>199</v>
      </c>
      <c r="L50" s="213"/>
      <c r="M50" s="213"/>
      <c r="N50" s="213"/>
      <c r="O50" s="213"/>
      <c r="P50" s="213"/>
      <c r="Q50" s="213"/>
      <c r="R50" s="213"/>
      <c r="S50" s="213"/>
      <c r="T50" s="213"/>
    </row>
    <row r="51" spans="2:20">
      <c r="B51" s="162" t="str">
        <f>IFERROR(VLOOKUP(Government_revenues_table[[#This Row],[GFS Classification]],Table6_GFS_codes_classification[],COLUMNS($F:F)+3,FALSE),"Do not enter data")</f>
        <v>Taxes (11E)</v>
      </c>
      <c r="C51" s="162" t="str">
        <f>IFERROR(VLOOKUP(Government_revenues_table[[#This Row],[GFS Classification]],Table6_GFS_codes_classification[],COLUMNS($F:G)+3,FALSE),"Do not enter data")</f>
        <v>Taxes on property (113E)</v>
      </c>
      <c r="D51" s="162" t="str">
        <f>IFERROR(VLOOKUP(Government_revenues_table[[#This Row],[GFS Classification]],Table6_GFS_codes_classification[],COLUMNS($F:H)+3,FALSE),"Do not enter data")</f>
        <v>Taxes on property (113E)</v>
      </c>
      <c r="E51" s="162" t="str">
        <f>IFERROR(VLOOKUP(Government_revenues_table[[#This Row],[GFS Classification]],Table6_GFS_codes_classification[],COLUMNS($F:I)+3,FALSE),"Do not enter data")</f>
        <v>Taxes on property (113E)</v>
      </c>
      <c r="F51" s="213" t="s">
        <v>536</v>
      </c>
      <c r="G51" s="213" t="s">
        <v>416</v>
      </c>
      <c r="H51" s="213" t="s">
        <v>575</v>
      </c>
      <c r="I51" s="213" t="s">
        <v>378</v>
      </c>
      <c r="J51" s="218">
        <v>0</v>
      </c>
      <c r="K51" s="213" t="s">
        <v>199</v>
      </c>
      <c r="L51" s="213"/>
      <c r="M51" s="213"/>
      <c r="N51" s="213"/>
      <c r="O51" s="213"/>
      <c r="P51" s="213"/>
      <c r="Q51" s="213"/>
      <c r="R51" s="351"/>
      <c r="S51" s="213"/>
      <c r="T51" s="213"/>
    </row>
    <row r="52" spans="2:20">
      <c r="B52" s="162" t="str">
        <f>IFERROR(VLOOKUP(Government_revenues_table[[#This Row],[GFS Classification]],Table6_GFS_codes_classification[],COLUMNS($F:F)+3,FALSE),"Do not enter data")</f>
        <v>Taxes (11E)</v>
      </c>
      <c r="C52" s="162" t="str">
        <f>IFERROR(VLOOKUP(Government_revenues_table[[#This Row],[GFS Classification]],Table6_GFS_codes_classification[],COLUMNS($F:G)+3,FALSE),"Do not enter data")</f>
        <v>Taxes on goods and services (114E)</v>
      </c>
      <c r="D52" s="162" t="str">
        <f>IFERROR(VLOOKUP(Government_revenues_table[[#This Row],[GFS Classification]],Table6_GFS_codes_classification[],COLUMNS($F:H)+3,FALSE),"Do not enter data")</f>
        <v>Taxes on use of goods/permission to use goods or perform activities (1145E)</v>
      </c>
      <c r="E52" s="162" t="str">
        <f>IFERROR(VLOOKUP(Government_revenues_table[[#This Row],[GFS Classification]],Table6_GFS_codes_classification[],COLUMNS($F:I)+3,FALSE),"Do not enter data")</f>
        <v>Licence fees (114521E)</v>
      </c>
      <c r="F52" s="213" t="s">
        <v>547</v>
      </c>
      <c r="G52" s="213" t="s">
        <v>416</v>
      </c>
      <c r="H52" s="213" t="s">
        <v>576</v>
      </c>
      <c r="I52" s="213" t="s">
        <v>347</v>
      </c>
      <c r="J52" s="349">
        <v>0</v>
      </c>
      <c r="K52" s="213" t="s">
        <v>199</v>
      </c>
      <c r="L52" s="213"/>
      <c r="M52" s="213"/>
      <c r="N52" s="213"/>
      <c r="O52" s="213"/>
      <c r="P52" s="213"/>
      <c r="Q52" s="213"/>
      <c r="R52" s="352"/>
      <c r="S52" s="213"/>
      <c r="T52" s="351"/>
    </row>
    <row r="53" spans="2:20">
      <c r="B53" s="162" t="str">
        <f>IFERROR(VLOOKUP(Government_revenues_table[[#This Row],[GFS Classification]],Table6_GFS_codes_classification[],COLUMNS($F:F)+3,FALSE),"Do not enter data")</f>
        <v>Taxes (11E)</v>
      </c>
      <c r="C53" s="162" t="str">
        <f>IFERROR(VLOOKUP(Government_revenues_table[[#This Row],[GFS Classification]],Table6_GFS_codes_classification[],COLUMNS($F:G)+3,FALSE),"Do not enter data")</f>
        <v>Taxes on goods and services (114E)</v>
      </c>
      <c r="D53" s="162" t="str">
        <f>IFERROR(VLOOKUP(Government_revenues_table[[#This Row],[GFS Classification]],Table6_GFS_codes_classification[],COLUMNS($F:H)+3,FALSE),"Do not enter data")</f>
        <v>Taxes on use of goods/permission to use goods or perform activities (1145E)</v>
      </c>
      <c r="E53" s="162" t="str">
        <f>IFERROR(VLOOKUP(Government_revenues_table[[#This Row],[GFS Classification]],Table6_GFS_codes_classification[],COLUMNS($F:I)+3,FALSE),"Do not enter data")</f>
        <v>Licence fees (114521E)</v>
      </c>
      <c r="F53" s="213" t="s">
        <v>547</v>
      </c>
      <c r="G53" s="213" t="s">
        <v>416</v>
      </c>
      <c r="H53" s="213" t="s">
        <v>577</v>
      </c>
      <c r="I53" s="213" t="s">
        <v>347</v>
      </c>
      <c r="J53" s="349">
        <v>9311152.0829311609</v>
      </c>
      <c r="K53" s="213" t="s">
        <v>199</v>
      </c>
      <c r="L53" s="213"/>
      <c r="M53" s="213"/>
      <c r="N53" s="213"/>
      <c r="O53" s="213"/>
      <c r="P53" s="213"/>
      <c r="Q53" s="213"/>
      <c r="R53" s="352"/>
      <c r="S53" s="213"/>
      <c r="T53" s="352"/>
    </row>
    <row r="54" spans="2:20">
      <c r="B54" s="163" t="str">
        <f>IFERROR(VLOOKUP(Government_revenues_table[[#This Row],[GFS Classification]],Table6_GFS_codes_classification[],COLUMNS($F:F)+3,FALSE),"Do not enter data")</f>
        <v>Taxes (11E)</v>
      </c>
      <c r="C54" s="163" t="str">
        <f>IFERROR(VLOOKUP(Government_revenues_table[[#This Row],[GFS Classification]],Table6_GFS_codes_classification[],COLUMNS($F:G)+3,FALSE),"Do not enter data")</f>
        <v>Taxes on goods and services (114E)</v>
      </c>
      <c r="D54" s="163" t="str">
        <f>IFERROR(VLOOKUP(Government_revenues_table[[#This Row],[GFS Classification]],Table6_GFS_codes_classification[],COLUMNS($F:H)+3,FALSE),"Do not enter data")</f>
        <v>Taxes on use of goods/permission to use goods or perform activities (1145E)</v>
      </c>
      <c r="E54" s="163" t="str">
        <f>IFERROR(VLOOKUP(Government_revenues_table[[#This Row],[GFS Classification]],Table6_GFS_codes_classification[],COLUMNS($F:I)+3,FALSE),"Do not enter data")</f>
        <v>Licence fees (114521E)</v>
      </c>
      <c r="F54" s="213" t="s">
        <v>547</v>
      </c>
      <c r="G54" s="213" t="s">
        <v>416</v>
      </c>
      <c r="H54" s="213" t="s">
        <v>578</v>
      </c>
      <c r="I54" s="213" t="s">
        <v>347</v>
      </c>
      <c r="J54" s="349">
        <v>0</v>
      </c>
      <c r="K54" s="213" t="s">
        <v>199</v>
      </c>
      <c r="L54" s="213"/>
      <c r="M54" s="213"/>
      <c r="N54" s="213"/>
      <c r="O54" s="213"/>
      <c r="P54" s="213"/>
      <c r="Q54" s="213"/>
      <c r="R54" s="352"/>
      <c r="S54" s="213"/>
      <c r="T54" s="351"/>
    </row>
    <row r="55" spans="2:20">
      <c r="B55" s="162" t="str">
        <f>IFERROR(VLOOKUP(Government_revenues_table[[#This Row],[GFS Classification]],Table6_GFS_codes_classification[],COLUMNS($F:F)+3,FALSE),"Do not enter data")</f>
        <v>Taxes (11E)</v>
      </c>
      <c r="C55" s="162" t="str">
        <f>IFERROR(VLOOKUP(Government_revenues_table[[#This Row],[GFS Classification]],Table6_GFS_codes_classification[],COLUMNS($F:G)+3,FALSE),"Do not enter data")</f>
        <v>Taxes on goods and services (114E)</v>
      </c>
      <c r="D55" s="162" t="str">
        <f>IFERROR(VLOOKUP(Government_revenues_table[[#This Row],[GFS Classification]],Table6_GFS_codes_classification[],COLUMNS($F:H)+3,FALSE),"Do not enter data")</f>
        <v>Taxes on use of goods/permission to use goods or perform activities (1145E)</v>
      </c>
      <c r="E55" s="162" t="str">
        <f>IFERROR(VLOOKUP(Government_revenues_table[[#This Row],[GFS Classification]],Table6_GFS_codes_classification[],COLUMNS($F:I)+3,FALSE),"Do not enter data")</f>
        <v>Licence fees (114521E)</v>
      </c>
      <c r="F55" s="213" t="s">
        <v>547</v>
      </c>
      <c r="G55" s="213" t="s">
        <v>416</v>
      </c>
      <c r="H55" s="213" t="s">
        <v>579</v>
      </c>
      <c r="I55" s="213" t="s">
        <v>347</v>
      </c>
      <c r="J55" s="349">
        <v>0</v>
      </c>
      <c r="K55" s="213" t="s">
        <v>199</v>
      </c>
      <c r="L55" s="213"/>
      <c r="M55" s="213"/>
      <c r="N55" s="213"/>
      <c r="O55" s="213"/>
      <c r="P55" s="213"/>
      <c r="Q55" s="213"/>
      <c r="R55" s="213"/>
      <c r="S55" s="213"/>
      <c r="T55" s="351"/>
    </row>
    <row r="56" spans="2:20">
      <c r="B56" s="162" t="str">
        <f>IFERROR(VLOOKUP(Government_revenues_table[[#This Row],[GFS Classification]],Table6_GFS_codes_classification[],COLUMNS($F:F)+3,FALSE),"Do not enter data")</f>
        <v>Taxes (11E)</v>
      </c>
      <c r="C56" s="162" t="str">
        <f>IFERROR(VLOOKUP(Government_revenues_table[[#This Row],[GFS Classification]],Table6_GFS_codes_classification[],COLUMNS($F:G)+3,FALSE),"Do not enter data")</f>
        <v>Taxes on goods and services (114E)</v>
      </c>
      <c r="D56" s="162" t="str">
        <f>IFERROR(VLOOKUP(Government_revenues_table[[#This Row],[GFS Classification]],Table6_GFS_codes_classification[],COLUMNS($F:H)+3,FALSE),"Do not enter data")</f>
        <v>Taxes on use of goods/permission to use goods or perform activities (1145E)</v>
      </c>
      <c r="E56" s="162" t="str">
        <f>IFERROR(VLOOKUP(Government_revenues_table[[#This Row],[GFS Classification]],Table6_GFS_codes_classification[],COLUMNS($F:I)+3,FALSE),"Do not enter data")</f>
        <v>Licence fees (114521E)</v>
      </c>
      <c r="F56" s="213" t="s">
        <v>547</v>
      </c>
      <c r="G56" s="213" t="s">
        <v>416</v>
      </c>
      <c r="H56" s="213" t="s">
        <v>580</v>
      </c>
      <c r="I56" s="213" t="s">
        <v>347</v>
      </c>
      <c r="J56" s="350">
        <v>6972019.0629705414</v>
      </c>
      <c r="K56" s="213" t="s">
        <v>199</v>
      </c>
      <c r="L56" s="213"/>
      <c r="M56" s="213"/>
      <c r="N56" s="213"/>
      <c r="O56" s="213"/>
      <c r="P56" s="213"/>
      <c r="Q56" s="213"/>
      <c r="R56" s="213"/>
      <c r="S56" s="213"/>
      <c r="T56" s="213"/>
    </row>
    <row r="57" spans="2:20">
      <c r="B57" s="162" t="str">
        <f>IFERROR(VLOOKUP(Government_revenues_table[[#This Row],[GFS Classification]],Table6_GFS_codes_classification[],COLUMNS($F:F)+3,FALSE),"Do not enter data")</f>
        <v>Taxes (11E)</v>
      </c>
      <c r="C57" s="162" t="str">
        <f>IFERROR(VLOOKUP(Government_revenues_table[[#This Row],[GFS Classification]],Table6_GFS_codes_classification[],COLUMNS($F:G)+3,FALSE),"Do not enter data")</f>
        <v>Taxes on property (113E)</v>
      </c>
      <c r="D57" s="162" t="str">
        <f>IFERROR(VLOOKUP(Government_revenues_table[[#This Row],[GFS Classification]],Table6_GFS_codes_classification[],COLUMNS($F:H)+3,FALSE),"Do not enter data")</f>
        <v>Taxes on property (113E)</v>
      </c>
      <c r="E57" s="162" t="str">
        <f>IFERROR(VLOOKUP(Government_revenues_table[[#This Row],[GFS Classification]],Table6_GFS_codes_classification[],COLUMNS($F:I)+3,FALSE),"Do not enter data")</f>
        <v>Taxes on property (113E)</v>
      </c>
      <c r="F57" s="213" t="s">
        <v>536</v>
      </c>
      <c r="G57" s="213" t="s">
        <v>416</v>
      </c>
      <c r="H57" s="213" t="s">
        <v>575</v>
      </c>
      <c r="I57" s="213" t="s">
        <v>369</v>
      </c>
      <c r="J57" s="350">
        <v>529573.19999999995</v>
      </c>
      <c r="K57" s="213" t="s">
        <v>199</v>
      </c>
      <c r="L57" s="213"/>
      <c r="M57" s="213"/>
      <c r="N57" s="213"/>
      <c r="O57" s="213"/>
      <c r="P57" s="213"/>
      <c r="Q57" s="213"/>
      <c r="R57" s="213"/>
      <c r="S57" s="213"/>
      <c r="T57" s="352"/>
    </row>
    <row r="58" spans="2:20">
      <c r="B58" s="162" t="str">
        <f>IFERROR(VLOOKUP(Government_revenues_table[[#This Row],[GFS Classification]],Table6_GFS_codes_classification[],COLUMNS($F:F)+3,FALSE),"Do not enter data")</f>
        <v>Taxes (11E)</v>
      </c>
      <c r="C58" s="162" t="str">
        <f>IFERROR(VLOOKUP(Government_revenues_table[[#This Row],[GFS Classification]],Table6_GFS_codes_classification[],COLUMNS($F:G)+3,FALSE),"Do not enter data")</f>
        <v>Taxes on property (113E)</v>
      </c>
      <c r="D58" s="162" t="str">
        <f>IFERROR(VLOOKUP(Government_revenues_table[[#This Row],[GFS Classification]],Table6_GFS_codes_classification[],COLUMNS($F:H)+3,FALSE),"Do not enter data")</f>
        <v>Taxes on property (113E)</v>
      </c>
      <c r="E58" s="162" t="str">
        <f>IFERROR(VLOOKUP(Government_revenues_table[[#This Row],[GFS Classification]],Table6_GFS_codes_classification[],COLUMNS($F:I)+3,FALSE),"Do not enter data")</f>
        <v>Taxes on property (113E)</v>
      </c>
      <c r="F58" s="213" t="s">
        <v>536</v>
      </c>
      <c r="G58" s="213" t="s">
        <v>416</v>
      </c>
      <c r="H58" s="213" t="s">
        <v>575</v>
      </c>
      <c r="I58" s="213" t="s">
        <v>370</v>
      </c>
      <c r="J58" s="350">
        <v>34747.69</v>
      </c>
      <c r="K58" s="213" t="s">
        <v>199</v>
      </c>
      <c r="L58" s="213"/>
      <c r="M58" s="213"/>
      <c r="N58" s="213"/>
      <c r="O58" s="213"/>
      <c r="P58" s="213"/>
      <c r="Q58" s="213"/>
      <c r="R58" s="213"/>
      <c r="S58" s="213"/>
      <c r="T58" s="352"/>
    </row>
    <row r="59" spans="2:20" ht="15.6" thickBot="1">
      <c r="B59" s="162" t="str">
        <f>IFERROR(VLOOKUP(Government_revenues_table[[#This Row],[GFS Classification]],Table6_GFS_codes_classification[],COLUMNS($F:F)+3,FALSE),"Do not enter data")</f>
        <v>Taxes (11E)</v>
      </c>
      <c r="C59" s="162" t="str">
        <f>IFERROR(VLOOKUP(Government_revenues_table[[#This Row],[GFS Classification]],Table6_GFS_codes_classification[],COLUMNS($F:G)+3,FALSE),"Do not enter data")</f>
        <v>Taxes on property (113E)</v>
      </c>
      <c r="D59" s="162" t="str">
        <f>IFERROR(VLOOKUP(Government_revenues_table[[#This Row],[GFS Classification]],Table6_GFS_codes_classification[],COLUMNS($F:H)+3,FALSE),"Do not enter data")</f>
        <v>Taxes on property (113E)</v>
      </c>
      <c r="E59" s="162" t="str">
        <f>IFERROR(VLOOKUP(Government_revenues_table[[#This Row],[GFS Classification]],Table6_GFS_codes_classification[],COLUMNS($F:I)+3,FALSE),"Do not enter data")</f>
        <v>Taxes on property (113E)</v>
      </c>
      <c r="F59" s="213" t="s">
        <v>536</v>
      </c>
      <c r="G59" s="213" t="s">
        <v>416</v>
      </c>
      <c r="H59" s="213" t="s">
        <v>575</v>
      </c>
      <c r="I59" s="213" t="s">
        <v>371</v>
      </c>
      <c r="J59" s="350">
        <v>32500.67</v>
      </c>
      <c r="K59" s="213" t="s">
        <v>199</v>
      </c>
      <c r="L59" s="213"/>
      <c r="M59" s="213"/>
      <c r="N59" s="213"/>
      <c r="O59" s="213"/>
      <c r="P59" s="213"/>
      <c r="Q59" s="213"/>
      <c r="R59" s="213"/>
      <c r="S59" s="213"/>
      <c r="T59" s="352"/>
    </row>
    <row r="60" spans="2:20" ht="15.6" thickBot="1">
      <c r="B60" s="162" t="str">
        <f>IFERROR(VLOOKUP(Government_revenues_table[[#This Row],[GFS Classification]],Table6_GFS_codes_classification[],COLUMNS($F:F)+3,FALSE),"Do not enter data")</f>
        <v>Taxes (11E)</v>
      </c>
      <c r="C60" s="162" t="str">
        <f>IFERROR(VLOOKUP(Government_revenues_table[[#This Row],[GFS Classification]],Table6_GFS_codes_classification[],COLUMNS($F:G)+3,FALSE),"Do not enter data")</f>
        <v>Taxes on property (113E)</v>
      </c>
      <c r="D60" s="162" t="str">
        <f>IFERROR(VLOOKUP(Government_revenues_table[[#This Row],[GFS Classification]],Table6_GFS_codes_classification[],COLUMNS($F:H)+3,FALSE),"Do not enter data")</f>
        <v>Taxes on property (113E)</v>
      </c>
      <c r="E60" s="162" t="str">
        <f>IFERROR(VLOOKUP(Government_revenues_table[[#This Row],[GFS Classification]],Table6_GFS_codes_classification[],COLUMNS($F:I)+3,FALSE),"Do not enter data")</f>
        <v>Taxes on property (113E)</v>
      </c>
      <c r="F60" s="213" t="s">
        <v>536</v>
      </c>
      <c r="G60" s="213" t="s">
        <v>416</v>
      </c>
      <c r="H60" s="213" t="s">
        <v>575</v>
      </c>
      <c r="I60" s="214" t="s">
        <v>358</v>
      </c>
      <c r="J60" s="350">
        <v>32936.180070267554</v>
      </c>
      <c r="K60" s="213" t="s">
        <v>199</v>
      </c>
      <c r="L60" s="213"/>
      <c r="M60" s="213"/>
      <c r="N60" s="213"/>
      <c r="O60" s="213"/>
      <c r="P60" s="213"/>
      <c r="Q60" s="213"/>
      <c r="R60" s="213"/>
      <c r="S60" s="213"/>
      <c r="T60" s="352"/>
    </row>
    <row r="61" spans="2:20" ht="15.6" thickBot="1">
      <c r="B61" s="162" t="str">
        <f>IFERROR(VLOOKUP(Government_revenues_table[[#This Row],[GFS Classification]],Table6_GFS_codes_classification[],COLUMNS($F:F)+3,FALSE),"Do not enter data")</f>
        <v>Taxes (11E)</v>
      </c>
      <c r="C61" s="162" t="str">
        <f>IFERROR(VLOOKUP(Government_revenues_table[[#This Row],[GFS Classification]],Table6_GFS_codes_classification[],COLUMNS($F:G)+3,FALSE),"Do not enter data")</f>
        <v>Taxes on property (113E)</v>
      </c>
      <c r="D61" s="162" t="str">
        <f>IFERROR(VLOOKUP(Government_revenues_table[[#This Row],[GFS Classification]],Table6_GFS_codes_classification[],COLUMNS($F:H)+3,FALSE),"Do not enter data")</f>
        <v>Taxes on property (113E)</v>
      </c>
      <c r="E61" s="162" t="str">
        <f>IFERROR(VLOOKUP(Government_revenues_table[[#This Row],[GFS Classification]],Table6_GFS_codes_classification[],COLUMNS($F:I)+3,FALSE),"Do not enter data")</f>
        <v>Taxes on property (113E)</v>
      </c>
      <c r="F61" s="213" t="s">
        <v>536</v>
      </c>
      <c r="G61" s="213" t="s">
        <v>416</v>
      </c>
      <c r="H61" s="213" t="s">
        <v>575</v>
      </c>
      <c r="I61" s="213" t="s">
        <v>372</v>
      </c>
      <c r="J61" s="350">
        <v>10788.193506042238</v>
      </c>
      <c r="K61" s="213" t="s">
        <v>199</v>
      </c>
      <c r="L61" s="213"/>
      <c r="M61" s="213"/>
      <c r="N61" s="213"/>
      <c r="O61" s="213"/>
      <c r="P61" s="213"/>
      <c r="Q61" s="213"/>
      <c r="R61" s="213"/>
      <c r="S61" s="213"/>
      <c r="T61" s="352"/>
    </row>
    <row r="62" spans="2:20" ht="15.6" thickBot="1">
      <c r="B62" s="162" t="str">
        <f>IFERROR(VLOOKUP(Government_revenues_table[[#This Row],[GFS Classification]],Table6_GFS_codes_classification[],COLUMNS($F:F)+3,FALSE),"Do not enter data")</f>
        <v>Taxes (11E)</v>
      </c>
      <c r="C62" s="162" t="str">
        <f>IFERROR(VLOOKUP(Government_revenues_table[[#This Row],[GFS Classification]],Table6_GFS_codes_classification[],COLUMNS($F:G)+3,FALSE),"Do not enter data")</f>
        <v>Taxes on property (113E)</v>
      </c>
      <c r="D62" s="162" t="str">
        <f>IFERROR(VLOOKUP(Government_revenues_table[[#This Row],[GFS Classification]],Table6_GFS_codes_classification[],COLUMNS($F:H)+3,FALSE),"Do not enter data")</f>
        <v>Taxes on property (113E)</v>
      </c>
      <c r="E62" s="162" t="str">
        <f>IFERROR(VLOOKUP(Government_revenues_table[[#This Row],[GFS Classification]],Table6_GFS_codes_classification[],COLUMNS($F:I)+3,FALSE),"Do not enter data")</f>
        <v>Taxes on property (113E)</v>
      </c>
      <c r="F62" s="213" t="s">
        <v>536</v>
      </c>
      <c r="G62" s="213" t="s">
        <v>416</v>
      </c>
      <c r="H62" s="213" t="s">
        <v>575</v>
      </c>
      <c r="I62" s="214" t="s">
        <v>373</v>
      </c>
      <c r="J62" s="350">
        <v>70460.59997683487</v>
      </c>
      <c r="K62" s="213" t="s">
        <v>199</v>
      </c>
      <c r="L62" s="213"/>
      <c r="M62" s="213"/>
      <c r="N62" s="213"/>
      <c r="O62" s="213"/>
      <c r="P62" s="213"/>
      <c r="Q62" s="213"/>
      <c r="R62" s="213"/>
      <c r="S62" s="213"/>
      <c r="T62" s="352"/>
    </row>
    <row r="63" spans="2:20">
      <c r="B63" s="162" t="str">
        <f>IFERROR(VLOOKUP(Government_revenues_table[[#This Row],[GFS Classification]],Table6_GFS_codes_classification[],COLUMNS($F:F)+3,FALSE),"Do not enter data")</f>
        <v>Taxes (11E)</v>
      </c>
      <c r="C63" s="162" t="str">
        <f>IFERROR(VLOOKUP(Government_revenues_table[[#This Row],[GFS Classification]],Table6_GFS_codes_classification[],COLUMNS($F:G)+3,FALSE),"Do not enter data")</f>
        <v>Taxes on property (113E)</v>
      </c>
      <c r="D63" s="162" t="str">
        <f>IFERROR(VLOOKUP(Government_revenues_table[[#This Row],[GFS Classification]],Table6_GFS_codes_classification[],COLUMNS($F:H)+3,FALSE),"Do not enter data")</f>
        <v>Taxes on property (113E)</v>
      </c>
      <c r="E63" s="162" t="str">
        <f>IFERROR(VLOOKUP(Government_revenues_table[[#This Row],[GFS Classification]],Table6_GFS_codes_classification[],COLUMNS($F:I)+3,FALSE),"Do not enter data")</f>
        <v>Taxes on property (113E)</v>
      </c>
      <c r="F63" s="213" t="s">
        <v>536</v>
      </c>
      <c r="G63" s="213" t="s">
        <v>416</v>
      </c>
      <c r="H63" s="213" t="s">
        <v>575</v>
      </c>
      <c r="I63" s="213" t="s">
        <v>374</v>
      </c>
      <c r="J63" s="350">
        <v>288082.12038145243</v>
      </c>
      <c r="K63" s="213" t="s">
        <v>199</v>
      </c>
      <c r="L63" s="213"/>
      <c r="M63" s="213"/>
      <c r="N63" s="213"/>
      <c r="O63" s="213"/>
      <c r="P63" s="213"/>
      <c r="Q63" s="213"/>
      <c r="R63" s="213"/>
      <c r="S63" s="213"/>
      <c r="T63" s="352"/>
    </row>
    <row r="64" spans="2:20">
      <c r="B64" s="162" t="str">
        <f>IFERROR(VLOOKUP(Government_revenues_table[[#This Row],[GFS Classification]],Table6_GFS_codes_classification[],COLUMNS($F:F)+3,FALSE),"Do not enter data")</f>
        <v>Taxes (11E)</v>
      </c>
      <c r="C64" s="162" t="str">
        <f>IFERROR(VLOOKUP(Government_revenues_table[[#This Row],[GFS Classification]],Table6_GFS_codes_classification[],COLUMNS($F:G)+3,FALSE),"Do not enter data")</f>
        <v>Taxes on property (113E)</v>
      </c>
      <c r="D64" s="162" t="str">
        <f>IFERROR(VLOOKUP(Government_revenues_table[[#This Row],[GFS Classification]],Table6_GFS_codes_classification[],COLUMNS($F:H)+3,FALSE),"Do not enter data")</f>
        <v>Taxes on property (113E)</v>
      </c>
      <c r="E64" s="162" t="str">
        <f>IFERROR(VLOOKUP(Government_revenues_table[[#This Row],[GFS Classification]],Table6_GFS_codes_classification[],COLUMNS($F:I)+3,FALSE),"Do not enter data")</f>
        <v>Taxes on property (113E)</v>
      </c>
      <c r="F64" s="213" t="s">
        <v>536</v>
      </c>
      <c r="G64" s="213" t="s">
        <v>416</v>
      </c>
      <c r="H64" s="213" t="s">
        <v>575</v>
      </c>
      <c r="I64" s="213" t="s">
        <v>375</v>
      </c>
      <c r="J64" s="350">
        <v>84712.366317902779</v>
      </c>
      <c r="K64" s="213" t="s">
        <v>199</v>
      </c>
      <c r="L64" s="213"/>
      <c r="M64" s="213"/>
      <c r="N64" s="213"/>
      <c r="O64" s="213"/>
      <c r="P64" s="213"/>
      <c r="Q64" s="213"/>
      <c r="R64" s="213"/>
      <c r="S64" s="213"/>
      <c r="T64" s="352"/>
    </row>
    <row r="65" spans="2:20">
      <c r="B65" s="162" t="str">
        <f>IFERROR(VLOOKUP(Government_revenues_table[[#This Row],[GFS Classification]],Table6_GFS_codes_classification[],COLUMNS($F:F)+3,FALSE),"Do not enter data")</f>
        <v>Taxes (11E)</v>
      </c>
      <c r="C65" s="162" t="str">
        <f>IFERROR(VLOOKUP(Government_revenues_table[[#This Row],[GFS Classification]],Table6_GFS_codes_classification[],COLUMNS($F:G)+3,FALSE),"Do not enter data")</f>
        <v>Taxes on property (113E)</v>
      </c>
      <c r="D65" s="162" t="str">
        <f>IFERROR(VLOOKUP(Government_revenues_table[[#This Row],[GFS Classification]],Table6_GFS_codes_classification[],COLUMNS($F:H)+3,FALSE),"Do not enter data")</f>
        <v>Taxes on property (113E)</v>
      </c>
      <c r="E65" s="162" t="str">
        <f>IFERROR(VLOOKUP(Government_revenues_table[[#This Row],[GFS Classification]],Table6_GFS_codes_classification[],COLUMNS($F:I)+3,FALSE),"Do not enter data")</f>
        <v>Taxes on property (113E)</v>
      </c>
      <c r="F65" s="213" t="s">
        <v>536</v>
      </c>
      <c r="G65" s="213" t="s">
        <v>416</v>
      </c>
      <c r="H65" s="213" t="s">
        <v>575</v>
      </c>
      <c r="I65" s="213" t="s">
        <v>376</v>
      </c>
      <c r="J65" s="350">
        <v>87351.839697308984</v>
      </c>
      <c r="K65" s="213" t="s">
        <v>199</v>
      </c>
      <c r="L65" s="213"/>
      <c r="M65" s="213"/>
      <c r="N65" s="213"/>
      <c r="O65" s="213"/>
      <c r="P65" s="213"/>
      <c r="Q65" s="213"/>
      <c r="R65" s="213"/>
      <c r="S65" s="213"/>
      <c r="T65" s="352"/>
    </row>
    <row r="66" spans="2:20">
      <c r="B66" s="162" t="str">
        <f>IFERROR(VLOOKUP(Government_revenues_table[[#This Row],[GFS Classification]],Table6_GFS_codes_classification[],COLUMNS($F:F)+3,FALSE),"Do not enter data")</f>
        <v>Taxes (11E)</v>
      </c>
      <c r="C66" s="162" t="str">
        <f>IFERROR(VLOOKUP(Government_revenues_table[[#This Row],[GFS Classification]],Table6_GFS_codes_classification[],COLUMNS($F:G)+3,FALSE),"Do not enter data")</f>
        <v>Taxes on property (113E)</v>
      </c>
      <c r="D66" s="162" t="str">
        <f>IFERROR(VLOOKUP(Government_revenues_table[[#This Row],[GFS Classification]],Table6_GFS_codes_classification[],COLUMNS($F:H)+3,FALSE),"Do not enter data")</f>
        <v>Taxes on property (113E)</v>
      </c>
      <c r="E66" s="162" t="str">
        <f>IFERROR(VLOOKUP(Government_revenues_table[[#This Row],[GFS Classification]],Table6_GFS_codes_classification[],COLUMNS($F:I)+3,FALSE),"Do not enter data")</f>
        <v>Taxes on property (113E)</v>
      </c>
      <c r="F66" s="213" t="s">
        <v>536</v>
      </c>
      <c r="G66" s="213" t="s">
        <v>416</v>
      </c>
      <c r="H66" s="213" t="s">
        <v>575</v>
      </c>
      <c r="I66" s="213" t="s">
        <v>377</v>
      </c>
      <c r="J66" s="350">
        <v>42083.317246438361</v>
      </c>
      <c r="K66" s="213" t="s">
        <v>199</v>
      </c>
      <c r="L66" s="213"/>
      <c r="M66" s="213"/>
      <c r="N66" s="213"/>
      <c r="O66" s="213"/>
      <c r="P66" s="213"/>
      <c r="Q66" s="213"/>
      <c r="R66" s="213"/>
      <c r="S66" s="213"/>
      <c r="T66" s="352"/>
    </row>
    <row r="67" spans="2:20">
      <c r="B67" s="162" t="str">
        <f>IFERROR(VLOOKUP(Government_revenues_table[[#This Row],[GFS Classification]],Table6_GFS_codes_classification[],COLUMNS($F:F)+3,FALSE),"Do not enter data")</f>
        <v>Taxes (11E)</v>
      </c>
      <c r="C67" s="162" t="str">
        <f>IFERROR(VLOOKUP(Government_revenues_table[[#This Row],[GFS Classification]],Table6_GFS_codes_classification[],COLUMNS($F:G)+3,FALSE),"Do not enter data")</f>
        <v>Taxes on property (113E)</v>
      </c>
      <c r="D67" s="162" t="str">
        <f>IFERROR(VLOOKUP(Government_revenues_table[[#This Row],[GFS Classification]],Table6_GFS_codes_classification[],COLUMNS($F:H)+3,FALSE),"Do not enter data")</f>
        <v>Taxes on property (113E)</v>
      </c>
      <c r="E67" s="162" t="str">
        <f>IFERROR(VLOOKUP(Government_revenues_table[[#This Row],[GFS Classification]],Table6_GFS_codes_classification[],COLUMNS($F:I)+3,FALSE),"Do not enter data")</f>
        <v>Taxes on property (113E)</v>
      </c>
      <c r="F67" s="213" t="s">
        <v>536</v>
      </c>
      <c r="G67" s="213" t="s">
        <v>416</v>
      </c>
      <c r="H67" s="213" t="s">
        <v>575</v>
      </c>
      <c r="I67" s="213" t="s">
        <v>367</v>
      </c>
      <c r="J67" s="350">
        <v>96521.369831280637</v>
      </c>
      <c r="K67" s="213" t="s">
        <v>199</v>
      </c>
      <c r="L67" s="213"/>
      <c r="M67" s="213"/>
      <c r="N67" s="213"/>
      <c r="O67" s="213"/>
      <c r="P67" s="213"/>
      <c r="Q67" s="213"/>
      <c r="R67" s="213"/>
      <c r="S67" s="213"/>
      <c r="T67" s="352"/>
    </row>
    <row r="68" spans="2:20" ht="15.6" thickBot="1">
      <c r="B68" s="213"/>
      <c r="C68" s="213"/>
      <c r="D68" s="213"/>
      <c r="E68" s="213"/>
      <c r="F68" s="213"/>
      <c r="G68" s="213"/>
      <c r="H68" s="213"/>
      <c r="I68" s="213"/>
      <c r="J68" s="213"/>
      <c r="K68" s="213"/>
      <c r="L68" s="213"/>
      <c r="M68" s="213"/>
      <c r="N68" s="213"/>
      <c r="O68" s="213"/>
      <c r="P68" s="213"/>
      <c r="Q68" s="213"/>
      <c r="R68" s="213"/>
      <c r="S68" s="213"/>
      <c r="T68" s="213"/>
    </row>
    <row r="69" spans="2:20" ht="15.6" thickBot="1">
      <c r="B69" s="213"/>
      <c r="C69" s="213"/>
      <c r="D69" s="213"/>
      <c r="E69" s="213"/>
      <c r="F69" s="213"/>
      <c r="G69" s="213"/>
      <c r="H69" s="213"/>
      <c r="I69" s="214"/>
      <c r="J69" s="161">
        <f>SUMIF(Government_revenues_table[Currency],"USD",Government_revenues_table[Revenue value])+(IFERROR(SUMIF(Government_revenues_table[Currency],"&lt;&gt;USD",Government_revenues_table[Revenue value])/'Part 1 - About'!$E$45,0))</f>
        <v>1524837376.2407856</v>
      </c>
      <c r="K69" s="213" t="s">
        <v>199</v>
      </c>
      <c r="L69" s="213"/>
      <c r="M69" s="213"/>
      <c r="N69" s="213"/>
      <c r="O69" s="213"/>
      <c r="P69" s="213"/>
      <c r="Q69" s="213"/>
      <c r="R69" s="213"/>
      <c r="S69" s="213"/>
      <c r="T69" s="352"/>
    </row>
    <row r="70" spans="2:20" ht="21" customHeight="1" thickBot="1">
      <c r="B70" s="213"/>
      <c r="C70" s="213"/>
      <c r="D70" s="213"/>
      <c r="E70" s="213"/>
      <c r="F70" s="213"/>
      <c r="G70" s="213"/>
      <c r="H70" s="213"/>
      <c r="I70" s="213"/>
      <c r="J70" s="351"/>
      <c r="K70" s="213"/>
      <c r="L70" s="213"/>
      <c r="M70" s="213"/>
      <c r="N70" s="213"/>
      <c r="O70" s="213"/>
      <c r="P70" s="213"/>
      <c r="Q70" s="213"/>
      <c r="R70" s="213"/>
      <c r="S70" s="213"/>
      <c r="T70" s="213"/>
    </row>
    <row r="71" spans="2:20" ht="15.6" thickBot="1">
      <c r="B71" s="213"/>
      <c r="C71" s="213"/>
      <c r="D71" s="213"/>
      <c r="E71" s="213"/>
      <c r="F71" s="213"/>
      <c r="G71" s="213"/>
      <c r="H71" s="213"/>
      <c r="I71" s="214"/>
      <c r="J71" s="161">
        <f>IF('Part 1 - About'!$E$44="USD",0,SUMIF(Government_revenues_table[Currency],'Part 1 - About'!$E$44,Government_revenues_table[Revenue value]))+(IFERROR(SUMIF(Government_revenues_table[Currency],"USD",Government_revenues_table[Revenue value])*'Part 1 - About'!$E$45,0))</f>
        <v>7898962576.4025173</v>
      </c>
      <c r="K71" s="213" t="s">
        <v>58</v>
      </c>
      <c r="L71" s="213"/>
      <c r="M71" s="213"/>
      <c r="N71" s="213"/>
      <c r="O71" s="213"/>
      <c r="P71" s="213"/>
      <c r="Q71" s="213"/>
      <c r="R71" s="213"/>
      <c r="S71" s="213"/>
      <c r="T71" s="213"/>
    </row>
    <row r="72" spans="2:20">
      <c r="B72" s="213"/>
      <c r="C72" s="213"/>
      <c r="D72" s="213"/>
      <c r="E72" s="213"/>
      <c r="F72" s="213"/>
      <c r="G72" s="213"/>
      <c r="H72" s="213"/>
      <c r="I72" s="213"/>
      <c r="J72" s="213"/>
      <c r="K72" s="213"/>
      <c r="L72" s="213"/>
      <c r="M72" s="213"/>
      <c r="N72" s="213"/>
      <c r="O72" s="213"/>
      <c r="P72" s="213"/>
      <c r="Q72" s="213"/>
      <c r="R72" s="213"/>
      <c r="S72" s="213"/>
      <c r="T72" s="213"/>
    </row>
    <row r="73" spans="2:20">
      <c r="B73" s="213"/>
      <c r="C73" s="213"/>
      <c r="D73" s="213"/>
      <c r="E73" s="213"/>
      <c r="F73" s="213"/>
      <c r="G73" s="213"/>
      <c r="H73" s="213"/>
      <c r="I73" s="213"/>
      <c r="J73" s="213"/>
      <c r="K73" s="213"/>
      <c r="L73" s="213"/>
      <c r="M73" s="213"/>
      <c r="N73" s="213"/>
      <c r="O73" s="213"/>
      <c r="P73" s="213"/>
      <c r="Q73" s="213"/>
      <c r="R73" s="213"/>
      <c r="S73" s="213"/>
      <c r="T73" s="213"/>
    </row>
    <row r="74" spans="2:20">
      <c r="B74" s="213"/>
      <c r="C74" s="213"/>
      <c r="D74" s="213"/>
      <c r="E74" s="213"/>
      <c r="F74" s="213"/>
      <c r="G74" s="213"/>
      <c r="H74" s="213"/>
      <c r="I74" s="213"/>
      <c r="J74" s="213"/>
      <c r="K74" s="213"/>
      <c r="L74" s="213"/>
      <c r="M74" s="213"/>
      <c r="N74" s="213"/>
      <c r="O74" s="213"/>
      <c r="P74" s="213"/>
      <c r="Q74" s="213"/>
      <c r="R74" s="213"/>
      <c r="S74" s="213"/>
      <c r="T74" s="213"/>
    </row>
    <row r="75" spans="2:20">
      <c r="B75" s="213"/>
      <c r="C75" s="213"/>
      <c r="D75" s="213"/>
      <c r="E75" s="213"/>
      <c r="F75" s="213"/>
      <c r="G75" s="213"/>
      <c r="H75" s="213"/>
      <c r="I75" s="213"/>
      <c r="J75" s="173"/>
      <c r="K75" s="213"/>
      <c r="L75" s="213"/>
      <c r="M75" s="213"/>
      <c r="N75" s="213"/>
      <c r="O75" s="213"/>
      <c r="P75" s="213"/>
      <c r="Q75" s="213"/>
      <c r="R75" s="213"/>
      <c r="S75" s="213"/>
      <c r="T75" s="213"/>
    </row>
    <row r="76" spans="2:20">
      <c r="B76" s="213"/>
      <c r="C76" s="213"/>
      <c r="D76" s="213"/>
      <c r="E76" s="213"/>
      <c r="F76" s="213"/>
      <c r="G76" s="213"/>
      <c r="H76" s="213"/>
      <c r="I76" s="213"/>
      <c r="J76" s="166"/>
      <c r="K76" s="213"/>
      <c r="L76" s="213"/>
      <c r="M76" s="213"/>
      <c r="N76" s="213"/>
      <c r="O76" s="213"/>
      <c r="P76" s="213"/>
      <c r="Q76" s="213"/>
      <c r="R76" s="213"/>
      <c r="S76" s="213"/>
      <c r="T76" s="213"/>
    </row>
    <row r="77" spans="2:20">
      <c r="B77" s="213"/>
      <c r="C77" s="213"/>
      <c r="D77" s="213"/>
      <c r="E77" s="213"/>
      <c r="F77" s="213"/>
      <c r="G77" s="213"/>
      <c r="H77" s="213"/>
      <c r="I77" s="213"/>
      <c r="J77" s="166"/>
      <c r="K77" s="165"/>
      <c r="L77" s="213"/>
      <c r="M77" s="213"/>
      <c r="N77" s="213"/>
      <c r="O77" s="213"/>
      <c r="P77" s="213"/>
      <c r="Q77" s="213"/>
      <c r="R77" s="213"/>
      <c r="S77" s="213"/>
      <c r="T77" s="213"/>
    </row>
    <row r="78" spans="2:20">
      <c r="B78" s="213"/>
      <c r="C78" s="213"/>
      <c r="D78" s="213"/>
      <c r="E78" s="213"/>
      <c r="F78" s="213"/>
      <c r="G78" s="213"/>
      <c r="H78" s="213"/>
      <c r="I78" s="213"/>
      <c r="J78" s="166"/>
      <c r="K78" s="165"/>
      <c r="L78" s="213"/>
      <c r="M78" s="213"/>
      <c r="N78" s="213"/>
      <c r="O78" s="213"/>
      <c r="P78" s="213"/>
      <c r="Q78" s="213"/>
      <c r="R78" s="213"/>
      <c r="S78" s="213"/>
      <c r="T78" s="213"/>
    </row>
    <row r="79" spans="2:20">
      <c r="B79" s="213"/>
      <c r="C79" s="213"/>
      <c r="D79" s="213"/>
      <c r="E79" s="213"/>
      <c r="F79" s="164"/>
      <c r="G79" s="165"/>
      <c r="H79" s="165"/>
      <c r="I79" s="165"/>
      <c r="J79" s="166"/>
      <c r="K79" s="165"/>
      <c r="L79" s="213"/>
      <c r="M79" s="213"/>
      <c r="N79" s="213"/>
      <c r="O79" s="213"/>
      <c r="P79" s="213"/>
      <c r="Q79" s="213"/>
      <c r="R79" s="213"/>
      <c r="S79" s="213"/>
      <c r="T79" s="213"/>
    </row>
    <row r="80" spans="2:20">
      <c r="B80" s="213"/>
      <c r="C80" s="213"/>
      <c r="D80" s="213"/>
      <c r="E80" s="213"/>
      <c r="F80" s="164" t="s">
        <v>581</v>
      </c>
      <c r="G80" s="165" t="s">
        <v>582</v>
      </c>
      <c r="H80" s="165"/>
      <c r="I80" s="165"/>
      <c r="J80" s="166"/>
      <c r="K80" s="165"/>
      <c r="L80" s="213"/>
      <c r="M80" s="213"/>
      <c r="N80" s="213"/>
      <c r="O80" s="213"/>
      <c r="P80" s="213"/>
      <c r="Q80" s="213"/>
      <c r="R80" s="213"/>
      <c r="S80" s="213"/>
      <c r="T80" s="213"/>
    </row>
    <row r="81" spans="6:11">
      <c r="F81" s="164" t="s">
        <v>583</v>
      </c>
      <c r="G81" s="165" t="s">
        <v>584</v>
      </c>
      <c r="H81" s="165"/>
      <c r="I81" s="165"/>
      <c r="J81" s="166"/>
      <c r="K81" s="165"/>
    </row>
    <row r="82" spans="6:11">
      <c r="F82" s="164"/>
      <c r="G82" s="167" t="s">
        <v>387</v>
      </c>
      <c r="H82" s="167" t="s">
        <v>532</v>
      </c>
      <c r="I82" s="167" t="s">
        <v>533</v>
      </c>
      <c r="J82" s="168" t="s">
        <v>534</v>
      </c>
      <c r="K82" s="167" t="s">
        <v>463</v>
      </c>
    </row>
    <row r="83" spans="6:11">
      <c r="F83" s="164"/>
      <c r="G83" s="169" t="s">
        <v>88</v>
      </c>
      <c r="H83" s="169" t="s">
        <v>585</v>
      </c>
      <c r="I83" s="169" t="s">
        <v>586</v>
      </c>
      <c r="J83" s="215">
        <v>140436657.96000001</v>
      </c>
      <c r="K83" s="170" t="s">
        <v>199</v>
      </c>
    </row>
    <row r="84" spans="6:11">
      <c r="F84" s="164"/>
      <c r="G84" s="165" t="s">
        <v>88</v>
      </c>
      <c r="H84" s="165" t="s">
        <v>587</v>
      </c>
      <c r="I84" s="165" t="s">
        <v>586</v>
      </c>
      <c r="J84" s="216">
        <v>590843395.19999993</v>
      </c>
      <c r="K84" s="170" t="s">
        <v>199</v>
      </c>
    </row>
    <row r="85" spans="6:11">
      <c r="F85" s="164"/>
      <c r="G85" s="165" t="s">
        <v>416</v>
      </c>
      <c r="H85" s="165" t="s">
        <v>588</v>
      </c>
      <c r="I85" s="165" t="s">
        <v>586</v>
      </c>
      <c r="J85" s="216">
        <v>109300145.68356434</v>
      </c>
      <c r="K85" s="170" t="s">
        <v>199</v>
      </c>
    </row>
    <row r="86" spans="6:11">
      <c r="F86" s="164"/>
      <c r="G86" s="165" t="s">
        <v>416</v>
      </c>
      <c r="H86" s="165" t="s">
        <v>589</v>
      </c>
      <c r="I86" s="165" t="s">
        <v>586</v>
      </c>
      <c r="J86" s="216">
        <v>31848841.114242695</v>
      </c>
      <c r="K86" s="170" t="s">
        <v>199</v>
      </c>
    </row>
    <row r="87" spans="6:11">
      <c r="F87" s="164"/>
      <c r="G87" s="165" t="s">
        <v>416</v>
      </c>
      <c r="H87" s="165" t="s">
        <v>590</v>
      </c>
      <c r="I87" s="165" t="s">
        <v>586</v>
      </c>
      <c r="J87" s="216">
        <v>65498841.141268671</v>
      </c>
      <c r="K87" s="170" t="s">
        <v>199</v>
      </c>
    </row>
    <row r="88" spans="6:11">
      <c r="F88" s="164"/>
      <c r="G88" s="165" t="s">
        <v>416</v>
      </c>
      <c r="H88" s="165" t="s">
        <v>591</v>
      </c>
      <c r="I88" s="165" t="s">
        <v>586</v>
      </c>
      <c r="J88" s="216">
        <v>231081.90417358401</v>
      </c>
      <c r="K88" s="165" t="s">
        <v>199</v>
      </c>
    </row>
    <row r="89" spans="6:11" ht="19.5" thickBot="1">
      <c r="F89" s="164"/>
      <c r="G89" s="171" t="s">
        <v>592</v>
      </c>
      <c r="H89" s="171"/>
      <c r="I89" s="219"/>
      <c r="J89" s="269">
        <f>SUM(J83:J88)</f>
        <v>938158963.00324917</v>
      </c>
      <c r="K89" s="171" t="s">
        <v>199</v>
      </c>
    </row>
    <row r="90" spans="6:11" ht="15.6" thickTop="1">
      <c r="F90" s="164" t="s">
        <v>593</v>
      </c>
      <c r="G90" s="165" t="s">
        <v>594</v>
      </c>
      <c r="H90" s="165"/>
      <c r="I90" s="165"/>
      <c r="J90" s="166"/>
      <c r="K90" s="165"/>
    </row>
    <row r="91" spans="6:11">
      <c r="F91" s="164" t="s">
        <v>595</v>
      </c>
      <c r="G91" s="165" t="s">
        <v>594</v>
      </c>
      <c r="H91" s="165"/>
      <c r="I91" s="165"/>
      <c r="J91" s="166"/>
      <c r="K91" s="165"/>
    </row>
    <row r="92" spans="6:11">
      <c r="F92" s="164" t="s">
        <v>596</v>
      </c>
      <c r="G92" s="165" t="s">
        <v>594</v>
      </c>
      <c r="H92" s="165"/>
      <c r="I92" s="165"/>
      <c r="J92" s="166"/>
      <c r="K92" s="165"/>
    </row>
    <row r="93" spans="6:11">
      <c r="F93" s="164"/>
      <c r="G93" s="165"/>
      <c r="H93" s="165"/>
      <c r="I93" s="165"/>
      <c r="J93" s="166"/>
      <c r="K93" s="165"/>
    </row>
    <row r="94" spans="6:11">
      <c r="F94" s="164"/>
      <c r="G94" s="165"/>
      <c r="H94" s="165"/>
      <c r="I94" s="165"/>
      <c r="J94" s="166"/>
      <c r="K94" s="165"/>
    </row>
    <row r="95" spans="6:11" ht="18.75" customHeight="1">
      <c r="F95" s="164"/>
      <c r="G95" s="165"/>
      <c r="H95" s="165"/>
      <c r="I95" s="165"/>
      <c r="J95" s="166"/>
      <c r="K95" s="165"/>
    </row>
    <row r="96" spans="6:11" ht="15.75" customHeight="1">
      <c r="F96" s="164"/>
      <c r="G96" s="165"/>
      <c r="H96" s="165"/>
      <c r="I96" s="165"/>
      <c r="J96" s="166"/>
      <c r="K96" s="165"/>
    </row>
    <row r="97" spans="6:14">
      <c r="F97" s="164"/>
      <c r="G97" s="165"/>
      <c r="H97" s="165"/>
      <c r="I97" s="165"/>
      <c r="J97" s="166"/>
      <c r="K97" s="165"/>
      <c r="L97" s="213"/>
      <c r="M97" s="213"/>
      <c r="N97" s="213"/>
    </row>
    <row r="98" spans="6:14">
      <c r="F98" s="164"/>
      <c r="G98" s="165"/>
      <c r="H98" s="165"/>
      <c r="I98" s="165"/>
      <c r="J98" s="166"/>
      <c r="K98" s="165"/>
      <c r="L98" s="213"/>
      <c r="M98" s="213"/>
      <c r="N98" s="213"/>
    </row>
    <row r="99" spans="6:14">
      <c r="F99" s="25"/>
      <c r="G99" s="25"/>
      <c r="H99" s="25"/>
      <c r="I99" s="25"/>
      <c r="J99" s="25"/>
      <c r="K99" s="25"/>
      <c r="L99" s="213"/>
      <c r="M99" s="213"/>
      <c r="N99" s="213"/>
    </row>
    <row r="100" spans="6:14" ht="15.75" customHeight="1" thickBot="1">
      <c r="F100" s="313"/>
      <c r="G100" s="313"/>
      <c r="H100" s="313"/>
      <c r="I100" s="313"/>
      <c r="J100" s="313"/>
      <c r="K100" s="313"/>
      <c r="L100" s="313"/>
      <c r="M100" s="313"/>
      <c r="N100" s="313"/>
    </row>
    <row r="101" spans="6:14">
      <c r="F101" s="314"/>
      <c r="G101" s="314"/>
      <c r="H101" s="314"/>
      <c r="I101" s="314"/>
      <c r="J101" s="314"/>
      <c r="K101" s="314"/>
      <c r="L101" s="314"/>
      <c r="M101" s="314"/>
      <c r="N101" s="314"/>
    </row>
    <row r="102" spans="6:14" ht="15.6" thickBot="1">
      <c r="F102" s="296" t="s">
        <v>33</v>
      </c>
      <c r="G102" s="297"/>
      <c r="H102" s="297"/>
      <c r="I102" s="297"/>
      <c r="J102" s="297"/>
      <c r="K102" s="297"/>
      <c r="L102" s="297"/>
      <c r="M102" s="297"/>
      <c r="N102" s="297"/>
    </row>
    <row r="103" spans="6:14">
      <c r="F103" s="298" t="s">
        <v>34</v>
      </c>
      <c r="G103" s="299"/>
      <c r="H103" s="299"/>
      <c r="I103" s="299"/>
      <c r="J103" s="299"/>
      <c r="K103" s="299"/>
      <c r="L103" s="299"/>
      <c r="M103" s="299"/>
      <c r="N103" s="299"/>
    </row>
    <row r="104" spans="6:14" ht="15.6" thickBot="1">
      <c r="F104" s="315"/>
      <c r="G104" s="315"/>
      <c r="H104" s="315"/>
      <c r="I104" s="315"/>
      <c r="J104" s="315"/>
      <c r="K104" s="315"/>
      <c r="L104" s="315"/>
      <c r="M104" s="315"/>
      <c r="N104" s="315"/>
    </row>
    <row r="105" spans="6:14">
      <c r="F105" s="287" t="s">
        <v>35</v>
      </c>
      <c r="G105" s="287"/>
      <c r="H105" s="287"/>
      <c r="I105" s="287"/>
      <c r="J105" s="287"/>
      <c r="K105" s="287"/>
      <c r="L105" s="287"/>
      <c r="M105" s="287"/>
      <c r="N105" s="287"/>
    </row>
    <row r="106" spans="6:14" ht="15.75" customHeight="1">
      <c r="F106" s="276" t="s">
        <v>36</v>
      </c>
      <c r="G106" s="276"/>
      <c r="H106" s="276"/>
      <c r="I106" s="276"/>
      <c r="J106" s="276"/>
      <c r="K106" s="276"/>
      <c r="L106" s="276"/>
      <c r="M106" s="276"/>
      <c r="N106" s="276"/>
    </row>
    <row r="107" spans="6:14">
      <c r="F107" s="287" t="s">
        <v>38</v>
      </c>
      <c r="G107" s="287"/>
      <c r="H107" s="287"/>
      <c r="I107" s="287"/>
      <c r="J107" s="287"/>
      <c r="K107" s="287"/>
      <c r="L107" s="287"/>
      <c r="M107" s="287"/>
      <c r="N107" s="287"/>
    </row>
  </sheetData>
  <sheetProtection insertRows="0"/>
  <protectedRanges>
    <protectedRange algorithmName="SHA-512" hashValue="19r0bVvPR7yZA0UiYij7Tv1CBk3noIABvFePbLhCJ4nk3L6A+Fy+RdPPS3STf+a52x4pG2PQK4FAkXK9epnlIA==" saltValue="gQC4yrLvnbJqxYZ0KSEoZA==" spinCount="100000" sqref="K68:K76 K83:K87 J22:K67" name="Government revenues"/>
    <protectedRange algorithmName="SHA-512" hashValue="19r0bVvPR7yZA0UiYij7Tv1CBk3noIABvFePbLhCJ4nk3L6A+Fy+RdPPS3STf+a52x4pG2PQK4FAkXK9epnlIA==" saltValue="gQC4yrLvnbJqxYZ0KSEoZA==" spinCount="100000" sqref="F77:G78" name="Government revenues_7"/>
    <protectedRange algorithmName="SHA-512" hashValue="19r0bVvPR7yZA0UiYij7Tv1CBk3noIABvFePbLhCJ4nk3L6A+Fy+RdPPS3STf+a52x4pG2PQK4FAkXK9epnlIA==" saltValue="gQC4yrLvnbJqxYZ0KSEoZA==" spinCount="100000" sqref="I77:I78" name="Government revenues_4_6"/>
    <protectedRange algorithmName="SHA-512" hashValue="19r0bVvPR7yZA0UiYij7Tv1CBk3noIABvFePbLhCJ4nk3L6A+Fy+RdPPS3STf+a52x4pG2PQK4FAkXK9epnlIA==" saltValue="gQC4yrLvnbJqxYZ0KSEoZA==" spinCount="100000" sqref="F22:F23 F25:F49 F66:F67" name="Government revenues_3_5"/>
    <protectedRange algorithmName="SHA-512" hashValue="19r0bVvPR7yZA0UiYij7Tv1CBk3noIABvFePbLhCJ4nk3L6A+Fy+RdPPS3STf+a52x4pG2PQK4FAkXK9epnlIA==" saltValue="gQC4yrLvnbJqxYZ0KSEoZA==" spinCount="100000" sqref="G22:G49 G66:G67" name="Government revenues_5_3"/>
    <protectedRange algorithmName="SHA-512" hashValue="19r0bVvPR7yZA0UiYij7Tv1CBk3noIABvFePbLhCJ4nk3L6A+Fy+RdPPS3STf+a52x4pG2PQK4FAkXK9epnlIA==" saltValue="gQC4yrLvnbJqxYZ0KSEoZA==" spinCount="100000" sqref="I22:I28 I76 I39:I49 I66" name="Government revenues_4_2_3"/>
    <protectedRange algorithmName="SHA-512" hashValue="19r0bVvPR7yZA0UiYij7Tv1CBk3noIABvFePbLhCJ4nk3L6A+Fy+RdPPS3STf+a52x4pG2PQK4FAkXK9epnlIA==" saltValue="gQC4yrLvnbJqxYZ0KSEoZA==" spinCount="100000" sqref="G68:G74 G50:G65" name="Government revenues_1_4"/>
    <protectedRange algorithmName="SHA-512" hashValue="19r0bVvPR7yZA0UiYij7Tv1CBk3noIABvFePbLhCJ4nk3L6A+Fy+RdPPS3STf+a52x4pG2PQK4FAkXK9epnlIA==" saltValue="gQC4yrLvnbJqxYZ0KSEoZA==" spinCount="100000" sqref="I69:I75 I50:I65 I67" name="Government revenues_4_1_3"/>
    <protectedRange algorithmName="SHA-512" hashValue="19r0bVvPR7yZA0UiYij7Tv1CBk3noIABvFePbLhCJ4nk3L6A+Fy+RdPPS3STf+a52x4pG2PQK4FAkXK9epnlIA==" saltValue="gQC4yrLvnbJqxYZ0KSEoZA==" spinCount="100000" sqref="F68:F74 F50:F65" name="Government revenues_3_1_3"/>
    <protectedRange algorithmName="SHA-512" hashValue="19r0bVvPR7yZA0UiYij7Tv1CBk3noIABvFePbLhCJ4nk3L6A+Fy+RdPPS3STf+a52x4pG2PQK4FAkXK9epnlIA==" saltValue="gQC4yrLvnbJqxYZ0KSEoZA==" spinCount="100000" sqref="F24" name="Government revenues_3_2_3"/>
    <protectedRange algorithmName="SHA-512" hashValue="19r0bVvPR7yZA0UiYij7Tv1CBk3noIABvFePbLhCJ4nk3L6A+Fy+RdPPS3STf+a52x4pG2PQK4FAkXK9epnlIA==" saltValue="gQC4yrLvnbJqxYZ0KSEoZA==" spinCount="100000" sqref="I29:I38" name="Government revenues_4_3_3"/>
  </protectedRanges>
  <mergeCells count="26">
    <mergeCell ref="F104:N104"/>
    <mergeCell ref="F105:N105"/>
    <mergeCell ref="F20:K20"/>
    <mergeCell ref="F16:N16"/>
    <mergeCell ref="P40:U40"/>
    <mergeCell ref="M19:N19"/>
    <mergeCell ref="M27:N27"/>
    <mergeCell ref="M28:N28"/>
    <mergeCell ref="M21:N21"/>
    <mergeCell ref="M22:N26"/>
    <mergeCell ref="F107:N107"/>
    <mergeCell ref="F18:K18"/>
    <mergeCell ref="F8:N8"/>
    <mergeCell ref="F9:N9"/>
    <mergeCell ref="F10:N10"/>
    <mergeCell ref="F11:N11"/>
    <mergeCell ref="F12:N12"/>
    <mergeCell ref="F13:N13"/>
    <mergeCell ref="F14:N14"/>
    <mergeCell ref="F15:N15"/>
    <mergeCell ref="M18:N18"/>
    <mergeCell ref="F100:N100"/>
    <mergeCell ref="F101:N101"/>
    <mergeCell ref="F102:N102"/>
    <mergeCell ref="F106:N106"/>
    <mergeCell ref="F103:N103"/>
  </mergeCells>
  <dataValidations xWindow="568" yWindow="567" count="12">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7 H39:H51 H77:H78 H56:H67" xr:uid="{96753914-5146-4744-8118-CB6B04557909}"/>
    <dataValidation type="textLength" allowBlank="1" showInputMessage="1" showErrorMessage="1" errorTitle="Please do not edit these cells" error="Please do not edit these cells" sqref="J21:K21 F21:H21 J75:J76"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99:K99" xr:uid="{B41B3659-95C0-4782-8249-C45F1BA8CF71}">
      <formula1>10000</formula1>
      <formula2>50000</formula2>
    </dataValidation>
    <dataValidation type="textLength" allowBlank="1" showInputMessage="1" showErrorMessage="1" sqref="B7:K20 F100:N104 B100:E107 J68 B68:E74 J72:J74 J70 L7:O99 A7:A107" xr:uid="{C34C43B0-4B88-4697-A1F8-6046FF94A4E3}">
      <formula1>9999999</formula1>
      <formula2>99999999</formula2>
    </dataValidation>
    <dataValidation type="textLength" allowBlank="1" showInputMessage="1" showErrorMessage="1" errorTitle="Do not edit these cells" error="Please do not edit these cells" sqref="F105:N107" xr:uid="{F2954D87-D339-415D-9481-D75E0A4DEE87}">
      <formula1>9999999</formula1>
      <formula2>99999999</formula2>
    </dataValidation>
    <dataValidation type="whole" allowBlank="1" showInputMessage="1" showErrorMessage="1" sqref="J71 J69" xr:uid="{89211BE3-9C99-4B00-84AC-51B5A538A063}">
      <formula1>1</formula1>
      <formula2>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52:H55 H28:H38" xr:uid="{C3E86AA9-5C5C-4DEA-A2A9-C3399ACFC6E3}">
      <formula1>Revenue_stream_list</formula1>
    </dataValidation>
    <dataValidation type="list" allowBlank="1" showInputMessage="1" showErrorMessage="1" sqref="F77:F78 F22:F67" xr:uid="{DD257359-3E72-4A1F-97B2-8785F081D057}">
      <formula1>GFS_list</formula1>
    </dataValidation>
    <dataValidation type="list" allowBlank="1" showInputMessage="1" showErrorMessage="1" promptTitle="Receiving government agency" prompt="Input the name of the government recipient here._x000a__x000a_Please refrain from using acronyms, and input complete name" sqref="I69:I76" xr:uid="{BB41A3C5-53CB-4745-9C4C-A68044E63689}">
      <formula1>Government_entities_list</formula1>
    </dataValidation>
    <dataValidation type="list" allowBlank="1" showInputMessage="1" showErrorMessage="1" sqref="K83:K89" xr:uid="{D192E264-08C1-4ABF-8184-48A13724DD23}">
      <formula1>Currency_code_list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67"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103:J103" r:id="rId3" display="Give us your feedback or report a conflict in the data! Write to us at  data@eiti.org" xr:uid="{75CFFD54-1803-40DD-84A4-A9C2A50A545A}"/>
    <hyperlink ref="F102:J102"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568" yWindow="567" count="3">
        <x14:dataValidation type="list" allowBlank="1" showInputMessage="1" showErrorMessage="1" xr:uid="{00000000-0002-0000-0300-000000000000}">
          <x14:formula1>
            <xm:f>Lists!$S$2:$S$29</xm:f>
          </x14:formula1>
          <xm:sqref>B22:E67</xm:sqref>
        </x14:dataValidation>
        <x14:dataValidation type="list" allowBlank="1" showInputMessage="1" showErrorMessage="1" xr:uid="{84FF5E48-7B81-4123-B271-67A5E717896F}">
          <x14:formula1>
            <xm:f>Lists!$I$11:$I$168</xm:f>
          </x14:formula1>
          <xm:sqref>K22:K76</xm:sqref>
        </x14:dataValidation>
        <x14:dataValidation type="list" allowBlank="1" showInputMessage="1" showErrorMessage="1" xr:uid="{3CB76AE9-A39E-4635-89D7-21C7679A1A8A}">
          <x14:formula1>
            <xm:f>'Part 3 - Reporting entities'!$B$15:$B$50</xm:f>
          </x14:formula1>
          <xm:sqref>I22:I67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AH281"/>
  <sheetViews>
    <sheetView showGridLines="0" topLeftCell="H1" zoomScaleNormal="100" workbookViewId="0">
      <selection activeCell="J19" sqref="J19"/>
    </sheetView>
  </sheetViews>
  <sheetFormatPr defaultColWidth="9.140625" defaultRowHeight="14.1"/>
  <cols>
    <col min="1" max="1" width="3.85546875" style="12" customWidth="1"/>
    <col min="2" max="2" width="0.140625" style="12" customWidth="1"/>
    <col min="3" max="3" width="40.140625" style="12" customWidth="1"/>
    <col min="4" max="4" width="28.5703125" style="12" customWidth="1"/>
    <col min="5" max="5" width="46.140625" style="12" customWidth="1"/>
    <col min="6" max="6" width="31.5703125" style="12" bestFit="1" customWidth="1"/>
    <col min="7" max="7" width="34.140625" style="12" bestFit="1" customWidth="1"/>
    <col min="8" max="8" width="22.85546875" style="12" bestFit="1" customWidth="1"/>
    <col min="9" max="9" width="27.140625" style="12" bestFit="1" customWidth="1"/>
    <col min="10" max="10" width="22.5703125" style="12"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34" s="37" customFormat="1" ht="15">
      <c r="B2" s="213"/>
      <c r="C2" s="288" t="s">
        <v>597</v>
      </c>
      <c r="D2" s="288"/>
      <c r="E2" s="288"/>
      <c r="F2" s="288"/>
      <c r="G2" s="288"/>
      <c r="H2" s="288"/>
      <c r="I2" s="288"/>
      <c r="J2" s="288"/>
      <c r="K2" s="288"/>
      <c r="L2" s="288"/>
      <c r="M2" s="288"/>
      <c r="N2" s="288"/>
      <c r="O2" s="213"/>
      <c r="P2" s="213"/>
      <c r="Q2" s="213"/>
      <c r="R2" s="213"/>
      <c r="S2" s="213"/>
      <c r="T2" s="213"/>
      <c r="U2" s="213"/>
      <c r="V2" s="213"/>
      <c r="W2" s="213"/>
      <c r="X2" s="213"/>
      <c r="Y2" s="213"/>
      <c r="Z2" s="213"/>
      <c r="AA2" s="213"/>
      <c r="AB2" s="213"/>
      <c r="AC2" s="213"/>
      <c r="AD2" s="213"/>
      <c r="AE2" s="213"/>
      <c r="AF2" s="213"/>
      <c r="AG2" s="213"/>
      <c r="AH2" s="213"/>
    </row>
    <row r="3" spans="2:34" ht="21" customHeight="1">
      <c r="C3" s="322" t="s">
        <v>598</v>
      </c>
      <c r="D3" s="322"/>
      <c r="E3" s="322"/>
      <c r="F3" s="322"/>
      <c r="G3" s="322"/>
      <c r="H3" s="322"/>
      <c r="I3" s="322"/>
      <c r="J3" s="322"/>
      <c r="K3" s="322"/>
      <c r="L3" s="322"/>
      <c r="M3" s="322"/>
      <c r="N3" s="322"/>
    </row>
    <row r="4" spans="2:34" s="37" customFormat="1" ht="15.6" customHeight="1">
      <c r="B4" s="213"/>
      <c r="C4" s="323" t="s">
        <v>599</v>
      </c>
      <c r="D4" s="323"/>
      <c r="E4" s="323"/>
      <c r="F4" s="323"/>
      <c r="G4" s="323"/>
      <c r="H4" s="323"/>
      <c r="I4" s="323"/>
      <c r="J4" s="323"/>
      <c r="K4" s="323"/>
      <c r="L4" s="323"/>
      <c r="M4" s="323"/>
      <c r="N4" s="323"/>
      <c r="O4" s="213"/>
      <c r="P4" s="213"/>
      <c r="Q4" s="213"/>
      <c r="R4" s="213"/>
      <c r="S4" s="213"/>
      <c r="T4" s="213"/>
      <c r="U4" s="213"/>
      <c r="V4" s="213"/>
      <c r="W4" s="213"/>
      <c r="X4" s="213"/>
      <c r="Y4" s="213"/>
      <c r="Z4" s="213"/>
      <c r="AA4" s="213"/>
      <c r="AB4" s="213"/>
      <c r="AC4" s="213"/>
      <c r="AD4" s="213"/>
      <c r="AE4" s="213"/>
      <c r="AF4" s="213"/>
      <c r="AG4" s="213"/>
      <c r="AH4" s="213"/>
    </row>
    <row r="5" spans="2:34" s="37" customFormat="1" ht="15.6" customHeight="1">
      <c r="B5" s="213"/>
      <c r="C5" s="323" t="s">
        <v>600</v>
      </c>
      <c r="D5" s="323"/>
      <c r="E5" s="323"/>
      <c r="F5" s="323"/>
      <c r="G5" s="323"/>
      <c r="H5" s="323"/>
      <c r="I5" s="323"/>
      <c r="J5" s="323"/>
      <c r="K5" s="323"/>
      <c r="L5" s="323"/>
      <c r="M5" s="323"/>
      <c r="N5" s="323"/>
      <c r="O5" s="213"/>
      <c r="P5" s="213"/>
      <c r="Q5" s="213"/>
      <c r="R5" s="213"/>
      <c r="S5" s="213"/>
      <c r="T5" s="213"/>
      <c r="U5" s="213"/>
      <c r="V5" s="213"/>
      <c r="W5" s="213"/>
      <c r="X5" s="213"/>
      <c r="Y5" s="213"/>
      <c r="Z5" s="213"/>
      <c r="AA5" s="213"/>
      <c r="AB5" s="213"/>
      <c r="AC5" s="213"/>
      <c r="AD5" s="213"/>
      <c r="AE5" s="213"/>
      <c r="AF5" s="213"/>
      <c r="AG5" s="213"/>
      <c r="AH5" s="213"/>
    </row>
    <row r="6" spans="2:34" s="37" customFormat="1" ht="15.6" customHeight="1">
      <c r="B6" s="213"/>
      <c r="C6" s="323" t="s">
        <v>601</v>
      </c>
      <c r="D6" s="323"/>
      <c r="E6" s="323"/>
      <c r="F6" s="323"/>
      <c r="G6" s="323"/>
      <c r="H6" s="323"/>
      <c r="I6" s="323"/>
      <c r="J6" s="323"/>
      <c r="K6" s="323"/>
      <c r="L6" s="323"/>
      <c r="M6" s="323"/>
      <c r="N6" s="323"/>
      <c r="O6" s="213"/>
      <c r="P6" s="213"/>
      <c r="Q6" s="213"/>
      <c r="R6" s="213"/>
      <c r="S6" s="213"/>
      <c r="T6" s="213"/>
      <c r="U6" s="213"/>
      <c r="V6" s="213"/>
      <c r="W6" s="213"/>
      <c r="X6" s="213"/>
      <c r="Y6" s="213"/>
      <c r="Z6" s="213"/>
      <c r="AA6" s="213"/>
      <c r="AB6" s="213"/>
      <c r="AC6" s="213"/>
      <c r="AD6" s="213"/>
      <c r="AE6" s="213"/>
      <c r="AF6" s="213"/>
      <c r="AG6" s="213"/>
      <c r="AH6" s="213"/>
    </row>
    <row r="7" spans="2:34" s="37" customFormat="1" ht="15.6" customHeight="1">
      <c r="B7" s="213"/>
      <c r="C7" s="323" t="s">
        <v>602</v>
      </c>
      <c r="D7" s="323"/>
      <c r="E7" s="323"/>
      <c r="F7" s="323"/>
      <c r="G7" s="323"/>
      <c r="H7" s="323"/>
      <c r="I7" s="323"/>
      <c r="J7" s="323"/>
      <c r="K7" s="323"/>
      <c r="L7" s="323"/>
      <c r="M7" s="323"/>
      <c r="N7" s="323"/>
      <c r="O7" s="213"/>
      <c r="P7" s="213"/>
      <c r="Q7" s="213"/>
      <c r="R7" s="213"/>
      <c r="S7" s="213"/>
      <c r="T7" s="213"/>
      <c r="U7" s="213"/>
      <c r="V7" s="213"/>
      <c r="W7" s="213"/>
      <c r="X7" s="213"/>
      <c r="Y7" s="213"/>
      <c r="Z7" s="213"/>
      <c r="AA7" s="213"/>
      <c r="AB7" s="213"/>
      <c r="AC7" s="213"/>
      <c r="AD7" s="213"/>
      <c r="AE7" s="213"/>
      <c r="AF7" s="213"/>
      <c r="AG7" s="213"/>
      <c r="AH7" s="213"/>
    </row>
    <row r="8" spans="2:34" s="37" customFormat="1" ht="15.6" customHeight="1">
      <c r="B8" s="213"/>
      <c r="C8" s="323" t="s">
        <v>603</v>
      </c>
      <c r="D8" s="323"/>
      <c r="E8" s="323"/>
      <c r="F8" s="323"/>
      <c r="G8" s="323"/>
      <c r="H8" s="323"/>
      <c r="I8" s="323"/>
      <c r="J8" s="323"/>
      <c r="K8" s="323"/>
      <c r="L8" s="323"/>
      <c r="M8" s="323"/>
      <c r="N8" s="323"/>
      <c r="O8" s="213"/>
      <c r="P8" s="213"/>
      <c r="Q8" s="213"/>
      <c r="R8" s="213"/>
      <c r="S8" s="213"/>
      <c r="T8" s="213"/>
      <c r="U8" s="213"/>
      <c r="V8" s="213"/>
      <c r="W8" s="213"/>
      <c r="X8" s="213"/>
      <c r="Y8" s="213"/>
      <c r="Z8" s="213"/>
      <c r="AA8" s="213"/>
      <c r="AB8" s="213"/>
      <c r="AC8" s="213"/>
      <c r="AD8" s="213"/>
      <c r="AE8" s="213"/>
      <c r="AF8" s="213"/>
      <c r="AG8" s="213"/>
      <c r="AH8" s="213"/>
    </row>
    <row r="9" spans="2:34" s="37" customFormat="1" ht="15">
      <c r="B9" s="213"/>
      <c r="C9" s="337" t="s">
        <v>335</v>
      </c>
      <c r="D9" s="337"/>
      <c r="E9" s="337"/>
      <c r="F9" s="337"/>
      <c r="G9" s="337"/>
      <c r="H9" s="337"/>
      <c r="I9" s="337"/>
      <c r="J9" s="337"/>
      <c r="K9" s="337"/>
      <c r="L9" s="337"/>
      <c r="M9" s="337"/>
      <c r="N9" s="337"/>
      <c r="O9" s="213"/>
      <c r="P9" s="213"/>
      <c r="Q9" s="213"/>
      <c r="R9" s="213"/>
      <c r="S9" s="213"/>
      <c r="T9" s="213"/>
      <c r="U9" s="213"/>
      <c r="V9" s="213"/>
      <c r="W9" s="213"/>
      <c r="X9" s="213"/>
      <c r="Y9" s="213"/>
      <c r="Z9" s="213"/>
      <c r="AA9" s="213"/>
      <c r="AB9" s="213"/>
      <c r="AC9" s="213"/>
      <c r="AD9" s="213"/>
      <c r="AE9" s="213"/>
      <c r="AF9" s="213"/>
      <c r="AG9" s="213"/>
      <c r="AH9" s="213"/>
    </row>
    <row r="10" spans="2:34">
      <c r="C10" s="353"/>
      <c r="D10" s="353"/>
      <c r="E10" s="353"/>
      <c r="F10" s="353"/>
      <c r="G10" s="353"/>
      <c r="H10" s="353"/>
      <c r="I10" s="353"/>
      <c r="J10" s="353"/>
      <c r="K10" s="353"/>
      <c r="L10" s="353"/>
      <c r="M10" s="353"/>
      <c r="N10" s="353"/>
    </row>
    <row r="11" spans="2:34" ht="22.5">
      <c r="C11" s="300" t="s">
        <v>604</v>
      </c>
      <c r="D11" s="300"/>
      <c r="E11" s="300"/>
      <c r="F11" s="300"/>
      <c r="G11" s="300"/>
      <c r="H11" s="300"/>
      <c r="I11" s="300"/>
      <c r="J11" s="300"/>
      <c r="K11" s="300"/>
      <c r="L11" s="300"/>
      <c r="M11" s="300"/>
      <c r="N11" s="300"/>
    </row>
    <row r="12" spans="2:34" s="37" customFormat="1" ht="14.25" customHeight="1">
      <c r="B12" s="213"/>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row>
    <row r="13" spans="2:34" s="37" customFormat="1" ht="15.75" customHeight="1">
      <c r="B13" s="316" t="s">
        <v>605</v>
      </c>
      <c r="C13" s="316"/>
      <c r="D13" s="316"/>
      <c r="E13" s="316"/>
      <c r="F13" s="316"/>
      <c r="G13" s="316"/>
      <c r="H13" s="316"/>
      <c r="I13" s="316"/>
      <c r="J13" s="316"/>
      <c r="K13" s="316"/>
      <c r="L13" s="316"/>
      <c r="M13" s="316"/>
      <c r="N13" s="316"/>
      <c r="O13" s="213"/>
      <c r="P13" s="213"/>
      <c r="Q13" s="213"/>
      <c r="R13" s="213"/>
      <c r="S13" s="213"/>
      <c r="T13" s="213"/>
      <c r="U13" s="213"/>
      <c r="V13" s="213"/>
      <c r="W13" s="213"/>
      <c r="X13" s="213"/>
      <c r="Y13" s="213"/>
      <c r="Z13" s="213"/>
      <c r="AA13" s="213"/>
      <c r="AB13" s="213"/>
      <c r="AC13" s="213"/>
      <c r="AD13" s="213"/>
      <c r="AE13" s="213"/>
      <c r="AF13" s="213"/>
      <c r="AG13" s="213"/>
      <c r="AH13" s="213"/>
    </row>
    <row r="14" spans="2:34" s="37" customFormat="1" ht="15">
      <c r="B14" s="213" t="s">
        <v>387</v>
      </c>
      <c r="C14" s="213" t="s">
        <v>606</v>
      </c>
      <c r="D14" s="213" t="s">
        <v>533</v>
      </c>
      <c r="E14" s="213" t="s">
        <v>532</v>
      </c>
      <c r="F14" s="213" t="s">
        <v>607</v>
      </c>
      <c r="G14" s="213" t="s">
        <v>608</v>
      </c>
      <c r="H14" s="213" t="s">
        <v>609</v>
      </c>
      <c r="I14" s="213" t="s">
        <v>610</v>
      </c>
      <c r="J14" s="213" t="s">
        <v>534</v>
      </c>
      <c r="K14" s="213" t="s">
        <v>611</v>
      </c>
      <c r="L14" s="213" t="s">
        <v>612</v>
      </c>
      <c r="M14" s="213" t="s">
        <v>613</v>
      </c>
      <c r="N14" s="213" t="s">
        <v>614</v>
      </c>
      <c r="O14" s="213"/>
      <c r="P14" s="213"/>
      <c r="Q14" s="213"/>
      <c r="R14" s="213"/>
      <c r="S14" s="213"/>
      <c r="T14" s="213"/>
      <c r="U14" s="213"/>
      <c r="V14" s="213"/>
      <c r="W14" s="213"/>
      <c r="X14" s="213"/>
      <c r="Y14" s="213"/>
      <c r="Z14" s="213"/>
      <c r="AA14" s="213"/>
      <c r="AB14" s="213"/>
      <c r="AC14" s="213"/>
      <c r="AD14" s="213"/>
      <c r="AE14" s="213"/>
      <c r="AF14" s="213"/>
      <c r="AG14" s="213"/>
      <c r="AH14" s="213"/>
    </row>
    <row r="15" spans="2:34" s="37" customFormat="1" ht="15">
      <c r="B15" s="213" t="str">
        <f>VLOOKUP(C15,Companies[],3,FALSE)</f>
        <v>V0003107108</v>
      </c>
      <c r="C15" s="213" t="s">
        <v>343</v>
      </c>
      <c r="D15" s="213" t="s">
        <v>346</v>
      </c>
      <c r="E15" s="213" t="s">
        <v>537</v>
      </c>
      <c r="F15" s="213" t="s">
        <v>615</v>
      </c>
      <c r="G15" s="213" t="s">
        <v>615</v>
      </c>
      <c r="H15" s="213" t="s">
        <v>464</v>
      </c>
      <c r="I15" t="s">
        <v>199</v>
      </c>
      <c r="J15" s="354">
        <v>197601629.50879765</v>
      </c>
      <c r="K15" s="213"/>
      <c r="L15" s="213"/>
      <c r="M15" s="213"/>
      <c r="N15" s="213"/>
      <c r="O15" s="213"/>
      <c r="P15" s="213"/>
      <c r="Q15" s="213"/>
      <c r="R15" s="213"/>
      <c r="S15" s="213"/>
      <c r="T15" s="213"/>
      <c r="U15" s="213"/>
      <c r="V15" s="213"/>
      <c r="W15" s="213"/>
      <c r="X15" s="213"/>
      <c r="Y15" s="213"/>
      <c r="Z15" s="213"/>
      <c r="AA15" s="213"/>
      <c r="AB15" s="213"/>
      <c r="AC15" s="213"/>
      <c r="AD15" s="213"/>
      <c r="AE15" s="213"/>
      <c r="AF15" s="213"/>
      <c r="AG15" s="213"/>
      <c r="AH15" s="213"/>
    </row>
    <row r="16" spans="2:34" s="37" customFormat="1" ht="15">
      <c r="B16" s="213" t="str">
        <f>VLOOKUP(C16,Companies[],3,FALSE)</f>
        <v>V0003107108</v>
      </c>
      <c r="C16" s="213" t="s">
        <v>343</v>
      </c>
      <c r="D16" s="213" t="s">
        <v>346</v>
      </c>
      <c r="E16" s="213" t="s">
        <v>537</v>
      </c>
      <c r="F16" s="213" t="s">
        <v>615</v>
      </c>
      <c r="G16" s="213" t="s">
        <v>615</v>
      </c>
      <c r="H16" s="213" t="s">
        <v>466</v>
      </c>
      <c r="I16" t="s">
        <v>199</v>
      </c>
      <c r="J16" s="354">
        <v>119314427.23333332</v>
      </c>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row>
    <row r="17" spans="2:34" s="37" customFormat="1" ht="15">
      <c r="B17" s="213" t="str">
        <f>VLOOKUP(C17,Companies[],3,FALSE)</f>
        <v>V0003107108</v>
      </c>
      <c r="C17" s="213" t="s">
        <v>343</v>
      </c>
      <c r="D17" s="213" t="s">
        <v>346</v>
      </c>
      <c r="E17" s="213" t="s">
        <v>537</v>
      </c>
      <c r="F17" s="213" t="s">
        <v>615</v>
      </c>
      <c r="G17" s="213" t="s">
        <v>615</v>
      </c>
      <c r="H17" s="213" t="s">
        <v>467</v>
      </c>
      <c r="I17" t="s">
        <v>199</v>
      </c>
      <c r="J17" s="354">
        <v>43115755.447499998</v>
      </c>
      <c r="K17" s="213"/>
      <c r="L17" s="213"/>
      <c r="M17" s="213"/>
      <c r="N17" s="213"/>
      <c r="O17" s="213"/>
      <c r="P17" s="213"/>
      <c r="Q17" s="213"/>
      <c r="R17" s="213"/>
      <c r="S17" s="213"/>
      <c r="T17" s="213"/>
      <c r="U17" s="213"/>
      <c r="V17" s="213"/>
      <c r="W17" s="213"/>
      <c r="X17" s="213"/>
      <c r="Y17" s="213"/>
      <c r="Z17" s="213"/>
      <c r="AA17" s="213"/>
      <c r="AB17" s="213"/>
      <c r="AC17" s="213"/>
      <c r="AD17" s="213"/>
      <c r="AE17" s="213"/>
      <c r="AF17" s="213"/>
      <c r="AG17" s="213"/>
      <c r="AH17" s="213"/>
    </row>
    <row r="18" spans="2:34" s="37" customFormat="1" ht="15">
      <c r="B18" s="213" t="str">
        <f>VLOOKUP(C18,Companies[],3,FALSE)</f>
        <v>V0003107108</v>
      </c>
      <c r="C18" s="213" t="s">
        <v>343</v>
      </c>
      <c r="D18" s="213" t="s">
        <v>346</v>
      </c>
      <c r="E18" s="213" t="s">
        <v>542</v>
      </c>
      <c r="F18" s="213" t="s">
        <v>615</v>
      </c>
      <c r="G18" s="213" t="s">
        <v>615</v>
      </c>
      <c r="H18" s="213" t="s">
        <v>464</v>
      </c>
      <c r="I18" t="s">
        <v>199</v>
      </c>
      <c r="J18" s="354">
        <v>71926993.141202331</v>
      </c>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row>
    <row r="19" spans="2:34" s="37" customFormat="1" ht="15">
      <c r="B19" s="213" t="str">
        <f>VLOOKUP(C19,Companies[],3,FALSE)</f>
        <v>V0003107108</v>
      </c>
      <c r="C19" s="213" t="s">
        <v>343</v>
      </c>
      <c r="D19" s="213" t="s">
        <v>346</v>
      </c>
      <c r="E19" s="213" t="s">
        <v>542</v>
      </c>
      <c r="F19" s="213" t="s">
        <v>615</v>
      </c>
      <c r="G19" s="213" t="s">
        <v>615</v>
      </c>
      <c r="H19" s="213" t="s">
        <v>466</v>
      </c>
      <c r="I19" t="s">
        <v>199</v>
      </c>
      <c r="J19" s="354">
        <v>59657213.61666666</v>
      </c>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row>
    <row r="20" spans="2:34" s="37" customFormat="1" ht="15">
      <c r="B20" s="213" t="str">
        <f>VLOOKUP(C20,Companies[],3,FALSE)</f>
        <v>V0003107108</v>
      </c>
      <c r="C20" s="213" t="s">
        <v>343</v>
      </c>
      <c r="D20" s="213" t="s">
        <v>346</v>
      </c>
      <c r="E20" s="213" t="s">
        <v>542</v>
      </c>
      <c r="F20" s="213" t="s">
        <v>615</v>
      </c>
      <c r="G20" s="213" t="s">
        <v>615</v>
      </c>
      <c r="H20" s="213" t="s">
        <v>467</v>
      </c>
      <c r="I20" t="s">
        <v>199</v>
      </c>
      <c r="J20" s="354">
        <v>14371918.4825</v>
      </c>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row>
    <row r="21" spans="2:34" s="37" customFormat="1" ht="15">
      <c r="B21" s="213" t="str">
        <f>VLOOKUP(C21,Companies[],3,FALSE)</f>
        <v>V0003107108</v>
      </c>
      <c r="C21" s="213" t="s">
        <v>343</v>
      </c>
      <c r="D21" s="213" t="s">
        <v>346</v>
      </c>
      <c r="E21" s="213" t="s">
        <v>540</v>
      </c>
      <c r="F21" s="213" t="s">
        <v>615</v>
      </c>
      <c r="G21" s="213" t="s">
        <v>615</v>
      </c>
      <c r="H21" s="213" t="s">
        <v>464</v>
      </c>
      <c r="I21" t="s">
        <v>199</v>
      </c>
      <c r="J21" s="354">
        <v>14185722.180687763</v>
      </c>
      <c r="K21" s="213"/>
      <c r="L21" s="213"/>
      <c r="M21" s="213"/>
      <c r="N21" s="213"/>
      <c r="O21" s="213"/>
      <c r="P21" s="213"/>
      <c r="Q21" s="213"/>
      <c r="R21" s="213"/>
      <c r="S21" s="213"/>
      <c r="T21" s="213"/>
      <c r="U21" s="213"/>
      <c r="V21" s="213"/>
      <c r="W21" s="213"/>
      <c r="X21" s="213"/>
      <c r="Y21" s="213"/>
      <c r="Z21" s="213"/>
      <c r="AA21" s="213"/>
      <c r="AB21" s="213"/>
      <c r="AC21" s="213"/>
      <c r="AD21" s="213"/>
      <c r="AE21" s="213"/>
      <c r="AF21" s="213"/>
      <c r="AG21" s="213"/>
      <c r="AH21" s="213"/>
    </row>
    <row r="22" spans="2:34" s="37" customFormat="1" ht="15">
      <c r="B22" s="213" t="str">
        <f>VLOOKUP(C22,Companies[],3,FALSE)</f>
        <v>V0003107108</v>
      </c>
      <c r="C22" s="213" t="s">
        <v>343</v>
      </c>
      <c r="D22" s="213" t="s">
        <v>346</v>
      </c>
      <c r="E22" s="213" t="s">
        <v>540</v>
      </c>
      <c r="F22" s="213" t="s">
        <v>615</v>
      </c>
      <c r="G22" s="213" t="s">
        <v>615</v>
      </c>
      <c r="H22" s="213" t="s">
        <v>466</v>
      </c>
      <c r="I22" t="s">
        <v>199</v>
      </c>
      <c r="J22" s="354">
        <v>9419560.0425000004</v>
      </c>
      <c r="K22" s="213"/>
      <c r="L22" s="213"/>
      <c r="M22" s="213"/>
      <c r="N22" s="213"/>
      <c r="O22" s="213"/>
      <c r="P22" s="213"/>
      <c r="Q22" s="213"/>
      <c r="R22" s="213"/>
      <c r="S22" s="213"/>
      <c r="T22" s="213"/>
      <c r="U22" s="213"/>
      <c r="V22" s="213"/>
      <c r="W22" s="213"/>
      <c r="X22" s="213"/>
      <c r="Y22" s="213"/>
      <c r="Z22" s="213"/>
      <c r="AA22" s="213"/>
      <c r="AB22" s="213"/>
      <c r="AC22" s="213"/>
      <c r="AD22" s="213"/>
      <c r="AE22" s="213"/>
      <c r="AF22" s="213"/>
      <c r="AG22" s="213"/>
      <c r="AH22" s="213"/>
    </row>
    <row r="23" spans="2:34" s="37" customFormat="1" ht="15">
      <c r="B23" s="213" t="str">
        <f>VLOOKUP(C23,Companies[],3,FALSE)</f>
        <v>V0003107108</v>
      </c>
      <c r="C23" s="213" t="s">
        <v>343</v>
      </c>
      <c r="D23" s="213" t="s">
        <v>346</v>
      </c>
      <c r="E23" s="213" t="s">
        <v>540</v>
      </c>
      <c r="F23" s="213" t="s">
        <v>615</v>
      </c>
      <c r="G23" s="213" t="s">
        <v>615</v>
      </c>
      <c r="H23" s="213" t="s">
        <v>467</v>
      </c>
      <c r="I23" t="s">
        <v>199</v>
      </c>
      <c r="J23" s="354">
        <v>14000519.552000001</v>
      </c>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row>
    <row r="24" spans="2:34" s="37" customFormat="1" ht="15">
      <c r="B24" s="213" t="str">
        <f>VLOOKUP(C24,Companies[],3,FALSE)</f>
        <v>V0003107108</v>
      </c>
      <c r="C24" s="213" t="s">
        <v>343</v>
      </c>
      <c r="D24" s="213" t="s">
        <v>346</v>
      </c>
      <c r="E24" s="213" t="s">
        <v>616</v>
      </c>
      <c r="F24" s="213" t="s">
        <v>615</v>
      </c>
      <c r="G24" s="213" t="s">
        <v>617</v>
      </c>
      <c r="H24" s="213"/>
      <c r="I24" t="s">
        <v>199</v>
      </c>
      <c r="J24" s="354">
        <v>0</v>
      </c>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row>
    <row r="25" spans="2:34" s="37" customFormat="1" ht="15">
      <c r="B25" s="213" t="str">
        <f>VLOOKUP(C25,Companies[],3,FALSE)</f>
        <v>V0003107108</v>
      </c>
      <c r="C25" s="213" t="s">
        <v>343</v>
      </c>
      <c r="D25" s="213" t="s">
        <v>346</v>
      </c>
      <c r="E25" s="213" t="s">
        <v>544</v>
      </c>
      <c r="F25" s="213" t="s">
        <v>617</v>
      </c>
      <c r="G25" s="213" t="s">
        <v>617</v>
      </c>
      <c r="H25" s="213"/>
      <c r="I25" t="s">
        <v>199</v>
      </c>
      <c r="J25" s="354">
        <v>0</v>
      </c>
      <c r="K25" s="213"/>
      <c r="L25" s="213"/>
      <c r="M25" s="213"/>
      <c r="N25" s="213"/>
      <c r="O25" s="213"/>
      <c r="P25" s="213"/>
      <c r="Q25" s="213"/>
      <c r="R25" s="213"/>
      <c r="S25" s="213"/>
      <c r="T25" s="213"/>
      <c r="U25" s="213"/>
      <c r="V25" s="213"/>
      <c r="W25" s="213"/>
      <c r="X25" s="213"/>
      <c r="Y25" s="213"/>
      <c r="Z25" s="213"/>
      <c r="AA25" s="213"/>
      <c r="AB25" s="213"/>
      <c r="AC25" s="213"/>
      <c r="AD25" s="213"/>
      <c r="AE25" s="213"/>
      <c r="AF25" s="213"/>
      <c r="AG25" s="213"/>
      <c r="AH25" s="213"/>
    </row>
    <row r="26" spans="2:34" s="37" customFormat="1" ht="15">
      <c r="B26" s="213" t="str">
        <f>VLOOKUP(C26,Companies[],3,FALSE)</f>
        <v>V0003107108</v>
      </c>
      <c r="C26" s="213" t="s">
        <v>343</v>
      </c>
      <c r="D26" s="213" t="s">
        <v>345</v>
      </c>
      <c r="E26" s="213" t="s">
        <v>548</v>
      </c>
      <c r="F26" s="213" t="s">
        <v>615</v>
      </c>
      <c r="G26" s="213" t="s">
        <v>617</v>
      </c>
      <c r="H26" s="213"/>
      <c r="I26" t="s">
        <v>199</v>
      </c>
      <c r="J26" s="354">
        <v>2000000</v>
      </c>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3"/>
    </row>
    <row r="27" spans="2:34" s="37" customFormat="1" ht="15">
      <c r="B27" s="213" t="str">
        <f>VLOOKUP(C27,Companies[],3,FALSE)</f>
        <v>V0003107108</v>
      </c>
      <c r="C27" s="213" t="s">
        <v>343</v>
      </c>
      <c r="D27" s="213" t="s">
        <v>345</v>
      </c>
      <c r="E27" s="213" t="s">
        <v>546</v>
      </c>
      <c r="F27" s="213" t="s">
        <v>615</v>
      </c>
      <c r="G27" s="213" t="s">
        <v>617</v>
      </c>
      <c r="H27" s="213"/>
      <c r="I27" t="s">
        <v>199</v>
      </c>
      <c r="J27" s="354">
        <v>0</v>
      </c>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row>
    <row r="28" spans="2:34" s="37" customFormat="1" ht="15">
      <c r="B28" s="213" t="str">
        <f>VLOOKUP(C28,Companies[],3,FALSE)</f>
        <v>V0003107108</v>
      </c>
      <c r="C28" s="213" t="s">
        <v>343</v>
      </c>
      <c r="D28" s="213" t="s">
        <v>346</v>
      </c>
      <c r="E28" s="213" t="s">
        <v>566</v>
      </c>
      <c r="F28" s="213" t="s">
        <v>615</v>
      </c>
      <c r="G28" s="213" t="s">
        <v>617</v>
      </c>
      <c r="H28" s="213"/>
      <c r="I28" t="s">
        <v>199</v>
      </c>
      <c r="J28" s="354">
        <v>0</v>
      </c>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row>
    <row r="29" spans="2:34" s="37" customFormat="1" ht="15">
      <c r="B29" s="213" t="str">
        <f>VLOOKUP(C29,Companies[],3,FALSE)</f>
        <v>V0003107108</v>
      </c>
      <c r="C29" s="213" t="s">
        <v>343</v>
      </c>
      <c r="D29" s="213" t="s">
        <v>346</v>
      </c>
      <c r="E29" s="213" t="s">
        <v>618</v>
      </c>
      <c r="F29" s="213" t="s">
        <v>615</v>
      </c>
      <c r="G29" s="213" t="s">
        <v>617</v>
      </c>
      <c r="H29" s="213"/>
      <c r="I29" t="s">
        <v>199</v>
      </c>
      <c r="J29" s="354">
        <v>162136</v>
      </c>
      <c r="K29" s="213"/>
      <c r="L29" s="213"/>
      <c r="M29" s="213"/>
      <c r="N29" s="213"/>
      <c r="O29" s="213"/>
      <c r="P29" s="213"/>
      <c r="Q29" s="213"/>
      <c r="R29" s="213"/>
      <c r="S29" s="213"/>
      <c r="T29" s="213"/>
      <c r="U29" s="213"/>
      <c r="V29" s="213"/>
      <c r="W29" s="213"/>
      <c r="X29" s="213"/>
      <c r="Y29" s="213"/>
      <c r="Z29" s="213"/>
      <c r="AA29" s="213"/>
      <c r="AB29" s="213"/>
      <c r="AC29" s="213"/>
      <c r="AD29" s="213"/>
      <c r="AE29" s="213"/>
      <c r="AF29" s="213"/>
      <c r="AG29" s="213"/>
      <c r="AH29" s="213"/>
    </row>
    <row r="30" spans="2:34" s="37" customFormat="1" ht="15">
      <c r="B30" s="213" t="str">
        <f>VLOOKUP(C30,Companies[],3,FALSE)</f>
        <v>C0002551888</v>
      </c>
      <c r="C30" s="213" t="s">
        <v>401</v>
      </c>
      <c r="D30" s="213" t="s">
        <v>346</v>
      </c>
      <c r="E30" s="213" t="s">
        <v>537</v>
      </c>
      <c r="F30" s="213" t="s">
        <v>617</v>
      </c>
      <c r="G30" s="213" t="s">
        <v>617</v>
      </c>
      <c r="H30" s="213"/>
      <c r="I30" t="s">
        <v>199</v>
      </c>
      <c r="J30" s="354">
        <v>0</v>
      </c>
      <c r="K30" s="213"/>
      <c r="L30" s="213"/>
      <c r="M30" s="213"/>
      <c r="N30" s="213"/>
      <c r="O30" s="213"/>
      <c r="P30" s="213"/>
      <c r="Q30" s="213"/>
      <c r="R30" s="213"/>
      <c r="S30" s="213"/>
      <c r="T30" s="213"/>
      <c r="U30" s="213"/>
      <c r="V30" s="213"/>
      <c r="W30" s="213"/>
      <c r="X30" s="213"/>
      <c r="Y30" s="213"/>
      <c r="Z30" s="213"/>
      <c r="AA30" s="213"/>
      <c r="AB30" s="213"/>
      <c r="AC30" s="213"/>
      <c r="AD30" s="213"/>
      <c r="AE30" s="213"/>
      <c r="AF30" s="213"/>
      <c r="AG30" s="213"/>
      <c r="AH30" s="213"/>
    </row>
    <row r="31" spans="2:34" s="37" customFormat="1" ht="15">
      <c r="B31" s="213" t="str">
        <f>VLOOKUP(C31,Companies[],3,FALSE)</f>
        <v>C0002551888</v>
      </c>
      <c r="C31" s="213" t="s">
        <v>401</v>
      </c>
      <c r="D31" s="213" t="s">
        <v>346</v>
      </c>
      <c r="E31" s="213" t="s">
        <v>542</v>
      </c>
      <c r="F31" s="213" t="s">
        <v>617</v>
      </c>
      <c r="G31" s="213" t="s">
        <v>617</v>
      </c>
      <c r="H31" s="213"/>
      <c r="I31" t="s">
        <v>199</v>
      </c>
      <c r="J31" s="354">
        <v>0</v>
      </c>
      <c r="K31" s="213"/>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row>
    <row r="32" spans="2:34" s="37" customFormat="1" ht="15">
      <c r="B32" s="213" t="str">
        <f>VLOOKUP(C32,Companies[],3,FALSE)</f>
        <v>C0002551888</v>
      </c>
      <c r="C32" s="213" t="s">
        <v>401</v>
      </c>
      <c r="D32" s="213" t="s">
        <v>346</v>
      </c>
      <c r="E32" s="213" t="s">
        <v>540</v>
      </c>
      <c r="F32" s="213" t="s">
        <v>615</v>
      </c>
      <c r="G32" s="213" t="s">
        <v>615</v>
      </c>
      <c r="H32" s="213" t="s">
        <v>464</v>
      </c>
      <c r="I32" t="s">
        <v>199</v>
      </c>
      <c r="J32" s="354">
        <v>36896746.375161283</v>
      </c>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row>
    <row r="33" spans="2:34" s="37" customFormat="1" ht="15">
      <c r="B33" s="213" t="str">
        <f>VLOOKUP(C33,Companies[],3,FALSE)</f>
        <v>C0002551888</v>
      </c>
      <c r="C33" s="213" t="s">
        <v>401</v>
      </c>
      <c r="D33" s="213" t="s">
        <v>346</v>
      </c>
      <c r="E33" s="213" t="s">
        <v>540</v>
      </c>
      <c r="F33" s="213" t="s">
        <v>615</v>
      </c>
      <c r="G33" s="213" t="s">
        <v>615</v>
      </c>
      <c r="H33" s="213" t="s">
        <v>466</v>
      </c>
      <c r="I33" t="s">
        <v>199</v>
      </c>
      <c r="J33" s="354">
        <v>29627656.187010001</v>
      </c>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row>
    <row r="34" spans="2:34" s="37" customFormat="1" ht="15">
      <c r="B34" s="213" t="str">
        <f>VLOOKUP(C34,Companies[],3,FALSE)</f>
        <v>C0002551888</v>
      </c>
      <c r="C34" s="213" t="s">
        <v>401</v>
      </c>
      <c r="D34" s="213" t="s">
        <v>346</v>
      </c>
      <c r="E34" s="213" t="s">
        <v>616</v>
      </c>
      <c r="F34" s="213" t="s">
        <v>615</v>
      </c>
      <c r="G34" s="213" t="s">
        <v>617</v>
      </c>
      <c r="H34" s="213"/>
      <c r="I34" t="s">
        <v>199</v>
      </c>
      <c r="J34" s="354">
        <v>77725.23</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row>
    <row r="35" spans="2:34" s="37" customFormat="1" ht="15">
      <c r="B35" s="213" t="str">
        <f>VLOOKUP(C35,Companies[],3,FALSE)</f>
        <v>C0002551888</v>
      </c>
      <c r="C35" s="213" t="s">
        <v>401</v>
      </c>
      <c r="D35" s="213" t="s">
        <v>346</v>
      </c>
      <c r="E35" s="213" t="s">
        <v>544</v>
      </c>
      <c r="F35" s="213" t="s">
        <v>617</v>
      </c>
      <c r="G35" s="213" t="s">
        <v>617</v>
      </c>
      <c r="H35" s="213"/>
      <c r="I35" t="s">
        <v>199</v>
      </c>
      <c r="J35" s="354">
        <v>75000000</v>
      </c>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row>
    <row r="36" spans="2:34" s="37" customFormat="1" ht="15">
      <c r="B36" s="213" t="str">
        <f>VLOOKUP(C36,Companies[],3,FALSE)</f>
        <v>C0002551888</v>
      </c>
      <c r="C36" s="213" t="s">
        <v>401</v>
      </c>
      <c r="D36" s="213" t="s">
        <v>345</v>
      </c>
      <c r="E36" s="213" t="s">
        <v>548</v>
      </c>
      <c r="F36" s="213" t="s">
        <v>615</v>
      </c>
      <c r="G36" s="213" t="s">
        <v>617</v>
      </c>
      <c r="H36" s="213"/>
      <c r="I36" t="s">
        <v>199</v>
      </c>
      <c r="J36" s="354">
        <v>0</v>
      </c>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row>
    <row r="37" spans="2:34" s="37" customFormat="1" ht="15">
      <c r="B37" s="213" t="str">
        <f>VLOOKUP(C37,Companies[],3,FALSE)</f>
        <v>C0002551888</v>
      </c>
      <c r="C37" s="213" t="s">
        <v>401</v>
      </c>
      <c r="D37" s="213" t="s">
        <v>345</v>
      </c>
      <c r="E37" s="213" t="s">
        <v>546</v>
      </c>
      <c r="F37" s="213" t="s">
        <v>615</v>
      </c>
      <c r="G37" s="213" t="s">
        <v>617</v>
      </c>
      <c r="H37" s="213"/>
      <c r="I37" t="s">
        <v>199</v>
      </c>
      <c r="J37" s="354">
        <v>100000</v>
      </c>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row>
    <row r="38" spans="2:34" s="37" customFormat="1" ht="15">
      <c r="B38" s="213" t="str">
        <f>VLOOKUP(C38,Companies[],3,FALSE)</f>
        <v>C0002551888</v>
      </c>
      <c r="C38" s="213" t="s">
        <v>401</v>
      </c>
      <c r="D38" s="213" t="s">
        <v>346</v>
      </c>
      <c r="E38" s="213" t="s">
        <v>566</v>
      </c>
      <c r="F38" s="213" t="s">
        <v>615</v>
      </c>
      <c r="G38" s="213" t="s">
        <v>617</v>
      </c>
      <c r="H38" s="213"/>
      <c r="I38" t="s">
        <v>199</v>
      </c>
      <c r="J38" s="354">
        <v>0</v>
      </c>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row>
    <row r="39" spans="2:34" s="37" customFormat="1" ht="15">
      <c r="B39" s="213" t="str">
        <f>VLOOKUP(C39,Companies[],3,FALSE)</f>
        <v>C0002551888</v>
      </c>
      <c r="C39" s="213" t="s">
        <v>401</v>
      </c>
      <c r="D39" s="213" t="s">
        <v>350</v>
      </c>
      <c r="E39" s="213" t="s">
        <v>618</v>
      </c>
      <c r="F39" s="213" t="s">
        <v>615</v>
      </c>
      <c r="G39" s="213" t="s">
        <v>617</v>
      </c>
      <c r="H39" s="213"/>
      <c r="I39" t="s">
        <v>199</v>
      </c>
      <c r="J39" s="354">
        <v>124890.11</v>
      </c>
      <c r="K39" s="213"/>
      <c r="L39" s="213"/>
      <c r="M39" s="213"/>
      <c r="N39" s="213"/>
      <c r="O39" s="213"/>
      <c r="P39" s="213"/>
      <c r="Q39" s="213"/>
      <c r="R39" s="213"/>
      <c r="S39" s="213"/>
      <c r="T39" s="213"/>
      <c r="U39" s="213"/>
      <c r="V39" s="213"/>
      <c r="W39" s="213"/>
      <c r="X39" s="213"/>
      <c r="Y39" s="213"/>
      <c r="Z39" s="213"/>
      <c r="AA39" s="213"/>
      <c r="AB39" s="213"/>
      <c r="AC39" s="213"/>
      <c r="AD39" s="213"/>
      <c r="AE39" s="213"/>
      <c r="AF39" s="213"/>
      <c r="AG39" s="213"/>
      <c r="AH39" s="213"/>
    </row>
    <row r="40" spans="2:34" s="37" customFormat="1" ht="15">
      <c r="B40" s="213" t="str">
        <f>VLOOKUP(C40,Companies[],3,FALSE)</f>
        <v>C0003168417</v>
      </c>
      <c r="C40" s="213" t="s">
        <v>404</v>
      </c>
      <c r="D40" s="213" t="s">
        <v>350</v>
      </c>
      <c r="E40" s="213" t="s">
        <v>537</v>
      </c>
      <c r="F40" s="213" t="s">
        <v>615</v>
      </c>
      <c r="G40" s="213" t="s">
        <v>617</v>
      </c>
      <c r="H40" s="213"/>
      <c r="I40" t="s">
        <v>199</v>
      </c>
      <c r="J40" s="354">
        <v>0</v>
      </c>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row>
    <row r="41" spans="2:34" s="37" customFormat="1" ht="15">
      <c r="B41" s="213" t="str">
        <f>VLOOKUP(C41,Companies[],3,FALSE)</f>
        <v>C0003168417</v>
      </c>
      <c r="C41" s="213" t="s">
        <v>404</v>
      </c>
      <c r="D41" s="213" t="s">
        <v>350</v>
      </c>
      <c r="E41" s="213" t="s">
        <v>542</v>
      </c>
      <c r="F41" s="213" t="s">
        <v>615</v>
      </c>
      <c r="G41" s="213" t="s">
        <v>617</v>
      </c>
      <c r="H41" s="213"/>
      <c r="I41" t="s">
        <v>199</v>
      </c>
      <c r="J41" s="354">
        <v>0</v>
      </c>
      <c r="K41" s="213"/>
      <c r="L41" s="213"/>
      <c r="M41" s="213"/>
      <c r="N41" s="213"/>
      <c r="O41" s="213"/>
      <c r="P41" s="213"/>
      <c r="Q41" s="213"/>
      <c r="R41" s="213"/>
      <c r="S41" s="213"/>
      <c r="T41" s="213"/>
      <c r="U41" s="213"/>
      <c r="V41" s="213"/>
      <c r="W41" s="213"/>
      <c r="X41" s="213"/>
      <c r="Y41" s="213"/>
      <c r="Z41" s="213"/>
      <c r="AA41" s="213"/>
      <c r="AB41" s="213"/>
      <c r="AC41" s="213"/>
      <c r="AD41" s="213"/>
      <c r="AE41" s="213"/>
      <c r="AF41" s="213"/>
      <c r="AG41" s="213"/>
      <c r="AH41" s="213"/>
    </row>
    <row r="42" spans="2:34" s="37" customFormat="1" ht="15">
      <c r="B42" s="213" t="str">
        <f>VLOOKUP(C42,Companies[],3,FALSE)</f>
        <v>C0003168417</v>
      </c>
      <c r="C42" s="213" t="s">
        <v>404</v>
      </c>
      <c r="D42" s="213" t="s">
        <v>350</v>
      </c>
      <c r="E42" s="213" t="s">
        <v>540</v>
      </c>
      <c r="F42" s="213" t="s">
        <v>615</v>
      </c>
      <c r="G42" s="213" t="s">
        <v>615</v>
      </c>
      <c r="H42" s="213" t="s">
        <v>464</v>
      </c>
      <c r="I42" t="s">
        <v>199</v>
      </c>
      <c r="J42" s="354">
        <v>25038868.088318542</v>
      </c>
      <c r="K42" s="213"/>
      <c r="L42" s="213"/>
      <c r="M42" s="213"/>
      <c r="N42" s="213"/>
      <c r="O42" s="213"/>
      <c r="P42" s="213"/>
      <c r="Q42" s="213"/>
      <c r="R42" s="213"/>
      <c r="S42" s="213"/>
      <c r="T42" s="213"/>
      <c r="U42" s="213"/>
      <c r="V42" s="213"/>
      <c r="W42" s="213"/>
      <c r="X42" s="213"/>
      <c r="Y42" s="213"/>
      <c r="Z42" s="213"/>
      <c r="AA42" s="213"/>
      <c r="AB42" s="213"/>
      <c r="AC42" s="213"/>
      <c r="AD42" s="213"/>
      <c r="AE42" s="213"/>
      <c r="AF42" s="213"/>
      <c r="AG42" s="213"/>
      <c r="AH42" s="213"/>
    </row>
    <row r="43" spans="2:34" s="37" customFormat="1" ht="15">
      <c r="B43" s="213" t="str">
        <f>VLOOKUP(C43,Companies[],3,FALSE)</f>
        <v>C0003168417</v>
      </c>
      <c r="C43" s="213" t="s">
        <v>404</v>
      </c>
      <c r="D43" s="213" t="s">
        <v>350</v>
      </c>
      <c r="E43" s="213" t="s">
        <v>540</v>
      </c>
      <c r="F43" s="213" t="s">
        <v>615</v>
      </c>
      <c r="G43" s="213" t="s">
        <v>615</v>
      </c>
      <c r="H43" s="213" t="s">
        <v>466</v>
      </c>
      <c r="I43" t="s">
        <v>199</v>
      </c>
      <c r="J43" s="354">
        <v>10675501.381500002</v>
      </c>
      <c r="K43" s="213"/>
      <c r="L43" s="213"/>
      <c r="M43" s="213"/>
      <c r="N43" s="213"/>
      <c r="O43" s="213"/>
      <c r="P43" s="213"/>
      <c r="Q43" s="213"/>
      <c r="R43" s="213"/>
      <c r="S43" s="213"/>
      <c r="T43" s="213"/>
      <c r="U43" s="213"/>
      <c r="V43" s="213"/>
      <c r="W43" s="213"/>
      <c r="X43" s="213"/>
      <c r="Y43" s="213"/>
      <c r="Z43" s="213"/>
      <c r="AA43" s="213"/>
      <c r="AB43" s="213"/>
      <c r="AC43" s="213"/>
      <c r="AD43" s="213"/>
      <c r="AE43" s="213"/>
      <c r="AF43" s="213"/>
      <c r="AG43" s="213"/>
      <c r="AH43" s="213"/>
    </row>
    <row r="44" spans="2:34" s="37" customFormat="1" ht="15">
      <c r="B44" s="213" t="str">
        <f>VLOOKUP(C44,Companies[],3,FALSE)</f>
        <v>C0003168417</v>
      </c>
      <c r="C44" s="213" t="s">
        <v>404</v>
      </c>
      <c r="D44" s="213" t="s">
        <v>350</v>
      </c>
      <c r="E44" s="213" t="s">
        <v>616</v>
      </c>
      <c r="F44" s="213" t="s">
        <v>615</v>
      </c>
      <c r="G44" s="213" t="s">
        <v>617</v>
      </c>
      <c r="H44" s="213"/>
      <c r="I44" t="s">
        <v>199</v>
      </c>
      <c r="J44" s="354">
        <v>0</v>
      </c>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row>
    <row r="45" spans="2:34" s="37" customFormat="1" ht="15">
      <c r="B45" s="213" t="str">
        <f>VLOOKUP(C45,Companies[],3,FALSE)</f>
        <v>C0003168417</v>
      </c>
      <c r="C45" s="213" t="s">
        <v>404</v>
      </c>
      <c r="D45" s="213" t="s">
        <v>350</v>
      </c>
      <c r="E45" s="213" t="s">
        <v>544</v>
      </c>
      <c r="F45" s="213" t="s">
        <v>617</v>
      </c>
      <c r="G45" s="213" t="s">
        <v>617</v>
      </c>
      <c r="H45" s="213"/>
      <c r="I45" t="s">
        <v>199</v>
      </c>
      <c r="J45" s="354">
        <v>0</v>
      </c>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row>
    <row r="46" spans="2:34" s="37" customFormat="1" ht="15">
      <c r="B46" s="213" t="str">
        <f>VLOOKUP(C46,Companies[],3,FALSE)</f>
        <v>C0003168417</v>
      </c>
      <c r="C46" s="213" t="s">
        <v>404</v>
      </c>
      <c r="D46" s="213" t="s">
        <v>345</v>
      </c>
      <c r="E46" s="213" t="s">
        <v>548</v>
      </c>
      <c r="F46" s="213" t="s">
        <v>615</v>
      </c>
      <c r="G46" s="213" t="s">
        <v>617</v>
      </c>
      <c r="H46" s="213"/>
      <c r="I46" t="s">
        <v>199</v>
      </c>
      <c r="J46" s="354">
        <v>0</v>
      </c>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row>
    <row r="47" spans="2:34" s="37" customFormat="1" ht="15">
      <c r="B47" s="213" t="str">
        <f>VLOOKUP(C47,Companies[],3,FALSE)</f>
        <v>C0003168417</v>
      </c>
      <c r="C47" s="213" t="s">
        <v>404</v>
      </c>
      <c r="D47" s="213" t="s">
        <v>345</v>
      </c>
      <c r="E47" s="213" t="s">
        <v>546</v>
      </c>
      <c r="F47" s="213" t="s">
        <v>617</v>
      </c>
      <c r="G47" s="213" t="s">
        <v>617</v>
      </c>
      <c r="H47" s="213"/>
      <c r="I47" t="s">
        <v>199</v>
      </c>
      <c r="J47" s="354">
        <v>0</v>
      </c>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row>
    <row r="48" spans="2:34" s="37" customFormat="1" ht="15">
      <c r="B48" s="213" t="str">
        <f>VLOOKUP(C48,Companies[],3,FALSE)</f>
        <v>C0003168417</v>
      </c>
      <c r="C48" s="213" t="s">
        <v>404</v>
      </c>
      <c r="D48" s="213" t="s">
        <v>346</v>
      </c>
      <c r="E48" s="213" t="s">
        <v>566</v>
      </c>
      <c r="F48" s="213" t="s">
        <v>615</v>
      </c>
      <c r="G48" s="213" t="s">
        <v>617</v>
      </c>
      <c r="H48" s="213"/>
      <c r="I48" t="s">
        <v>199</v>
      </c>
      <c r="J48" s="354">
        <v>0</v>
      </c>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row>
    <row r="49" spans="2:34" s="37" customFormat="1" ht="15">
      <c r="B49" s="213" t="str">
        <f>VLOOKUP(C49,Companies[],3,FALSE)</f>
        <v>C0003168417</v>
      </c>
      <c r="C49" s="213" t="s">
        <v>404</v>
      </c>
      <c r="D49" s="213" t="s">
        <v>350</v>
      </c>
      <c r="E49" s="213" t="s">
        <v>618</v>
      </c>
      <c r="F49" s="213" t="s">
        <v>615</v>
      </c>
      <c r="G49" s="213" t="s">
        <v>617</v>
      </c>
      <c r="H49" s="213"/>
      <c r="I49" t="s">
        <v>199</v>
      </c>
      <c r="J49" s="354">
        <v>0</v>
      </c>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row>
    <row r="50" spans="2:34" s="37" customFormat="1" ht="15">
      <c r="B50" s="213" t="str">
        <f>VLOOKUP(C50,Companies[],3,FALSE)</f>
        <v>C0003831426</v>
      </c>
      <c r="C50" s="213" t="s">
        <v>397</v>
      </c>
      <c r="D50" s="213" t="s">
        <v>346</v>
      </c>
      <c r="E50" s="213" t="s">
        <v>537</v>
      </c>
      <c r="F50" s="213" t="s">
        <v>617</v>
      </c>
      <c r="G50" s="213" t="s">
        <v>617</v>
      </c>
      <c r="H50" s="213"/>
      <c r="I50" t="s">
        <v>199</v>
      </c>
      <c r="J50" s="354">
        <v>0</v>
      </c>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row>
    <row r="51" spans="2:34" s="37" customFormat="1" ht="15">
      <c r="B51" s="213" t="str">
        <f>VLOOKUP(C51,Companies[],3,FALSE)</f>
        <v>C0003831426</v>
      </c>
      <c r="C51" s="213" t="s">
        <v>397</v>
      </c>
      <c r="D51" s="213" t="s">
        <v>346</v>
      </c>
      <c r="E51" s="213" t="s">
        <v>542</v>
      </c>
      <c r="F51" s="213" t="s">
        <v>617</v>
      </c>
      <c r="G51" s="213" t="s">
        <v>617</v>
      </c>
      <c r="H51" s="213"/>
      <c r="I51" t="s">
        <v>199</v>
      </c>
      <c r="J51" s="354">
        <v>0</v>
      </c>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row>
    <row r="52" spans="2:34" s="37" customFormat="1" ht="15">
      <c r="B52" s="213" t="str">
        <f>VLOOKUP(C52,Companies[],3,FALSE)</f>
        <v>C0003831426</v>
      </c>
      <c r="C52" s="213" t="s">
        <v>397</v>
      </c>
      <c r="D52" s="213" t="s">
        <v>346</v>
      </c>
      <c r="E52" s="213" t="s">
        <v>540</v>
      </c>
      <c r="F52" s="213" t="s">
        <v>615</v>
      </c>
      <c r="G52" s="213" t="s">
        <v>615</v>
      </c>
      <c r="H52" s="213" t="s">
        <v>464</v>
      </c>
      <c r="I52" t="s">
        <v>199</v>
      </c>
      <c r="J52" s="354">
        <v>25038868.088318542</v>
      </c>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row>
    <row r="53" spans="2:34" s="37" customFormat="1" ht="15">
      <c r="B53" s="213" t="str">
        <f>VLOOKUP(C53,Companies[],3,FALSE)</f>
        <v>C0003831426</v>
      </c>
      <c r="C53" s="213" t="s">
        <v>397</v>
      </c>
      <c r="D53" s="213" t="s">
        <v>346</v>
      </c>
      <c r="E53" s="213" t="s">
        <v>540</v>
      </c>
      <c r="F53" s="213" t="s">
        <v>615</v>
      </c>
      <c r="G53" s="213" t="s">
        <v>615</v>
      </c>
      <c r="H53" s="213" t="s">
        <v>466</v>
      </c>
      <c r="I53" t="s">
        <v>199</v>
      </c>
      <c r="J53" s="354">
        <v>10675501.381500002</v>
      </c>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row>
    <row r="54" spans="2:34" s="37" customFormat="1" ht="15">
      <c r="B54" s="213" t="str">
        <f>VLOOKUP(C54,Companies[],3,FALSE)</f>
        <v>C0003831426</v>
      </c>
      <c r="C54" s="213" t="s">
        <v>397</v>
      </c>
      <c r="D54" s="213" t="s">
        <v>346</v>
      </c>
      <c r="E54" s="213" t="s">
        <v>616</v>
      </c>
      <c r="F54" s="213" t="s">
        <v>615</v>
      </c>
      <c r="G54" s="213" t="s">
        <v>617</v>
      </c>
      <c r="H54" s="213"/>
      <c r="I54" t="s">
        <v>199</v>
      </c>
      <c r="J54" s="354">
        <v>18464</v>
      </c>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row>
    <row r="55" spans="2:34" s="37" customFormat="1" ht="15">
      <c r="B55" s="213" t="str">
        <f>VLOOKUP(C55,Companies[],3,FALSE)</f>
        <v>C0003831426</v>
      </c>
      <c r="C55" s="213" t="s">
        <v>397</v>
      </c>
      <c r="D55" s="213" t="s">
        <v>346</v>
      </c>
      <c r="E55" s="213" t="s">
        <v>544</v>
      </c>
      <c r="F55" s="213" t="s">
        <v>617</v>
      </c>
      <c r="G55" s="213" t="s">
        <v>617</v>
      </c>
      <c r="H55" s="213"/>
      <c r="I55" t="s">
        <v>199</v>
      </c>
      <c r="J55" s="354">
        <v>41533712</v>
      </c>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row>
    <row r="56" spans="2:34" s="37" customFormat="1" ht="15">
      <c r="B56" s="213" t="str">
        <f>VLOOKUP(C56,Companies[],3,FALSE)</f>
        <v>C0003831426</v>
      </c>
      <c r="C56" s="213" t="s">
        <v>397</v>
      </c>
      <c r="D56" s="213" t="s">
        <v>345</v>
      </c>
      <c r="E56" s="213" t="s">
        <v>548</v>
      </c>
      <c r="F56" s="213" t="s">
        <v>615</v>
      </c>
      <c r="G56" s="213" t="s">
        <v>617</v>
      </c>
      <c r="H56" s="213"/>
      <c r="I56" t="s">
        <v>199</v>
      </c>
      <c r="J56" s="354">
        <v>0</v>
      </c>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row>
    <row r="57" spans="2:34" s="37" customFormat="1" ht="15">
      <c r="B57" s="213" t="str">
        <f>VLOOKUP(C57,Companies[],3,FALSE)</f>
        <v>C0003831426</v>
      </c>
      <c r="C57" s="213" t="s">
        <v>397</v>
      </c>
      <c r="D57" s="213" t="s">
        <v>345</v>
      </c>
      <c r="E57" s="213" t="s">
        <v>546</v>
      </c>
      <c r="F57" s="213" t="s">
        <v>615</v>
      </c>
      <c r="G57" s="213" t="s">
        <v>617</v>
      </c>
      <c r="H57" s="213"/>
      <c r="I57" t="s">
        <v>199</v>
      </c>
      <c r="J57" s="354">
        <v>0</v>
      </c>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row>
    <row r="58" spans="2:34" s="37" customFormat="1" ht="15">
      <c r="B58" s="213" t="str">
        <f>VLOOKUP(C58,Companies[],3,FALSE)</f>
        <v>C0003831426</v>
      </c>
      <c r="C58" s="213" t="s">
        <v>397</v>
      </c>
      <c r="D58" s="213" t="s">
        <v>346</v>
      </c>
      <c r="E58" s="213" t="s">
        <v>566</v>
      </c>
      <c r="F58" s="213" t="s">
        <v>615</v>
      </c>
      <c r="G58" s="213" t="s">
        <v>617</v>
      </c>
      <c r="H58" s="213"/>
      <c r="I58" t="s">
        <v>199</v>
      </c>
      <c r="J58" s="354">
        <v>0</v>
      </c>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row>
    <row r="59" spans="2:34" s="37" customFormat="1" ht="15">
      <c r="B59" s="213" t="str">
        <f>VLOOKUP(C59,Companies[],3,FALSE)</f>
        <v>C0003831426</v>
      </c>
      <c r="C59" s="213" t="s">
        <v>397</v>
      </c>
      <c r="D59" s="213" t="s">
        <v>350</v>
      </c>
      <c r="E59" s="213" t="s">
        <v>618</v>
      </c>
      <c r="F59" s="213" t="s">
        <v>615</v>
      </c>
      <c r="G59" s="213" t="s">
        <v>617</v>
      </c>
      <c r="H59" s="213"/>
      <c r="I59" t="s">
        <v>199</v>
      </c>
      <c r="J59" s="354">
        <v>0</v>
      </c>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row>
    <row r="60" spans="2:34" s="37" customFormat="1" ht="15">
      <c r="B60" s="213" t="str">
        <f>VLOOKUP(C60,Companies[],3,FALSE)</f>
        <v>C0003664996</v>
      </c>
      <c r="C60" s="213" t="s">
        <v>409</v>
      </c>
      <c r="D60" s="213" t="s">
        <v>346</v>
      </c>
      <c r="E60" s="213" t="s">
        <v>537</v>
      </c>
      <c r="F60" s="213" t="s">
        <v>617</v>
      </c>
      <c r="G60" s="213" t="s">
        <v>617</v>
      </c>
      <c r="H60" s="213"/>
      <c r="I60" t="s">
        <v>199</v>
      </c>
      <c r="J60" s="354">
        <v>0</v>
      </c>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row>
    <row r="61" spans="2:34" s="37" customFormat="1" ht="15">
      <c r="B61" s="213" t="str">
        <f>VLOOKUP(C61,Companies[],3,FALSE)</f>
        <v>C0003664996</v>
      </c>
      <c r="C61" s="213" t="s">
        <v>409</v>
      </c>
      <c r="D61" s="213" t="s">
        <v>346</v>
      </c>
      <c r="E61" s="213" t="s">
        <v>542</v>
      </c>
      <c r="F61" s="213" t="s">
        <v>617</v>
      </c>
      <c r="G61" s="213" t="s">
        <v>617</v>
      </c>
      <c r="H61" s="213"/>
      <c r="I61" t="s">
        <v>199</v>
      </c>
      <c r="J61" s="354">
        <v>0</v>
      </c>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row>
    <row r="62" spans="2:34" s="37" customFormat="1" ht="15">
      <c r="B62" s="213" t="str">
        <f>VLOOKUP(C62,Companies[],3,FALSE)</f>
        <v>C0003664996</v>
      </c>
      <c r="C62" s="213" t="s">
        <v>409</v>
      </c>
      <c r="D62" s="213" t="s">
        <v>346</v>
      </c>
      <c r="E62" s="213" t="s">
        <v>540</v>
      </c>
      <c r="F62" s="213" t="s">
        <v>615</v>
      </c>
      <c r="G62" s="213" t="s">
        <v>615</v>
      </c>
      <c r="H62" s="213" t="s">
        <v>467</v>
      </c>
      <c r="I62" t="s">
        <v>199</v>
      </c>
      <c r="J62" s="354">
        <v>31109154.444544002</v>
      </c>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row>
    <row r="63" spans="2:34" s="37" customFormat="1" ht="15">
      <c r="B63" s="213" t="str">
        <f>VLOOKUP(C63,Companies[],3,FALSE)</f>
        <v>C0003664996</v>
      </c>
      <c r="C63" s="213" t="s">
        <v>409</v>
      </c>
      <c r="D63" s="213" t="s">
        <v>346</v>
      </c>
      <c r="E63" s="213" t="s">
        <v>616</v>
      </c>
      <c r="F63" s="213" t="s">
        <v>615</v>
      </c>
      <c r="G63" s="213" t="s">
        <v>617</v>
      </c>
      <c r="H63" s="213"/>
      <c r="I63" t="s">
        <v>199</v>
      </c>
      <c r="J63" s="354">
        <v>96161.26</v>
      </c>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row>
    <row r="64" spans="2:34" s="37" customFormat="1" ht="15">
      <c r="B64" s="213" t="str">
        <f>VLOOKUP(C64,Companies[],3,FALSE)</f>
        <v>C0003664996</v>
      </c>
      <c r="C64" s="213" t="s">
        <v>409</v>
      </c>
      <c r="D64" s="213" t="s">
        <v>346</v>
      </c>
      <c r="E64" s="213" t="s">
        <v>544</v>
      </c>
      <c r="F64" s="213" t="s">
        <v>617</v>
      </c>
      <c r="G64" s="213" t="s">
        <v>617</v>
      </c>
      <c r="H64" s="213"/>
      <c r="I64" t="s">
        <v>199</v>
      </c>
      <c r="J64" s="354">
        <v>0</v>
      </c>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row>
    <row r="65" spans="2:34" s="37" customFormat="1" ht="15">
      <c r="B65" s="213" t="str">
        <f>VLOOKUP(C65,Companies[],3,FALSE)</f>
        <v>C0003664996</v>
      </c>
      <c r="C65" s="213" t="s">
        <v>409</v>
      </c>
      <c r="D65" s="213" t="s">
        <v>345</v>
      </c>
      <c r="E65" s="213" t="s">
        <v>548</v>
      </c>
      <c r="F65" s="213" t="s">
        <v>615</v>
      </c>
      <c r="G65" s="213" t="s">
        <v>617</v>
      </c>
      <c r="H65" s="213"/>
      <c r="I65" t="s">
        <v>199</v>
      </c>
      <c r="J65" s="354">
        <v>2000000</v>
      </c>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row>
    <row r="66" spans="2:34" s="37" customFormat="1" ht="15">
      <c r="B66" s="213" t="str">
        <f>VLOOKUP(C66,Companies[],3,FALSE)</f>
        <v>C0003664996</v>
      </c>
      <c r="C66" s="213" t="s">
        <v>409</v>
      </c>
      <c r="D66" s="213" t="s">
        <v>345</v>
      </c>
      <c r="E66" s="213" t="s">
        <v>546</v>
      </c>
      <c r="F66" s="213" t="s">
        <v>615</v>
      </c>
      <c r="G66" s="213" t="s">
        <v>617</v>
      </c>
      <c r="H66" s="213"/>
      <c r="I66" t="s">
        <v>199</v>
      </c>
      <c r="J66" s="354">
        <v>0</v>
      </c>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row>
    <row r="67" spans="2:34" s="37" customFormat="1" ht="15">
      <c r="B67" s="213" t="str">
        <f>VLOOKUP(C67,Companies[],3,FALSE)</f>
        <v>C0003664996</v>
      </c>
      <c r="C67" s="213" t="s">
        <v>409</v>
      </c>
      <c r="D67" s="213" t="s">
        <v>346</v>
      </c>
      <c r="E67" s="213" t="s">
        <v>566</v>
      </c>
      <c r="F67" s="213" t="s">
        <v>615</v>
      </c>
      <c r="G67" s="213" t="s">
        <v>617</v>
      </c>
      <c r="H67" s="213"/>
      <c r="I67" t="s">
        <v>199</v>
      </c>
      <c r="J67" s="354">
        <v>0</v>
      </c>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row>
    <row r="68" spans="2:34" s="37" customFormat="1" ht="15">
      <c r="B68" s="213" t="str">
        <f>VLOOKUP(C68,Companies[],3,FALSE)</f>
        <v>C0003664996</v>
      </c>
      <c r="C68" s="213" t="s">
        <v>409</v>
      </c>
      <c r="D68" s="213" t="s">
        <v>350</v>
      </c>
      <c r="E68" s="213" t="s">
        <v>618</v>
      </c>
      <c r="F68" s="213" t="s">
        <v>615</v>
      </c>
      <c r="G68" s="213" t="s">
        <v>617</v>
      </c>
      <c r="H68" s="213"/>
      <c r="I68" t="s">
        <v>199</v>
      </c>
      <c r="J68" s="354">
        <v>213985</v>
      </c>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row>
    <row r="69" spans="2:34" s="37" customFormat="1" ht="15">
      <c r="B69" s="213" t="str">
        <f>VLOOKUP(C69,Companies[],3,FALSE)</f>
        <v>C0004743520</v>
      </c>
      <c r="C69" s="213" t="s">
        <v>412</v>
      </c>
      <c r="D69" s="213" t="s">
        <v>346</v>
      </c>
      <c r="E69" s="213" t="s">
        <v>537</v>
      </c>
      <c r="F69" s="213" t="s">
        <v>615</v>
      </c>
      <c r="G69" s="213" t="s">
        <v>617</v>
      </c>
      <c r="H69" s="213"/>
      <c r="I69" t="s">
        <v>199</v>
      </c>
      <c r="J69" s="354">
        <v>0</v>
      </c>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13"/>
    </row>
    <row r="70" spans="2:34" s="37" customFormat="1" ht="15">
      <c r="B70" s="213" t="str">
        <f>VLOOKUP(C70,Companies[],3,FALSE)</f>
        <v>C0004743520</v>
      </c>
      <c r="C70" s="213" t="s">
        <v>412</v>
      </c>
      <c r="D70" s="213" t="s">
        <v>346</v>
      </c>
      <c r="E70" s="213" t="s">
        <v>542</v>
      </c>
      <c r="F70" s="213" t="s">
        <v>615</v>
      </c>
      <c r="G70" s="213" t="s">
        <v>617</v>
      </c>
      <c r="H70" s="213"/>
      <c r="I70" t="s">
        <v>199</v>
      </c>
      <c r="J70" s="354">
        <v>0</v>
      </c>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row>
    <row r="71" spans="2:34" s="37" customFormat="1" ht="15">
      <c r="B71" s="213" t="str">
        <f>VLOOKUP(C71,Companies[],3,FALSE)</f>
        <v>C0004743520</v>
      </c>
      <c r="C71" s="213" t="s">
        <v>412</v>
      </c>
      <c r="D71" s="213" t="s">
        <v>346</v>
      </c>
      <c r="E71" s="213" t="s">
        <v>540</v>
      </c>
      <c r="F71" s="213" t="s">
        <v>615</v>
      </c>
      <c r="G71" s="213" t="s">
        <v>615</v>
      </c>
      <c r="H71" s="213" t="s">
        <v>467</v>
      </c>
      <c r="I71" t="s">
        <v>199</v>
      </c>
      <c r="J71" s="354">
        <v>24892923.763456006</v>
      </c>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row>
    <row r="72" spans="2:34" s="37" customFormat="1" ht="15">
      <c r="B72" s="213" t="str">
        <f>VLOOKUP(C72,Companies[],3,FALSE)</f>
        <v>C0004743520</v>
      </c>
      <c r="C72" s="213" t="s">
        <v>412</v>
      </c>
      <c r="D72" s="213" t="s">
        <v>346</v>
      </c>
      <c r="E72" s="213" t="s">
        <v>616</v>
      </c>
      <c r="F72" s="213" t="s">
        <v>615</v>
      </c>
      <c r="G72" s="213" t="s">
        <v>617</v>
      </c>
      <c r="H72" s="213"/>
      <c r="I72" t="s">
        <v>199</v>
      </c>
      <c r="J72" s="354">
        <v>0</v>
      </c>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row>
    <row r="73" spans="2:34" s="37" customFormat="1" ht="15">
      <c r="B73" s="213" t="str">
        <f>VLOOKUP(C73,Companies[],3,FALSE)</f>
        <v>C0004743520</v>
      </c>
      <c r="C73" s="213" t="s">
        <v>412</v>
      </c>
      <c r="D73" s="213" t="s">
        <v>346</v>
      </c>
      <c r="E73" s="213" t="s">
        <v>544</v>
      </c>
      <c r="F73" s="213" t="s">
        <v>617</v>
      </c>
      <c r="G73" s="213" t="s">
        <v>617</v>
      </c>
      <c r="H73" s="213"/>
      <c r="I73" t="s">
        <v>199</v>
      </c>
      <c r="J73" s="354">
        <v>0</v>
      </c>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3"/>
    </row>
    <row r="74" spans="2:34" s="37" customFormat="1" ht="15">
      <c r="B74" s="213" t="str">
        <f>VLOOKUP(C74,Companies[],3,FALSE)</f>
        <v>C0004743520</v>
      </c>
      <c r="C74" s="213" t="s">
        <v>412</v>
      </c>
      <c r="D74" s="213" t="s">
        <v>345</v>
      </c>
      <c r="E74" s="213" t="s">
        <v>548</v>
      </c>
      <c r="F74" s="213" t="s">
        <v>615</v>
      </c>
      <c r="G74" s="213" t="s">
        <v>617</v>
      </c>
      <c r="H74" s="213"/>
      <c r="I74" t="s">
        <v>199</v>
      </c>
      <c r="J74" s="354">
        <v>0</v>
      </c>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3"/>
    </row>
    <row r="75" spans="2:34" s="37" customFormat="1" ht="15">
      <c r="B75" s="213" t="str">
        <f>VLOOKUP(C75,Companies[],3,FALSE)</f>
        <v>C0004743520</v>
      </c>
      <c r="C75" s="213" t="s">
        <v>412</v>
      </c>
      <c r="D75" s="213" t="s">
        <v>345</v>
      </c>
      <c r="E75" s="213" t="s">
        <v>546</v>
      </c>
      <c r="F75" s="213" t="s">
        <v>617</v>
      </c>
      <c r="G75" s="213" t="s">
        <v>617</v>
      </c>
      <c r="H75" s="213"/>
      <c r="I75" t="s">
        <v>199</v>
      </c>
      <c r="J75" s="354">
        <v>0</v>
      </c>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3"/>
    </row>
    <row r="76" spans="2:34" s="37" customFormat="1" ht="15">
      <c r="B76" s="213" t="str">
        <f>VLOOKUP(C76,Companies[],3,FALSE)</f>
        <v>C0004743520</v>
      </c>
      <c r="C76" s="213" t="s">
        <v>412</v>
      </c>
      <c r="D76" s="213" t="s">
        <v>346</v>
      </c>
      <c r="E76" s="213" t="s">
        <v>566</v>
      </c>
      <c r="F76" s="213" t="s">
        <v>615</v>
      </c>
      <c r="G76" s="213" t="s">
        <v>617</v>
      </c>
      <c r="H76" s="213"/>
      <c r="I76" t="s">
        <v>199</v>
      </c>
      <c r="J76" s="354">
        <v>0</v>
      </c>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row>
    <row r="77" spans="2:34" s="37" customFormat="1" ht="15">
      <c r="B77" s="213" t="str">
        <f>VLOOKUP(C77,Companies[],3,FALSE)</f>
        <v>C0004743520</v>
      </c>
      <c r="C77" s="213" t="s">
        <v>412</v>
      </c>
      <c r="D77" s="213" t="s">
        <v>350</v>
      </c>
      <c r="E77" s="213" t="s">
        <v>618</v>
      </c>
      <c r="F77" s="213" t="s">
        <v>615</v>
      </c>
      <c r="G77" s="213" t="s">
        <v>617</v>
      </c>
      <c r="H77" s="213"/>
      <c r="I77" t="s">
        <v>199</v>
      </c>
      <c r="J77" s="354">
        <v>0</v>
      </c>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row>
    <row r="78" spans="2:34" s="37" customFormat="1" ht="15">
      <c r="B78" s="213" t="str">
        <f>VLOOKUP(C78,Companies[],3,FALSE)</f>
        <v>C0021485674</v>
      </c>
      <c r="C78" s="213" t="s">
        <v>406</v>
      </c>
      <c r="D78" s="213" t="s">
        <v>346</v>
      </c>
      <c r="E78" s="213" t="s">
        <v>537</v>
      </c>
      <c r="F78" s="213" t="s">
        <v>615</v>
      </c>
      <c r="G78" s="213" t="s">
        <v>617</v>
      </c>
      <c r="H78" s="213"/>
      <c r="I78" t="s">
        <v>199</v>
      </c>
      <c r="J78" s="354">
        <v>0</v>
      </c>
      <c r="K78" s="213"/>
      <c r="L78" s="213"/>
      <c r="M78" s="213"/>
      <c r="N78" s="213"/>
      <c r="O78" s="213"/>
      <c r="P78" s="213"/>
      <c r="Q78" s="213"/>
      <c r="R78" s="213"/>
      <c r="S78" s="213"/>
      <c r="T78" s="213"/>
      <c r="U78" s="213"/>
      <c r="V78" s="213"/>
      <c r="W78" s="213"/>
      <c r="X78" s="213"/>
      <c r="Y78" s="213"/>
      <c r="Z78" s="213"/>
      <c r="AA78" s="213"/>
      <c r="AB78" s="213"/>
      <c r="AC78" s="213"/>
      <c r="AD78" s="213"/>
      <c r="AE78" s="213"/>
      <c r="AF78" s="213"/>
      <c r="AG78" s="213"/>
      <c r="AH78" s="213"/>
    </row>
    <row r="79" spans="2:34" s="37" customFormat="1" ht="15">
      <c r="B79" s="213" t="str">
        <f>VLOOKUP(C79,Companies[],3,FALSE)</f>
        <v>C0021485674</v>
      </c>
      <c r="C79" s="213" t="s">
        <v>406</v>
      </c>
      <c r="D79" s="213" t="s">
        <v>346</v>
      </c>
      <c r="E79" s="213" t="s">
        <v>542</v>
      </c>
      <c r="F79" s="213" t="s">
        <v>615</v>
      </c>
      <c r="G79" s="213" t="s">
        <v>617</v>
      </c>
      <c r="H79" s="213"/>
      <c r="I79" t="s">
        <v>199</v>
      </c>
      <c r="J79" s="354">
        <v>0</v>
      </c>
      <c r="K79" s="213"/>
      <c r="L79" s="213"/>
      <c r="M79" s="213"/>
      <c r="N79" s="213"/>
      <c r="O79" s="213"/>
      <c r="P79" s="213"/>
      <c r="Q79" s="213"/>
      <c r="R79" s="213"/>
      <c r="S79" s="213"/>
      <c r="T79" s="213"/>
      <c r="U79" s="213"/>
      <c r="V79" s="213"/>
      <c r="W79" s="213"/>
      <c r="X79" s="213"/>
      <c r="Y79" s="213"/>
      <c r="Z79" s="213"/>
      <c r="AA79" s="213"/>
      <c r="AB79" s="213"/>
      <c r="AC79" s="213"/>
      <c r="AD79" s="213"/>
      <c r="AE79" s="213"/>
      <c r="AF79" s="213"/>
      <c r="AG79" s="213"/>
      <c r="AH79" s="213"/>
    </row>
    <row r="80" spans="2:34" s="37" customFormat="1" ht="15">
      <c r="B80" s="213" t="str">
        <f>VLOOKUP(C80,Companies[],3,FALSE)</f>
        <v>C0021485674</v>
      </c>
      <c r="C80" s="213" t="s">
        <v>406</v>
      </c>
      <c r="D80" s="213" t="s">
        <v>346</v>
      </c>
      <c r="E80" s="213" t="s">
        <v>540</v>
      </c>
      <c r="F80" s="213" t="s">
        <v>615</v>
      </c>
      <c r="G80" s="213" t="s">
        <v>615</v>
      </c>
      <c r="H80" s="213" t="s">
        <v>464</v>
      </c>
      <c r="I80" t="s">
        <v>199</v>
      </c>
      <c r="J80" s="354">
        <v>2834307.4664121605</v>
      </c>
      <c r="K80" s="213"/>
      <c r="L80" s="213"/>
      <c r="M80" s="213"/>
      <c r="N80" s="213"/>
      <c r="O80" s="213"/>
      <c r="P80" s="213"/>
      <c r="Q80" s="213"/>
      <c r="R80" s="213"/>
      <c r="S80" s="213"/>
      <c r="T80" s="213"/>
      <c r="U80" s="213"/>
      <c r="V80" s="213"/>
      <c r="W80" s="213"/>
      <c r="X80" s="213"/>
      <c r="Y80" s="213"/>
      <c r="Z80" s="213"/>
      <c r="AA80" s="213"/>
      <c r="AB80" s="213"/>
      <c r="AC80" s="213"/>
      <c r="AD80" s="213"/>
      <c r="AE80" s="213"/>
      <c r="AF80" s="213"/>
      <c r="AG80" s="213"/>
      <c r="AH80" s="213"/>
    </row>
    <row r="81" spans="2:34" s="37" customFormat="1" ht="15">
      <c r="B81" s="213" t="str">
        <f>VLOOKUP(C81,Companies[],3,FALSE)</f>
        <v>C0021485674</v>
      </c>
      <c r="C81" s="213" t="s">
        <v>406</v>
      </c>
      <c r="D81" s="213" t="s">
        <v>346</v>
      </c>
      <c r="E81" s="213" t="s">
        <v>540</v>
      </c>
      <c r="F81" s="213" t="s">
        <v>615</v>
      </c>
      <c r="G81" s="213" t="s">
        <v>615</v>
      </c>
      <c r="H81" s="213" t="s">
        <v>466</v>
      </c>
      <c r="I81" t="s">
        <v>199</v>
      </c>
      <c r="J81" s="354">
        <v>2398847.9574899999</v>
      </c>
      <c r="K81" s="213"/>
      <c r="L81" s="213"/>
      <c r="M81" s="213"/>
      <c r="N81" s="213"/>
      <c r="O81" s="213"/>
      <c r="P81" s="213"/>
      <c r="Q81" s="213"/>
      <c r="R81" s="213"/>
      <c r="S81" s="213"/>
      <c r="T81" s="213"/>
      <c r="U81" s="213"/>
      <c r="V81" s="213"/>
      <c r="W81" s="213"/>
      <c r="X81" s="213"/>
      <c r="Y81" s="213"/>
      <c r="Z81" s="213"/>
      <c r="AA81" s="213"/>
      <c r="AB81" s="213"/>
      <c r="AC81" s="213"/>
      <c r="AD81" s="213"/>
      <c r="AE81" s="213"/>
      <c r="AF81" s="213"/>
      <c r="AG81" s="213"/>
      <c r="AH81" s="213"/>
    </row>
    <row r="82" spans="2:34" s="37" customFormat="1" ht="15">
      <c r="B82" s="213" t="str">
        <f>VLOOKUP(C82,Companies[],3,FALSE)</f>
        <v>C0021485674</v>
      </c>
      <c r="C82" s="213" t="s">
        <v>406</v>
      </c>
      <c r="D82" s="213" t="s">
        <v>346</v>
      </c>
      <c r="E82" s="213" t="s">
        <v>616</v>
      </c>
      <c r="F82" s="213" t="s">
        <v>615</v>
      </c>
      <c r="G82" s="213" t="s">
        <v>617</v>
      </c>
      <c r="H82" s="213"/>
      <c r="I82" t="s">
        <v>199</v>
      </c>
      <c r="J82" s="354">
        <v>0</v>
      </c>
      <c r="K82" s="213"/>
      <c r="L82" s="213"/>
      <c r="M82" s="213"/>
      <c r="N82" s="213"/>
      <c r="O82" s="213"/>
      <c r="P82" s="213"/>
      <c r="Q82" s="213"/>
      <c r="R82" s="213"/>
      <c r="S82" s="213"/>
      <c r="T82" s="213"/>
      <c r="U82" s="213"/>
      <c r="V82" s="213"/>
      <c r="W82" s="213"/>
      <c r="X82" s="213"/>
      <c r="Y82" s="213"/>
      <c r="Z82" s="213"/>
      <c r="AA82" s="213"/>
      <c r="AB82" s="213"/>
      <c r="AC82" s="213"/>
      <c r="AD82" s="213"/>
      <c r="AE82" s="213"/>
      <c r="AF82" s="213"/>
      <c r="AG82" s="213"/>
      <c r="AH82" s="213"/>
    </row>
    <row r="83" spans="2:34" s="37" customFormat="1" ht="15">
      <c r="B83" s="213" t="str">
        <f>VLOOKUP(C83,Companies[],3,FALSE)</f>
        <v>C0021485674</v>
      </c>
      <c r="C83" s="213" t="s">
        <v>406</v>
      </c>
      <c r="D83" s="213" t="s">
        <v>346</v>
      </c>
      <c r="E83" s="213" t="s">
        <v>544</v>
      </c>
      <c r="F83" s="213" t="s">
        <v>617</v>
      </c>
      <c r="G83" s="213" t="s">
        <v>617</v>
      </c>
      <c r="H83" s="213"/>
      <c r="I83" t="s">
        <v>199</v>
      </c>
      <c r="J83" s="354">
        <v>0</v>
      </c>
      <c r="K83" s="213"/>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row>
    <row r="84" spans="2:34" s="37" customFormat="1" ht="15">
      <c r="B84" s="213" t="str">
        <f>VLOOKUP(C84,Companies[],3,FALSE)</f>
        <v>C0021485674</v>
      </c>
      <c r="C84" s="213" t="s">
        <v>406</v>
      </c>
      <c r="D84" s="213" t="s">
        <v>345</v>
      </c>
      <c r="E84" s="213" t="s">
        <v>546</v>
      </c>
      <c r="F84" s="213" t="s">
        <v>615</v>
      </c>
      <c r="G84" s="213" t="s">
        <v>617</v>
      </c>
      <c r="H84" s="213"/>
      <c r="I84" t="s">
        <v>199</v>
      </c>
      <c r="J84" s="354">
        <v>0</v>
      </c>
      <c r="K84" s="213"/>
      <c r="L84" s="213"/>
      <c r="M84" s="213"/>
      <c r="N84" s="213"/>
      <c r="O84" s="213"/>
      <c r="P84" s="213"/>
      <c r="Q84" s="213"/>
      <c r="R84" s="213"/>
      <c r="S84" s="213"/>
      <c r="T84" s="213"/>
      <c r="U84" s="213"/>
      <c r="V84" s="213"/>
      <c r="W84" s="213"/>
      <c r="X84" s="213"/>
      <c r="Y84" s="213"/>
      <c r="Z84" s="213"/>
      <c r="AA84" s="213"/>
      <c r="AB84" s="213"/>
      <c r="AC84" s="213"/>
      <c r="AD84" s="213"/>
      <c r="AE84" s="213"/>
      <c r="AF84" s="213"/>
      <c r="AG84" s="213"/>
      <c r="AH84" s="213"/>
    </row>
    <row r="85" spans="2:34" s="37" customFormat="1" ht="15">
      <c r="B85" s="213" t="str">
        <f>VLOOKUP(C85,Companies[],3,FALSE)</f>
        <v>C0021485674</v>
      </c>
      <c r="C85" s="213" t="s">
        <v>406</v>
      </c>
      <c r="D85" s="213" t="s">
        <v>345</v>
      </c>
      <c r="E85" s="213" t="s">
        <v>546</v>
      </c>
      <c r="F85" s="213" t="s">
        <v>617</v>
      </c>
      <c r="G85" s="213" t="s">
        <v>617</v>
      </c>
      <c r="H85" s="213"/>
      <c r="I85" t="s">
        <v>199</v>
      </c>
      <c r="J85" s="354">
        <v>0</v>
      </c>
      <c r="K85" s="213"/>
      <c r="L85" s="213"/>
      <c r="M85" s="213"/>
      <c r="N85" s="213"/>
      <c r="O85" s="213"/>
      <c r="P85" s="213"/>
      <c r="Q85" s="213"/>
      <c r="R85" s="213"/>
      <c r="S85" s="213"/>
      <c r="T85" s="213"/>
      <c r="U85" s="213"/>
      <c r="V85" s="213"/>
      <c r="W85" s="213"/>
      <c r="X85" s="213"/>
      <c r="Y85" s="213"/>
      <c r="Z85" s="213"/>
      <c r="AA85" s="213"/>
      <c r="AB85" s="213"/>
      <c r="AC85" s="213"/>
      <c r="AD85" s="213"/>
      <c r="AE85" s="213"/>
      <c r="AF85" s="213"/>
      <c r="AG85" s="213"/>
      <c r="AH85" s="213"/>
    </row>
    <row r="86" spans="2:34" s="37" customFormat="1" ht="15">
      <c r="B86" s="213" t="str">
        <f>VLOOKUP(C86,Companies[],3,FALSE)</f>
        <v>C0021485674</v>
      </c>
      <c r="C86" s="213" t="s">
        <v>406</v>
      </c>
      <c r="D86" s="213" t="s">
        <v>346</v>
      </c>
      <c r="E86" s="213" t="s">
        <v>566</v>
      </c>
      <c r="F86" s="213" t="s">
        <v>615</v>
      </c>
      <c r="G86" s="213" t="s">
        <v>617</v>
      </c>
      <c r="H86" s="213"/>
      <c r="I86" t="s">
        <v>199</v>
      </c>
      <c r="J86" s="354">
        <v>0</v>
      </c>
      <c r="K86" s="213"/>
      <c r="L86" s="213"/>
      <c r="M86" s="213"/>
      <c r="N86" s="213"/>
      <c r="O86" s="213"/>
      <c r="P86" s="213"/>
      <c r="Q86" s="213"/>
      <c r="R86" s="213"/>
      <c r="S86" s="213"/>
      <c r="T86" s="213"/>
      <c r="U86" s="213"/>
      <c r="V86" s="213"/>
      <c r="W86" s="213"/>
      <c r="X86" s="213"/>
      <c r="Y86" s="213"/>
      <c r="Z86" s="213"/>
      <c r="AA86" s="213"/>
      <c r="AB86" s="213"/>
      <c r="AC86" s="213"/>
      <c r="AD86" s="213"/>
      <c r="AE86" s="213"/>
      <c r="AF86" s="213"/>
      <c r="AG86" s="213"/>
      <c r="AH86" s="213"/>
    </row>
    <row r="87" spans="2:34" s="37" customFormat="1" ht="15">
      <c r="B87" s="213" t="str">
        <f>VLOOKUP(C87,Companies[],3,FALSE)</f>
        <v>C0021485674</v>
      </c>
      <c r="C87" s="213" t="s">
        <v>406</v>
      </c>
      <c r="D87" s="213" t="s">
        <v>350</v>
      </c>
      <c r="E87" s="213" t="s">
        <v>618</v>
      </c>
      <c r="F87" s="213" t="s">
        <v>615</v>
      </c>
      <c r="G87" s="213" t="s">
        <v>617</v>
      </c>
      <c r="H87" s="213"/>
      <c r="I87" t="s">
        <v>199</v>
      </c>
      <c r="J87" s="354">
        <v>0</v>
      </c>
      <c r="K87" s="213"/>
      <c r="L87" s="213"/>
      <c r="M87" s="213"/>
      <c r="N87" s="213"/>
      <c r="O87" s="213"/>
      <c r="P87" s="213"/>
      <c r="Q87" s="213"/>
      <c r="R87" s="213"/>
      <c r="S87" s="213"/>
      <c r="T87" s="213"/>
      <c r="U87" s="213"/>
      <c r="V87" s="213"/>
      <c r="W87" s="213"/>
      <c r="X87" s="213"/>
      <c r="Y87" s="213"/>
      <c r="Z87" s="213"/>
      <c r="AA87" s="213"/>
      <c r="AB87" s="213"/>
      <c r="AC87" s="213"/>
      <c r="AD87" s="213"/>
      <c r="AE87" s="213"/>
      <c r="AF87" s="213"/>
      <c r="AG87" s="213"/>
      <c r="AH87" s="213"/>
    </row>
    <row r="88" spans="2:34" s="37" customFormat="1" ht="15">
      <c r="B88" s="213" t="str">
        <f>VLOOKUP(C88,Companies[],3,FALSE)</f>
        <v>C0003278263</v>
      </c>
      <c r="C88" s="213" t="s">
        <v>439</v>
      </c>
      <c r="D88" s="213" t="s">
        <v>347</v>
      </c>
      <c r="E88" s="213" t="s">
        <v>580</v>
      </c>
      <c r="F88" s="213" t="s">
        <v>615</v>
      </c>
      <c r="G88" s="213" t="s">
        <v>617</v>
      </c>
      <c r="H88" s="213"/>
      <c r="I88" t="s">
        <v>199</v>
      </c>
      <c r="J88" s="354">
        <v>0</v>
      </c>
      <c r="K88" s="213"/>
      <c r="L88" s="213"/>
      <c r="M88" s="213"/>
      <c r="N88" s="213"/>
      <c r="O88" s="213"/>
      <c r="P88" s="213"/>
      <c r="Q88" s="213"/>
      <c r="R88" s="213"/>
      <c r="S88" s="213"/>
      <c r="T88" s="213"/>
      <c r="U88" s="213"/>
      <c r="V88" s="213"/>
      <c r="W88" s="213"/>
      <c r="X88" s="213"/>
      <c r="Y88" s="213"/>
      <c r="Z88" s="213"/>
      <c r="AA88" s="213"/>
      <c r="AB88" s="213"/>
      <c r="AC88" s="213"/>
      <c r="AD88" s="213"/>
      <c r="AE88" s="213"/>
      <c r="AF88" s="213"/>
      <c r="AG88" s="213"/>
      <c r="AH88" s="213"/>
    </row>
    <row r="89" spans="2:34" s="37" customFormat="1" ht="15">
      <c r="B89" s="213" t="str">
        <f>VLOOKUP(C89,Companies[],3,FALSE)</f>
        <v>C0003278263</v>
      </c>
      <c r="C89" s="213" t="s">
        <v>439</v>
      </c>
      <c r="D89" s="213" t="s">
        <v>347</v>
      </c>
      <c r="E89" s="213" t="s">
        <v>572</v>
      </c>
      <c r="F89" s="213" t="s">
        <v>615</v>
      </c>
      <c r="G89" s="213" t="s">
        <v>617</v>
      </c>
      <c r="H89" s="213"/>
      <c r="I89" t="s">
        <v>199</v>
      </c>
      <c r="J89" s="354">
        <v>183743.8708930157</v>
      </c>
      <c r="K89" s="213"/>
      <c r="L89" s="213"/>
      <c r="M89" s="213"/>
      <c r="N89" s="213"/>
      <c r="O89" s="213"/>
      <c r="P89" s="213"/>
      <c r="Q89" s="213"/>
      <c r="R89" s="213"/>
      <c r="S89" s="213"/>
      <c r="T89" s="213"/>
      <c r="U89" s="213"/>
      <c r="V89" s="213"/>
      <c r="W89" s="213"/>
      <c r="X89" s="213"/>
      <c r="Y89" s="213"/>
      <c r="Z89" s="213"/>
      <c r="AA89" s="213"/>
      <c r="AB89" s="213"/>
      <c r="AC89" s="213"/>
      <c r="AD89" s="213"/>
      <c r="AE89" s="213"/>
      <c r="AF89" s="213"/>
      <c r="AG89" s="213"/>
      <c r="AH89" s="213"/>
    </row>
    <row r="90" spans="2:34" s="37" customFormat="1" ht="15">
      <c r="B90" s="213" t="str">
        <f>VLOOKUP(C90,Companies[],3,FALSE)</f>
        <v>C0003278263</v>
      </c>
      <c r="C90" s="213" t="s">
        <v>439</v>
      </c>
      <c r="D90" s="213" t="s">
        <v>347</v>
      </c>
      <c r="E90" s="213" t="s">
        <v>570</v>
      </c>
      <c r="F90" s="213" t="s">
        <v>617</v>
      </c>
      <c r="G90" s="213" t="s">
        <v>617</v>
      </c>
      <c r="H90" s="213"/>
      <c r="I90" t="s">
        <v>199</v>
      </c>
      <c r="J90" s="354">
        <v>55209.258329794218</v>
      </c>
      <c r="K90" s="213"/>
      <c r="L90" s="213"/>
      <c r="M90" s="213"/>
      <c r="N90" s="213"/>
      <c r="O90" s="213"/>
      <c r="P90" s="213"/>
      <c r="Q90" s="213"/>
      <c r="R90" s="213"/>
      <c r="S90" s="213"/>
      <c r="T90" s="213"/>
      <c r="U90" s="213"/>
      <c r="V90" s="213"/>
      <c r="W90" s="213"/>
      <c r="X90" s="213"/>
      <c r="Y90" s="213"/>
      <c r="Z90" s="213"/>
      <c r="AA90" s="213"/>
      <c r="AB90" s="213"/>
      <c r="AC90" s="213"/>
      <c r="AD90" s="213"/>
      <c r="AE90" s="213"/>
      <c r="AF90" s="213"/>
      <c r="AG90" s="213"/>
      <c r="AH90" s="213"/>
    </row>
    <row r="91" spans="2:34" s="37" customFormat="1" ht="15">
      <c r="B91" s="213" t="str">
        <f>VLOOKUP(C91,Companies[],3,FALSE)</f>
        <v>C0003278263</v>
      </c>
      <c r="C91" s="213" t="s">
        <v>439</v>
      </c>
      <c r="D91" s="213" t="s">
        <v>378</v>
      </c>
      <c r="E91" s="213" t="s">
        <v>575</v>
      </c>
      <c r="F91" s="213" t="s">
        <v>617</v>
      </c>
      <c r="G91" s="213" t="s">
        <v>617</v>
      </c>
      <c r="H91" s="213"/>
      <c r="I91" t="s">
        <v>199</v>
      </c>
      <c r="J91" s="354">
        <v>20583.213003358946</v>
      </c>
      <c r="K91" s="213"/>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row>
    <row r="92" spans="2:34" s="37" customFormat="1" ht="15">
      <c r="B92" s="213" t="str">
        <f>VLOOKUP(C92,Companies[],3,FALSE)</f>
        <v>C0003278263</v>
      </c>
      <c r="C92" s="213" t="s">
        <v>439</v>
      </c>
      <c r="D92" s="213" t="s">
        <v>353</v>
      </c>
      <c r="E92" s="213" t="s">
        <v>574</v>
      </c>
      <c r="F92" s="213" t="s">
        <v>615</v>
      </c>
      <c r="G92" s="213" t="s">
        <v>617</v>
      </c>
      <c r="H92" s="213"/>
      <c r="I92" t="s">
        <v>199</v>
      </c>
      <c r="J92" s="354">
        <v>58036.427164974324</v>
      </c>
      <c r="K92" s="213"/>
      <c r="L92" s="213"/>
      <c r="M92" s="213"/>
      <c r="N92" s="213"/>
      <c r="O92" s="213"/>
      <c r="P92" s="213"/>
      <c r="Q92" s="213"/>
      <c r="R92" s="213"/>
      <c r="S92" s="213"/>
      <c r="T92" s="213"/>
      <c r="U92" s="213"/>
      <c r="V92" s="213"/>
      <c r="W92" s="213"/>
      <c r="X92" s="213"/>
      <c r="Y92" s="213"/>
      <c r="Z92" s="213"/>
      <c r="AA92" s="213"/>
      <c r="AB92" s="213"/>
      <c r="AC92" s="213"/>
      <c r="AD92" s="213"/>
      <c r="AE92" s="213"/>
      <c r="AF92" s="213"/>
      <c r="AG92" s="213"/>
      <c r="AH92" s="213"/>
    </row>
    <row r="93" spans="2:34" s="37" customFormat="1" ht="15">
      <c r="B93" s="213" t="str">
        <f>VLOOKUP(C93,Companies[],3,FALSE)</f>
        <v>C0003278263</v>
      </c>
      <c r="C93" s="213" t="s">
        <v>439</v>
      </c>
      <c r="D93" s="213" t="s">
        <v>346</v>
      </c>
      <c r="E93" s="213" t="s">
        <v>567</v>
      </c>
      <c r="F93" s="213" t="s">
        <v>617</v>
      </c>
      <c r="G93" s="213" t="s">
        <v>617</v>
      </c>
      <c r="H93" s="213"/>
      <c r="I93" t="s">
        <v>199</v>
      </c>
      <c r="J93" s="354">
        <v>9852850.8739043474</v>
      </c>
      <c r="K93" s="213"/>
      <c r="L93" s="213"/>
      <c r="M93" s="213"/>
      <c r="N93" s="213"/>
      <c r="O93" s="213"/>
      <c r="P93" s="213"/>
      <c r="Q93" s="213"/>
      <c r="R93" s="213"/>
      <c r="S93" s="213"/>
      <c r="T93" s="213"/>
      <c r="U93" s="213"/>
      <c r="V93" s="213"/>
      <c r="W93" s="213"/>
      <c r="X93" s="213"/>
      <c r="Y93" s="213"/>
      <c r="Z93" s="213"/>
      <c r="AA93" s="213"/>
      <c r="AB93" s="213"/>
      <c r="AC93" s="213"/>
      <c r="AD93" s="213"/>
      <c r="AE93" s="213"/>
      <c r="AF93" s="213"/>
      <c r="AG93" s="213"/>
      <c r="AH93" s="213"/>
    </row>
    <row r="94" spans="2:34" s="37" customFormat="1" ht="15">
      <c r="B94" s="213" t="str">
        <f>VLOOKUP(C94,Companies[],3,FALSE)</f>
        <v>C0003278263</v>
      </c>
      <c r="C94" s="213" t="s">
        <v>439</v>
      </c>
      <c r="D94" s="213" t="s">
        <v>346</v>
      </c>
      <c r="E94" s="213" t="s">
        <v>544</v>
      </c>
      <c r="F94" s="213" t="s">
        <v>617</v>
      </c>
      <c r="G94" s="213" t="s">
        <v>617</v>
      </c>
      <c r="H94" s="213"/>
      <c r="I94" t="s">
        <v>199</v>
      </c>
      <c r="J94" s="354">
        <v>0</v>
      </c>
      <c r="K94" s="213"/>
      <c r="L94" s="213"/>
      <c r="M94" s="213"/>
      <c r="N94" s="213"/>
      <c r="O94" s="213"/>
      <c r="P94" s="213"/>
      <c r="Q94" s="213"/>
      <c r="R94" s="213"/>
      <c r="S94" s="213"/>
      <c r="T94" s="213"/>
      <c r="U94" s="213"/>
      <c r="V94" s="213"/>
      <c r="W94" s="213"/>
      <c r="X94" s="213"/>
      <c r="Y94" s="213"/>
      <c r="Z94" s="213"/>
      <c r="AA94" s="213"/>
      <c r="AB94" s="213"/>
      <c r="AC94" s="213"/>
      <c r="AD94" s="213"/>
      <c r="AE94" s="213"/>
      <c r="AF94" s="213"/>
      <c r="AG94" s="213"/>
      <c r="AH94" s="213"/>
    </row>
    <row r="95" spans="2:34" s="37" customFormat="1" ht="15">
      <c r="B95" s="213" t="str">
        <f>VLOOKUP(C95,Companies[],3,FALSE)</f>
        <v>C0003278263</v>
      </c>
      <c r="C95" s="213" t="s">
        <v>439</v>
      </c>
      <c r="D95" s="213" t="s">
        <v>348</v>
      </c>
      <c r="E95" s="213" t="s">
        <v>568</v>
      </c>
      <c r="F95" s="213" t="s">
        <v>619</v>
      </c>
      <c r="G95" s="213" t="s">
        <v>619</v>
      </c>
      <c r="H95" s="213"/>
      <c r="I95" t="s">
        <v>199</v>
      </c>
      <c r="J95" s="354">
        <v>0</v>
      </c>
      <c r="K95" s="213"/>
      <c r="L95" s="213"/>
      <c r="M95" s="213"/>
      <c r="N95" s="213"/>
      <c r="O95" s="213"/>
      <c r="P95" s="213"/>
      <c r="Q95" s="213"/>
      <c r="R95" s="213"/>
      <c r="S95" s="213"/>
      <c r="T95" s="213"/>
      <c r="U95" s="213"/>
      <c r="V95" s="213"/>
      <c r="W95" s="213"/>
      <c r="X95" s="213"/>
      <c r="Y95" s="213"/>
      <c r="Z95" s="213"/>
      <c r="AA95" s="213"/>
      <c r="AB95" s="213"/>
      <c r="AC95" s="213"/>
      <c r="AD95" s="213"/>
      <c r="AE95" s="213"/>
      <c r="AF95" s="213"/>
      <c r="AG95" s="213"/>
      <c r="AH95" s="213"/>
    </row>
    <row r="96" spans="2:34" s="37" customFormat="1" ht="15">
      <c r="B96" s="213" t="str">
        <f>VLOOKUP(C96,Companies[],3,FALSE)</f>
        <v>C0003278263</v>
      </c>
      <c r="C96" s="213" t="s">
        <v>439</v>
      </c>
      <c r="D96" s="213" t="s">
        <v>346</v>
      </c>
      <c r="E96" s="213" t="s">
        <v>565</v>
      </c>
      <c r="F96" s="213" t="s">
        <v>617</v>
      </c>
      <c r="G96" s="213" t="s">
        <v>617</v>
      </c>
      <c r="H96" s="213"/>
      <c r="I96" t="s">
        <v>199</v>
      </c>
      <c r="J96" s="354">
        <v>0</v>
      </c>
      <c r="K96" s="213"/>
      <c r="L96" s="213"/>
      <c r="M96" s="213"/>
      <c r="N96" s="213"/>
      <c r="O96" s="213"/>
      <c r="P96" s="213"/>
      <c r="Q96" s="213"/>
      <c r="R96" s="213"/>
      <c r="S96" s="213"/>
      <c r="T96" s="213"/>
      <c r="U96" s="213"/>
      <c r="V96" s="213"/>
      <c r="W96" s="213"/>
      <c r="X96" s="213"/>
      <c r="Y96" s="213"/>
      <c r="Z96" s="213"/>
      <c r="AA96" s="213"/>
      <c r="AB96" s="213"/>
      <c r="AC96" s="213"/>
      <c r="AD96" s="213"/>
      <c r="AE96" s="213"/>
      <c r="AF96" s="213"/>
      <c r="AG96" s="213"/>
      <c r="AH96" s="213"/>
    </row>
    <row r="97" spans="2:34" s="37" customFormat="1" ht="15">
      <c r="B97" s="213" t="str">
        <f>VLOOKUP(C97,Companies[],3,FALSE)</f>
        <v>C0003278263</v>
      </c>
      <c r="C97" s="213" t="s">
        <v>439</v>
      </c>
      <c r="D97" s="213" t="s">
        <v>350</v>
      </c>
      <c r="E97" s="213" t="s">
        <v>551</v>
      </c>
      <c r="F97" s="213" t="s">
        <v>615</v>
      </c>
      <c r="G97" s="213" t="s">
        <v>617</v>
      </c>
      <c r="H97" s="213"/>
      <c r="I97" t="s">
        <v>199</v>
      </c>
      <c r="J97" s="354">
        <v>0</v>
      </c>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row>
    <row r="98" spans="2:34" s="37" customFormat="1" ht="15">
      <c r="B98" s="213" t="str">
        <f>VLOOKUP(C98,Companies[],3,FALSE)</f>
        <v>C0003278263</v>
      </c>
      <c r="C98" s="213" t="s">
        <v>439</v>
      </c>
      <c r="D98" s="213" t="s">
        <v>350</v>
      </c>
      <c r="E98" s="213" t="s">
        <v>551</v>
      </c>
      <c r="F98" s="213" t="s">
        <v>617</v>
      </c>
      <c r="G98" s="213" t="s">
        <v>617</v>
      </c>
      <c r="H98" s="213"/>
      <c r="I98" t="s">
        <v>199</v>
      </c>
      <c r="J98" s="354">
        <v>0</v>
      </c>
      <c r="K98" s="213"/>
      <c r="L98" s="213"/>
      <c r="M98" s="213"/>
      <c r="N98" s="213"/>
      <c r="O98" s="213"/>
      <c r="P98" s="213"/>
      <c r="Q98" s="213"/>
      <c r="R98" s="213"/>
      <c r="S98" s="213"/>
      <c r="T98" s="213"/>
      <c r="U98" s="213"/>
      <c r="V98" s="213"/>
      <c r="W98" s="213"/>
      <c r="X98" s="213"/>
      <c r="Y98" s="213"/>
      <c r="Z98" s="213"/>
      <c r="AA98" s="213"/>
      <c r="AB98" s="213"/>
      <c r="AC98" s="213"/>
      <c r="AD98" s="213"/>
      <c r="AE98" s="213"/>
      <c r="AF98" s="213"/>
      <c r="AG98" s="213"/>
      <c r="AH98" s="213"/>
    </row>
    <row r="99" spans="2:34" s="37" customFormat="1" ht="15">
      <c r="B99" s="213" t="str">
        <f>VLOOKUP(C99,Companies[],3,FALSE)</f>
        <v>C0003278484</v>
      </c>
      <c r="C99" s="213" t="s">
        <v>441</v>
      </c>
      <c r="D99" s="213" t="s">
        <v>347</v>
      </c>
      <c r="E99" s="213" t="s">
        <v>580</v>
      </c>
      <c r="F99" s="213" t="s">
        <v>615</v>
      </c>
      <c r="G99" s="213" t="s">
        <v>617</v>
      </c>
      <c r="H99" s="213"/>
      <c r="I99" t="s">
        <v>199</v>
      </c>
      <c r="J99" s="354">
        <v>556608.23906412884</v>
      </c>
      <c r="K99" s="213"/>
      <c r="L99" s="213"/>
      <c r="M99" s="213"/>
      <c r="N99" s="213"/>
      <c r="O99" s="213"/>
      <c r="P99" s="213"/>
      <c r="Q99" s="213"/>
      <c r="R99" s="213"/>
      <c r="S99" s="213"/>
      <c r="T99" s="213"/>
      <c r="U99" s="213"/>
      <c r="V99" s="213"/>
      <c r="W99" s="213"/>
      <c r="X99" s="213"/>
      <c r="Y99" s="213"/>
      <c r="Z99" s="213"/>
      <c r="AA99" s="213"/>
      <c r="AB99" s="213"/>
      <c r="AC99" s="213"/>
      <c r="AD99" s="213"/>
      <c r="AE99" s="213"/>
      <c r="AF99" s="213"/>
      <c r="AG99" s="213"/>
      <c r="AH99" s="213"/>
    </row>
    <row r="100" spans="2:34" s="37" customFormat="1" ht="15">
      <c r="B100" s="213" t="str">
        <f>VLOOKUP(C100,Companies[],3,FALSE)</f>
        <v>C0003278484</v>
      </c>
      <c r="C100" s="213" t="s">
        <v>441</v>
      </c>
      <c r="D100" s="213" t="s">
        <v>347</v>
      </c>
      <c r="E100" s="213" t="s">
        <v>572</v>
      </c>
      <c r="F100" s="213" t="s">
        <v>615</v>
      </c>
      <c r="G100" s="213" t="s">
        <v>617</v>
      </c>
      <c r="H100" s="213"/>
      <c r="I100" t="s">
        <v>199</v>
      </c>
      <c r="J100" s="354">
        <v>0</v>
      </c>
      <c r="K100" s="213"/>
      <c r="L100" s="213"/>
      <c r="M100" s="213"/>
      <c r="N100" s="213"/>
      <c r="O100" s="213"/>
      <c r="P100" s="213"/>
      <c r="Q100" s="213"/>
      <c r="R100" s="213"/>
      <c r="S100" s="213"/>
      <c r="T100" s="213"/>
      <c r="U100" s="213"/>
      <c r="V100" s="213"/>
      <c r="W100" s="213"/>
      <c r="X100" s="213"/>
      <c r="Y100" s="213"/>
      <c r="Z100" s="213"/>
      <c r="AA100" s="213"/>
      <c r="AB100" s="213"/>
      <c r="AC100" s="213"/>
      <c r="AD100" s="213"/>
      <c r="AE100" s="213"/>
      <c r="AF100" s="213"/>
      <c r="AG100" s="213"/>
      <c r="AH100" s="213"/>
    </row>
    <row r="101" spans="2:34" s="37" customFormat="1" ht="15">
      <c r="B101" s="213" t="str">
        <f>VLOOKUP(C101,Companies[],3,FALSE)</f>
        <v>C0003278484</v>
      </c>
      <c r="C101" s="213" t="s">
        <v>441</v>
      </c>
      <c r="D101" s="213" t="s">
        <v>347</v>
      </c>
      <c r="E101" s="213" t="s">
        <v>570</v>
      </c>
      <c r="F101" s="213" t="s">
        <v>617</v>
      </c>
      <c r="G101" s="213" t="s">
        <v>617</v>
      </c>
      <c r="H101" s="213"/>
      <c r="I101" t="s">
        <v>199</v>
      </c>
      <c r="J101" s="354">
        <v>12933.863557391605</v>
      </c>
      <c r="K101" s="213"/>
      <c r="L101" s="213"/>
      <c r="M101" s="213"/>
      <c r="N101" s="213"/>
      <c r="O101" s="213"/>
      <c r="P101" s="213"/>
      <c r="Q101" s="213"/>
      <c r="R101" s="213"/>
      <c r="S101" s="213"/>
      <c r="T101" s="213"/>
      <c r="U101" s="213"/>
      <c r="V101" s="213"/>
      <c r="W101" s="213"/>
      <c r="X101" s="213"/>
      <c r="Y101" s="213"/>
      <c r="Z101" s="213"/>
      <c r="AA101" s="213"/>
      <c r="AB101" s="213"/>
      <c r="AC101" s="213"/>
      <c r="AD101" s="213"/>
      <c r="AE101" s="213"/>
      <c r="AF101" s="213"/>
      <c r="AG101" s="213"/>
      <c r="AH101" s="213"/>
    </row>
    <row r="102" spans="2:34" s="37" customFormat="1" ht="15">
      <c r="B102" s="213" t="str">
        <f>VLOOKUP(C102,Companies[],3,FALSE)</f>
        <v>C0003278484</v>
      </c>
      <c r="C102" s="213" t="s">
        <v>441</v>
      </c>
      <c r="D102" s="213" t="s">
        <v>378</v>
      </c>
      <c r="E102" s="213" t="s">
        <v>575</v>
      </c>
      <c r="F102" s="213" t="s">
        <v>617</v>
      </c>
      <c r="G102" s="213" t="s">
        <v>617</v>
      </c>
      <c r="H102" s="213"/>
      <c r="I102" t="s">
        <v>199</v>
      </c>
      <c r="J102" s="354">
        <v>0</v>
      </c>
      <c r="K102" s="213"/>
      <c r="L102" s="213"/>
      <c r="M102" s="213"/>
      <c r="N102" s="213"/>
      <c r="O102" s="213"/>
      <c r="P102" s="213"/>
      <c r="Q102" s="213"/>
      <c r="R102" s="213"/>
      <c r="S102" s="213"/>
      <c r="T102" s="213"/>
      <c r="U102" s="213"/>
      <c r="V102" s="213"/>
      <c r="W102" s="213"/>
      <c r="X102" s="213"/>
      <c r="Y102" s="213"/>
      <c r="Z102" s="213"/>
      <c r="AA102" s="213"/>
      <c r="AB102" s="213"/>
      <c r="AC102" s="213"/>
      <c r="AD102" s="213"/>
      <c r="AE102" s="213"/>
      <c r="AF102" s="213"/>
      <c r="AG102" s="213"/>
      <c r="AH102" s="213"/>
    </row>
    <row r="103" spans="2:34" s="37" customFormat="1" ht="15">
      <c r="B103" s="213" t="str">
        <f>VLOOKUP(C103,Companies[],3,FALSE)</f>
        <v>C0003278484</v>
      </c>
      <c r="C103" s="213" t="s">
        <v>441</v>
      </c>
      <c r="D103" s="213" t="s">
        <v>353</v>
      </c>
      <c r="E103" s="213" t="s">
        <v>574</v>
      </c>
      <c r="F103" s="213" t="s">
        <v>615</v>
      </c>
      <c r="G103" s="213" t="s">
        <v>617</v>
      </c>
      <c r="H103" s="213"/>
      <c r="I103" t="s">
        <v>199</v>
      </c>
      <c r="J103" s="354">
        <v>92359.630902281759</v>
      </c>
      <c r="K103" s="213"/>
      <c r="L103" s="213"/>
      <c r="M103" s="213"/>
      <c r="N103" s="213"/>
      <c r="O103" s="213"/>
      <c r="P103" s="213"/>
      <c r="Q103" s="213"/>
      <c r="R103" s="213"/>
      <c r="S103" s="213"/>
      <c r="T103" s="213"/>
      <c r="U103" s="213"/>
      <c r="V103" s="213"/>
      <c r="W103" s="213"/>
      <c r="X103" s="213"/>
      <c r="Y103" s="213"/>
      <c r="Z103" s="213"/>
      <c r="AA103" s="213"/>
      <c r="AB103" s="213"/>
      <c r="AC103" s="213"/>
      <c r="AD103" s="213"/>
      <c r="AE103" s="213"/>
      <c r="AF103" s="213"/>
      <c r="AG103" s="213"/>
      <c r="AH103" s="213"/>
    </row>
    <row r="104" spans="2:34" s="37" customFormat="1" ht="15">
      <c r="B104" s="213" t="str">
        <f>VLOOKUP(C104,Companies[],3,FALSE)</f>
        <v>C0003278484</v>
      </c>
      <c r="C104" s="213" t="s">
        <v>441</v>
      </c>
      <c r="D104" s="213" t="s">
        <v>346</v>
      </c>
      <c r="E104" s="213" t="s">
        <v>567</v>
      </c>
      <c r="F104" s="213" t="s">
        <v>617</v>
      </c>
      <c r="G104" s="213" t="s">
        <v>617</v>
      </c>
      <c r="H104" s="213"/>
      <c r="I104" t="s">
        <v>199</v>
      </c>
      <c r="J104" s="354">
        <v>3989578.8039071844</v>
      </c>
      <c r="K104" s="213"/>
      <c r="L104" s="213"/>
      <c r="M104" s="213"/>
      <c r="N104" s="213"/>
      <c r="O104" s="213"/>
      <c r="P104" s="213"/>
      <c r="Q104" s="213"/>
      <c r="R104" s="213"/>
      <c r="S104" s="213"/>
      <c r="T104" s="213"/>
      <c r="U104" s="213"/>
      <c r="V104" s="213"/>
      <c r="W104" s="213"/>
      <c r="X104" s="213"/>
      <c r="Y104" s="213"/>
      <c r="Z104" s="213"/>
      <c r="AA104" s="213"/>
      <c r="AB104" s="213"/>
      <c r="AC104" s="213"/>
      <c r="AD104" s="213"/>
      <c r="AE104" s="213"/>
      <c r="AF104" s="213"/>
      <c r="AG104" s="213"/>
      <c r="AH104" s="213"/>
    </row>
    <row r="105" spans="2:34" s="37" customFormat="1" ht="15">
      <c r="B105" s="213" t="str">
        <f>VLOOKUP(C105,Companies[],3,FALSE)</f>
        <v>C0003278484</v>
      </c>
      <c r="C105" s="213" t="s">
        <v>441</v>
      </c>
      <c r="D105" s="213" t="s">
        <v>346</v>
      </c>
      <c r="E105" s="213" t="s">
        <v>544</v>
      </c>
      <c r="F105" s="213" t="s">
        <v>617</v>
      </c>
      <c r="G105" s="213" t="s">
        <v>617</v>
      </c>
      <c r="H105" s="213"/>
      <c r="I105" t="s">
        <v>199</v>
      </c>
      <c r="J105" s="354">
        <v>1748205.2044322612</v>
      </c>
      <c r="K105" s="213"/>
      <c r="L105" s="213"/>
      <c r="M105" s="213"/>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row>
    <row r="106" spans="2:34" s="37" customFormat="1" ht="15">
      <c r="B106" s="213" t="str">
        <f>VLOOKUP(C106,Companies[],3,FALSE)</f>
        <v>C0003278484</v>
      </c>
      <c r="C106" s="213" t="s">
        <v>441</v>
      </c>
      <c r="D106" s="213" t="s">
        <v>348</v>
      </c>
      <c r="E106" s="213" t="s">
        <v>568</v>
      </c>
      <c r="F106" s="213" t="s">
        <v>619</v>
      </c>
      <c r="G106" s="213" t="s">
        <v>619</v>
      </c>
      <c r="H106" s="213"/>
      <c r="I106" t="s">
        <v>199</v>
      </c>
      <c r="J106" s="354">
        <v>0</v>
      </c>
      <c r="K106" s="213"/>
      <c r="L106" s="213"/>
      <c r="M106" s="213"/>
      <c r="N106" s="213"/>
      <c r="O106" s="213"/>
      <c r="P106" s="213"/>
      <c r="Q106" s="213"/>
      <c r="R106" s="213"/>
      <c r="S106" s="213"/>
      <c r="T106" s="213"/>
      <c r="U106" s="213"/>
      <c r="V106" s="213"/>
      <c r="W106" s="213"/>
      <c r="X106" s="213"/>
      <c r="Y106" s="213"/>
      <c r="Z106" s="213"/>
      <c r="AA106" s="213"/>
      <c r="AB106" s="213"/>
      <c r="AC106" s="213"/>
      <c r="AD106" s="213"/>
      <c r="AE106" s="213"/>
      <c r="AF106" s="213"/>
      <c r="AG106" s="213"/>
      <c r="AH106" s="213"/>
    </row>
    <row r="107" spans="2:34" s="37" customFormat="1" ht="15">
      <c r="B107" s="213" t="str">
        <f>VLOOKUP(C107,Companies[],3,FALSE)</f>
        <v>C0003278484</v>
      </c>
      <c r="C107" s="213" t="s">
        <v>441</v>
      </c>
      <c r="D107" s="213" t="s">
        <v>346</v>
      </c>
      <c r="E107" s="213" t="s">
        <v>565</v>
      </c>
      <c r="F107" s="213" t="s">
        <v>617</v>
      </c>
      <c r="G107" s="213" t="s">
        <v>617</v>
      </c>
      <c r="H107" s="213"/>
      <c r="I107" t="s">
        <v>199</v>
      </c>
      <c r="J107" s="354">
        <v>0</v>
      </c>
      <c r="K107" s="213"/>
      <c r="L107" s="213"/>
      <c r="M107" s="213"/>
      <c r="N107" s="213"/>
      <c r="O107" s="213"/>
      <c r="P107" s="213"/>
      <c r="Q107" s="213"/>
      <c r="R107" s="213"/>
      <c r="S107" s="213"/>
      <c r="T107" s="213"/>
      <c r="U107" s="213"/>
      <c r="V107" s="213"/>
      <c r="W107" s="213"/>
      <c r="X107" s="213"/>
      <c r="Y107" s="213"/>
      <c r="Z107" s="213"/>
      <c r="AA107" s="213"/>
      <c r="AB107" s="213"/>
      <c r="AC107" s="213"/>
      <c r="AD107" s="213"/>
      <c r="AE107" s="213"/>
      <c r="AF107" s="213"/>
      <c r="AG107" s="213"/>
      <c r="AH107" s="213"/>
    </row>
    <row r="108" spans="2:34" s="37" customFormat="1" ht="15">
      <c r="B108" s="213" t="str">
        <f>VLOOKUP(C108,Companies[],3,FALSE)</f>
        <v>C0003278484</v>
      </c>
      <c r="C108" s="213" t="s">
        <v>441</v>
      </c>
      <c r="D108" s="213" t="s">
        <v>350</v>
      </c>
      <c r="E108" s="213" t="s">
        <v>551</v>
      </c>
      <c r="F108" s="213" t="s">
        <v>615</v>
      </c>
      <c r="G108" s="213" t="s">
        <v>617</v>
      </c>
      <c r="H108" s="213"/>
      <c r="I108" t="s">
        <v>199</v>
      </c>
      <c r="J108" s="354">
        <v>14478.205474692097</v>
      </c>
      <c r="K108" s="213"/>
      <c r="L108" s="213"/>
      <c r="M108" s="213"/>
      <c r="N108" s="213"/>
      <c r="O108" s="213"/>
      <c r="P108" s="213"/>
      <c r="Q108" s="213"/>
      <c r="R108" s="213"/>
      <c r="S108" s="213"/>
      <c r="T108" s="213"/>
      <c r="U108" s="213"/>
      <c r="V108" s="213"/>
      <c r="W108" s="213"/>
      <c r="X108" s="213"/>
      <c r="Y108" s="213"/>
      <c r="Z108" s="213"/>
      <c r="AA108" s="213"/>
      <c r="AB108" s="213"/>
      <c r="AC108" s="213"/>
      <c r="AD108" s="213"/>
      <c r="AE108" s="213"/>
      <c r="AF108" s="213"/>
      <c r="AG108" s="213"/>
      <c r="AH108" s="213"/>
    </row>
    <row r="109" spans="2:34" s="37" customFormat="1" ht="15">
      <c r="B109" s="213" t="str">
        <f>VLOOKUP(C109,Companies[],3,FALSE)</f>
        <v>C0003278484</v>
      </c>
      <c r="C109" s="213" t="s">
        <v>441</v>
      </c>
      <c r="D109" s="213" t="s">
        <v>350</v>
      </c>
      <c r="E109" s="213" t="s">
        <v>551</v>
      </c>
      <c r="F109" s="213" t="s">
        <v>617</v>
      </c>
      <c r="G109" s="213" t="s">
        <v>617</v>
      </c>
      <c r="H109" s="213"/>
      <c r="I109" t="s">
        <v>199</v>
      </c>
      <c r="J109" s="354">
        <v>4602.1389135554609</v>
      </c>
      <c r="K109" s="213"/>
      <c r="L109" s="213"/>
      <c r="M109" s="213"/>
      <c r="N109" s="213"/>
      <c r="O109" s="213"/>
      <c r="P109" s="213"/>
      <c r="Q109" s="213"/>
      <c r="R109" s="213"/>
      <c r="S109" s="213"/>
      <c r="T109" s="213"/>
      <c r="U109" s="213"/>
      <c r="V109" s="213"/>
      <c r="W109" s="213"/>
      <c r="X109" s="213"/>
      <c r="Y109" s="213"/>
      <c r="Z109" s="213"/>
      <c r="AA109" s="213"/>
      <c r="AB109" s="213"/>
      <c r="AC109" s="213"/>
      <c r="AD109" s="213"/>
      <c r="AE109" s="213"/>
      <c r="AF109" s="213"/>
      <c r="AG109" s="213"/>
      <c r="AH109" s="213"/>
    </row>
    <row r="110" spans="2:34" s="37" customFormat="1" ht="15">
      <c r="B110" s="213" t="str">
        <f>VLOOKUP(C110,Companies[],3,FALSE)</f>
        <v>C000327828X</v>
      </c>
      <c r="C110" s="213" t="s">
        <v>427</v>
      </c>
      <c r="D110" s="213" t="s">
        <v>347</v>
      </c>
      <c r="E110" s="213" t="s">
        <v>580</v>
      </c>
      <c r="F110" s="213" t="s">
        <v>615</v>
      </c>
      <c r="G110" s="213" t="s">
        <v>617</v>
      </c>
      <c r="H110" s="213"/>
      <c r="I110" t="s">
        <v>199</v>
      </c>
      <c r="J110" s="354">
        <v>5077.4101386046868</v>
      </c>
      <c r="K110" s="213"/>
      <c r="L110" s="213"/>
      <c r="M110" s="213"/>
      <c r="N110" s="213"/>
      <c r="O110" s="213"/>
      <c r="P110" s="213"/>
      <c r="Q110" s="213"/>
      <c r="R110" s="213"/>
      <c r="S110" s="213"/>
      <c r="T110" s="213"/>
      <c r="U110" s="213"/>
      <c r="V110" s="213"/>
      <c r="W110" s="213"/>
      <c r="X110" s="213"/>
      <c r="Y110" s="213"/>
      <c r="Z110" s="213"/>
      <c r="AA110" s="213"/>
      <c r="AB110" s="213"/>
      <c r="AC110" s="213"/>
      <c r="AD110" s="213"/>
      <c r="AE110" s="213"/>
      <c r="AF110" s="213"/>
      <c r="AG110" s="213"/>
      <c r="AH110" s="213"/>
    </row>
    <row r="111" spans="2:34" s="37" customFormat="1" ht="15">
      <c r="B111" s="213" t="str">
        <f>VLOOKUP(C111,Companies[],3,FALSE)</f>
        <v>C000327828X</v>
      </c>
      <c r="C111" s="213" t="s">
        <v>427</v>
      </c>
      <c r="D111" s="213" t="s">
        <v>347</v>
      </c>
      <c r="E111" s="213" t="s">
        <v>572</v>
      </c>
      <c r="F111" s="213" t="s">
        <v>615</v>
      </c>
      <c r="G111" s="213" t="s">
        <v>617</v>
      </c>
      <c r="H111" s="213"/>
      <c r="I111" t="s">
        <v>199</v>
      </c>
      <c r="J111" s="354">
        <v>0</v>
      </c>
      <c r="K111" s="213"/>
      <c r="L111" s="213"/>
      <c r="M111" s="213"/>
      <c r="N111" s="213"/>
      <c r="O111" s="213"/>
      <c r="P111" s="213"/>
      <c r="Q111" s="213"/>
      <c r="R111" s="213"/>
      <c r="S111" s="213"/>
      <c r="T111" s="213"/>
      <c r="U111" s="213"/>
      <c r="V111" s="213"/>
      <c r="W111" s="213"/>
      <c r="X111" s="213"/>
      <c r="Y111" s="213"/>
      <c r="Z111" s="213"/>
      <c r="AA111" s="213"/>
      <c r="AB111" s="213"/>
      <c r="AC111" s="213"/>
      <c r="AD111" s="213"/>
      <c r="AE111" s="213"/>
      <c r="AF111" s="213"/>
      <c r="AG111" s="213"/>
      <c r="AH111" s="213"/>
    </row>
    <row r="112" spans="2:34" s="37" customFormat="1" ht="15">
      <c r="B112" s="213" t="str">
        <f>VLOOKUP(C112,Companies[],3,FALSE)</f>
        <v>C000327828X</v>
      </c>
      <c r="C112" s="213" t="s">
        <v>427</v>
      </c>
      <c r="D112" s="213" t="s">
        <v>347</v>
      </c>
      <c r="E112" s="213" t="s">
        <v>570</v>
      </c>
      <c r="F112" s="213" t="s">
        <v>617</v>
      </c>
      <c r="G112" s="213" t="s">
        <v>617</v>
      </c>
      <c r="H112" s="213"/>
      <c r="I112" t="s">
        <v>199</v>
      </c>
      <c r="J112" s="354">
        <v>83008.378054901346</v>
      </c>
      <c r="K112" s="213"/>
      <c r="L112" s="213"/>
      <c r="M112" s="213"/>
      <c r="N112" s="213"/>
      <c r="O112" s="213"/>
      <c r="P112" s="213"/>
      <c r="Q112" s="213"/>
      <c r="R112" s="213"/>
      <c r="S112" s="213"/>
      <c r="T112" s="213"/>
      <c r="U112" s="213"/>
      <c r="V112" s="213"/>
      <c r="W112" s="213"/>
      <c r="X112" s="213"/>
      <c r="Y112" s="213"/>
      <c r="Z112" s="213"/>
      <c r="AA112" s="213"/>
      <c r="AB112" s="213"/>
      <c r="AC112" s="213"/>
      <c r="AD112" s="213"/>
      <c r="AE112" s="213"/>
      <c r="AF112" s="213"/>
      <c r="AG112" s="213"/>
      <c r="AH112" s="213"/>
    </row>
    <row r="113" spans="2:34" s="37" customFormat="1" ht="15">
      <c r="B113" s="213" t="str">
        <f>VLOOKUP(C113,Companies[],3,FALSE)</f>
        <v>C000327828X</v>
      </c>
      <c r="C113" s="213" t="s">
        <v>427</v>
      </c>
      <c r="D113" s="213" t="s">
        <v>378</v>
      </c>
      <c r="E113" s="213" t="s">
        <v>575</v>
      </c>
      <c r="F113" s="213" t="s">
        <v>617</v>
      </c>
      <c r="G113" s="213" t="s">
        <v>617</v>
      </c>
      <c r="H113" s="213"/>
      <c r="I113" t="s">
        <v>199</v>
      </c>
      <c r="J113" s="354">
        <v>82582.792170186483</v>
      </c>
      <c r="K113" s="213"/>
      <c r="L113" s="213"/>
      <c r="M113" s="213"/>
      <c r="N113" s="213"/>
      <c r="O113" s="213"/>
      <c r="P113" s="213"/>
      <c r="Q113" s="213"/>
      <c r="R113" s="213"/>
      <c r="S113" s="213"/>
      <c r="T113" s="213"/>
      <c r="U113" s="213"/>
      <c r="V113" s="213"/>
      <c r="W113" s="213"/>
      <c r="X113" s="213"/>
      <c r="Y113" s="213"/>
      <c r="Z113" s="213"/>
      <c r="AA113" s="213"/>
      <c r="AB113" s="213"/>
      <c r="AC113" s="213"/>
      <c r="AD113" s="213"/>
      <c r="AE113" s="213"/>
      <c r="AF113" s="213"/>
      <c r="AG113" s="213"/>
      <c r="AH113" s="213"/>
    </row>
    <row r="114" spans="2:34" s="37" customFormat="1" ht="15">
      <c r="B114" s="213" t="str">
        <f>VLOOKUP(C114,Companies[],3,FALSE)</f>
        <v>C000327828X</v>
      </c>
      <c r="C114" s="213" t="s">
        <v>427</v>
      </c>
      <c r="D114" s="213" t="s">
        <v>353</v>
      </c>
      <c r="E114" s="213" t="s">
        <v>574</v>
      </c>
      <c r="F114" s="213" t="s">
        <v>615</v>
      </c>
      <c r="G114" s="213" t="s">
        <v>617</v>
      </c>
      <c r="H114" s="213"/>
      <c r="I114" t="s">
        <v>199</v>
      </c>
      <c r="J114" s="354">
        <v>109890.69727037566</v>
      </c>
      <c r="K114" s="213"/>
      <c r="L114" s="213"/>
      <c r="M114" s="213"/>
      <c r="N114" s="213"/>
      <c r="O114" s="213"/>
      <c r="P114" s="213"/>
      <c r="Q114" s="213"/>
      <c r="R114" s="213"/>
      <c r="S114" s="213"/>
      <c r="T114" s="213"/>
      <c r="U114" s="213"/>
      <c r="V114" s="213"/>
      <c r="W114" s="213"/>
      <c r="X114" s="213"/>
      <c r="Y114" s="213"/>
      <c r="Z114" s="213"/>
      <c r="AA114" s="213"/>
      <c r="AB114" s="213"/>
      <c r="AC114" s="213"/>
      <c r="AD114" s="213"/>
      <c r="AE114" s="213"/>
      <c r="AF114" s="213"/>
      <c r="AG114" s="213"/>
      <c r="AH114" s="213"/>
    </row>
    <row r="115" spans="2:34" s="37" customFormat="1" ht="15">
      <c r="B115" s="213" t="str">
        <f>VLOOKUP(C115,Companies[],3,FALSE)</f>
        <v>C000327828X</v>
      </c>
      <c r="C115" s="213" t="s">
        <v>427</v>
      </c>
      <c r="D115" s="213" t="s">
        <v>346</v>
      </c>
      <c r="E115" s="213" t="s">
        <v>567</v>
      </c>
      <c r="F115" s="213" t="s">
        <v>617</v>
      </c>
      <c r="G115" s="213" t="s">
        <v>617</v>
      </c>
      <c r="H115" s="213"/>
      <c r="I115" t="s">
        <v>199</v>
      </c>
      <c r="J115" s="354">
        <v>15000838.369174933</v>
      </c>
      <c r="K115" s="213"/>
      <c r="L115" s="213"/>
      <c r="M115" s="213"/>
      <c r="N115" s="213"/>
      <c r="O115" s="213"/>
      <c r="P115" s="213"/>
      <c r="Q115" s="213"/>
      <c r="R115" s="213"/>
      <c r="S115" s="213"/>
      <c r="T115" s="213"/>
      <c r="U115" s="213"/>
      <c r="V115" s="213"/>
      <c r="W115" s="213"/>
      <c r="X115" s="213"/>
      <c r="Y115" s="213"/>
      <c r="Z115" s="213"/>
      <c r="AA115" s="213"/>
      <c r="AB115" s="213"/>
      <c r="AC115" s="213"/>
      <c r="AD115" s="213"/>
      <c r="AE115" s="213"/>
      <c r="AF115" s="213"/>
      <c r="AG115" s="213"/>
      <c r="AH115" s="213"/>
    </row>
    <row r="116" spans="2:34" s="37" customFormat="1" ht="15">
      <c r="B116" s="213" t="str">
        <f>VLOOKUP(C116,Companies[],3,FALSE)</f>
        <v>C000327828X</v>
      </c>
      <c r="C116" s="213" t="s">
        <v>427</v>
      </c>
      <c r="D116" s="213" t="s">
        <v>346</v>
      </c>
      <c r="E116" s="213" t="s">
        <v>544</v>
      </c>
      <c r="F116" s="213" t="s">
        <v>617</v>
      </c>
      <c r="G116" s="213" t="s">
        <v>617</v>
      </c>
      <c r="H116" s="213"/>
      <c r="I116" t="s">
        <v>199</v>
      </c>
      <c r="J116" s="354">
        <v>0</v>
      </c>
      <c r="K116" s="213"/>
      <c r="L116" s="213"/>
      <c r="M116" s="213"/>
      <c r="N116" s="213"/>
      <c r="O116" s="213"/>
      <c r="P116" s="213"/>
      <c r="Q116" s="213"/>
      <c r="R116" s="213"/>
      <c r="S116" s="213"/>
      <c r="T116" s="213"/>
      <c r="U116" s="213"/>
      <c r="V116" s="213"/>
      <c r="W116" s="213"/>
      <c r="X116" s="213"/>
      <c r="Y116" s="213"/>
      <c r="Z116" s="213"/>
      <c r="AA116" s="213"/>
      <c r="AB116" s="213"/>
      <c r="AC116" s="213"/>
      <c r="AD116" s="213"/>
      <c r="AE116" s="213"/>
      <c r="AF116" s="213"/>
      <c r="AG116" s="213"/>
      <c r="AH116" s="213"/>
    </row>
    <row r="117" spans="2:34" s="37" customFormat="1" ht="15">
      <c r="B117" s="213" t="str">
        <f>VLOOKUP(C117,Companies[],3,FALSE)</f>
        <v>C000327828X</v>
      </c>
      <c r="C117" s="213" t="s">
        <v>427</v>
      </c>
      <c r="D117" s="213" t="s">
        <v>348</v>
      </c>
      <c r="E117" s="213" t="s">
        <v>568</v>
      </c>
      <c r="F117" s="213" t="s">
        <v>619</v>
      </c>
      <c r="G117" s="213" t="s">
        <v>619</v>
      </c>
      <c r="H117" s="213"/>
      <c r="I117" t="s">
        <v>199</v>
      </c>
      <c r="J117" s="354">
        <v>0</v>
      </c>
      <c r="K117" s="213"/>
      <c r="L117" s="213"/>
      <c r="M117" s="213"/>
      <c r="N117" s="213"/>
      <c r="O117" s="213"/>
      <c r="P117" s="213"/>
      <c r="Q117" s="213"/>
      <c r="R117" s="213"/>
      <c r="S117" s="213"/>
      <c r="T117" s="213"/>
      <c r="U117" s="213"/>
      <c r="V117" s="213"/>
      <c r="W117" s="213"/>
      <c r="X117" s="213"/>
      <c r="Y117" s="213"/>
      <c r="Z117" s="213"/>
      <c r="AA117" s="213"/>
      <c r="AB117" s="213"/>
      <c r="AC117" s="213"/>
      <c r="AD117" s="213"/>
      <c r="AE117" s="213"/>
      <c r="AF117" s="213"/>
      <c r="AG117" s="213"/>
      <c r="AH117" s="213"/>
    </row>
    <row r="118" spans="2:34" s="37" customFormat="1" ht="15">
      <c r="B118" s="213" t="str">
        <f>VLOOKUP(C118,Companies[],3,FALSE)</f>
        <v>C000327828X</v>
      </c>
      <c r="C118" s="213" t="s">
        <v>427</v>
      </c>
      <c r="D118" s="213" t="s">
        <v>346</v>
      </c>
      <c r="E118" s="213" t="s">
        <v>565</v>
      </c>
      <c r="F118" s="213" t="s">
        <v>617</v>
      </c>
      <c r="G118" s="213" t="s">
        <v>617</v>
      </c>
      <c r="H118" s="213"/>
      <c r="I118" t="s">
        <v>199</v>
      </c>
      <c r="J118" s="354">
        <v>0</v>
      </c>
      <c r="K118" s="213"/>
      <c r="L118" s="213"/>
      <c r="M118" s="213"/>
      <c r="N118" s="213"/>
      <c r="O118" s="213"/>
      <c r="P118" s="213"/>
      <c r="Q118" s="213"/>
      <c r="R118" s="213"/>
      <c r="S118" s="213"/>
      <c r="T118" s="213"/>
      <c r="U118" s="213"/>
      <c r="V118" s="213"/>
      <c r="W118" s="213"/>
      <c r="X118" s="213"/>
      <c r="Y118" s="213"/>
      <c r="Z118" s="213"/>
      <c r="AA118" s="213"/>
      <c r="AB118" s="213"/>
      <c r="AC118" s="213"/>
      <c r="AD118" s="213"/>
      <c r="AE118" s="213"/>
      <c r="AF118" s="213"/>
      <c r="AG118" s="213"/>
      <c r="AH118" s="213"/>
    </row>
    <row r="119" spans="2:34" s="37" customFormat="1" ht="15">
      <c r="B119" s="213" t="str">
        <f>VLOOKUP(C119,Companies[],3,FALSE)</f>
        <v>C000327828X</v>
      </c>
      <c r="C119" s="213" t="s">
        <v>427</v>
      </c>
      <c r="D119" s="213" t="s">
        <v>350</v>
      </c>
      <c r="E119" s="213" t="s">
        <v>551</v>
      </c>
      <c r="F119" s="213" t="s">
        <v>615</v>
      </c>
      <c r="G119" s="213" t="s">
        <v>617</v>
      </c>
      <c r="H119" s="213"/>
      <c r="I119" t="s">
        <v>199</v>
      </c>
      <c r="J119" s="354">
        <v>2962.3373614918341</v>
      </c>
      <c r="K119" s="213"/>
      <c r="L119" s="213"/>
      <c r="M119" s="213"/>
      <c r="N119" s="213"/>
      <c r="O119" s="213"/>
      <c r="P119" s="213"/>
      <c r="Q119" s="213"/>
      <c r="R119" s="213"/>
      <c r="S119" s="213"/>
      <c r="T119" s="213"/>
      <c r="U119" s="213"/>
      <c r="V119" s="213"/>
      <c r="W119" s="213"/>
      <c r="X119" s="213"/>
      <c r="Y119" s="213"/>
      <c r="Z119" s="213"/>
      <c r="AA119" s="213"/>
      <c r="AB119" s="213"/>
      <c r="AC119" s="213"/>
      <c r="AD119" s="213"/>
      <c r="AE119" s="213"/>
      <c r="AF119" s="213"/>
      <c r="AG119" s="213"/>
      <c r="AH119" s="213"/>
    </row>
    <row r="120" spans="2:34" s="37" customFormat="1" ht="15">
      <c r="B120" s="213" t="str">
        <f>VLOOKUP(C120,Companies[],3,FALSE)</f>
        <v>C000327828X</v>
      </c>
      <c r="C120" s="213" t="s">
        <v>427</v>
      </c>
      <c r="D120" s="213" t="s">
        <v>350</v>
      </c>
      <c r="E120" s="213" t="s">
        <v>551</v>
      </c>
      <c r="F120" s="213" t="s">
        <v>617</v>
      </c>
      <c r="G120" s="213" t="s">
        <v>617</v>
      </c>
      <c r="H120" s="213"/>
      <c r="I120" t="s">
        <v>199</v>
      </c>
      <c r="J120" s="354">
        <v>0</v>
      </c>
      <c r="K120" s="213"/>
      <c r="L120" s="213"/>
      <c r="M120" s="213"/>
      <c r="N120" s="213"/>
      <c r="O120" s="213"/>
      <c r="P120" s="213"/>
      <c r="Q120" s="213"/>
      <c r="R120" s="213"/>
      <c r="S120" s="213"/>
      <c r="T120" s="213"/>
      <c r="U120" s="213"/>
      <c r="V120" s="213"/>
      <c r="W120" s="213"/>
      <c r="X120" s="213"/>
      <c r="Y120" s="213"/>
      <c r="Z120" s="213"/>
      <c r="AA120" s="213"/>
      <c r="AB120" s="213"/>
      <c r="AC120" s="213"/>
      <c r="AD120" s="213"/>
      <c r="AE120" s="213"/>
      <c r="AF120" s="213"/>
      <c r="AG120" s="213"/>
      <c r="AH120" s="213"/>
    </row>
    <row r="121" spans="2:34" s="37" customFormat="1" ht="15">
      <c r="B121" s="213" t="str">
        <f>VLOOKUP(C121,Companies[],3,FALSE)</f>
        <v>C0003278271</v>
      </c>
      <c r="C121" s="213" t="s">
        <v>449</v>
      </c>
      <c r="D121" s="213" t="s">
        <v>347</v>
      </c>
      <c r="E121" s="213" t="s">
        <v>580</v>
      </c>
      <c r="F121" s="213" t="s">
        <v>615</v>
      </c>
      <c r="G121" s="213" t="s">
        <v>617</v>
      </c>
      <c r="H121" s="213"/>
      <c r="I121" t="s">
        <v>199</v>
      </c>
      <c r="J121" s="354">
        <v>0</v>
      </c>
      <c r="K121" s="213"/>
      <c r="L121" s="213"/>
      <c r="M121" s="213"/>
      <c r="N121" s="213"/>
      <c r="O121" s="213"/>
      <c r="P121" s="213"/>
      <c r="Q121" s="213"/>
      <c r="R121" s="213"/>
      <c r="S121" s="213"/>
      <c r="T121" s="213"/>
      <c r="U121" s="213"/>
      <c r="V121" s="213"/>
      <c r="W121" s="213"/>
      <c r="X121" s="213"/>
      <c r="Y121" s="213"/>
      <c r="Z121" s="213"/>
      <c r="AA121" s="213"/>
      <c r="AB121" s="213"/>
      <c r="AC121" s="213"/>
      <c r="AD121" s="213"/>
      <c r="AE121" s="213"/>
      <c r="AF121" s="213"/>
      <c r="AG121" s="213"/>
      <c r="AH121" s="213"/>
    </row>
    <row r="122" spans="2:34" s="37" customFormat="1" ht="15">
      <c r="B122" s="213" t="str">
        <f>VLOOKUP(C122,Companies[],3,FALSE)</f>
        <v>C0003278271</v>
      </c>
      <c r="C122" s="213" t="s">
        <v>449</v>
      </c>
      <c r="D122" s="213" t="s">
        <v>347</v>
      </c>
      <c r="E122" s="213" t="s">
        <v>572</v>
      </c>
      <c r="F122" s="213" t="s">
        <v>615</v>
      </c>
      <c r="G122" s="213" t="s">
        <v>617</v>
      </c>
      <c r="H122" s="213"/>
      <c r="I122" t="s">
        <v>199</v>
      </c>
      <c r="J122" s="354">
        <v>0</v>
      </c>
      <c r="K122" s="213"/>
      <c r="L122" s="213"/>
      <c r="M122" s="213"/>
      <c r="N122" s="213"/>
      <c r="O122" s="213"/>
      <c r="P122" s="213"/>
      <c r="Q122" s="213"/>
      <c r="R122" s="213"/>
      <c r="S122" s="213"/>
      <c r="T122" s="213"/>
      <c r="U122" s="213"/>
      <c r="V122" s="213"/>
      <c r="W122" s="213"/>
      <c r="X122" s="213"/>
      <c r="Y122" s="213"/>
      <c r="Z122" s="213"/>
      <c r="AA122" s="213"/>
      <c r="AB122" s="213"/>
      <c r="AC122" s="213"/>
      <c r="AD122" s="213"/>
      <c r="AE122" s="213"/>
      <c r="AF122" s="213"/>
      <c r="AG122" s="213"/>
      <c r="AH122" s="213"/>
    </row>
    <row r="123" spans="2:34" s="37" customFormat="1" ht="15">
      <c r="B123" s="213" t="str">
        <f>VLOOKUP(C123,Companies[],3,FALSE)</f>
        <v>C0003278271</v>
      </c>
      <c r="C123" s="213" t="s">
        <v>449</v>
      </c>
      <c r="D123" s="213" t="s">
        <v>347</v>
      </c>
      <c r="E123" s="213" t="s">
        <v>570</v>
      </c>
      <c r="F123" s="213" t="s">
        <v>617</v>
      </c>
      <c r="G123" s="213" t="s">
        <v>617</v>
      </c>
      <c r="H123" s="213"/>
      <c r="I123" t="s">
        <v>199</v>
      </c>
      <c r="J123" s="354">
        <v>91670.012740820821</v>
      </c>
      <c r="K123" s="213"/>
      <c r="L123" s="213"/>
      <c r="M123" s="213"/>
      <c r="N123" s="213"/>
      <c r="O123" s="213"/>
      <c r="P123" s="213"/>
      <c r="Q123" s="213"/>
      <c r="R123" s="213"/>
      <c r="S123" s="213"/>
      <c r="T123" s="213"/>
      <c r="U123" s="213"/>
      <c r="V123" s="213"/>
      <c r="W123" s="213"/>
      <c r="X123" s="213"/>
      <c r="Y123" s="213"/>
      <c r="Z123" s="213"/>
      <c r="AA123" s="213"/>
      <c r="AB123" s="213"/>
      <c r="AC123" s="213"/>
      <c r="AD123" s="213"/>
      <c r="AE123" s="213"/>
      <c r="AF123" s="213"/>
      <c r="AG123" s="213"/>
      <c r="AH123" s="213"/>
    </row>
    <row r="124" spans="2:34" s="37" customFormat="1" ht="15">
      <c r="B124" s="213" t="str">
        <f>VLOOKUP(C124,Companies[],3,FALSE)</f>
        <v>C0003278271</v>
      </c>
      <c r="C124" s="213" t="s">
        <v>449</v>
      </c>
      <c r="D124" s="213" t="s">
        <v>378</v>
      </c>
      <c r="E124" s="213" t="s">
        <v>575</v>
      </c>
      <c r="F124" s="213" t="s">
        <v>617</v>
      </c>
      <c r="G124" s="213" t="s">
        <v>617</v>
      </c>
      <c r="H124" s="213"/>
      <c r="I124" t="s">
        <v>199</v>
      </c>
      <c r="J124" s="354">
        <v>36176.802053974752</v>
      </c>
      <c r="K124" s="213"/>
      <c r="L124" s="213"/>
      <c r="M124" s="213"/>
      <c r="N124" s="213"/>
      <c r="O124" s="213"/>
      <c r="P124" s="213"/>
      <c r="Q124" s="213"/>
      <c r="R124" s="213"/>
      <c r="S124" s="213"/>
      <c r="T124" s="213"/>
      <c r="U124" s="213"/>
      <c r="V124" s="213"/>
      <c r="W124" s="213"/>
      <c r="X124" s="213"/>
      <c r="Y124" s="213"/>
      <c r="Z124" s="213"/>
      <c r="AA124" s="213"/>
      <c r="AB124" s="213"/>
      <c r="AC124" s="213"/>
      <c r="AD124" s="213"/>
      <c r="AE124" s="213"/>
      <c r="AF124" s="213"/>
      <c r="AG124" s="213"/>
      <c r="AH124" s="213"/>
    </row>
    <row r="125" spans="2:34" s="37" customFormat="1" ht="15">
      <c r="B125" s="213" t="str">
        <f>VLOOKUP(C125,Companies[],3,FALSE)</f>
        <v>C0003278271</v>
      </c>
      <c r="C125" s="213" t="s">
        <v>449</v>
      </c>
      <c r="D125" s="213" t="s">
        <v>378</v>
      </c>
      <c r="E125" s="213" t="s">
        <v>575</v>
      </c>
      <c r="F125" s="213" t="s">
        <v>617</v>
      </c>
      <c r="G125" s="213" t="s">
        <v>617</v>
      </c>
      <c r="H125" s="213"/>
      <c r="I125" t="s">
        <v>199</v>
      </c>
      <c r="J125" s="354">
        <v>0</v>
      </c>
      <c r="K125" s="213"/>
      <c r="L125" s="213"/>
      <c r="M125" s="213"/>
      <c r="N125" s="213"/>
      <c r="O125" s="213"/>
      <c r="P125" s="213"/>
      <c r="Q125" s="213"/>
      <c r="R125" s="213"/>
      <c r="S125" s="213"/>
      <c r="T125" s="213"/>
      <c r="U125" s="213"/>
      <c r="V125" s="213"/>
      <c r="W125" s="213"/>
      <c r="X125" s="213"/>
      <c r="Y125" s="213"/>
      <c r="Z125" s="213"/>
      <c r="AA125" s="213"/>
      <c r="AB125" s="213"/>
      <c r="AC125" s="213"/>
      <c r="AD125" s="213"/>
      <c r="AE125" s="213"/>
      <c r="AF125" s="213"/>
      <c r="AG125" s="213"/>
      <c r="AH125" s="213"/>
    </row>
    <row r="126" spans="2:34" s="37" customFormat="1" ht="15">
      <c r="B126" s="213" t="str">
        <f>VLOOKUP(C126,Companies[],3,FALSE)</f>
        <v>C0003278271</v>
      </c>
      <c r="C126" s="213" t="s">
        <v>449</v>
      </c>
      <c r="D126" s="213" t="s">
        <v>378</v>
      </c>
      <c r="E126" s="213" t="s">
        <v>575</v>
      </c>
      <c r="F126" s="213" t="s">
        <v>617</v>
      </c>
      <c r="G126" s="213" t="s">
        <v>617</v>
      </c>
      <c r="H126" s="213"/>
      <c r="I126" t="s">
        <v>199</v>
      </c>
      <c r="J126" s="354">
        <v>11341.453997915138</v>
      </c>
      <c r="K126" s="213"/>
      <c r="L126" s="213"/>
      <c r="M126" s="213"/>
      <c r="N126" s="213"/>
      <c r="O126" s="213"/>
      <c r="P126" s="213"/>
      <c r="Q126" s="213"/>
      <c r="R126" s="213"/>
      <c r="S126" s="213"/>
      <c r="T126" s="213"/>
      <c r="U126" s="213"/>
      <c r="V126" s="213"/>
      <c r="W126" s="213"/>
      <c r="X126" s="213"/>
      <c r="Y126" s="213"/>
      <c r="Z126" s="213"/>
      <c r="AA126" s="213"/>
      <c r="AB126" s="213"/>
      <c r="AC126" s="213"/>
      <c r="AD126" s="213"/>
      <c r="AE126" s="213"/>
      <c r="AF126" s="213"/>
      <c r="AG126" s="213"/>
      <c r="AH126" s="213"/>
    </row>
    <row r="127" spans="2:34" s="37" customFormat="1" ht="15">
      <c r="B127" s="213" t="str">
        <f>VLOOKUP(C127,Companies[],3,FALSE)</f>
        <v>C0003278271</v>
      </c>
      <c r="C127" s="213" t="s">
        <v>449</v>
      </c>
      <c r="D127" s="213" t="s">
        <v>353</v>
      </c>
      <c r="E127" s="213" t="s">
        <v>574</v>
      </c>
      <c r="F127" s="213" t="s">
        <v>615</v>
      </c>
      <c r="G127" s="213" t="s">
        <v>617</v>
      </c>
      <c r="H127" s="213"/>
      <c r="I127" t="s">
        <v>199</v>
      </c>
      <c r="J127" s="354">
        <v>109303.73537701246</v>
      </c>
      <c r="K127" s="213"/>
      <c r="L127" s="213"/>
      <c r="M127" s="213"/>
      <c r="N127" s="213"/>
      <c r="O127" s="213"/>
      <c r="P127" s="213"/>
      <c r="Q127" s="213"/>
      <c r="R127" s="213"/>
      <c r="S127" s="213"/>
      <c r="T127" s="213"/>
      <c r="U127" s="213"/>
      <c r="V127" s="213"/>
      <c r="W127" s="213"/>
      <c r="X127" s="213"/>
      <c r="Y127" s="213"/>
      <c r="Z127" s="213"/>
      <c r="AA127" s="213"/>
      <c r="AB127" s="213"/>
      <c r="AC127" s="213"/>
      <c r="AD127" s="213"/>
      <c r="AE127" s="213"/>
      <c r="AF127" s="213"/>
      <c r="AG127" s="213"/>
      <c r="AH127" s="213"/>
    </row>
    <row r="128" spans="2:34" s="37" customFormat="1" ht="15">
      <c r="B128" s="213" t="str">
        <f>VLOOKUP(C128,Companies[],3,FALSE)</f>
        <v>C0003278271</v>
      </c>
      <c r="C128" s="213" t="s">
        <v>449</v>
      </c>
      <c r="D128" s="213" t="s">
        <v>346</v>
      </c>
      <c r="E128" s="213" t="s">
        <v>567</v>
      </c>
      <c r="F128" s="213" t="s">
        <v>617</v>
      </c>
      <c r="G128" s="213" t="s">
        <v>617</v>
      </c>
      <c r="H128" s="213"/>
      <c r="I128" t="s">
        <v>199</v>
      </c>
      <c r="J128" s="354">
        <v>0</v>
      </c>
      <c r="K128" s="213"/>
      <c r="L128" s="213"/>
      <c r="M128" s="213"/>
      <c r="N128" s="213"/>
      <c r="O128" s="213"/>
      <c r="P128" s="213"/>
      <c r="Q128" s="213"/>
      <c r="R128" s="213"/>
      <c r="S128" s="213"/>
      <c r="T128" s="213"/>
      <c r="U128" s="213"/>
      <c r="V128" s="213"/>
      <c r="W128" s="213"/>
      <c r="X128" s="213"/>
      <c r="Y128" s="213"/>
      <c r="Z128" s="213"/>
      <c r="AA128" s="213"/>
      <c r="AB128" s="213"/>
      <c r="AC128" s="213"/>
      <c r="AD128" s="213"/>
      <c r="AE128" s="213"/>
      <c r="AF128" s="213"/>
      <c r="AG128" s="213"/>
      <c r="AH128" s="213"/>
    </row>
    <row r="129" spans="2:34" s="37" customFormat="1" ht="15">
      <c r="B129" s="213" t="str">
        <f>VLOOKUP(C129,Companies[],3,FALSE)</f>
        <v>C0003278271</v>
      </c>
      <c r="C129" s="213" t="s">
        <v>449</v>
      </c>
      <c r="D129" s="213" t="s">
        <v>346</v>
      </c>
      <c r="E129" s="213" t="s">
        <v>544</v>
      </c>
      <c r="F129" s="213" t="s">
        <v>617</v>
      </c>
      <c r="G129" s="213" t="s">
        <v>617</v>
      </c>
      <c r="H129" s="213"/>
      <c r="I129" t="s">
        <v>199</v>
      </c>
      <c r="J129" s="354">
        <v>0</v>
      </c>
      <c r="K129" s="213"/>
      <c r="L129" s="213"/>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row>
    <row r="130" spans="2:34" s="37" customFormat="1" ht="15">
      <c r="B130" s="213" t="str">
        <f>VLOOKUP(C130,Companies[],3,FALSE)</f>
        <v>C0003278271</v>
      </c>
      <c r="C130" s="213" t="s">
        <v>449</v>
      </c>
      <c r="D130" s="213" t="s">
        <v>348</v>
      </c>
      <c r="E130" s="213" t="s">
        <v>568</v>
      </c>
      <c r="F130" s="213" t="s">
        <v>619</v>
      </c>
      <c r="G130" s="213" t="s">
        <v>619</v>
      </c>
      <c r="H130" s="213"/>
      <c r="I130" t="s">
        <v>199</v>
      </c>
      <c r="J130" s="354">
        <v>0</v>
      </c>
      <c r="K130" s="213"/>
      <c r="L130" s="213"/>
      <c r="M130" s="213"/>
      <c r="N130" s="213"/>
      <c r="O130" s="213"/>
      <c r="P130" s="213"/>
      <c r="Q130" s="213"/>
      <c r="R130" s="213"/>
      <c r="S130" s="213"/>
      <c r="T130" s="213"/>
      <c r="U130" s="213"/>
      <c r="V130" s="213"/>
      <c r="W130" s="213"/>
      <c r="X130" s="213"/>
      <c r="Y130" s="213"/>
      <c r="Z130" s="213"/>
      <c r="AA130" s="213"/>
      <c r="AB130" s="213"/>
      <c r="AC130" s="213"/>
      <c r="AD130" s="213"/>
      <c r="AE130" s="213"/>
      <c r="AF130" s="213"/>
      <c r="AG130" s="213"/>
      <c r="AH130" s="213"/>
    </row>
    <row r="131" spans="2:34" s="37" customFormat="1" ht="15">
      <c r="B131" s="213" t="str">
        <f>VLOOKUP(C131,Companies[],3,FALSE)</f>
        <v>C0003278271</v>
      </c>
      <c r="C131" s="213" t="s">
        <v>449</v>
      </c>
      <c r="D131" s="213" t="s">
        <v>346</v>
      </c>
      <c r="E131" s="213" t="s">
        <v>565</v>
      </c>
      <c r="F131" s="213" t="s">
        <v>617</v>
      </c>
      <c r="G131" s="213" t="s">
        <v>617</v>
      </c>
      <c r="H131" s="213"/>
      <c r="I131" t="s">
        <v>199</v>
      </c>
      <c r="J131" s="354">
        <v>9825.8754488243703</v>
      </c>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row>
    <row r="132" spans="2:34" s="37" customFormat="1" ht="15">
      <c r="B132" s="213" t="str">
        <f>VLOOKUP(C132,Companies[],3,FALSE)</f>
        <v>C0003278271</v>
      </c>
      <c r="C132" s="213" t="s">
        <v>449</v>
      </c>
      <c r="D132" s="213" t="s">
        <v>350</v>
      </c>
      <c r="E132" s="213" t="s">
        <v>551</v>
      </c>
      <c r="F132" s="213" t="s">
        <v>615</v>
      </c>
      <c r="G132" s="213" t="s">
        <v>617</v>
      </c>
      <c r="H132" s="213"/>
      <c r="I132" t="s">
        <v>199</v>
      </c>
      <c r="J132" s="354">
        <v>0</v>
      </c>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row>
    <row r="133" spans="2:34" s="37" customFormat="1" ht="15">
      <c r="B133" s="213" t="str">
        <f>VLOOKUP(C133,Companies[],3,FALSE)</f>
        <v>C0003278271</v>
      </c>
      <c r="C133" s="213" t="s">
        <v>449</v>
      </c>
      <c r="D133" s="213" t="s">
        <v>350</v>
      </c>
      <c r="E133" s="213" t="s">
        <v>551</v>
      </c>
      <c r="F133" s="213" t="s">
        <v>617</v>
      </c>
      <c r="G133" s="213" t="s">
        <v>617</v>
      </c>
      <c r="H133" s="213"/>
      <c r="I133" t="s">
        <v>199</v>
      </c>
      <c r="J133" s="354">
        <v>0</v>
      </c>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row>
    <row r="134" spans="2:34" s="37" customFormat="1" ht="15">
      <c r="B134" s="213" t="str">
        <f>VLOOKUP(C134,Companies[],3,FALSE)</f>
        <v>C0004524764</v>
      </c>
      <c r="C134" s="213" t="s">
        <v>430</v>
      </c>
      <c r="D134" s="213" t="s">
        <v>347</v>
      </c>
      <c r="E134" s="213" t="s">
        <v>580</v>
      </c>
      <c r="F134" s="213"/>
      <c r="G134" s="213"/>
      <c r="H134" s="213"/>
      <c r="I134" t="s">
        <v>199</v>
      </c>
      <c r="J134" s="354">
        <v>1164801.3204123392</v>
      </c>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row>
    <row r="135" spans="2:34" s="37" customFormat="1" ht="15">
      <c r="B135" s="213" t="str">
        <f>VLOOKUP(C135,Companies[],3,FALSE)</f>
        <v>C0004524764</v>
      </c>
      <c r="C135" s="213" t="s">
        <v>430</v>
      </c>
      <c r="D135" s="213" t="s">
        <v>347</v>
      </c>
      <c r="E135" s="213" t="s">
        <v>572</v>
      </c>
      <c r="F135" s="213"/>
      <c r="G135" s="213"/>
      <c r="H135" s="213"/>
      <c r="I135" t="s">
        <v>199</v>
      </c>
      <c r="J135" s="354">
        <v>721593.76085865404</v>
      </c>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row>
    <row r="136" spans="2:34" s="37" customFormat="1" ht="15">
      <c r="B136" s="213" t="str">
        <f>VLOOKUP(C136,Companies[],3,FALSE)</f>
        <v>C0004524764</v>
      </c>
      <c r="C136" s="213" t="s">
        <v>430</v>
      </c>
      <c r="D136" s="213" t="s">
        <v>347</v>
      </c>
      <c r="E136" s="213" t="s">
        <v>570</v>
      </c>
      <c r="F136" s="213"/>
      <c r="G136" s="213"/>
      <c r="H136" s="213"/>
      <c r="I136" t="s">
        <v>199</v>
      </c>
      <c r="J136" s="354">
        <v>12547.778078066483</v>
      </c>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row>
    <row r="137" spans="2:34" s="37" customFormat="1" ht="15">
      <c r="B137" s="213" t="str">
        <f>VLOOKUP(C137,Companies[],3,FALSE)</f>
        <v>C0004524764</v>
      </c>
      <c r="C137" s="213" t="s">
        <v>430</v>
      </c>
      <c r="D137" s="213" t="s">
        <v>378</v>
      </c>
      <c r="E137" s="213" t="s">
        <v>575</v>
      </c>
      <c r="F137" s="213"/>
      <c r="G137" s="213"/>
      <c r="H137" s="213"/>
      <c r="I137" t="s">
        <v>199</v>
      </c>
      <c r="J137" s="354">
        <v>19304.273966256129</v>
      </c>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row>
    <row r="138" spans="2:34" s="37" customFormat="1" ht="15">
      <c r="B138" s="213" t="str">
        <f>VLOOKUP(C138,Companies[],3,FALSE)</f>
        <v>C0004524764</v>
      </c>
      <c r="C138" s="213" t="s">
        <v>430</v>
      </c>
      <c r="D138" s="213" t="s">
        <v>378</v>
      </c>
      <c r="E138" s="213" t="s">
        <v>575</v>
      </c>
      <c r="F138" s="213"/>
      <c r="G138" s="213"/>
      <c r="H138" s="213"/>
      <c r="I138" t="s">
        <v>199</v>
      </c>
      <c r="J138" s="354">
        <v>82133.653140805371</v>
      </c>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row>
    <row r="139" spans="2:34" s="37" customFormat="1" ht="15">
      <c r="B139" s="213" t="str">
        <f>VLOOKUP(C139,Companies[],3,FALSE)</f>
        <v>C0004524764</v>
      </c>
      <c r="C139" s="213" t="s">
        <v>430</v>
      </c>
      <c r="D139" s="213" t="s">
        <v>353</v>
      </c>
      <c r="E139" s="213" t="s">
        <v>574</v>
      </c>
      <c r="F139" s="213" t="s">
        <v>615</v>
      </c>
      <c r="G139" s="213" t="s">
        <v>615</v>
      </c>
      <c r="H139" s="213" t="s">
        <v>620</v>
      </c>
      <c r="I139" t="s">
        <v>199</v>
      </c>
      <c r="J139" s="354">
        <v>33712.360526620592</v>
      </c>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row>
    <row r="140" spans="2:34" s="37" customFormat="1" ht="15">
      <c r="B140" s="213" t="str">
        <f>VLOOKUP(C140,Companies[],3,FALSE)</f>
        <v>C0004524764</v>
      </c>
      <c r="C140" s="213" t="s">
        <v>430</v>
      </c>
      <c r="D140" s="213" t="s">
        <v>353</v>
      </c>
      <c r="E140" s="213" t="s">
        <v>574</v>
      </c>
      <c r="F140" s="213" t="s">
        <v>615</v>
      </c>
      <c r="G140" s="213" t="s">
        <v>615</v>
      </c>
      <c r="H140" s="213" t="s">
        <v>621</v>
      </c>
      <c r="I140" t="s">
        <v>199</v>
      </c>
      <c r="J140" s="354">
        <v>29948.254893633453</v>
      </c>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row>
    <row r="141" spans="2:34" s="37" customFormat="1" ht="15">
      <c r="B141" s="213" t="str">
        <f>VLOOKUP(C141,Companies[],3,FALSE)</f>
        <v>C0004524764</v>
      </c>
      <c r="C141" s="213" t="s">
        <v>430</v>
      </c>
      <c r="D141" s="213" t="s">
        <v>353</v>
      </c>
      <c r="E141" s="213" t="s">
        <v>574</v>
      </c>
      <c r="F141" s="213" t="s">
        <v>615</v>
      </c>
      <c r="G141" s="213" t="s">
        <v>615</v>
      </c>
      <c r="H141" s="213" t="s">
        <v>622</v>
      </c>
      <c r="I141" t="s">
        <v>199</v>
      </c>
      <c r="J141" s="354">
        <v>38485.475464267787</v>
      </c>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row>
    <row r="142" spans="2:34" s="37" customFormat="1" ht="15">
      <c r="B142" s="213" t="str">
        <f>VLOOKUP(C142,Companies[],3,FALSE)</f>
        <v>C0004524764</v>
      </c>
      <c r="C142" s="213" t="s">
        <v>430</v>
      </c>
      <c r="D142" s="213" t="s">
        <v>353</v>
      </c>
      <c r="E142" s="213" t="s">
        <v>574</v>
      </c>
      <c r="F142" s="213" t="s">
        <v>615</v>
      </c>
      <c r="G142" s="213" t="s">
        <v>615</v>
      </c>
      <c r="H142" s="213" t="s">
        <v>623</v>
      </c>
      <c r="I142" t="s">
        <v>199</v>
      </c>
      <c r="J142" s="354">
        <v>20037.064206015209</v>
      </c>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row>
    <row r="143" spans="2:34" s="37" customFormat="1" ht="15">
      <c r="B143" s="213" t="str">
        <f>VLOOKUP(C143,Companies[],3,FALSE)</f>
        <v>C0004524764</v>
      </c>
      <c r="C143" s="213" t="s">
        <v>430</v>
      </c>
      <c r="D143" s="213" t="s">
        <v>353</v>
      </c>
      <c r="E143" s="213" t="s">
        <v>574</v>
      </c>
      <c r="F143" s="213" t="s">
        <v>615</v>
      </c>
      <c r="G143" s="213" t="s">
        <v>615</v>
      </c>
      <c r="H143" s="213" t="s">
        <v>624</v>
      </c>
      <c r="I143" t="s">
        <v>199</v>
      </c>
      <c r="J143" s="354">
        <v>10719.829350218139</v>
      </c>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row>
    <row r="144" spans="2:34" s="37" customFormat="1" ht="15">
      <c r="B144" s="213" t="str">
        <f>VLOOKUP(C144,Companies[],3,FALSE)</f>
        <v>C0004524764</v>
      </c>
      <c r="C144" s="213" t="s">
        <v>430</v>
      </c>
      <c r="D144" s="213" t="s">
        <v>353</v>
      </c>
      <c r="E144" s="213" t="s">
        <v>574</v>
      </c>
      <c r="F144" s="213" t="s">
        <v>625</v>
      </c>
      <c r="G144" s="213" t="s">
        <v>625</v>
      </c>
      <c r="H144" s="213" t="s">
        <v>626</v>
      </c>
      <c r="I144" t="s">
        <v>199</v>
      </c>
      <c r="J144" s="354">
        <v>15743.407590440524</v>
      </c>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row>
    <row r="145" spans="2:34" s="37" customFormat="1" ht="15">
      <c r="B145" s="213" t="str">
        <f>VLOOKUP(C145,Companies[],3,FALSE)</f>
        <v>C0004524764</v>
      </c>
      <c r="C145" s="213" t="s">
        <v>430</v>
      </c>
      <c r="D145" s="213" t="s">
        <v>346</v>
      </c>
      <c r="E145" s="213" t="s">
        <v>567</v>
      </c>
      <c r="F145" s="213" t="s">
        <v>617</v>
      </c>
      <c r="G145" s="213" t="s">
        <v>617</v>
      </c>
      <c r="H145" s="213"/>
      <c r="I145" t="s">
        <v>199</v>
      </c>
      <c r="J145" s="354">
        <v>17478181.810000002</v>
      </c>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row>
    <row r="146" spans="2:34" s="37" customFormat="1" ht="15">
      <c r="B146" s="213" t="str">
        <f>VLOOKUP(C146,Companies[],3,FALSE)</f>
        <v>C0004524764</v>
      </c>
      <c r="C146" s="213" t="s">
        <v>430</v>
      </c>
      <c r="D146" s="213" t="s">
        <v>346</v>
      </c>
      <c r="E146" s="213" t="s">
        <v>544</v>
      </c>
      <c r="F146" s="213" t="s">
        <v>617</v>
      </c>
      <c r="G146" s="213" t="s">
        <v>617</v>
      </c>
      <c r="H146" s="213"/>
      <c r="I146" t="s">
        <v>199</v>
      </c>
      <c r="J146" s="354">
        <v>0</v>
      </c>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row>
    <row r="147" spans="2:34" s="37" customFormat="1" ht="15">
      <c r="B147" s="213" t="str">
        <f>VLOOKUP(C147,Companies[],3,FALSE)</f>
        <v>C0004524764</v>
      </c>
      <c r="C147" s="213" t="s">
        <v>430</v>
      </c>
      <c r="D147" s="213" t="s">
        <v>348</v>
      </c>
      <c r="E147" s="213" t="s">
        <v>568</v>
      </c>
      <c r="F147" s="213"/>
      <c r="G147" s="213"/>
      <c r="H147" s="213"/>
      <c r="I147" t="s">
        <v>199</v>
      </c>
      <c r="J147" s="354">
        <v>0</v>
      </c>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row>
    <row r="148" spans="2:34" s="37" customFormat="1" ht="15">
      <c r="B148" s="213" t="str">
        <f>VLOOKUP(C148,Companies[],3,FALSE)</f>
        <v>C0004524764</v>
      </c>
      <c r="C148" s="213" t="s">
        <v>430</v>
      </c>
      <c r="D148" s="213" t="s">
        <v>346</v>
      </c>
      <c r="E148" s="213" t="s">
        <v>565</v>
      </c>
      <c r="F148" s="213"/>
      <c r="G148" s="213"/>
      <c r="H148" s="213"/>
      <c r="I148" t="s">
        <v>199</v>
      </c>
      <c r="J148" s="354">
        <v>0</v>
      </c>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row>
    <row r="149" spans="2:34" s="37" customFormat="1" ht="15">
      <c r="B149" s="213" t="str">
        <f>VLOOKUP(C149,Companies[],3,FALSE)</f>
        <v>C0004524764</v>
      </c>
      <c r="C149" s="213" t="s">
        <v>430</v>
      </c>
      <c r="D149" s="213" t="s">
        <v>350</v>
      </c>
      <c r="E149" s="213" t="s">
        <v>551</v>
      </c>
      <c r="F149" s="213"/>
      <c r="G149" s="213"/>
      <c r="H149" s="213"/>
      <c r="I149" t="s">
        <v>199</v>
      </c>
      <c r="J149" s="354">
        <v>78906.219837071927</v>
      </c>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row>
    <row r="150" spans="2:34" s="37" customFormat="1" ht="15">
      <c r="B150" s="213" t="str">
        <f>VLOOKUP(C150,Companies[],3,FALSE)</f>
        <v>C0004524764</v>
      </c>
      <c r="C150" s="213" t="s">
        <v>430</v>
      </c>
      <c r="D150" s="213" t="s">
        <v>350</v>
      </c>
      <c r="E150" s="213" t="s">
        <v>551</v>
      </c>
      <c r="F150" s="213"/>
      <c r="G150" s="213"/>
      <c r="H150" s="213"/>
      <c r="I150" t="s">
        <v>199</v>
      </c>
      <c r="J150" s="354">
        <v>15781.243967414384</v>
      </c>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row>
    <row r="151" spans="2:34" s="37" customFormat="1" ht="15">
      <c r="B151" s="213" t="str">
        <f>VLOOKUP(C151,Companies[],3,FALSE)</f>
        <v xml:space="preserve">C000366497X </v>
      </c>
      <c r="C151" s="213" t="s">
        <v>424</v>
      </c>
      <c r="D151" s="213" t="s">
        <v>347</v>
      </c>
      <c r="E151" s="213" t="s">
        <v>580</v>
      </c>
      <c r="F151" s="213" t="s">
        <v>615</v>
      </c>
      <c r="G151" s="213" t="s">
        <v>617</v>
      </c>
      <c r="H151" s="213"/>
      <c r="I151" t="s">
        <v>199</v>
      </c>
      <c r="J151" s="354">
        <v>0</v>
      </c>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row>
    <row r="152" spans="2:34" s="37" customFormat="1" ht="15">
      <c r="B152" s="213" t="str">
        <f>VLOOKUP(C152,Companies[],3,FALSE)</f>
        <v xml:space="preserve">C000366497X </v>
      </c>
      <c r="C152" s="213" t="s">
        <v>424</v>
      </c>
      <c r="D152" s="213" t="s">
        <v>347</v>
      </c>
      <c r="E152" s="213" t="s">
        <v>572</v>
      </c>
      <c r="F152" s="213" t="s">
        <v>615</v>
      </c>
      <c r="G152" s="213" t="s">
        <v>617</v>
      </c>
      <c r="H152" s="213"/>
      <c r="I152" t="s">
        <v>199</v>
      </c>
      <c r="J152" s="354">
        <v>1236870</v>
      </c>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row>
    <row r="153" spans="2:34" s="37" customFormat="1" ht="15">
      <c r="B153" s="213" t="str">
        <f>VLOOKUP(C153,Companies[],3,FALSE)</f>
        <v xml:space="preserve">C000366497X </v>
      </c>
      <c r="C153" s="213" t="s">
        <v>424</v>
      </c>
      <c r="D153" s="213" t="s">
        <v>347</v>
      </c>
      <c r="E153" s="213" t="s">
        <v>570</v>
      </c>
      <c r="F153" s="213" t="s">
        <v>617</v>
      </c>
      <c r="G153" s="213" t="s">
        <v>617</v>
      </c>
      <c r="H153" s="213"/>
      <c r="I153" t="s">
        <v>199</v>
      </c>
      <c r="J153" s="354">
        <v>282807.08273811819</v>
      </c>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row>
    <row r="154" spans="2:34" s="37" customFormat="1" ht="15">
      <c r="B154" s="213" t="str">
        <f>VLOOKUP(C154,Companies[],3,FALSE)</f>
        <v xml:space="preserve">C000366497X </v>
      </c>
      <c r="C154" s="213" t="s">
        <v>424</v>
      </c>
      <c r="D154" s="213" t="s">
        <v>378</v>
      </c>
      <c r="E154" s="213" t="s">
        <v>575</v>
      </c>
      <c r="F154" s="213"/>
      <c r="G154" s="213"/>
      <c r="H154" s="213"/>
      <c r="I154" t="s">
        <v>199</v>
      </c>
      <c r="J154" s="354">
        <v>33782.479440948227</v>
      </c>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row>
    <row r="155" spans="2:34" s="37" customFormat="1" ht="15">
      <c r="B155" s="213" t="str">
        <f>VLOOKUP(C155,Companies[],3,FALSE)</f>
        <v xml:space="preserve">C000366497X </v>
      </c>
      <c r="C155" s="213" t="s">
        <v>424</v>
      </c>
      <c r="D155" s="213" t="s">
        <v>353</v>
      </c>
      <c r="E155" s="213" t="s">
        <v>574</v>
      </c>
      <c r="F155" s="213" t="s">
        <v>615</v>
      </c>
      <c r="G155" s="213" t="s">
        <v>617</v>
      </c>
      <c r="H155" s="213"/>
      <c r="I155" t="s">
        <v>199</v>
      </c>
      <c r="J155" s="354">
        <v>32507.06536427165</v>
      </c>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row>
    <row r="156" spans="2:34" s="37" customFormat="1" ht="15">
      <c r="B156" s="213" t="str">
        <f>VLOOKUP(C156,Companies[],3,FALSE)</f>
        <v xml:space="preserve">C000366497X </v>
      </c>
      <c r="C156" s="213" t="s">
        <v>424</v>
      </c>
      <c r="D156" s="213" t="s">
        <v>346</v>
      </c>
      <c r="E156" s="213" t="s">
        <v>567</v>
      </c>
      <c r="F156" s="213" t="s">
        <v>617</v>
      </c>
      <c r="G156" s="213" t="s">
        <v>617</v>
      </c>
      <c r="H156" s="213"/>
      <c r="I156" t="s">
        <v>199</v>
      </c>
      <c r="J156" s="354">
        <v>9007989.2668236736</v>
      </c>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row>
    <row r="157" spans="2:34" s="37" customFormat="1" ht="15">
      <c r="B157" s="213" t="str">
        <f>VLOOKUP(C157,Companies[],3,FALSE)</f>
        <v xml:space="preserve">C000366497X </v>
      </c>
      <c r="C157" s="213" t="s">
        <v>424</v>
      </c>
      <c r="D157" s="213" t="s">
        <v>346</v>
      </c>
      <c r="E157" s="213" t="s">
        <v>544</v>
      </c>
      <c r="F157" s="213" t="s">
        <v>617</v>
      </c>
      <c r="G157" s="213" t="s">
        <v>617</v>
      </c>
      <c r="H157" s="213"/>
      <c r="I157" t="s">
        <v>199</v>
      </c>
      <c r="J157" s="354">
        <v>17391133.824948844</v>
      </c>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row>
    <row r="158" spans="2:34" s="37" customFormat="1" ht="15">
      <c r="B158" s="213" t="str">
        <f>VLOOKUP(C158,Companies[],3,FALSE)</f>
        <v xml:space="preserve">C000366497X </v>
      </c>
      <c r="C158" s="213" t="s">
        <v>424</v>
      </c>
      <c r="D158" s="213" t="s">
        <v>348</v>
      </c>
      <c r="E158" s="213" t="s">
        <v>568</v>
      </c>
      <c r="F158" s="213" t="s">
        <v>615</v>
      </c>
      <c r="G158" s="213" t="s">
        <v>615</v>
      </c>
      <c r="H158" s="213"/>
      <c r="I158" t="s">
        <v>199</v>
      </c>
      <c r="J158" s="354">
        <v>386569.86409791128</v>
      </c>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row>
    <row r="159" spans="2:34" s="37" customFormat="1" ht="15">
      <c r="B159" s="213" t="str">
        <f>VLOOKUP(C159,Companies[],3,FALSE)</f>
        <v xml:space="preserve">C000366497X </v>
      </c>
      <c r="C159" s="213" t="s">
        <v>424</v>
      </c>
      <c r="D159" s="213" t="s">
        <v>346</v>
      </c>
      <c r="E159" s="213" t="s">
        <v>565</v>
      </c>
      <c r="F159" s="213" t="s">
        <v>615</v>
      </c>
      <c r="G159" s="213" t="s">
        <v>615</v>
      </c>
      <c r="H159" s="213"/>
      <c r="I159" t="s">
        <v>199</v>
      </c>
      <c r="J159" s="354">
        <v>5345836.0681054788</v>
      </c>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row>
    <row r="160" spans="2:34" s="37" customFormat="1" ht="15">
      <c r="B160" s="213" t="str">
        <f>VLOOKUP(C160,Companies[],3,FALSE)</f>
        <v xml:space="preserve">C000366497X </v>
      </c>
      <c r="C160" s="213" t="s">
        <v>424</v>
      </c>
      <c r="D160" s="213" t="s">
        <v>350</v>
      </c>
      <c r="E160" s="213" t="s">
        <v>551</v>
      </c>
      <c r="F160" s="213" t="s">
        <v>615</v>
      </c>
      <c r="G160" s="213" t="s">
        <v>617</v>
      </c>
      <c r="H160" s="213"/>
      <c r="I160" t="s">
        <v>199</v>
      </c>
      <c r="J160" s="354">
        <v>94155.09</v>
      </c>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row>
    <row r="161" spans="2:34" s="37" customFormat="1" ht="15">
      <c r="B161" s="213" t="str">
        <f>VLOOKUP(C161,Companies[],3,FALSE)</f>
        <v xml:space="preserve">C000366497X </v>
      </c>
      <c r="C161" s="213" t="s">
        <v>424</v>
      </c>
      <c r="D161" s="213" t="s">
        <v>350</v>
      </c>
      <c r="E161" s="213" t="s">
        <v>551</v>
      </c>
      <c r="F161" s="213" t="s">
        <v>617</v>
      </c>
      <c r="G161" s="213" t="s">
        <v>617</v>
      </c>
      <c r="H161" s="213"/>
      <c r="I161" t="s">
        <v>199</v>
      </c>
      <c r="J161" s="354">
        <v>929.11470599590746</v>
      </c>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row>
    <row r="162" spans="2:34" s="37" customFormat="1" ht="15">
      <c r="B162" s="213" t="str">
        <f>VLOOKUP(C162,Companies[],3,FALSE)</f>
        <v>C0002862646</v>
      </c>
      <c r="C162" s="213" t="s">
        <v>446</v>
      </c>
      <c r="D162" s="213" t="s">
        <v>347</v>
      </c>
      <c r="E162" s="213" t="s">
        <v>580</v>
      </c>
      <c r="F162" s="213" t="s">
        <v>617</v>
      </c>
      <c r="G162" s="213" t="s">
        <v>617</v>
      </c>
      <c r="H162" s="213"/>
      <c r="I162" t="s">
        <v>199</v>
      </c>
      <c r="J162" s="354">
        <v>0</v>
      </c>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row>
    <row r="163" spans="2:34" s="37" customFormat="1" ht="15">
      <c r="B163" s="213" t="str">
        <f>VLOOKUP(C163,Companies[],3,FALSE)</f>
        <v>C0002862646</v>
      </c>
      <c r="C163" s="213" t="s">
        <v>446</v>
      </c>
      <c r="D163" s="213" t="s">
        <v>347</v>
      </c>
      <c r="E163" s="213" t="s">
        <v>572</v>
      </c>
      <c r="F163" s="213" t="s">
        <v>615</v>
      </c>
      <c r="G163" s="213" t="s">
        <v>617</v>
      </c>
      <c r="H163" s="213"/>
      <c r="I163" t="s">
        <v>199</v>
      </c>
      <c r="J163" s="354">
        <v>0</v>
      </c>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row>
    <row r="164" spans="2:34" s="37" customFormat="1" ht="15">
      <c r="B164" s="213" t="str">
        <f>VLOOKUP(C164,Companies[],3,FALSE)</f>
        <v>C0002862646</v>
      </c>
      <c r="C164" s="213" t="s">
        <v>446</v>
      </c>
      <c r="D164" s="213" t="s">
        <v>347</v>
      </c>
      <c r="E164" s="213" t="s">
        <v>570</v>
      </c>
      <c r="F164" s="213" t="s">
        <v>617</v>
      </c>
      <c r="G164" s="213" t="s">
        <v>617</v>
      </c>
      <c r="H164" s="213"/>
      <c r="I164" t="s">
        <v>199</v>
      </c>
      <c r="J164" s="354">
        <v>0</v>
      </c>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row>
    <row r="165" spans="2:34" s="37" customFormat="1" ht="15">
      <c r="B165" s="213" t="str">
        <f>VLOOKUP(C165,Companies[],3,FALSE)</f>
        <v>C0002862646</v>
      </c>
      <c r="C165" s="213" t="s">
        <v>446</v>
      </c>
      <c r="D165" s="213" t="s">
        <v>378</v>
      </c>
      <c r="E165" s="213" t="s">
        <v>575</v>
      </c>
      <c r="F165" s="213" t="s">
        <v>617</v>
      </c>
      <c r="G165" s="213" t="s">
        <v>617</v>
      </c>
      <c r="H165" s="213"/>
      <c r="I165" t="s">
        <v>199</v>
      </c>
      <c r="J165" s="354">
        <v>0</v>
      </c>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row>
    <row r="166" spans="2:34" s="37" customFormat="1" ht="15">
      <c r="B166" s="213" t="str">
        <f>VLOOKUP(C166,Companies[],3,FALSE)</f>
        <v>C0002862646</v>
      </c>
      <c r="C166" s="213" t="s">
        <v>446</v>
      </c>
      <c r="D166" s="213" t="s">
        <v>353</v>
      </c>
      <c r="E166" s="213" t="s">
        <v>574</v>
      </c>
      <c r="F166" s="213" t="s">
        <v>615</v>
      </c>
      <c r="G166" s="213" t="s">
        <v>617</v>
      </c>
      <c r="H166" s="213"/>
      <c r="I166" t="s">
        <v>199</v>
      </c>
      <c r="J166" s="354">
        <v>0</v>
      </c>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row>
    <row r="167" spans="2:34" s="37" customFormat="1" ht="15">
      <c r="B167" s="213" t="str">
        <f>VLOOKUP(C167,Companies[],3,FALSE)</f>
        <v>C0002862646</v>
      </c>
      <c r="C167" s="213" t="s">
        <v>446</v>
      </c>
      <c r="D167" s="213" t="s">
        <v>346</v>
      </c>
      <c r="E167" s="213" t="s">
        <v>567</v>
      </c>
      <c r="F167" s="213" t="s">
        <v>617</v>
      </c>
      <c r="G167" s="213" t="s">
        <v>617</v>
      </c>
      <c r="H167" s="213"/>
      <c r="I167" t="s">
        <v>199</v>
      </c>
      <c r="J167" s="354">
        <v>0</v>
      </c>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row>
    <row r="168" spans="2:34" s="37" customFormat="1" ht="15">
      <c r="B168" s="213" t="str">
        <f>VLOOKUP(C168,Companies[],3,FALSE)</f>
        <v>C0002862646</v>
      </c>
      <c r="C168" s="213" t="s">
        <v>446</v>
      </c>
      <c r="D168" s="213" t="s">
        <v>346</v>
      </c>
      <c r="E168" s="213" t="s">
        <v>544</v>
      </c>
      <c r="F168" s="213" t="s">
        <v>617</v>
      </c>
      <c r="G168" s="213" t="s">
        <v>617</v>
      </c>
      <c r="H168" s="213"/>
      <c r="I168" t="s">
        <v>199</v>
      </c>
      <c r="J168" s="354">
        <v>0</v>
      </c>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row>
    <row r="169" spans="2:34" s="37" customFormat="1" ht="15">
      <c r="B169" s="213" t="str">
        <f>VLOOKUP(C169,Companies[],3,FALSE)</f>
        <v>C0002862646</v>
      </c>
      <c r="C169" s="213" t="s">
        <v>446</v>
      </c>
      <c r="D169" s="213" t="s">
        <v>348</v>
      </c>
      <c r="E169" s="213" t="s">
        <v>568</v>
      </c>
      <c r="F169" s="213" t="s">
        <v>619</v>
      </c>
      <c r="G169" s="213" t="s">
        <v>619</v>
      </c>
      <c r="H169" s="213"/>
      <c r="I169" t="s">
        <v>199</v>
      </c>
      <c r="J169" s="354">
        <v>0</v>
      </c>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row>
    <row r="170" spans="2:34" s="37" customFormat="1" ht="15">
      <c r="B170" s="213" t="str">
        <f>VLOOKUP(C170,Companies[],3,FALSE)</f>
        <v>C0002862646</v>
      </c>
      <c r="C170" s="213" t="s">
        <v>446</v>
      </c>
      <c r="D170" s="213" t="s">
        <v>346</v>
      </c>
      <c r="E170" s="213" t="s">
        <v>565</v>
      </c>
      <c r="F170" s="213" t="s">
        <v>617</v>
      </c>
      <c r="G170" s="213" t="s">
        <v>617</v>
      </c>
      <c r="H170" s="213"/>
      <c r="I170" t="s">
        <v>199</v>
      </c>
      <c r="J170" s="354">
        <v>0</v>
      </c>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row>
    <row r="171" spans="2:34" s="37" customFormat="1" ht="15">
      <c r="B171" s="213" t="str">
        <f>VLOOKUP(C171,Companies[],3,FALSE)</f>
        <v>C0002862646</v>
      </c>
      <c r="C171" s="213" t="s">
        <v>446</v>
      </c>
      <c r="D171" s="213" t="s">
        <v>350</v>
      </c>
      <c r="E171" s="213" t="s">
        <v>551</v>
      </c>
      <c r="F171" s="213" t="s">
        <v>615</v>
      </c>
      <c r="G171" s="213" t="s">
        <v>617</v>
      </c>
      <c r="H171" s="213"/>
      <c r="I171" t="s">
        <v>199</v>
      </c>
      <c r="J171" s="354">
        <v>0</v>
      </c>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row>
    <row r="172" spans="2:34" s="37" customFormat="1" ht="15">
      <c r="B172" s="213" t="str">
        <f>VLOOKUP(C172,Companies[],3,FALSE)</f>
        <v>C0002862646</v>
      </c>
      <c r="C172" s="213" t="s">
        <v>446</v>
      </c>
      <c r="D172" s="213" t="s">
        <v>350</v>
      </c>
      <c r="E172" s="213" t="s">
        <v>551</v>
      </c>
      <c r="F172" s="213" t="s">
        <v>617</v>
      </c>
      <c r="G172" s="213" t="s">
        <v>617</v>
      </c>
      <c r="H172" s="213"/>
      <c r="I172" t="s">
        <v>199</v>
      </c>
      <c r="J172" s="354">
        <v>0</v>
      </c>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row>
    <row r="173" spans="2:34" s="37" customFormat="1" ht="15">
      <c r="B173" s="213" t="str">
        <f>VLOOKUP(C173,Companies[],3,FALSE)</f>
        <v>C0004056450</v>
      </c>
      <c r="C173" s="213" t="s">
        <v>451</v>
      </c>
      <c r="D173" s="213" t="s">
        <v>347</v>
      </c>
      <c r="E173" s="213" t="s">
        <v>580</v>
      </c>
      <c r="F173" s="213" t="s">
        <v>615</v>
      </c>
      <c r="G173" s="213" t="s">
        <v>617</v>
      </c>
      <c r="H173" s="213"/>
      <c r="I173" t="s">
        <v>199</v>
      </c>
      <c r="J173" s="354">
        <v>2749436.8171113082</v>
      </c>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row>
    <row r="174" spans="2:34" s="37" customFormat="1" ht="15">
      <c r="B174" s="213" t="str">
        <f>VLOOKUP(C174,Companies[],3,FALSE)</f>
        <v>C0004056450</v>
      </c>
      <c r="C174" s="213" t="s">
        <v>451</v>
      </c>
      <c r="D174" s="213" t="s">
        <v>347</v>
      </c>
      <c r="E174" s="213" t="s">
        <v>572</v>
      </c>
      <c r="F174" s="213" t="s">
        <v>615</v>
      </c>
      <c r="G174" s="213" t="s">
        <v>617</v>
      </c>
      <c r="H174" s="213"/>
      <c r="I174" t="s">
        <v>199</v>
      </c>
      <c r="J174" s="354">
        <v>930766.18663372064</v>
      </c>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row>
    <row r="175" spans="2:34" s="37" customFormat="1" ht="15">
      <c r="B175" s="213" t="str">
        <f>VLOOKUP(C175,Companies[],3,FALSE)</f>
        <v>C0004056450</v>
      </c>
      <c r="C175" s="213" t="s">
        <v>451</v>
      </c>
      <c r="D175" s="213" t="s">
        <v>347</v>
      </c>
      <c r="E175" s="213" t="s">
        <v>627</v>
      </c>
      <c r="F175" s="213" t="s">
        <v>617</v>
      </c>
      <c r="G175" s="213" t="s">
        <v>617</v>
      </c>
      <c r="H175" s="213"/>
      <c r="I175" t="s">
        <v>199</v>
      </c>
      <c r="J175" s="354">
        <v>98887.108605845337</v>
      </c>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row>
    <row r="176" spans="2:34" s="37" customFormat="1" ht="15">
      <c r="B176" s="213" t="str">
        <f>VLOOKUP(C176,Companies[],3,FALSE)</f>
        <v>C0004056450</v>
      </c>
      <c r="C176" s="213" t="s">
        <v>451</v>
      </c>
      <c r="D176" s="213" t="s">
        <v>378</v>
      </c>
      <c r="E176" s="213" t="s">
        <v>628</v>
      </c>
      <c r="F176" s="213" t="s">
        <v>617</v>
      </c>
      <c r="G176" s="213" t="s">
        <v>617</v>
      </c>
      <c r="H176" s="213"/>
      <c r="I176" t="s">
        <v>199</v>
      </c>
      <c r="J176" s="354">
        <v>75194.363152001853</v>
      </c>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row>
    <row r="177" spans="2:34" s="37" customFormat="1" ht="15">
      <c r="B177" s="213" t="str">
        <f>VLOOKUP(C177,Companies[],3,FALSE)</f>
        <v>C0004056450</v>
      </c>
      <c r="C177" s="213" t="s">
        <v>451</v>
      </c>
      <c r="D177" s="213" t="s">
        <v>353</v>
      </c>
      <c r="E177" s="213" t="s">
        <v>574</v>
      </c>
      <c r="F177" s="213" t="s">
        <v>615</v>
      </c>
      <c r="G177" s="213" t="s">
        <v>617</v>
      </c>
      <c r="H177" s="213"/>
      <c r="I177" t="s">
        <v>199</v>
      </c>
      <c r="J177" s="354">
        <v>124810.38376896645</v>
      </c>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row>
    <row r="178" spans="2:34" s="37" customFormat="1" ht="15">
      <c r="B178" s="213" t="str">
        <f>VLOOKUP(C178,Companies[],3,FALSE)</f>
        <v>C0004056450</v>
      </c>
      <c r="C178" s="213" t="s">
        <v>451</v>
      </c>
      <c r="D178" s="213" t="s">
        <v>346</v>
      </c>
      <c r="E178" s="213" t="s">
        <v>567</v>
      </c>
      <c r="F178" s="213" t="s">
        <v>617</v>
      </c>
      <c r="G178" s="213" t="s">
        <v>617</v>
      </c>
      <c r="H178" s="213"/>
      <c r="I178" t="s">
        <v>199</v>
      </c>
      <c r="J178" s="354">
        <v>17992930.539361414</v>
      </c>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row>
    <row r="179" spans="2:34" s="37" customFormat="1" ht="15">
      <c r="B179" s="213" t="str">
        <f>VLOOKUP(C179,Companies[],3,FALSE)</f>
        <v>C0004056450</v>
      </c>
      <c r="C179" s="213" t="s">
        <v>451</v>
      </c>
      <c r="D179" s="213" t="s">
        <v>346</v>
      </c>
      <c r="E179" s="213" t="s">
        <v>544</v>
      </c>
      <c r="F179" s="213" t="s">
        <v>617</v>
      </c>
      <c r="G179" s="213" t="s">
        <v>617</v>
      </c>
      <c r="H179" s="213"/>
      <c r="I179" t="s">
        <v>199</v>
      </c>
      <c r="J179" s="354">
        <v>12771262.889463726</v>
      </c>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row>
    <row r="180" spans="2:34" s="37" customFormat="1" ht="15">
      <c r="B180" s="213" t="str">
        <f>VLOOKUP(C180,Companies[],3,FALSE)</f>
        <v>C0004056450</v>
      </c>
      <c r="C180" s="213" t="s">
        <v>451</v>
      </c>
      <c r="D180" s="213" t="s">
        <v>348</v>
      </c>
      <c r="E180" s="213" t="s">
        <v>568</v>
      </c>
      <c r="F180" s="213" t="s">
        <v>619</v>
      </c>
      <c r="G180" s="213" t="s">
        <v>619</v>
      </c>
      <c r="H180" s="213"/>
      <c r="I180" t="s">
        <v>199</v>
      </c>
      <c r="J180" s="354">
        <v>0</v>
      </c>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row>
    <row r="181" spans="2:34" s="37" customFormat="1" ht="15">
      <c r="B181" s="213" t="str">
        <f>VLOOKUP(C181,Companies[],3,FALSE)</f>
        <v>C0004056450</v>
      </c>
      <c r="C181" s="213" t="s">
        <v>451</v>
      </c>
      <c r="D181" s="213" t="s">
        <v>346</v>
      </c>
      <c r="E181" s="213" t="s">
        <v>565</v>
      </c>
      <c r="F181" s="213" t="s">
        <v>617</v>
      </c>
      <c r="G181" s="213" t="s">
        <v>617</v>
      </c>
      <c r="H181" s="213"/>
      <c r="I181" t="s">
        <v>199</v>
      </c>
      <c r="J181" s="354">
        <v>0</v>
      </c>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row>
    <row r="182" spans="2:34" s="37" customFormat="1" ht="15">
      <c r="B182" s="213" t="str">
        <f>VLOOKUP(C182,Companies[],3,FALSE)</f>
        <v>C0004056450</v>
      </c>
      <c r="C182" s="213" t="s">
        <v>451</v>
      </c>
      <c r="D182" s="213" t="s">
        <v>350</v>
      </c>
      <c r="E182" s="213" t="s">
        <v>551</v>
      </c>
      <c r="F182" s="213" t="s">
        <v>615</v>
      </c>
      <c r="G182" s="213" t="s">
        <v>617</v>
      </c>
      <c r="H182" s="213"/>
      <c r="I182" t="s">
        <v>199</v>
      </c>
      <c r="J182" s="354">
        <v>82525.771205744953</v>
      </c>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row>
    <row r="183" spans="2:34" s="37" customFormat="1" ht="15">
      <c r="B183" s="213" t="str">
        <f>VLOOKUP(C183,Companies[],3,FALSE)</f>
        <v>C0004056450</v>
      </c>
      <c r="C183" s="213" t="s">
        <v>451</v>
      </c>
      <c r="D183" s="213" t="s">
        <v>350</v>
      </c>
      <c r="E183" s="213" t="s">
        <v>551</v>
      </c>
      <c r="F183" s="213" t="s">
        <v>617</v>
      </c>
      <c r="G183" s="213" t="s">
        <v>617</v>
      </c>
      <c r="H183" s="213"/>
      <c r="I183" t="s">
        <v>199</v>
      </c>
      <c r="J183" s="354">
        <v>0</v>
      </c>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row>
    <row r="184" spans="2:34" s="37" customFormat="1" ht="15">
      <c r="B184" s="213" t="str">
        <f>VLOOKUP(C184,Companies[],3,FALSE)</f>
        <v>C0003136973</v>
      </c>
      <c r="C184" s="213" t="s">
        <v>421</v>
      </c>
      <c r="D184" s="213" t="s">
        <v>347</v>
      </c>
      <c r="E184" s="213" t="s">
        <v>580</v>
      </c>
      <c r="F184" s="213" t="s">
        <v>615</v>
      </c>
      <c r="G184" s="213" t="s">
        <v>617</v>
      </c>
      <c r="H184" s="213"/>
      <c r="I184" t="s">
        <v>199</v>
      </c>
      <c r="J184" s="354">
        <v>0</v>
      </c>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row>
    <row r="185" spans="2:34" s="37" customFormat="1" ht="15">
      <c r="B185" s="213" t="str">
        <f>VLOOKUP(C185,Companies[],3,FALSE)</f>
        <v>C0003136973</v>
      </c>
      <c r="C185" s="213" t="s">
        <v>421</v>
      </c>
      <c r="D185" s="213" t="s">
        <v>347</v>
      </c>
      <c r="E185" s="213" t="s">
        <v>572</v>
      </c>
      <c r="F185" s="213" t="s">
        <v>615</v>
      </c>
      <c r="G185" s="213" t="s">
        <v>617</v>
      </c>
      <c r="H185" s="213"/>
      <c r="I185" t="s">
        <v>199</v>
      </c>
      <c r="J185" s="354">
        <v>499114.9</v>
      </c>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row>
    <row r="186" spans="2:34" s="37" customFormat="1" ht="15">
      <c r="B186" s="213" t="str">
        <f>VLOOKUP(C186,Companies[],3,FALSE)</f>
        <v>C0003136973</v>
      </c>
      <c r="C186" s="213" t="s">
        <v>421</v>
      </c>
      <c r="D186" s="213" t="s">
        <v>347</v>
      </c>
      <c r="E186" s="213" t="s">
        <v>570</v>
      </c>
      <c r="F186" s="213" t="s">
        <v>617</v>
      </c>
      <c r="G186" s="213" t="s">
        <v>617</v>
      </c>
      <c r="H186" s="213"/>
      <c r="I186" t="s">
        <v>199</v>
      </c>
      <c r="J186" s="354">
        <v>112412.26207482336</v>
      </c>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row>
    <row r="187" spans="2:34" s="37" customFormat="1" ht="15">
      <c r="B187" s="213" t="str">
        <f>VLOOKUP(C187,Companies[],3,FALSE)</f>
        <v>C0003136973</v>
      </c>
      <c r="C187" s="213" t="s">
        <v>421</v>
      </c>
      <c r="D187" s="213" t="s">
        <v>378</v>
      </c>
      <c r="E187" s="213" t="s">
        <v>575</v>
      </c>
      <c r="F187" s="213" t="s">
        <v>617</v>
      </c>
      <c r="G187" s="213" t="s">
        <v>617</v>
      </c>
      <c r="H187" s="213"/>
      <c r="I187" t="s">
        <v>199</v>
      </c>
      <c r="J187" s="354">
        <v>1756.4630709239025</v>
      </c>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row>
    <row r="188" spans="2:34" s="37" customFormat="1" ht="15">
      <c r="B188" s="213" t="str">
        <f>VLOOKUP(C188,Companies[],3,FALSE)</f>
        <v>C0003136973</v>
      </c>
      <c r="C188" s="213" t="s">
        <v>421</v>
      </c>
      <c r="D188" s="213" t="s">
        <v>378</v>
      </c>
      <c r="E188" s="213" t="s">
        <v>575</v>
      </c>
      <c r="F188" s="213" t="s">
        <v>615</v>
      </c>
      <c r="G188" s="213" t="s">
        <v>617</v>
      </c>
      <c r="H188" s="213"/>
      <c r="I188" t="s">
        <v>199</v>
      </c>
      <c r="J188" s="354">
        <v>217506.04223775145</v>
      </c>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row>
    <row r="189" spans="2:34" s="37" customFormat="1" ht="15">
      <c r="B189" s="213" t="str">
        <f>VLOOKUP(C189,Companies[],3,FALSE)</f>
        <v>C0003136973</v>
      </c>
      <c r="C189" s="213" t="s">
        <v>421</v>
      </c>
      <c r="D189" s="213" t="s">
        <v>353</v>
      </c>
      <c r="E189" s="213" t="s">
        <v>574</v>
      </c>
      <c r="F189" s="213" t="s">
        <v>617</v>
      </c>
      <c r="G189" s="213" t="s">
        <v>617</v>
      </c>
      <c r="H189" s="213"/>
      <c r="I189" t="s">
        <v>199</v>
      </c>
      <c r="J189" s="354">
        <v>129948.36106714026</v>
      </c>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row>
    <row r="190" spans="2:34" s="37" customFormat="1" ht="15">
      <c r="B190" s="213" t="str">
        <f>VLOOKUP(C190,Companies[],3,FALSE)</f>
        <v>C0003136973</v>
      </c>
      <c r="C190" s="213" t="s">
        <v>421</v>
      </c>
      <c r="D190" s="213" t="s">
        <v>346</v>
      </c>
      <c r="E190" s="213" t="s">
        <v>567</v>
      </c>
      <c r="F190" s="213" t="s">
        <v>617</v>
      </c>
      <c r="G190" s="213" t="s">
        <v>617</v>
      </c>
      <c r="H190" s="213"/>
      <c r="I190" t="s">
        <v>199</v>
      </c>
      <c r="J190" s="354">
        <v>26304181.492992546</v>
      </c>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row>
    <row r="191" spans="2:34" s="37" customFormat="1" ht="15">
      <c r="B191" s="213" t="str">
        <f>VLOOKUP(C191,Companies[],3,FALSE)</f>
        <v>C0003136973</v>
      </c>
      <c r="C191" s="213" t="s">
        <v>421</v>
      </c>
      <c r="D191" s="213" t="s">
        <v>346</v>
      </c>
      <c r="E191" s="213" t="s">
        <v>544</v>
      </c>
      <c r="F191" s="213" t="s">
        <v>619</v>
      </c>
      <c r="G191" s="213" t="s">
        <v>619</v>
      </c>
      <c r="H191" s="213"/>
      <c r="I191" t="s">
        <v>199</v>
      </c>
      <c r="J191" s="354">
        <v>70119676.574263543</v>
      </c>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row>
    <row r="192" spans="2:34" s="37" customFormat="1" ht="15">
      <c r="B192" s="213" t="str">
        <f>VLOOKUP(C192,Companies[],3,FALSE)</f>
        <v>C0003136973</v>
      </c>
      <c r="C192" s="213" t="s">
        <v>421</v>
      </c>
      <c r="D192" s="213" t="s">
        <v>348</v>
      </c>
      <c r="E192" s="213" t="s">
        <v>568</v>
      </c>
      <c r="F192" s="213" t="s">
        <v>617</v>
      </c>
      <c r="G192" s="213" t="s">
        <v>617</v>
      </c>
      <c r="H192" s="213"/>
      <c r="I192" t="s">
        <v>199</v>
      </c>
      <c r="J192" s="354">
        <v>0</v>
      </c>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row>
    <row r="193" spans="2:34" s="37" customFormat="1" ht="15">
      <c r="B193" s="213" t="str">
        <f>VLOOKUP(C193,Companies[],3,FALSE)</f>
        <v>C0003136973</v>
      </c>
      <c r="C193" s="213" t="s">
        <v>421</v>
      </c>
      <c r="D193" s="213" t="s">
        <v>346</v>
      </c>
      <c r="E193" s="213" t="s">
        <v>565</v>
      </c>
      <c r="F193" s="213" t="s">
        <v>615</v>
      </c>
      <c r="G193" s="213" t="s">
        <v>617</v>
      </c>
      <c r="H193" s="213"/>
      <c r="I193" t="s">
        <v>199</v>
      </c>
      <c r="J193" s="354">
        <v>2082106.8684606771</v>
      </c>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row>
    <row r="194" spans="2:34" s="37" customFormat="1" ht="15">
      <c r="B194" s="213" t="str">
        <f>VLOOKUP(C194,Companies[],3,FALSE)</f>
        <v>C0003136973</v>
      </c>
      <c r="C194" s="213" t="s">
        <v>421</v>
      </c>
      <c r="D194" s="213" t="s">
        <v>350</v>
      </c>
      <c r="E194" s="213" t="s">
        <v>551</v>
      </c>
      <c r="F194" s="213" t="s">
        <v>617</v>
      </c>
      <c r="G194" s="213" t="s">
        <v>617</v>
      </c>
      <c r="H194" s="213"/>
      <c r="I194" t="s">
        <v>199</v>
      </c>
      <c r="J194" s="354">
        <v>70590.957878074216</v>
      </c>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row>
    <row r="195" spans="2:34" s="37" customFormat="1" ht="15">
      <c r="B195" s="213" t="str">
        <f>VLOOKUP(C195,Companies[],3,FALSE)</f>
        <v>C0003136973</v>
      </c>
      <c r="C195" s="213" t="s">
        <v>421</v>
      </c>
      <c r="D195" s="213" t="s">
        <v>350</v>
      </c>
      <c r="E195" s="213" t="s">
        <v>551</v>
      </c>
      <c r="F195" s="213" t="s">
        <v>617</v>
      </c>
      <c r="G195" s="213" t="s">
        <v>617</v>
      </c>
      <c r="H195" s="213"/>
      <c r="I195" t="s">
        <v>199</v>
      </c>
      <c r="J195" s="354">
        <v>14118.192347785798</v>
      </c>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row>
    <row r="196" spans="2:34" s="37" customFormat="1" ht="15">
      <c r="B196" s="213" t="str">
        <f>VLOOKUP(C196,Companies[],3,FALSE)</f>
        <v>C0003165493</v>
      </c>
      <c r="C196" s="213" t="s">
        <v>444</v>
      </c>
      <c r="D196" s="213" t="s">
        <v>347</v>
      </c>
      <c r="E196" s="213" t="s">
        <v>580</v>
      </c>
      <c r="F196" s="213" t="s">
        <v>615</v>
      </c>
      <c r="G196" s="213" t="s">
        <v>617</v>
      </c>
      <c r="H196" s="213"/>
      <c r="I196" t="s">
        <v>199</v>
      </c>
      <c r="J196" s="354">
        <v>83008.378054901346</v>
      </c>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row>
    <row r="197" spans="2:34" s="37" customFormat="1" ht="15">
      <c r="B197" s="213" t="str">
        <f>VLOOKUP(C197,Companies[],3,FALSE)</f>
        <v>C0003165493</v>
      </c>
      <c r="C197" s="213" t="s">
        <v>444</v>
      </c>
      <c r="D197" s="213" t="s">
        <v>347</v>
      </c>
      <c r="E197" s="213" t="s">
        <v>572</v>
      </c>
      <c r="F197" s="213" t="s">
        <v>615</v>
      </c>
      <c r="G197" s="213" t="s">
        <v>617</v>
      </c>
      <c r="H197" s="213"/>
      <c r="I197" t="s">
        <v>199</v>
      </c>
      <c r="J197" s="354">
        <v>0</v>
      </c>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row>
    <row r="198" spans="2:34" s="37" customFormat="1" ht="15">
      <c r="B198" s="213" t="str">
        <f>VLOOKUP(C198,Companies[],3,FALSE)</f>
        <v>C0003165493</v>
      </c>
      <c r="C198" s="213" t="s">
        <v>444</v>
      </c>
      <c r="D198" s="213" t="s">
        <v>347</v>
      </c>
      <c r="E198" s="213" t="s">
        <v>570</v>
      </c>
      <c r="F198" s="213" t="s">
        <v>617</v>
      </c>
      <c r="G198" s="213" t="s">
        <v>617</v>
      </c>
      <c r="H198" s="213"/>
      <c r="I198" t="s">
        <v>199</v>
      </c>
      <c r="J198" s="354">
        <v>109194.6256901278</v>
      </c>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row>
    <row r="199" spans="2:34" s="37" customFormat="1" ht="15">
      <c r="B199" s="213" t="str">
        <f>VLOOKUP(C199,Companies[],3,FALSE)</f>
        <v>C0003165493</v>
      </c>
      <c r="C199" s="213" t="s">
        <v>444</v>
      </c>
      <c r="D199" s="213" t="s">
        <v>378</v>
      </c>
      <c r="E199" s="213" t="s">
        <v>575</v>
      </c>
      <c r="F199" s="213" t="s">
        <v>617</v>
      </c>
      <c r="G199" s="213" t="s">
        <v>617</v>
      </c>
      <c r="H199" s="213"/>
      <c r="I199" t="s">
        <v>199</v>
      </c>
      <c r="J199" s="354">
        <v>44130.688004324154</v>
      </c>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row>
    <row r="200" spans="2:34" s="37" customFormat="1" ht="15">
      <c r="B200" s="213" t="str">
        <f>VLOOKUP(C200,Companies[],3,FALSE)</f>
        <v>C0003165493</v>
      </c>
      <c r="C200" s="213" t="s">
        <v>444</v>
      </c>
      <c r="D200" s="213" t="s">
        <v>353</v>
      </c>
      <c r="E200" s="213" t="s">
        <v>574</v>
      </c>
      <c r="F200" s="213" t="s">
        <v>617</v>
      </c>
      <c r="G200" s="213" t="s">
        <v>617</v>
      </c>
      <c r="H200" s="213"/>
      <c r="I200" t="s">
        <v>199</v>
      </c>
      <c r="J200" s="354">
        <v>229329.02976719046</v>
      </c>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row>
    <row r="201" spans="2:34" s="37" customFormat="1" ht="15">
      <c r="B201" s="213" t="str">
        <f>VLOOKUP(C201,Companies[],3,FALSE)</f>
        <v>C0003165493</v>
      </c>
      <c r="C201" s="213" t="s">
        <v>444</v>
      </c>
      <c r="D201" s="213" t="s">
        <v>346</v>
      </c>
      <c r="E201" s="213" t="s">
        <v>567</v>
      </c>
      <c r="F201" s="213" t="s">
        <v>617</v>
      </c>
      <c r="G201" s="213" t="s">
        <v>617</v>
      </c>
      <c r="H201" s="213"/>
      <c r="I201" t="s">
        <v>199</v>
      </c>
      <c r="J201" s="354">
        <v>3056020.8196594724</v>
      </c>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row>
    <row r="202" spans="2:34" s="37" customFormat="1" ht="15">
      <c r="B202" s="213" t="str">
        <f>VLOOKUP(C202,Companies[],3,FALSE)</f>
        <v>C0003165493</v>
      </c>
      <c r="C202" s="213" t="s">
        <v>444</v>
      </c>
      <c r="D202" s="213" t="s">
        <v>346</v>
      </c>
      <c r="E202" s="213" t="s">
        <v>544</v>
      </c>
      <c r="F202" s="213" t="s">
        <v>619</v>
      </c>
      <c r="G202" s="213" t="s">
        <v>619</v>
      </c>
      <c r="H202" s="213"/>
      <c r="I202" t="s">
        <v>199</v>
      </c>
      <c r="J202" s="354">
        <v>0</v>
      </c>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row>
    <row r="203" spans="2:34" s="37" customFormat="1" ht="15">
      <c r="B203" s="213" t="str">
        <f>VLOOKUP(C203,Companies[],3,FALSE)</f>
        <v>C0003165493</v>
      </c>
      <c r="C203" s="213" t="s">
        <v>444</v>
      </c>
      <c r="D203" s="213" t="s">
        <v>348</v>
      </c>
      <c r="E203" s="213" t="s">
        <v>568</v>
      </c>
      <c r="F203" s="213" t="s">
        <v>617</v>
      </c>
      <c r="G203" s="213" t="s">
        <v>617</v>
      </c>
      <c r="H203" s="213"/>
      <c r="I203" t="s">
        <v>199</v>
      </c>
      <c r="J203" s="354">
        <v>0</v>
      </c>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row>
    <row r="204" spans="2:34" s="37" customFormat="1" ht="15">
      <c r="B204" s="213" t="str">
        <f>VLOOKUP(C204,Companies[],3,FALSE)</f>
        <v>C0003165493</v>
      </c>
      <c r="C204" s="213" t="s">
        <v>444</v>
      </c>
      <c r="D204" s="213" t="s">
        <v>346</v>
      </c>
      <c r="E204" s="213" t="s">
        <v>565</v>
      </c>
      <c r="F204" s="213" t="s">
        <v>615</v>
      </c>
      <c r="G204" s="213" t="s">
        <v>617</v>
      </c>
      <c r="H204" s="213"/>
      <c r="I204" t="s">
        <v>199</v>
      </c>
      <c r="J204" s="354">
        <v>0</v>
      </c>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row>
    <row r="205" spans="2:34" s="37" customFormat="1" ht="15">
      <c r="B205" s="213" t="str">
        <f>VLOOKUP(C205,Companies[],3,FALSE)</f>
        <v>C0003165493</v>
      </c>
      <c r="C205" s="213" t="s">
        <v>444</v>
      </c>
      <c r="D205" s="213" t="s">
        <v>350</v>
      </c>
      <c r="E205" s="213" t="s">
        <v>551</v>
      </c>
      <c r="F205" s="213" t="s">
        <v>617</v>
      </c>
      <c r="G205" s="213" t="s">
        <v>617</v>
      </c>
      <c r="H205" s="213"/>
      <c r="I205" t="s">
        <v>199</v>
      </c>
      <c r="J205" s="354">
        <v>0</v>
      </c>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row>
    <row r="206" spans="2:34" s="37" customFormat="1" ht="15">
      <c r="B206" s="213" t="str">
        <f>VLOOKUP(C206,Companies[],3,FALSE)</f>
        <v>C0003165493</v>
      </c>
      <c r="C206" s="213" t="s">
        <v>444</v>
      </c>
      <c r="D206" s="213" t="s">
        <v>350</v>
      </c>
      <c r="E206" s="213" t="s">
        <v>551</v>
      </c>
      <c r="F206" s="213" t="s">
        <v>617</v>
      </c>
      <c r="G206" s="213" t="s">
        <v>617</v>
      </c>
      <c r="H206" s="213"/>
      <c r="I206" t="s">
        <v>199</v>
      </c>
      <c r="J206" s="354">
        <v>0</v>
      </c>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row>
    <row r="207" spans="2:34" s="37" customFormat="1" ht="15">
      <c r="B207" s="213" t="str">
        <f>VLOOKUP(C207,Companies[],3,FALSE)</f>
        <v>C0003137007</v>
      </c>
      <c r="C207" s="213" t="s">
        <v>436</v>
      </c>
      <c r="D207" s="213" t="s">
        <v>347</v>
      </c>
      <c r="E207" s="213" t="s">
        <v>580</v>
      </c>
      <c r="F207" s="213" t="s">
        <v>615</v>
      </c>
      <c r="G207" s="213" t="s">
        <v>617</v>
      </c>
      <c r="H207" s="213"/>
      <c r="I207" t="s">
        <v>199</v>
      </c>
      <c r="J207" s="354">
        <v>0</v>
      </c>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row>
    <row r="208" spans="2:34" s="37" customFormat="1" ht="15">
      <c r="B208" s="213" t="str">
        <f>VLOOKUP(C208,Companies[],3,FALSE)</f>
        <v>C0003137007</v>
      </c>
      <c r="C208" s="213" t="s">
        <v>436</v>
      </c>
      <c r="D208" s="213" t="s">
        <v>347</v>
      </c>
      <c r="E208" s="213" t="s">
        <v>572</v>
      </c>
      <c r="F208" s="213" t="s">
        <v>615</v>
      </c>
      <c r="G208" s="213" t="s">
        <v>617</v>
      </c>
      <c r="H208" s="213"/>
      <c r="I208" t="s">
        <v>199</v>
      </c>
      <c r="J208" s="354">
        <v>0</v>
      </c>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row>
    <row r="209" spans="2:34" s="37" customFormat="1" ht="15">
      <c r="B209" s="213" t="str">
        <f>VLOOKUP(C209,Companies[],3,FALSE)</f>
        <v>C0003137007</v>
      </c>
      <c r="C209" s="213" t="s">
        <v>436</v>
      </c>
      <c r="D209" s="213" t="s">
        <v>347</v>
      </c>
      <c r="E209" s="213" t="s">
        <v>570</v>
      </c>
      <c r="F209" s="213" t="s">
        <v>617</v>
      </c>
      <c r="G209" s="213" t="s">
        <v>617</v>
      </c>
      <c r="H209" s="213"/>
      <c r="I209" t="s">
        <v>199</v>
      </c>
      <c r="J209" s="354">
        <v>0</v>
      </c>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row>
    <row r="210" spans="2:34" s="37" customFormat="1" ht="15">
      <c r="B210" s="213" t="str">
        <f>VLOOKUP(C210,Companies[],3,FALSE)</f>
        <v>C0003137007</v>
      </c>
      <c r="C210" s="213" t="s">
        <v>436</v>
      </c>
      <c r="D210" s="213" t="s">
        <v>378</v>
      </c>
      <c r="E210" s="213" t="s">
        <v>575</v>
      </c>
      <c r="F210" s="213" t="s">
        <v>617</v>
      </c>
      <c r="G210" s="213" t="s">
        <v>617</v>
      </c>
      <c r="H210" s="213"/>
      <c r="I210" t="s">
        <v>199</v>
      </c>
      <c r="J210" s="354">
        <v>0</v>
      </c>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row>
    <row r="211" spans="2:34" s="37" customFormat="1" ht="15">
      <c r="B211" s="213" t="str">
        <f>VLOOKUP(C211,Companies[],3,FALSE)</f>
        <v>C0003137007</v>
      </c>
      <c r="C211" s="213" t="s">
        <v>436</v>
      </c>
      <c r="D211" s="213" t="s">
        <v>378</v>
      </c>
      <c r="E211" s="213" t="s">
        <v>575</v>
      </c>
      <c r="F211" s="213" t="s">
        <v>615</v>
      </c>
      <c r="G211" s="213" t="s">
        <v>617</v>
      </c>
      <c r="H211" s="213"/>
      <c r="I211" t="s">
        <v>199</v>
      </c>
      <c r="J211" s="354">
        <v>0</v>
      </c>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row>
    <row r="212" spans="2:34" s="37" customFormat="1" ht="15">
      <c r="B212" s="213" t="str">
        <f>VLOOKUP(C212,Companies[],3,FALSE)</f>
        <v>C0003137007</v>
      </c>
      <c r="C212" s="213" t="s">
        <v>436</v>
      </c>
      <c r="D212" s="213" t="s">
        <v>353</v>
      </c>
      <c r="E212" s="213" t="s">
        <v>574</v>
      </c>
      <c r="F212" s="213" t="s">
        <v>617</v>
      </c>
      <c r="G212" s="213" t="s">
        <v>617</v>
      </c>
      <c r="H212" s="213"/>
      <c r="I212" t="s">
        <v>199</v>
      </c>
      <c r="J212" s="354">
        <v>0</v>
      </c>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row>
    <row r="213" spans="2:34" s="37" customFormat="1" ht="15">
      <c r="B213" s="213" t="str">
        <f>VLOOKUP(C213,Companies[],3,FALSE)</f>
        <v>C0003137007</v>
      </c>
      <c r="C213" s="213" t="s">
        <v>436</v>
      </c>
      <c r="D213" s="213" t="s">
        <v>346</v>
      </c>
      <c r="E213" s="213" t="s">
        <v>567</v>
      </c>
      <c r="F213" s="213" t="s">
        <v>617</v>
      </c>
      <c r="G213" s="213" t="s">
        <v>617</v>
      </c>
      <c r="H213" s="213"/>
      <c r="I213" t="s">
        <v>199</v>
      </c>
      <c r="J213" s="354">
        <v>0</v>
      </c>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row>
    <row r="214" spans="2:34" s="37" customFormat="1" ht="15">
      <c r="B214" s="213" t="str">
        <f>VLOOKUP(C214,Companies[],3,FALSE)</f>
        <v>C0003137007</v>
      </c>
      <c r="C214" s="213" t="s">
        <v>436</v>
      </c>
      <c r="D214" s="213" t="s">
        <v>346</v>
      </c>
      <c r="E214" s="213" t="s">
        <v>544</v>
      </c>
      <c r="F214" s="213" t="s">
        <v>619</v>
      </c>
      <c r="G214" s="213" t="s">
        <v>619</v>
      </c>
      <c r="H214" s="213"/>
      <c r="I214" t="s">
        <v>199</v>
      </c>
      <c r="J214" s="354">
        <v>0</v>
      </c>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row>
    <row r="215" spans="2:34" s="37" customFormat="1" ht="15">
      <c r="B215" s="213" t="str">
        <f>VLOOKUP(C215,Companies[],3,FALSE)</f>
        <v>C0003137007</v>
      </c>
      <c r="C215" s="213" t="s">
        <v>436</v>
      </c>
      <c r="D215" s="213" t="s">
        <v>348</v>
      </c>
      <c r="E215" s="213" t="s">
        <v>568</v>
      </c>
      <c r="F215" s="213" t="s">
        <v>617</v>
      </c>
      <c r="G215" s="213" t="s">
        <v>617</v>
      </c>
      <c r="H215" s="213"/>
      <c r="I215" t="s">
        <v>199</v>
      </c>
      <c r="J215" s="354">
        <v>0</v>
      </c>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row>
    <row r="216" spans="2:34" s="37" customFormat="1" ht="15">
      <c r="B216" s="213" t="str">
        <f>VLOOKUP(C216,Companies[],3,FALSE)</f>
        <v>C0003137007</v>
      </c>
      <c r="C216" s="213" t="s">
        <v>436</v>
      </c>
      <c r="D216" s="213" t="s">
        <v>346</v>
      </c>
      <c r="E216" s="213" t="s">
        <v>565</v>
      </c>
      <c r="F216" s="213" t="s">
        <v>615</v>
      </c>
      <c r="G216" s="213" t="s">
        <v>617</v>
      </c>
      <c r="H216" s="213"/>
      <c r="I216" t="s">
        <v>199</v>
      </c>
      <c r="J216" s="354">
        <v>0</v>
      </c>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row>
    <row r="217" spans="2:34" s="37" customFormat="1" ht="15">
      <c r="B217" s="213" t="str">
        <f>VLOOKUP(C217,Companies[],3,FALSE)</f>
        <v>C0003137007</v>
      </c>
      <c r="C217" s="213" t="s">
        <v>436</v>
      </c>
      <c r="D217" s="213" t="s">
        <v>350</v>
      </c>
      <c r="E217" s="213" t="s">
        <v>551</v>
      </c>
      <c r="F217" s="213" t="s">
        <v>617</v>
      </c>
      <c r="G217" s="213" t="s">
        <v>617</v>
      </c>
      <c r="H217" s="213"/>
      <c r="I217" t="s">
        <v>199</v>
      </c>
      <c r="J217" s="354">
        <v>0</v>
      </c>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row>
    <row r="218" spans="2:34" s="37" customFormat="1" ht="15">
      <c r="B218" s="213" t="str">
        <f>VLOOKUP(C218,Companies[],3,FALSE)</f>
        <v>C0003137007</v>
      </c>
      <c r="C218" s="213" t="s">
        <v>436</v>
      </c>
      <c r="D218" s="213" t="s">
        <v>350</v>
      </c>
      <c r="E218" s="213" t="s">
        <v>551</v>
      </c>
      <c r="F218" s="213" t="s">
        <v>617</v>
      </c>
      <c r="G218" s="213" t="s">
        <v>617</v>
      </c>
      <c r="H218" s="213"/>
      <c r="I218" t="s">
        <v>199</v>
      </c>
      <c r="J218" s="354">
        <v>0</v>
      </c>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row>
    <row r="219" spans="2:34" s="37" customFormat="1" ht="15">
      <c r="B219" s="213" t="str">
        <f>VLOOKUP(C219,Companies[],3,FALSE)</f>
        <v>C0003268071</v>
      </c>
      <c r="C219" s="213" t="s">
        <v>414</v>
      </c>
      <c r="D219" s="213" t="s">
        <v>347</v>
      </c>
      <c r="E219" s="213" t="s">
        <v>580</v>
      </c>
      <c r="F219" s="213" t="s">
        <v>615</v>
      </c>
      <c r="G219" s="213" t="s">
        <v>617</v>
      </c>
      <c r="H219" s="213"/>
      <c r="I219" t="s">
        <v>199</v>
      </c>
      <c r="J219" s="354">
        <v>300237.51978688082</v>
      </c>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row>
    <row r="220" spans="2:34" s="37" customFormat="1" ht="15">
      <c r="B220" s="213" t="str">
        <f>VLOOKUP(C220,Companies[],3,FALSE)</f>
        <v>C0003268071</v>
      </c>
      <c r="C220" s="213" t="s">
        <v>414</v>
      </c>
      <c r="D220" s="213" t="s">
        <v>347</v>
      </c>
      <c r="E220" s="213" t="s">
        <v>572</v>
      </c>
      <c r="F220" s="213" t="s">
        <v>615</v>
      </c>
      <c r="G220" s="213" t="s">
        <v>617</v>
      </c>
      <c r="H220" s="213"/>
      <c r="I220" t="s">
        <v>199</v>
      </c>
      <c r="J220" s="354">
        <v>78607.003590594963</v>
      </c>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row>
    <row r="221" spans="2:34" s="37" customFormat="1" ht="15">
      <c r="B221" s="213" t="str">
        <f>VLOOKUP(C221,Companies[],3,FALSE)</f>
        <v>C0003268071</v>
      </c>
      <c r="C221" s="213" t="s">
        <v>414</v>
      </c>
      <c r="D221" s="213" t="s">
        <v>347</v>
      </c>
      <c r="E221" s="213" t="s">
        <v>570</v>
      </c>
      <c r="F221" s="213" t="s">
        <v>617</v>
      </c>
      <c r="G221" s="213" t="s">
        <v>617</v>
      </c>
      <c r="H221" s="213"/>
      <c r="I221" t="s">
        <v>199</v>
      </c>
      <c r="J221" s="354">
        <v>63626.886992780201</v>
      </c>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row>
    <row r="222" spans="2:34" s="37" customFormat="1" ht="15">
      <c r="B222" s="213" t="str">
        <f>VLOOKUP(C222,Companies[],3,FALSE)</f>
        <v>C0003268071</v>
      </c>
      <c r="C222" s="213" t="s">
        <v>414</v>
      </c>
      <c r="D222" s="213" t="s">
        <v>378</v>
      </c>
      <c r="E222" s="213" t="s">
        <v>575</v>
      </c>
      <c r="F222" s="213" t="s">
        <v>617</v>
      </c>
      <c r="G222" s="213" t="s">
        <v>617</v>
      </c>
      <c r="H222" s="213"/>
      <c r="I222" t="s">
        <v>199</v>
      </c>
      <c r="J222" s="354">
        <v>70460.59997683487</v>
      </c>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row>
    <row r="223" spans="2:34" s="37" customFormat="1" ht="15">
      <c r="B223" s="213" t="str">
        <f>VLOOKUP(C223,Companies[],3,FALSE)</f>
        <v>C0003268071</v>
      </c>
      <c r="C223" s="213" t="s">
        <v>414</v>
      </c>
      <c r="D223" s="213" t="s">
        <v>353</v>
      </c>
      <c r="E223" s="213" t="s">
        <v>574</v>
      </c>
      <c r="F223" s="213" t="s">
        <v>617</v>
      </c>
      <c r="G223" s="213" t="s">
        <v>617</v>
      </c>
      <c r="H223" s="213"/>
      <c r="I223" t="s">
        <v>199</v>
      </c>
      <c r="J223" s="354">
        <v>397338.9058337516</v>
      </c>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row>
    <row r="224" spans="2:34" s="37" customFormat="1" ht="15">
      <c r="B224" s="213" t="str">
        <f>VLOOKUP(C224,Companies[],3,FALSE)</f>
        <v>C0003268071</v>
      </c>
      <c r="C224" s="213" t="s">
        <v>414</v>
      </c>
      <c r="D224" s="213" t="s">
        <v>346</v>
      </c>
      <c r="E224" s="213" t="s">
        <v>567</v>
      </c>
      <c r="F224" s="213" t="s">
        <v>617</v>
      </c>
      <c r="G224" s="213" t="s">
        <v>617</v>
      </c>
      <c r="H224" s="213"/>
      <c r="I224" t="s">
        <v>199</v>
      </c>
      <c r="J224" s="354">
        <v>30561724.871626578</v>
      </c>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row>
    <row r="225" spans="2:34" s="37" customFormat="1" ht="15">
      <c r="B225" s="213" t="str">
        <f>VLOOKUP(C225,Companies[],3,FALSE)</f>
        <v>C0003268071</v>
      </c>
      <c r="C225" s="213" t="s">
        <v>414</v>
      </c>
      <c r="D225" s="213" t="s">
        <v>346</v>
      </c>
      <c r="E225" s="213" t="s">
        <v>544</v>
      </c>
      <c r="F225" s="213" t="s">
        <v>619</v>
      </c>
      <c r="G225" s="213" t="s">
        <v>619</v>
      </c>
      <c r="H225" s="213"/>
      <c r="I225" t="s">
        <v>199</v>
      </c>
      <c r="J225" s="354">
        <v>63049056.849156402</v>
      </c>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row>
    <row r="226" spans="2:34" s="37" customFormat="1" ht="15">
      <c r="B226" s="213" t="str">
        <f>VLOOKUP(C226,Companies[],3,FALSE)</f>
        <v>C0003268071</v>
      </c>
      <c r="C226" s="213" t="s">
        <v>414</v>
      </c>
      <c r="D226" s="213" t="s">
        <v>348</v>
      </c>
      <c r="E226" s="213" t="s">
        <v>568</v>
      </c>
      <c r="F226" s="213" t="s">
        <v>617</v>
      </c>
      <c r="G226" s="213" t="s">
        <v>617</v>
      </c>
      <c r="H226" s="213"/>
      <c r="I226" t="s">
        <v>199</v>
      </c>
      <c r="J226" s="354">
        <v>0</v>
      </c>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row>
    <row r="227" spans="2:34" s="37" customFormat="1" ht="15">
      <c r="B227" s="213" t="str">
        <f>VLOOKUP(C227,Companies[],3,FALSE)</f>
        <v>C0003268071</v>
      </c>
      <c r="C227" s="213" t="s">
        <v>414</v>
      </c>
      <c r="D227" s="213" t="s">
        <v>346</v>
      </c>
      <c r="E227" s="213" t="s">
        <v>565</v>
      </c>
      <c r="F227" s="213" t="s">
        <v>615</v>
      </c>
      <c r="G227" s="213" t="s">
        <v>617</v>
      </c>
      <c r="H227" s="213"/>
      <c r="I227" t="s">
        <v>199</v>
      </c>
      <c r="J227" s="354">
        <v>5344195.2048183465</v>
      </c>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row>
    <row r="228" spans="2:34" s="37" customFormat="1" ht="15">
      <c r="B228" s="213" t="str">
        <f>VLOOKUP(C228,Companies[],3,FALSE)</f>
        <v>C0003268071</v>
      </c>
      <c r="C228" s="213" t="s">
        <v>414</v>
      </c>
      <c r="D228" s="213" t="s">
        <v>350</v>
      </c>
      <c r="E228" s="213" t="s">
        <v>551</v>
      </c>
      <c r="F228" s="213" t="s">
        <v>617</v>
      </c>
      <c r="G228" s="213" t="s">
        <v>617</v>
      </c>
      <c r="H228" s="213"/>
      <c r="I228" t="s">
        <v>199</v>
      </c>
      <c r="J228" s="354">
        <v>226238.21087988882</v>
      </c>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row>
    <row r="229" spans="2:34" s="37" customFormat="1" ht="15">
      <c r="B229" s="213" t="str">
        <f>VLOOKUP(C229,Companies[],3,FALSE)</f>
        <v>C0003268071</v>
      </c>
      <c r="C229" s="213" t="s">
        <v>414</v>
      </c>
      <c r="D229" s="213" t="s">
        <v>350</v>
      </c>
      <c r="E229" s="213" t="s">
        <v>551</v>
      </c>
      <c r="F229" s="213" t="s">
        <v>617</v>
      </c>
      <c r="G229" s="213" t="s">
        <v>617</v>
      </c>
      <c r="H229" s="213"/>
      <c r="I229" t="s">
        <v>199</v>
      </c>
      <c r="J229" s="354">
        <v>66972.140071811897</v>
      </c>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row>
    <row r="230" spans="2:34" s="37" customFormat="1" ht="15">
      <c r="B230" s="213" t="str">
        <f>VLOOKUP(C230,Companies[],3,FALSE)</f>
        <v>C0003257630</v>
      </c>
      <c r="C230" s="213" t="s">
        <v>419</v>
      </c>
      <c r="D230" s="213" t="s">
        <v>347</v>
      </c>
      <c r="E230" s="213" t="s">
        <v>580</v>
      </c>
      <c r="F230" s="213" t="s">
        <v>615</v>
      </c>
      <c r="G230" s="213" t="s">
        <v>617</v>
      </c>
      <c r="H230" s="213"/>
      <c r="I230" t="s">
        <v>199</v>
      </c>
      <c r="J230" s="354">
        <v>906667.21748195053</v>
      </c>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row>
    <row r="231" spans="2:34" s="37" customFormat="1" ht="15">
      <c r="B231" s="213" t="str">
        <f>VLOOKUP(C231,Companies[],3,FALSE)</f>
        <v>C0003257630</v>
      </c>
      <c r="C231" s="213" t="s">
        <v>419</v>
      </c>
      <c r="D231" s="213" t="s">
        <v>347</v>
      </c>
      <c r="E231" s="213" t="s">
        <v>572</v>
      </c>
      <c r="F231" s="213" t="s">
        <v>615</v>
      </c>
      <c r="G231" s="213" t="s">
        <v>617</v>
      </c>
      <c r="H231" s="213"/>
      <c r="I231" t="s">
        <v>199</v>
      </c>
      <c r="J231" s="354">
        <v>0</v>
      </c>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row>
    <row r="232" spans="2:34" s="37" customFormat="1" ht="15">
      <c r="B232" s="213" t="str">
        <f>VLOOKUP(C232,Companies[],3,FALSE)</f>
        <v>C0003257630</v>
      </c>
      <c r="C232" s="213" t="s">
        <v>419</v>
      </c>
      <c r="D232" s="213" t="s">
        <v>347</v>
      </c>
      <c r="E232" s="213" t="s">
        <v>570</v>
      </c>
      <c r="F232" s="213" t="s">
        <v>617</v>
      </c>
      <c r="G232" s="213" t="s">
        <v>617</v>
      </c>
      <c r="H232" s="213"/>
      <c r="I232" t="s">
        <v>199</v>
      </c>
      <c r="J232" s="354">
        <v>72333.11455156171</v>
      </c>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row>
    <row r="233" spans="2:34" s="37" customFormat="1" ht="15">
      <c r="B233" s="213" t="str">
        <f>VLOOKUP(C233,Companies[],3,FALSE)</f>
        <v>C0003257630</v>
      </c>
      <c r="C233" s="213" t="s">
        <v>419</v>
      </c>
      <c r="D233" s="213" t="s">
        <v>378</v>
      </c>
      <c r="E233" s="213" t="s">
        <v>575</v>
      </c>
      <c r="F233" s="213" t="s">
        <v>617</v>
      </c>
      <c r="G233" s="213" t="s">
        <v>617</v>
      </c>
      <c r="H233" s="213"/>
      <c r="I233" t="s">
        <v>199</v>
      </c>
      <c r="J233" s="354">
        <v>288082.12038145243</v>
      </c>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row>
    <row r="234" spans="2:34" s="37" customFormat="1" ht="15">
      <c r="B234" s="213" t="str">
        <f>VLOOKUP(C234,Companies[],3,FALSE)</f>
        <v>C0003257630</v>
      </c>
      <c r="C234" s="213" t="s">
        <v>419</v>
      </c>
      <c r="D234" s="213" t="s">
        <v>353</v>
      </c>
      <c r="E234" s="213" t="s">
        <v>574</v>
      </c>
      <c r="F234" s="213" t="s">
        <v>617</v>
      </c>
      <c r="G234" s="213" t="s">
        <v>617</v>
      </c>
      <c r="H234" s="213"/>
      <c r="I234" t="s">
        <v>199</v>
      </c>
      <c r="J234" s="354">
        <v>0</v>
      </c>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row>
    <row r="235" spans="2:34" s="37" customFormat="1" ht="15">
      <c r="B235" s="213" t="str">
        <f>VLOOKUP(C235,Companies[],3,FALSE)</f>
        <v>C0003257630</v>
      </c>
      <c r="C235" s="213" t="s">
        <v>419</v>
      </c>
      <c r="D235" s="213" t="s">
        <v>346</v>
      </c>
      <c r="E235" s="213" t="s">
        <v>567</v>
      </c>
      <c r="F235" s="213" t="s">
        <v>617</v>
      </c>
      <c r="G235" s="213" t="s">
        <v>617</v>
      </c>
      <c r="H235" s="213"/>
      <c r="I235" t="s">
        <v>199</v>
      </c>
      <c r="J235" s="354">
        <v>20499793.614146169</v>
      </c>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row>
    <row r="236" spans="2:34" s="37" customFormat="1" ht="15">
      <c r="B236" s="213" t="str">
        <f>VLOOKUP(C236,Companies[],3,FALSE)</f>
        <v>C0003257630</v>
      </c>
      <c r="C236" s="213" t="s">
        <v>419</v>
      </c>
      <c r="D236" s="213" t="s">
        <v>346</v>
      </c>
      <c r="E236" s="213" t="s">
        <v>544</v>
      </c>
      <c r="F236" s="213" t="s">
        <v>615</v>
      </c>
      <c r="G236" s="213" t="s">
        <v>615</v>
      </c>
      <c r="H236" s="213"/>
      <c r="I236" t="s">
        <v>199</v>
      </c>
      <c r="J236" s="354">
        <v>64386449.444036916</v>
      </c>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row>
    <row r="237" spans="2:34" s="37" customFormat="1" ht="15">
      <c r="B237" s="213" t="str">
        <f>VLOOKUP(C237,Companies[],3,FALSE)</f>
        <v>C0003257630</v>
      </c>
      <c r="C237" s="213" t="s">
        <v>419</v>
      </c>
      <c r="D237" s="213" t="s">
        <v>348</v>
      </c>
      <c r="E237" s="213" t="s">
        <v>568</v>
      </c>
      <c r="F237" s="213" t="s">
        <v>615</v>
      </c>
      <c r="G237" s="213" t="s">
        <v>615</v>
      </c>
      <c r="H237" s="213"/>
      <c r="I237" t="s">
        <v>199</v>
      </c>
      <c r="J237" s="354">
        <v>3459651.3068993473</v>
      </c>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row>
    <row r="238" spans="2:34" s="37" customFormat="1" ht="15">
      <c r="B238" s="213" t="str">
        <f>VLOOKUP(C238,Companies[],3,FALSE)</f>
        <v>C0003257630</v>
      </c>
      <c r="C238" s="213" t="s">
        <v>419</v>
      </c>
      <c r="D238" s="213" t="s">
        <v>346</v>
      </c>
      <c r="E238" s="213" t="s">
        <v>565</v>
      </c>
      <c r="F238" s="213" t="s">
        <v>615</v>
      </c>
      <c r="G238" s="213" t="s">
        <v>617</v>
      </c>
      <c r="H238" s="213"/>
      <c r="I238" t="s">
        <v>199</v>
      </c>
      <c r="J238" s="354">
        <v>0</v>
      </c>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row>
    <row r="239" spans="2:34" s="37" customFormat="1" ht="15">
      <c r="B239" s="213" t="str">
        <f>VLOOKUP(C239,Companies[],3,FALSE)</f>
        <v>C0003257630</v>
      </c>
      <c r="C239" s="213" t="s">
        <v>419</v>
      </c>
      <c r="D239" s="213" t="s">
        <v>350</v>
      </c>
      <c r="E239" s="213" t="s">
        <v>551</v>
      </c>
      <c r="F239" s="213" t="s">
        <v>617</v>
      </c>
      <c r="G239" s="213" t="s">
        <v>617</v>
      </c>
      <c r="H239" s="213"/>
      <c r="I239" t="s">
        <v>199</v>
      </c>
      <c r="J239" s="354">
        <v>15348.262615343037</v>
      </c>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row>
    <row r="240" spans="2:34" s="37" customFormat="1" ht="15">
      <c r="B240" s="213" t="str">
        <f>VLOOKUP(C240,Companies[],3,FALSE)</f>
        <v>C0003257630</v>
      </c>
      <c r="C240" s="213" t="s">
        <v>419</v>
      </c>
      <c r="D240" s="213" t="s">
        <v>350</v>
      </c>
      <c r="E240" s="213" t="s">
        <v>551</v>
      </c>
      <c r="F240" s="213" t="s">
        <v>617</v>
      </c>
      <c r="G240" s="213" t="s">
        <v>617</v>
      </c>
      <c r="H240" s="213"/>
      <c r="I240" t="s">
        <v>199</v>
      </c>
      <c r="J240" s="354">
        <v>5116.171190301533</v>
      </c>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row>
    <row r="241" spans="2:34" s="37" customFormat="1" ht="15">
      <c r="B241" s="213" t="str">
        <f>VLOOKUP(C241,Companies[],3,FALSE)</f>
        <v>C0003257673</v>
      </c>
      <c r="C241" s="213" t="s">
        <v>433</v>
      </c>
      <c r="D241" s="213" t="s">
        <v>347</v>
      </c>
      <c r="E241" s="213" t="s">
        <v>580</v>
      </c>
      <c r="F241" s="213" t="s">
        <v>615</v>
      </c>
      <c r="G241" s="213" t="s">
        <v>617</v>
      </c>
      <c r="H241" s="213"/>
      <c r="I241" t="s">
        <v>199</v>
      </c>
      <c r="J241" s="354">
        <v>369012.62113431911</v>
      </c>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row>
    <row r="242" spans="2:34" s="37" customFormat="1" ht="15">
      <c r="B242" s="213" t="str">
        <f>VLOOKUP(C242,Companies[],3,FALSE)</f>
        <v>C0003257673</v>
      </c>
      <c r="C242" s="213" t="s">
        <v>433</v>
      </c>
      <c r="D242" s="213" t="s">
        <v>347</v>
      </c>
      <c r="E242" s="213" t="s">
        <v>572</v>
      </c>
      <c r="F242" s="213" t="s">
        <v>615</v>
      </c>
      <c r="G242" s="213" t="s">
        <v>617</v>
      </c>
      <c r="H242" s="213"/>
      <c r="I242" t="s">
        <v>199</v>
      </c>
      <c r="J242" s="354">
        <v>1379414.0573723023</v>
      </c>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row>
    <row r="243" spans="2:34" s="37" customFormat="1" ht="15">
      <c r="B243" s="213" t="str">
        <f>VLOOKUP(C243,Companies[],3,FALSE)</f>
        <v>C0003257673</v>
      </c>
      <c r="C243" s="213" t="s">
        <v>433</v>
      </c>
      <c r="D243" s="213" t="s">
        <v>347</v>
      </c>
      <c r="E243" s="213" t="s">
        <v>570</v>
      </c>
      <c r="F243" s="213" t="s">
        <v>615</v>
      </c>
      <c r="G243" s="213" t="s">
        <v>617</v>
      </c>
      <c r="H243" s="213"/>
      <c r="I243" t="s">
        <v>199</v>
      </c>
      <c r="J243" s="354">
        <v>10079.244044631481</v>
      </c>
      <c r="K243" s="213"/>
      <c r="L243" s="213"/>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row>
    <row r="244" spans="2:34" s="37" customFormat="1" ht="15">
      <c r="B244" s="213" t="str">
        <f>VLOOKUP(C244,Companies[],3,FALSE)</f>
        <v>C0003257673</v>
      </c>
      <c r="C244" s="213" t="s">
        <v>433</v>
      </c>
      <c r="D244" s="213" t="s">
        <v>378</v>
      </c>
      <c r="E244" s="213" t="s">
        <v>575</v>
      </c>
      <c r="F244" s="213" t="s">
        <v>617</v>
      </c>
      <c r="G244" s="213" t="s">
        <v>617</v>
      </c>
      <c r="H244" s="213"/>
      <c r="I244" t="s">
        <v>199</v>
      </c>
      <c r="J244" s="354">
        <v>29695.094783985172</v>
      </c>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row>
    <row r="245" spans="2:34" s="37" customFormat="1" ht="15">
      <c r="B245" s="213" t="str">
        <f>VLOOKUP(C245,Companies[],3,FALSE)</f>
        <v>C0003257673</v>
      </c>
      <c r="C245" s="213" t="s">
        <v>433</v>
      </c>
      <c r="D245" s="213" t="s">
        <v>378</v>
      </c>
      <c r="E245" s="213" t="s">
        <v>575</v>
      </c>
      <c r="F245" s="213" t="s">
        <v>617</v>
      </c>
      <c r="G245" s="213" t="s">
        <v>617</v>
      </c>
      <c r="H245" s="213"/>
      <c r="I245" t="s">
        <v>199</v>
      </c>
      <c r="J245" s="354">
        <v>39959.847110150185</v>
      </c>
      <c r="K245" s="213"/>
      <c r="L245" s="213"/>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row>
    <row r="246" spans="2:34" s="37" customFormat="1" ht="15">
      <c r="B246" s="213" t="str">
        <f>VLOOKUP(C246,Companies[],3,FALSE)</f>
        <v>C0003257673</v>
      </c>
      <c r="C246" s="213" t="s">
        <v>433</v>
      </c>
      <c r="D246" s="213" t="s">
        <v>353</v>
      </c>
      <c r="E246" s="213" t="s">
        <v>574</v>
      </c>
      <c r="F246" s="213"/>
      <c r="G246" s="213"/>
      <c r="H246" s="213"/>
      <c r="I246" t="s">
        <v>199</v>
      </c>
      <c r="J246" s="354">
        <v>10561.397243349678</v>
      </c>
      <c r="K246" s="213"/>
      <c r="L246" s="213"/>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row>
    <row r="247" spans="2:34" s="37" customFormat="1" ht="15">
      <c r="B247" s="213" t="str">
        <f>VLOOKUP(C247,Companies[],3,FALSE)</f>
        <v>C0003257673</v>
      </c>
      <c r="C247" s="213" t="s">
        <v>433</v>
      </c>
      <c r="D247" s="213" t="s">
        <v>353</v>
      </c>
      <c r="E247" s="213" t="s">
        <v>574</v>
      </c>
      <c r="F247" s="213" t="s">
        <v>615</v>
      </c>
      <c r="G247" s="213" t="s">
        <v>617</v>
      </c>
      <c r="H247" s="213"/>
      <c r="I247" t="s">
        <v>199</v>
      </c>
      <c r="J247" s="354">
        <v>31427.744102544304</v>
      </c>
      <c r="K247" s="213"/>
      <c r="L247" s="213"/>
      <c r="M247" s="213"/>
      <c r="N247" s="213"/>
      <c r="O247" s="213"/>
      <c r="P247" s="213"/>
      <c r="Q247" s="213"/>
      <c r="R247" s="213"/>
      <c r="S247" s="213"/>
      <c r="T247" s="213"/>
      <c r="U247" s="213"/>
      <c r="V247" s="213"/>
      <c r="W247" s="213"/>
      <c r="X247" s="213"/>
      <c r="Y247" s="213"/>
      <c r="Z247" s="213"/>
      <c r="AA247" s="213"/>
      <c r="AB247" s="213"/>
      <c r="AC247" s="213"/>
      <c r="AD247" s="213"/>
      <c r="AE247" s="213"/>
      <c r="AF247" s="213"/>
      <c r="AG247" s="213"/>
      <c r="AH247" s="213"/>
    </row>
    <row r="248" spans="2:34" s="37" customFormat="1" ht="15">
      <c r="B248" s="213" t="str">
        <f>VLOOKUP(C248,Companies[],3,FALSE)</f>
        <v>C0003257673</v>
      </c>
      <c r="C248" s="213" t="s">
        <v>433</v>
      </c>
      <c r="D248" s="213" t="s">
        <v>346</v>
      </c>
      <c r="E248" s="213" t="s">
        <v>567</v>
      </c>
      <c r="F248" s="213" t="s">
        <v>617</v>
      </c>
      <c r="G248" s="213" t="s">
        <v>617</v>
      </c>
      <c r="H248" s="213"/>
      <c r="I248" t="s">
        <v>199</v>
      </c>
      <c r="J248" s="354">
        <v>11944573.761630824</v>
      </c>
      <c r="K248" s="213"/>
      <c r="L248" s="213"/>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row>
    <row r="249" spans="2:34" s="37" customFormat="1" ht="15">
      <c r="B249" s="213" t="str">
        <f>VLOOKUP(C249,Companies[],3,FALSE)</f>
        <v>C0003257673</v>
      </c>
      <c r="C249" s="213" t="s">
        <v>433</v>
      </c>
      <c r="D249" s="213" t="s">
        <v>346</v>
      </c>
      <c r="E249" s="213" t="s">
        <v>544</v>
      </c>
      <c r="F249" s="213" t="s">
        <v>617</v>
      </c>
      <c r="G249" s="213" t="s">
        <v>617</v>
      </c>
      <c r="H249" s="213"/>
      <c r="I249" t="s">
        <v>199</v>
      </c>
      <c r="J249" s="354">
        <v>14681382.958186943</v>
      </c>
      <c r="K249" s="213"/>
      <c r="L249" s="213"/>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row>
    <row r="250" spans="2:34" s="37" customFormat="1" ht="15">
      <c r="B250" s="213" t="str">
        <f>VLOOKUP(C250,Companies[],3,FALSE)</f>
        <v>C0003257673</v>
      </c>
      <c r="C250" s="213" t="s">
        <v>433</v>
      </c>
      <c r="D250" s="213" t="s">
        <v>348</v>
      </c>
      <c r="E250" s="213" t="s">
        <v>568</v>
      </c>
      <c r="F250" s="213" t="s">
        <v>619</v>
      </c>
      <c r="G250" s="213" t="s">
        <v>619</v>
      </c>
      <c r="H250" s="213"/>
      <c r="I250" t="s">
        <v>199</v>
      </c>
      <c r="J250" s="354">
        <v>0</v>
      </c>
      <c r="K250" s="213"/>
      <c r="L250" s="213"/>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row>
    <row r="251" spans="2:34" s="37" customFormat="1" ht="15">
      <c r="B251" s="213" t="str">
        <f>VLOOKUP(C251,Companies[],3,FALSE)</f>
        <v>C0003257673</v>
      </c>
      <c r="C251" s="213" t="s">
        <v>433</v>
      </c>
      <c r="D251" s="213" t="s">
        <v>346</v>
      </c>
      <c r="E251" s="213" t="s">
        <v>565</v>
      </c>
      <c r="F251" s="213" t="s">
        <v>617</v>
      </c>
      <c r="G251" s="213" t="s">
        <v>617</v>
      </c>
      <c r="H251" s="213"/>
      <c r="I251" t="s">
        <v>199</v>
      </c>
      <c r="J251" s="354">
        <v>0</v>
      </c>
      <c r="K251" s="213"/>
      <c r="L251" s="213"/>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row>
    <row r="252" spans="2:34" s="37" customFormat="1" ht="15">
      <c r="B252" s="213" t="str">
        <f>VLOOKUP(C252,Companies[],3,FALSE)</f>
        <v>C0003257673</v>
      </c>
      <c r="C252" s="213" t="s">
        <v>433</v>
      </c>
      <c r="D252" s="213" t="s">
        <v>350</v>
      </c>
      <c r="E252" s="213" t="s">
        <v>551</v>
      </c>
      <c r="F252" s="213" t="s">
        <v>615</v>
      </c>
      <c r="G252" s="213" t="s">
        <v>617</v>
      </c>
      <c r="H252" s="213"/>
      <c r="I252" t="s">
        <v>199</v>
      </c>
      <c r="J252" s="354">
        <v>64259.10196517509</v>
      </c>
      <c r="K252" s="213"/>
      <c r="L252" s="213"/>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row>
    <row r="253" spans="2:34" s="37" customFormat="1" ht="15">
      <c r="B253" s="213" t="str">
        <f>VLOOKUP(C253,Companies[],3,FALSE)</f>
        <v>C0003257673</v>
      </c>
      <c r="C253" s="213" t="s">
        <v>433</v>
      </c>
      <c r="D253" s="213" t="s">
        <v>350</v>
      </c>
      <c r="E253" s="213" t="s">
        <v>551</v>
      </c>
      <c r="F253" s="213" t="s">
        <v>617</v>
      </c>
      <c r="G253" s="213" t="s">
        <v>617</v>
      </c>
      <c r="H253" s="213"/>
      <c r="I253" t="s">
        <v>199</v>
      </c>
      <c r="J253" s="354">
        <v>12850.662136597042</v>
      </c>
      <c r="K253" s="213"/>
      <c r="L253" s="213"/>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row>
    <row r="254" spans="2:34" s="37" customFormat="1" ht="15.6" thickBot="1">
      <c r="B254" s="213"/>
      <c r="C254" s="213"/>
      <c r="D254" s="213"/>
      <c r="E254" s="213"/>
      <c r="F254" s="213"/>
      <c r="G254" s="355"/>
      <c r="H254" s="213"/>
      <c r="I254" s="213"/>
      <c r="J254" s="213"/>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row>
    <row r="255" spans="2:34" s="37" customFormat="1" ht="15.6" thickBot="1">
      <c r="B255" s="213"/>
      <c r="C255" s="213"/>
      <c r="D255" s="213"/>
      <c r="E255" s="213"/>
      <c r="F255" s="213"/>
      <c r="G255" s="355"/>
      <c r="H255" s="159" t="s">
        <v>629</v>
      </c>
      <c r="I255" s="160"/>
      <c r="J255" s="161">
        <f>SUMIF(Table10[Reporting currency],"USD",Table10[Revenue value])+(IFERROR(SUMIF(Table10[Reporting currency],"&lt;&gt;USD",Table10[Revenue value])/'Part 1 - About'!$E$45,0))</f>
        <v>1306039557.4893701</v>
      </c>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row>
    <row r="256" spans="2:34" s="37" customFormat="1" ht="15.6" thickBot="1">
      <c r="B256" s="213"/>
      <c r="C256" s="213"/>
      <c r="D256" s="213"/>
      <c r="E256" s="213"/>
      <c r="F256" s="213"/>
      <c r="G256" s="355"/>
      <c r="H256" s="202"/>
      <c r="I256" s="202"/>
      <c r="J256" s="203"/>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row>
    <row r="257" spans="3:33" s="37" customFormat="1" ht="16.5" thickBot="1">
      <c r="C257" s="213"/>
      <c r="D257" s="213"/>
      <c r="E257" s="213"/>
      <c r="F257" s="213"/>
      <c r="G257" s="355"/>
      <c r="H257" s="201" t="str">
        <f>"Total in "&amp;'Part 1 - About'!$E$44</f>
        <v>Total in GHS</v>
      </c>
      <c r="I257" s="160"/>
      <c r="J257" s="161">
        <f>IF('Part 1 - About'!$E$44="USD",0,SUMIF(Table10[Reporting currency],'Part 1 - About'!$E$44,Table10[Revenue value]))+(IFERROR(SUMIF(Table10[Reporting currency],"USD",Table10[Revenue value])*'Part 1 - About'!$E$45,0))</f>
        <v>6765546115.7064352</v>
      </c>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row>
    <row r="258" spans="3:33" s="37" customFormat="1" ht="15">
      <c r="C258" s="213"/>
      <c r="D258" s="213"/>
      <c r="E258" s="213"/>
      <c r="F258" s="213"/>
      <c r="G258" s="213"/>
      <c r="H258" s="213"/>
      <c r="I258" s="213"/>
      <c r="J258" s="213"/>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row>
    <row r="259" spans="3:33" ht="23.25" customHeight="1">
      <c r="C259" s="325" t="s">
        <v>630</v>
      </c>
      <c r="D259" s="325"/>
      <c r="E259" s="325"/>
      <c r="F259" s="325"/>
      <c r="G259" s="325"/>
      <c r="H259" s="325"/>
      <c r="I259" s="325"/>
      <c r="J259" s="325"/>
      <c r="K259" s="325"/>
      <c r="L259" s="325"/>
      <c r="M259" s="325"/>
      <c r="N259" s="325"/>
    </row>
    <row r="260" spans="3:33" s="37" customFormat="1" ht="15">
      <c r="C260" s="324" t="s">
        <v>631</v>
      </c>
      <c r="D260" s="324"/>
      <c r="E260" s="324"/>
      <c r="F260" s="324"/>
      <c r="G260" s="324"/>
      <c r="H260" s="324"/>
      <c r="I260" s="324"/>
      <c r="J260" s="324"/>
      <c r="K260" s="324"/>
      <c r="L260" s="324"/>
      <c r="M260" s="324"/>
      <c r="N260" s="324"/>
      <c r="O260" s="213"/>
      <c r="P260" s="213"/>
      <c r="Q260" s="213"/>
      <c r="R260" s="213"/>
      <c r="S260" s="213"/>
      <c r="T260" s="213"/>
      <c r="U260" s="213"/>
      <c r="V260" s="213"/>
      <c r="W260" s="213"/>
      <c r="X260" s="213"/>
      <c r="Y260" s="213"/>
      <c r="Z260" s="213"/>
      <c r="AA260" s="213"/>
      <c r="AB260" s="213"/>
      <c r="AC260" s="213"/>
      <c r="AD260" s="213"/>
      <c r="AE260" s="213"/>
      <c r="AF260" s="213"/>
      <c r="AG260" s="213"/>
    </row>
    <row r="261" spans="3:33" s="37" customFormat="1" ht="15">
      <c r="C261" s="324"/>
      <c r="D261" s="324"/>
      <c r="E261" s="324"/>
      <c r="F261" s="324"/>
      <c r="G261" s="324"/>
      <c r="H261" s="324"/>
      <c r="I261" s="324"/>
      <c r="J261" s="324"/>
      <c r="K261" s="324"/>
      <c r="L261" s="324"/>
      <c r="M261" s="324"/>
      <c r="N261" s="324"/>
      <c r="O261" s="213"/>
      <c r="P261" s="213"/>
      <c r="Q261" s="213"/>
      <c r="R261" s="213"/>
      <c r="S261" s="213"/>
      <c r="T261" s="213"/>
      <c r="U261" s="213"/>
      <c r="V261" s="213"/>
      <c r="W261" s="213"/>
      <c r="X261" s="213"/>
      <c r="Y261" s="213"/>
      <c r="Z261" s="213"/>
      <c r="AA261" s="213"/>
      <c r="AB261" s="213"/>
      <c r="AC261" s="213"/>
      <c r="AD261" s="213"/>
      <c r="AE261" s="213"/>
      <c r="AF261" s="213"/>
      <c r="AG261" s="213"/>
    </row>
    <row r="262" spans="3:33" s="37" customFormat="1" ht="15">
      <c r="C262" s="324" t="s">
        <v>581</v>
      </c>
      <c r="D262" s="324"/>
      <c r="E262" s="324"/>
      <c r="F262" s="324"/>
      <c r="G262" s="324"/>
      <c r="H262" s="324"/>
      <c r="I262" s="324"/>
      <c r="J262" s="324"/>
      <c r="K262" s="324"/>
      <c r="L262" s="324"/>
      <c r="M262" s="324"/>
      <c r="N262" s="324"/>
      <c r="O262" s="213"/>
      <c r="P262" s="213"/>
      <c r="Q262" s="213"/>
      <c r="R262" s="213"/>
      <c r="S262" s="213"/>
      <c r="T262" s="213"/>
      <c r="U262" s="213"/>
      <c r="V262" s="213"/>
      <c r="W262" s="213"/>
      <c r="X262" s="213"/>
      <c r="Y262" s="213"/>
      <c r="Z262" s="213"/>
      <c r="AA262" s="213"/>
      <c r="AB262" s="213"/>
      <c r="AC262" s="213"/>
      <c r="AD262" s="213"/>
      <c r="AE262" s="213"/>
      <c r="AF262" s="213"/>
      <c r="AG262" s="213"/>
    </row>
    <row r="263" spans="3:33" s="37" customFormat="1" ht="15">
      <c r="C263" s="324" t="s">
        <v>583</v>
      </c>
      <c r="D263" s="324"/>
      <c r="E263" s="324"/>
      <c r="F263" s="324"/>
      <c r="G263" s="324"/>
      <c r="H263" s="324"/>
      <c r="I263" s="324"/>
      <c r="J263" s="324"/>
      <c r="K263" s="324"/>
      <c r="L263" s="324"/>
      <c r="M263" s="324"/>
      <c r="N263" s="324"/>
      <c r="O263" s="213"/>
      <c r="P263" s="213"/>
      <c r="Q263" s="213"/>
      <c r="R263" s="213"/>
      <c r="S263" s="213"/>
      <c r="T263" s="213"/>
      <c r="U263" s="213"/>
      <c r="V263" s="213"/>
      <c r="W263" s="213"/>
      <c r="X263" s="213"/>
      <c r="Y263" s="213"/>
      <c r="Z263" s="213"/>
      <c r="AA263" s="213"/>
      <c r="AB263" s="213"/>
      <c r="AC263" s="213"/>
      <c r="AD263" s="213"/>
      <c r="AE263" s="213"/>
      <c r="AF263" s="213"/>
      <c r="AG263" s="213"/>
    </row>
    <row r="264" spans="3:33" s="37" customFormat="1" ht="15">
      <c r="C264" s="324" t="s">
        <v>593</v>
      </c>
      <c r="D264" s="324"/>
      <c r="E264" s="324"/>
      <c r="F264" s="324"/>
      <c r="G264" s="324"/>
      <c r="H264" s="324"/>
      <c r="I264" s="324"/>
      <c r="J264" s="324"/>
      <c r="K264" s="324"/>
      <c r="L264" s="324"/>
      <c r="M264" s="324"/>
      <c r="N264" s="324"/>
      <c r="O264" s="213"/>
      <c r="P264" s="213"/>
      <c r="Q264" s="213"/>
      <c r="R264" s="213"/>
      <c r="S264" s="213"/>
      <c r="T264" s="213"/>
      <c r="U264" s="213"/>
      <c r="V264" s="213"/>
      <c r="W264" s="213"/>
      <c r="X264" s="213"/>
      <c r="Y264" s="213"/>
      <c r="Z264" s="213"/>
      <c r="AA264" s="213"/>
      <c r="AB264" s="213"/>
      <c r="AC264" s="213"/>
      <c r="AD264" s="213"/>
      <c r="AE264" s="213"/>
      <c r="AF264" s="213"/>
      <c r="AG264" s="213"/>
    </row>
    <row r="265" spans="3:33" s="37" customFormat="1" ht="15">
      <c r="C265" s="324" t="s">
        <v>595</v>
      </c>
      <c r="D265" s="324"/>
      <c r="E265" s="324"/>
      <c r="F265" s="324"/>
      <c r="G265" s="324"/>
      <c r="H265" s="324"/>
      <c r="I265" s="324"/>
      <c r="J265" s="324"/>
      <c r="K265" s="324"/>
      <c r="L265" s="324"/>
      <c r="M265" s="324"/>
      <c r="N265" s="324"/>
      <c r="O265" s="213"/>
      <c r="P265" s="213"/>
      <c r="Q265" s="213"/>
      <c r="R265" s="213"/>
      <c r="S265" s="213"/>
      <c r="T265" s="213"/>
      <c r="U265" s="213"/>
      <c r="V265" s="213"/>
      <c r="W265" s="213"/>
      <c r="X265" s="213"/>
      <c r="Y265" s="213"/>
      <c r="Z265" s="213"/>
      <c r="AA265" s="213"/>
      <c r="AB265" s="213"/>
      <c r="AC265" s="213"/>
      <c r="AD265" s="213"/>
      <c r="AE265" s="213"/>
      <c r="AF265" s="213"/>
      <c r="AG265" s="213"/>
    </row>
    <row r="266" spans="3:33" s="37" customFormat="1" ht="15">
      <c r="C266" s="324" t="s">
        <v>596</v>
      </c>
      <c r="D266" s="324"/>
      <c r="E266" s="324"/>
      <c r="F266" s="324"/>
      <c r="G266" s="324"/>
      <c r="H266" s="324"/>
      <c r="I266" s="324"/>
      <c r="J266" s="324"/>
      <c r="K266" s="324"/>
      <c r="L266" s="324"/>
      <c r="M266" s="324"/>
      <c r="N266" s="324"/>
      <c r="O266" s="213"/>
      <c r="P266" s="213"/>
      <c r="Q266" s="213"/>
      <c r="R266" s="213"/>
      <c r="S266" s="213"/>
      <c r="T266" s="213"/>
      <c r="U266" s="213"/>
      <c r="V266" s="213"/>
      <c r="W266" s="213"/>
      <c r="X266" s="213"/>
      <c r="Y266" s="213"/>
      <c r="Z266" s="213"/>
      <c r="AA266" s="213"/>
      <c r="AB266" s="213"/>
      <c r="AC266" s="213"/>
      <c r="AD266" s="213"/>
      <c r="AE266" s="213"/>
      <c r="AF266" s="213"/>
      <c r="AG266" s="213"/>
    </row>
    <row r="267" spans="3:33" s="37" customFormat="1" ht="15">
      <c r="C267" s="324"/>
      <c r="D267" s="324"/>
      <c r="E267" s="324"/>
      <c r="F267" s="324"/>
      <c r="G267" s="324"/>
      <c r="H267" s="324"/>
      <c r="I267" s="324"/>
      <c r="J267" s="324"/>
      <c r="K267" s="324"/>
      <c r="L267" s="324"/>
      <c r="M267" s="324"/>
      <c r="N267" s="324"/>
      <c r="O267" s="213"/>
      <c r="P267" s="213"/>
      <c r="Q267" s="213"/>
      <c r="R267" s="213"/>
      <c r="S267" s="213"/>
      <c r="T267" s="213"/>
      <c r="U267" s="213"/>
      <c r="V267" s="213"/>
      <c r="W267" s="213"/>
      <c r="X267" s="213"/>
      <c r="Y267" s="213"/>
      <c r="Z267" s="213"/>
      <c r="AA267" s="213"/>
      <c r="AB267" s="213"/>
      <c r="AC267" s="213"/>
      <c r="AD267" s="213"/>
      <c r="AE267" s="213"/>
      <c r="AF267" s="213"/>
      <c r="AG267" s="213"/>
    </row>
    <row r="268" spans="3:33" s="37" customFormat="1" ht="16.5" customHeight="1" thickBot="1">
      <c r="C268" s="321"/>
      <c r="D268" s="321"/>
      <c r="E268" s="321"/>
      <c r="F268" s="321"/>
      <c r="G268" s="321"/>
      <c r="H268" s="321"/>
      <c r="I268" s="321"/>
      <c r="J268" s="321"/>
      <c r="K268" s="321"/>
      <c r="L268" s="321"/>
      <c r="M268" s="321"/>
      <c r="N268" s="321"/>
      <c r="O268" s="213"/>
      <c r="P268" s="213"/>
      <c r="Q268" s="213"/>
      <c r="R268" s="213"/>
      <c r="S268" s="213"/>
      <c r="T268" s="213"/>
      <c r="U268" s="213"/>
      <c r="V268" s="213"/>
      <c r="W268" s="213"/>
      <c r="X268" s="213"/>
      <c r="Y268" s="213"/>
      <c r="Z268" s="213"/>
      <c r="AA268" s="213"/>
      <c r="AB268" s="213"/>
      <c r="AC268" s="213"/>
      <c r="AD268" s="213"/>
      <c r="AE268" s="213"/>
      <c r="AF268" s="213"/>
      <c r="AG268" s="213"/>
    </row>
    <row r="269" spans="3:33" s="37" customFormat="1" ht="15">
      <c r="C269" s="314"/>
      <c r="D269" s="314"/>
      <c r="E269" s="314"/>
      <c r="F269" s="314"/>
      <c r="G269" s="314"/>
      <c r="H269" s="314"/>
      <c r="I269" s="314"/>
      <c r="J269" s="314"/>
      <c r="K269" s="314"/>
      <c r="L269" s="314"/>
      <c r="M269" s="314"/>
      <c r="N269" s="314"/>
      <c r="O269" s="213"/>
      <c r="P269" s="213"/>
      <c r="Q269" s="213"/>
      <c r="R269" s="213"/>
      <c r="S269" s="213"/>
      <c r="T269" s="213"/>
      <c r="U269" s="213"/>
      <c r="V269" s="213"/>
      <c r="W269" s="213"/>
      <c r="X269" s="213"/>
      <c r="Y269" s="213"/>
      <c r="Z269" s="213"/>
      <c r="AA269" s="213"/>
      <c r="AB269" s="213"/>
      <c r="AC269" s="213"/>
      <c r="AD269" s="213"/>
      <c r="AE269" s="213"/>
      <c r="AF269" s="213"/>
      <c r="AG269" s="213"/>
    </row>
    <row r="270" spans="3:33" s="37" customFormat="1" ht="15.6" thickBot="1">
      <c r="C270" s="296" t="s">
        <v>33</v>
      </c>
      <c r="D270" s="297"/>
      <c r="E270" s="297"/>
      <c r="F270" s="297"/>
      <c r="G270" s="297"/>
      <c r="H270" s="297"/>
      <c r="I270" s="297"/>
      <c r="J270" s="297"/>
      <c r="K270" s="297"/>
      <c r="L270" s="297"/>
      <c r="M270" s="297"/>
      <c r="N270" s="297"/>
      <c r="O270" s="213"/>
      <c r="P270" s="213"/>
      <c r="Q270" s="213"/>
      <c r="R270" s="213"/>
      <c r="S270" s="213"/>
      <c r="T270" s="213"/>
      <c r="U270" s="213"/>
      <c r="V270" s="213"/>
      <c r="W270" s="213"/>
      <c r="X270" s="213"/>
      <c r="Y270" s="213"/>
      <c r="Z270" s="213"/>
      <c r="AA270" s="213"/>
      <c r="AB270" s="213"/>
      <c r="AC270" s="213"/>
      <c r="AD270" s="213"/>
      <c r="AE270" s="213"/>
      <c r="AF270" s="213"/>
      <c r="AG270" s="213"/>
    </row>
    <row r="271" spans="3:33" s="37" customFormat="1" ht="15">
      <c r="C271" s="298" t="s">
        <v>34</v>
      </c>
      <c r="D271" s="299"/>
      <c r="E271" s="299"/>
      <c r="F271" s="299"/>
      <c r="G271" s="299"/>
      <c r="H271" s="299"/>
      <c r="I271" s="299"/>
      <c r="J271" s="299"/>
      <c r="K271" s="299"/>
      <c r="L271" s="299"/>
      <c r="M271" s="299"/>
      <c r="N271" s="299"/>
      <c r="O271" s="213"/>
      <c r="P271" s="213"/>
      <c r="Q271" s="213"/>
      <c r="R271" s="213"/>
      <c r="S271" s="213"/>
      <c r="T271" s="213"/>
      <c r="U271" s="213"/>
      <c r="V271" s="213"/>
      <c r="W271" s="213"/>
      <c r="X271" s="213"/>
      <c r="Y271" s="213"/>
      <c r="Z271" s="213"/>
      <c r="AA271" s="213"/>
      <c r="AB271" s="213"/>
      <c r="AC271" s="213"/>
      <c r="AD271" s="213"/>
      <c r="AE271" s="213"/>
      <c r="AF271" s="213"/>
      <c r="AG271" s="213"/>
    </row>
    <row r="272" spans="3:33" s="37" customFormat="1" ht="15.6" thickBot="1">
      <c r="C272" s="315"/>
      <c r="D272" s="315"/>
      <c r="E272" s="315"/>
      <c r="F272" s="315"/>
      <c r="G272" s="315"/>
      <c r="H272" s="315"/>
      <c r="I272" s="315"/>
      <c r="J272" s="315"/>
      <c r="K272" s="315"/>
      <c r="L272" s="315"/>
      <c r="M272" s="315"/>
      <c r="N272" s="315"/>
      <c r="O272" s="213"/>
      <c r="P272" s="213"/>
      <c r="Q272" s="213"/>
      <c r="R272" s="213"/>
      <c r="S272" s="213"/>
      <c r="T272" s="213"/>
      <c r="U272" s="213"/>
      <c r="V272" s="213"/>
      <c r="W272" s="213"/>
      <c r="X272" s="213"/>
      <c r="Y272" s="213"/>
      <c r="Z272" s="213"/>
      <c r="AA272" s="213"/>
      <c r="AB272" s="213"/>
      <c r="AC272" s="213"/>
      <c r="AD272" s="213"/>
      <c r="AE272" s="213"/>
      <c r="AF272" s="213"/>
      <c r="AG272" s="213"/>
    </row>
    <row r="273" spans="3:33" s="37" customFormat="1" ht="15">
      <c r="C273" s="287" t="s">
        <v>35</v>
      </c>
      <c r="D273" s="287"/>
      <c r="E273" s="287"/>
      <c r="F273" s="287"/>
      <c r="G273" s="287"/>
      <c r="H273" s="287"/>
      <c r="I273" s="287"/>
      <c r="J273" s="287"/>
      <c r="K273" s="287"/>
      <c r="L273" s="287"/>
      <c r="M273" s="287"/>
      <c r="N273" s="287"/>
      <c r="O273" s="213"/>
      <c r="P273" s="213"/>
      <c r="Q273" s="213"/>
      <c r="R273" s="213"/>
      <c r="S273" s="213"/>
      <c r="T273" s="213"/>
      <c r="U273" s="213"/>
      <c r="V273" s="213"/>
      <c r="W273" s="213"/>
      <c r="X273" s="213"/>
      <c r="Y273" s="213"/>
      <c r="Z273" s="213"/>
      <c r="AA273" s="213"/>
      <c r="AB273" s="213"/>
      <c r="AC273" s="213"/>
      <c r="AD273" s="213"/>
      <c r="AE273" s="213"/>
      <c r="AF273" s="213"/>
      <c r="AG273" s="213"/>
    </row>
    <row r="274" spans="3:33" s="37" customFormat="1" ht="15.75" customHeight="1">
      <c r="C274" s="276" t="s">
        <v>36</v>
      </c>
      <c r="D274" s="276"/>
      <c r="E274" s="276"/>
      <c r="F274" s="276"/>
      <c r="G274" s="276"/>
      <c r="H274" s="276"/>
      <c r="I274" s="276"/>
      <c r="J274" s="276"/>
      <c r="K274" s="276"/>
      <c r="L274" s="276"/>
      <c r="M274" s="276"/>
      <c r="N274" s="276"/>
      <c r="O274" s="213"/>
      <c r="P274" s="213"/>
      <c r="Q274" s="213"/>
      <c r="R274" s="213"/>
      <c r="S274" s="213"/>
      <c r="T274" s="213"/>
      <c r="U274" s="213"/>
      <c r="V274" s="213"/>
      <c r="W274" s="213"/>
      <c r="X274" s="213"/>
      <c r="Y274" s="213"/>
      <c r="Z274" s="213"/>
      <c r="AA274" s="213"/>
      <c r="AB274" s="213"/>
      <c r="AC274" s="213"/>
      <c r="AD274" s="213"/>
      <c r="AE274" s="213"/>
      <c r="AF274" s="213"/>
      <c r="AG274" s="213"/>
    </row>
    <row r="275" spans="3:33" s="37" customFormat="1" ht="15">
      <c r="C275" s="287" t="s">
        <v>38</v>
      </c>
      <c r="D275" s="287"/>
      <c r="E275" s="287"/>
      <c r="F275" s="287"/>
      <c r="G275" s="287"/>
      <c r="H275" s="287"/>
      <c r="I275" s="287"/>
      <c r="J275" s="287"/>
      <c r="K275" s="287"/>
      <c r="L275" s="287"/>
      <c r="M275" s="287"/>
      <c r="N275" s="287"/>
      <c r="O275" s="213"/>
      <c r="P275" s="213"/>
      <c r="Q275" s="213"/>
      <c r="R275" s="213"/>
      <c r="S275" s="213"/>
      <c r="T275" s="213"/>
      <c r="U275" s="213"/>
      <c r="V275" s="213"/>
      <c r="W275" s="213"/>
      <c r="X275" s="213"/>
      <c r="Y275" s="213"/>
      <c r="Z275" s="213"/>
      <c r="AA275" s="213"/>
      <c r="AB275" s="213"/>
      <c r="AC275" s="213"/>
      <c r="AD275" s="213"/>
      <c r="AE275" s="213"/>
      <c r="AF275" s="213"/>
      <c r="AG275" s="213"/>
    </row>
    <row r="278" spans="3:33">
      <c r="J278" s="204"/>
    </row>
    <row r="279" spans="3:33">
      <c r="J279" s="204"/>
      <c r="K279" s="205"/>
    </row>
    <row r="281" spans="3:33">
      <c r="K281" s="205"/>
    </row>
  </sheetData>
  <protectedRanges>
    <protectedRange algorithmName="SHA-512" hashValue="19r0bVvPR7yZA0UiYij7Tv1CBk3noIABvFePbLhCJ4nk3L6A+Fy+RdPPS3STf+a52x4pG2PQK4FAkXK9epnlIA==" saltValue="gQC4yrLvnbJqxYZ0KSEoZA==" spinCount="100000" sqref="C254:D257 H246:H253 F257:G257 F254:H256 B246:D253" name="Government revenues_1"/>
    <protectedRange algorithmName="SHA-512" hashValue="19r0bVvPR7yZA0UiYij7Tv1CBk3noIABvFePbLhCJ4nk3L6A+Fy+RdPPS3STf+a52x4pG2PQK4FAkXK9epnlIA==" saltValue="gQC4yrLvnbJqxYZ0KSEoZA==" spinCount="100000" sqref="I255:I257" name="Government revenues_2"/>
  </protectedRanges>
  <mergeCells count="28">
    <mergeCell ref="C7:N7"/>
    <mergeCell ref="C8:N8"/>
    <mergeCell ref="C9:N9"/>
    <mergeCell ref="C266:N266"/>
    <mergeCell ref="C267:N267"/>
    <mergeCell ref="C10:N10"/>
    <mergeCell ref="C11:N11"/>
    <mergeCell ref="C259:N259"/>
    <mergeCell ref="C260:N260"/>
    <mergeCell ref="C261:N261"/>
    <mergeCell ref="C262:N262"/>
    <mergeCell ref="C263:N263"/>
    <mergeCell ref="C264:N264"/>
    <mergeCell ref="C265:N265"/>
    <mergeCell ref="C2:N2"/>
    <mergeCell ref="C3:N3"/>
    <mergeCell ref="C4:N4"/>
    <mergeCell ref="C5:N5"/>
    <mergeCell ref="C6:N6"/>
    <mergeCell ref="C275:N275"/>
    <mergeCell ref="B13:N13"/>
    <mergeCell ref="C269:N269"/>
    <mergeCell ref="C270:N270"/>
    <mergeCell ref="C271:N271"/>
    <mergeCell ref="C272:N272"/>
    <mergeCell ref="C273:N273"/>
    <mergeCell ref="C274:N274"/>
    <mergeCell ref="C268:N268"/>
  </mergeCells>
  <dataValidations xWindow="1133" yWindow="562" count="8">
    <dataValidation type="textLength" allowBlank="1" showInputMessage="1" showErrorMessage="1" errorTitle="Please do not edit these cells" error="Please do not edit these cells" sqref="C259:N260" xr:uid="{5BD11D2E-7C8F-496F-A0AD-C865F4EBDE8D}">
      <formula1>10000</formula1>
      <formula2>50000</formula2>
    </dataValidation>
    <dataValidation type="list" allowBlank="1" showInputMessage="1" showErrorMessage="1" sqref="B246:B253" xr:uid="{2BF32111-BE6B-4DF0-BCF7-817B9CC3189C}">
      <formula1>Sector_list</formula1>
    </dataValidation>
    <dataValidation type="list" allowBlank="1" showInputMessage="1" showErrorMessage="1" sqref="F246:G253 K246:K253" xr:uid="{6330F492-8F41-4B18-8338-9C60C4BF1F85}">
      <formula1>Simple_options_list</formula1>
    </dataValidation>
    <dataValidation type="list" showInputMessage="1" showErrorMessage="1" sqref="H246:H253"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46:M253" xr:uid="{F8CA824B-C2B6-41DA-B529-F048E26CDA85}">
      <formula1>"&lt;Select unit&gt;,Sm3,Sm3 o.e.,Barrels,Tonnes,oz,carats,Scf"</formula1>
    </dataValidation>
    <dataValidation type="textLength" allowBlank="1" showInputMessage="1" showErrorMessage="1" sqref="H258:J258 O259:O275 B268:N275 B254:G258 K254:O258 J254:J256 H254:I254 H256:I256 I1:I253 A1:A275 O1:O245 N1:N14 B1:B245 F1:H245 C1:E14 K1:M245 J1:J14" xr:uid="{FA9D5B36-9236-43A9-B346-F91F9A7BA7B2}">
      <formula1>9999999</formula1>
      <formula2>99999999</formula2>
    </dataValidation>
    <dataValidation type="decimal" operator="notBetween" allowBlank="1" showInputMessage="1" showErrorMessage="1" errorTitle="Number" error="Please only input numbers in this cell" promptTitle="In-kind volume" prompt="Please input the in-kind volume for the revenue stream if applicable." sqref="L246:L253" xr:uid="{645E0D20-6279-4C3E-A19C-F3A7886D2D5E}">
      <formula1>0.1</formula1>
      <formula2>0.2</formula2>
    </dataValidation>
    <dataValidation type="whole" allowBlank="1" showInputMessage="1" showErrorMessage="1" sqref="H255:I255 H257:I257" xr:uid="{5B7817A7-11FB-42D9-9460-F44DC212A83E}">
      <formula1>1</formula1>
      <formula2>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271:G271" r:id="rId3" display="Give us your feedback or report a conflict in the data! Write to us at  data@eiti.org" xr:uid="{72442048-902D-4FAE-8A16-3DE60997178A}"/>
    <hyperlink ref="C270:G270" r:id="rId4" display="For the latest version of Summary data templates, see  https://eiti.org/summary-data-template" xr:uid="{6CB1C6BB-D004-4D7E-B9D6-5D98569F2D9E}"/>
  </hyperlinks>
  <pageMargins left="0.7" right="0.7" top="0.75" bottom="0.75" header="0.3" footer="0.3"/>
  <pageSetup paperSize="9" orientation="portrait" r:id="rId5"/>
  <ignoredErrors>
    <ignoredError sqref="E14:H14 G15:H24 F15:F24 F25:F29 F35:F47 G39:G42 G35:G38 G25:G34 H32:H35 H42:H44 I15 F77:G87 F67:F76 G64:G76 G43:G63 H80:H81 H71 H62:H63 F48:F49 H52:H54 F32:F34 F30:F31 F52:F56 F50:F51 F64:F66 F57:F59 F62:F63 F60:F61 F139:F149 G139:G161 F151:F253 H246:H253 I16:I253 C69:C76 C77 G206:G217" listDataValidation="1"/>
  </ignoredErrors>
  <tableParts count="1">
    <tablePart r:id="rId6"/>
  </tableParts>
  <extLst>
    <ext xmlns:x14="http://schemas.microsoft.com/office/spreadsheetml/2009/9/main" uri="{CCE6A557-97BC-4b89-ADB6-D9C93CAAB3DF}">
      <x14:dataValidations xmlns:xm="http://schemas.microsoft.com/office/excel/2006/main" xWindow="1133" yWindow="562" count="3">
        <x14:dataValidation type="list" allowBlank="1" showInputMessage="1" showErrorMessage="1" xr:uid="{306EAAA5-616E-47C3-B89E-74F0C3C2C23B}">
          <x14:formula1>
            <xm:f>'Part 3 - Reporting entities'!$B$57:$B$77</xm:f>
          </x14:formula1>
          <xm:sqref>C15:C253</xm:sqref>
        </x14:dataValidation>
        <x14:dataValidation type="list" allowBlank="1" showInputMessage="1" showErrorMessage="1" xr:uid="{F9738EAD-1044-4796-B406-5814FEB669CD}">
          <x14:formula1>
            <xm:f>'Part 4 - Government revenues'!$H$22:$H$66</xm:f>
          </x14:formula1>
          <xm:sqref>E15:E253</xm:sqref>
        </x14:dataValidation>
        <x14:dataValidation type="list" allowBlank="1" showInputMessage="1" showErrorMessage="1" xr:uid="{AC93D7A3-F802-43CC-A73C-BB79B9F785AB}">
          <x14:formula1>
            <xm:f>'Part 3 - Reporting entities'!$B$15:$B$50</xm:f>
          </x14:formula1>
          <xm:sqref>D15:D253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A22" zoomScale="75" zoomScaleNormal="75" workbookViewId="0">
      <selection activeCell="N66" sqref="N66"/>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632</v>
      </c>
      <c r="I1" s="1" t="s">
        <v>633</v>
      </c>
      <c r="K1" s="1" t="s">
        <v>634</v>
      </c>
      <c r="N1" s="1" t="s">
        <v>635</v>
      </c>
      <c r="S1" s="1" t="s">
        <v>636</v>
      </c>
      <c r="AA1" s="1" t="s">
        <v>637</v>
      </c>
      <c r="AC1" s="1" t="s">
        <v>638</v>
      </c>
      <c r="AE1" s="1" t="s">
        <v>639</v>
      </c>
    </row>
    <row r="2" spans="1:31" ht="14.45">
      <c r="A2" s="1" t="s">
        <v>640</v>
      </c>
      <c r="B2" s="1" t="s">
        <v>641</v>
      </c>
      <c r="C2" s="1" t="s">
        <v>53</v>
      </c>
      <c r="D2" s="1" t="s">
        <v>642</v>
      </c>
      <c r="E2" s="1" t="s">
        <v>643</v>
      </c>
      <c r="F2" s="1" t="s">
        <v>644</v>
      </c>
      <c r="G2" s="1" t="s">
        <v>463</v>
      </c>
      <c r="I2" t="s">
        <v>645</v>
      </c>
      <c r="K2" t="s">
        <v>645</v>
      </c>
      <c r="N2" s="4" t="s">
        <v>646</v>
      </c>
      <c r="O2" s="4" t="s">
        <v>647</v>
      </c>
      <c r="P2" s="4" t="s">
        <v>648</v>
      </c>
      <c r="S2" s="1" t="s">
        <v>649</v>
      </c>
      <c r="T2" s="1" t="s">
        <v>650</v>
      </c>
      <c r="U2" s="1" t="s">
        <v>651</v>
      </c>
      <c r="V2" s="1" t="s">
        <v>527</v>
      </c>
      <c r="W2" s="1" t="s">
        <v>528</v>
      </c>
      <c r="X2" s="1" t="s">
        <v>529</v>
      </c>
      <c r="Y2" s="1" t="s">
        <v>530</v>
      </c>
      <c r="AA2" s="1" t="s">
        <v>652</v>
      </c>
      <c r="AC2" t="s">
        <v>653</v>
      </c>
      <c r="AE2" t="s">
        <v>654</v>
      </c>
    </row>
    <row r="3" spans="1:31">
      <c r="A3" t="s">
        <v>655</v>
      </c>
      <c r="B3" t="s">
        <v>656</v>
      </c>
      <c r="C3" t="s">
        <v>657</v>
      </c>
      <c r="D3" t="s">
        <v>658</v>
      </c>
      <c r="E3" t="s">
        <v>199</v>
      </c>
      <c r="F3">
        <v>840</v>
      </c>
      <c r="G3" t="s">
        <v>659</v>
      </c>
      <c r="I3" t="s">
        <v>660</v>
      </c>
      <c r="K3" s="6" t="s">
        <v>661</v>
      </c>
      <c r="N3" s="5" t="s">
        <v>662</v>
      </c>
      <c r="O3" s="5" t="s">
        <v>663</v>
      </c>
      <c r="P3" t="s">
        <v>664</v>
      </c>
      <c r="S3" t="s">
        <v>543</v>
      </c>
      <c r="T3" t="s">
        <v>665</v>
      </c>
      <c r="U3" t="s">
        <v>666</v>
      </c>
      <c r="V3" t="s">
        <v>667</v>
      </c>
      <c r="W3" t="s">
        <v>668</v>
      </c>
      <c r="X3" t="s">
        <v>543</v>
      </c>
      <c r="Y3" t="s">
        <v>543</v>
      </c>
      <c r="AA3" t="s">
        <v>669</v>
      </c>
      <c r="AC3" t="s">
        <v>670</v>
      </c>
      <c r="AE3" t="s">
        <v>344</v>
      </c>
    </row>
    <row r="4" spans="1:31">
      <c r="A4" t="s">
        <v>671</v>
      </c>
      <c r="B4" t="s">
        <v>672</v>
      </c>
      <c r="C4" t="s">
        <v>673</v>
      </c>
      <c r="D4" t="s">
        <v>674</v>
      </c>
      <c r="E4" t="s">
        <v>675</v>
      </c>
      <c r="F4">
        <v>971</v>
      </c>
      <c r="G4" t="s">
        <v>676</v>
      </c>
      <c r="I4" t="s">
        <v>77</v>
      </c>
      <c r="K4" t="s">
        <v>157</v>
      </c>
      <c r="N4" s="5" t="s">
        <v>677</v>
      </c>
      <c r="O4" s="5" t="s">
        <v>678</v>
      </c>
      <c r="P4" t="s">
        <v>679</v>
      </c>
      <c r="S4" t="s">
        <v>680</v>
      </c>
      <c r="T4" t="s">
        <v>681</v>
      </c>
      <c r="U4" t="s">
        <v>682</v>
      </c>
      <c r="V4" t="s">
        <v>667</v>
      </c>
      <c r="W4" t="s">
        <v>668</v>
      </c>
      <c r="X4" t="s">
        <v>680</v>
      </c>
      <c r="Y4" t="s">
        <v>680</v>
      </c>
      <c r="AA4" t="s">
        <v>88</v>
      </c>
      <c r="AC4" t="s">
        <v>683</v>
      </c>
      <c r="AE4" t="s">
        <v>684</v>
      </c>
    </row>
    <row r="5" spans="1:31">
      <c r="A5" t="s">
        <v>685</v>
      </c>
      <c r="B5" t="s">
        <v>686</v>
      </c>
      <c r="C5" t="s">
        <v>687</v>
      </c>
      <c r="D5" t="s">
        <v>688</v>
      </c>
      <c r="E5" t="s">
        <v>689</v>
      </c>
      <c r="F5">
        <v>978</v>
      </c>
      <c r="G5" t="s">
        <v>690</v>
      </c>
      <c r="I5" t="s">
        <v>64</v>
      </c>
      <c r="K5" t="s">
        <v>135</v>
      </c>
      <c r="N5" s="5" t="s">
        <v>691</v>
      </c>
      <c r="O5" s="5" t="s">
        <v>692</v>
      </c>
      <c r="P5" t="s">
        <v>693</v>
      </c>
      <c r="S5" t="s">
        <v>694</v>
      </c>
      <c r="T5" t="s">
        <v>695</v>
      </c>
      <c r="U5" t="s">
        <v>696</v>
      </c>
      <c r="V5" t="s">
        <v>667</v>
      </c>
      <c r="W5" t="s">
        <v>694</v>
      </c>
      <c r="X5" t="s">
        <v>694</v>
      </c>
      <c r="Y5" t="s">
        <v>694</v>
      </c>
      <c r="AA5" t="s">
        <v>89</v>
      </c>
      <c r="AC5" t="s">
        <v>697</v>
      </c>
      <c r="AE5" t="s">
        <v>356</v>
      </c>
    </row>
    <row r="6" spans="1:31">
      <c r="A6" t="s">
        <v>698</v>
      </c>
      <c r="B6" t="s">
        <v>699</v>
      </c>
      <c r="C6" t="s">
        <v>700</v>
      </c>
      <c r="D6" t="s">
        <v>701</v>
      </c>
      <c r="E6" t="s">
        <v>702</v>
      </c>
      <c r="F6">
        <v>8</v>
      </c>
      <c r="G6" t="s">
        <v>703</v>
      </c>
      <c r="I6" t="s">
        <v>72</v>
      </c>
      <c r="K6" t="s">
        <v>92</v>
      </c>
      <c r="N6" s="5" t="s">
        <v>704</v>
      </c>
      <c r="O6" s="5" t="s">
        <v>705</v>
      </c>
      <c r="P6" t="s">
        <v>706</v>
      </c>
      <c r="S6" t="s">
        <v>536</v>
      </c>
      <c r="T6" t="s">
        <v>707</v>
      </c>
      <c r="U6" t="s">
        <v>708</v>
      </c>
      <c r="V6" t="s">
        <v>667</v>
      </c>
      <c r="W6" t="s">
        <v>536</v>
      </c>
      <c r="X6" t="s">
        <v>536</v>
      </c>
      <c r="Y6" t="s">
        <v>536</v>
      </c>
      <c r="AA6" t="s">
        <v>416</v>
      </c>
      <c r="AC6" t="s">
        <v>709</v>
      </c>
      <c r="AE6" t="s">
        <v>710</v>
      </c>
    </row>
    <row r="7" spans="1:31">
      <c r="A7" t="s">
        <v>711</v>
      </c>
      <c r="B7" t="s">
        <v>712</v>
      </c>
      <c r="C7" t="s">
        <v>713</v>
      </c>
      <c r="D7" t="s">
        <v>714</v>
      </c>
      <c r="E7" t="s">
        <v>715</v>
      </c>
      <c r="F7">
        <v>12</v>
      </c>
      <c r="G7" t="s">
        <v>716</v>
      </c>
      <c r="I7" t="s">
        <v>92</v>
      </c>
      <c r="K7" t="s">
        <v>82</v>
      </c>
      <c r="N7" s="5" t="s">
        <v>717</v>
      </c>
      <c r="O7" s="5" t="s">
        <v>718</v>
      </c>
      <c r="P7" t="s">
        <v>719</v>
      </c>
      <c r="S7" t="s">
        <v>720</v>
      </c>
      <c r="T7" t="s">
        <v>721</v>
      </c>
      <c r="U7" t="s">
        <v>722</v>
      </c>
      <c r="V7" t="s">
        <v>667</v>
      </c>
      <c r="W7" t="s">
        <v>723</v>
      </c>
      <c r="X7" t="s">
        <v>720</v>
      </c>
      <c r="Y7" t="s">
        <v>720</v>
      </c>
      <c r="AA7" t="s">
        <v>92</v>
      </c>
      <c r="AC7" t="s">
        <v>724</v>
      </c>
      <c r="AE7" t="s">
        <v>724</v>
      </c>
    </row>
    <row r="8" spans="1:31">
      <c r="A8" t="s">
        <v>725</v>
      </c>
      <c r="B8" t="s">
        <v>726</v>
      </c>
      <c r="C8" t="s">
        <v>727</v>
      </c>
      <c r="D8" t="s">
        <v>728</v>
      </c>
      <c r="E8" t="s">
        <v>199</v>
      </c>
      <c r="F8">
        <v>840</v>
      </c>
      <c r="G8" t="s">
        <v>659</v>
      </c>
      <c r="N8" s="5" t="s">
        <v>729</v>
      </c>
      <c r="O8" s="5" t="s">
        <v>730</v>
      </c>
      <c r="P8" t="s">
        <v>731</v>
      </c>
      <c r="S8" t="s">
        <v>732</v>
      </c>
      <c r="T8" t="s">
        <v>733</v>
      </c>
      <c r="U8" t="s">
        <v>734</v>
      </c>
      <c r="V8" t="s">
        <v>667</v>
      </c>
      <c r="W8" t="s">
        <v>723</v>
      </c>
      <c r="X8" t="s">
        <v>732</v>
      </c>
      <c r="Y8" t="s">
        <v>732</v>
      </c>
      <c r="AA8" t="s">
        <v>394</v>
      </c>
      <c r="AC8" t="s">
        <v>92</v>
      </c>
    </row>
    <row r="9" spans="1:31">
      <c r="A9" t="s">
        <v>735</v>
      </c>
      <c r="B9" t="s">
        <v>736</v>
      </c>
      <c r="C9" t="s">
        <v>737</v>
      </c>
      <c r="D9" t="s">
        <v>738</v>
      </c>
      <c r="E9" t="s">
        <v>689</v>
      </c>
      <c r="F9">
        <v>978</v>
      </c>
      <c r="G9" t="s">
        <v>690</v>
      </c>
      <c r="I9" s="1" t="s">
        <v>739</v>
      </c>
      <c r="N9" s="5" t="s">
        <v>740</v>
      </c>
      <c r="O9" s="5" t="s">
        <v>741</v>
      </c>
      <c r="P9" t="s">
        <v>742</v>
      </c>
      <c r="S9" t="s">
        <v>547</v>
      </c>
      <c r="T9" t="s">
        <v>743</v>
      </c>
      <c r="U9" t="s">
        <v>744</v>
      </c>
      <c r="V9" t="s">
        <v>667</v>
      </c>
      <c r="W9" t="s">
        <v>723</v>
      </c>
      <c r="X9" t="s">
        <v>745</v>
      </c>
      <c r="Y9" t="s">
        <v>547</v>
      </c>
      <c r="AA9" t="s">
        <v>724</v>
      </c>
    </row>
    <row r="10" spans="1:31">
      <c r="A10" t="s">
        <v>746</v>
      </c>
      <c r="B10" t="s">
        <v>747</v>
      </c>
      <c r="C10" t="s">
        <v>748</v>
      </c>
      <c r="D10" t="s">
        <v>749</v>
      </c>
      <c r="E10" t="s">
        <v>750</v>
      </c>
      <c r="F10">
        <v>973</v>
      </c>
      <c r="G10" t="s">
        <v>751</v>
      </c>
      <c r="I10" s="177" t="s">
        <v>643</v>
      </c>
      <c r="J10" s="177" t="s">
        <v>644</v>
      </c>
      <c r="K10" s="178" t="s">
        <v>463</v>
      </c>
      <c r="N10" s="5" t="s">
        <v>752</v>
      </c>
      <c r="O10" s="5" t="s">
        <v>753</v>
      </c>
      <c r="P10" t="s">
        <v>754</v>
      </c>
      <c r="S10" t="s">
        <v>755</v>
      </c>
      <c r="T10" t="s">
        <v>756</v>
      </c>
      <c r="U10" t="s">
        <v>757</v>
      </c>
      <c r="V10" t="s">
        <v>667</v>
      </c>
      <c r="W10" t="s">
        <v>723</v>
      </c>
      <c r="X10" t="s">
        <v>745</v>
      </c>
      <c r="Y10" t="s">
        <v>755</v>
      </c>
    </row>
    <row r="11" spans="1:31">
      <c r="A11" t="s">
        <v>758</v>
      </c>
      <c r="B11" t="s">
        <v>759</v>
      </c>
      <c r="C11" t="s">
        <v>760</v>
      </c>
      <c r="D11" t="s">
        <v>761</v>
      </c>
      <c r="E11" t="s">
        <v>762</v>
      </c>
      <c r="F11">
        <v>951</v>
      </c>
      <c r="G11" t="s">
        <v>763</v>
      </c>
      <c r="I11" s="2" t="s">
        <v>764</v>
      </c>
      <c r="J11" s="2">
        <v>784</v>
      </c>
      <c r="K11" s="3" t="s">
        <v>765</v>
      </c>
      <c r="N11" s="5" t="s">
        <v>766</v>
      </c>
      <c r="O11" s="5" t="s">
        <v>767</v>
      </c>
      <c r="P11" t="s">
        <v>768</v>
      </c>
      <c r="S11" t="s">
        <v>769</v>
      </c>
      <c r="T11" t="s">
        <v>770</v>
      </c>
      <c r="U11" t="s">
        <v>771</v>
      </c>
      <c r="V11" t="s">
        <v>667</v>
      </c>
      <c r="W11" t="s">
        <v>723</v>
      </c>
      <c r="X11" t="s">
        <v>745</v>
      </c>
      <c r="Y11" t="s">
        <v>769</v>
      </c>
    </row>
    <row r="12" spans="1:31">
      <c r="A12" t="s">
        <v>772</v>
      </c>
      <c r="B12" t="s">
        <v>773</v>
      </c>
      <c r="C12" t="s">
        <v>774</v>
      </c>
      <c r="D12" t="s">
        <v>775</v>
      </c>
      <c r="E12" t="s">
        <v>762</v>
      </c>
      <c r="F12">
        <v>951</v>
      </c>
      <c r="G12" t="s">
        <v>763</v>
      </c>
      <c r="I12" s="2" t="s">
        <v>675</v>
      </c>
      <c r="J12" s="2">
        <v>971</v>
      </c>
      <c r="K12" s="3" t="s">
        <v>676</v>
      </c>
      <c r="N12" s="5" t="s">
        <v>776</v>
      </c>
      <c r="O12" s="5" t="s">
        <v>777</v>
      </c>
      <c r="P12" t="s">
        <v>778</v>
      </c>
      <c r="S12" t="s">
        <v>779</v>
      </c>
      <c r="T12" t="s">
        <v>780</v>
      </c>
      <c r="U12" t="s">
        <v>781</v>
      </c>
      <c r="V12" t="s">
        <v>667</v>
      </c>
      <c r="W12" t="s">
        <v>782</v>
      </c>
      <c r="X12" t="s">
        <v>779</v>
      </c>
      <c r="Y12" t="s">
        <v>779</v>
      </c>
    </row>
    <row r="13" spans="1:31">
      <c r="A13" t="s">
        <v>783</v>
      </c>
      <c r="B13" t="s">
        <v>784</v>
      </c>
      <c r="C13" t="s">
        <v>785</v>
      </c>
      <c r="D13" t="s">
        <v>786</v>
      </c>
      <c r="E13" t="s">
        <v>787</v>
      </c>
      <c r="F13">
        <v>32</v>
      </c>
      <c r="G13" t="s">
        <v>788</v>
      </c>
      <c r="I13" s="2" t="s">
        <v>702</v>
      </c>
      <c r="J13" s="2">
        <v>8</v>
      </c>
      <c r="K13" s="3" t="s">
        <v>703</v>
      </c>
      <c r="N13" s="5" t="s">
        <v>789</v>
      </c>
      <c r="O13" s="5" t="s">
        <v>790</v>
      </c>
      <c r="P13" t="s">
        <v>791</v>
      </c>
      <c r="S13" t="s">
        <v>792</v>
      </c>
      <c r="T13" t="s">
        <v>793</v>
      </c>
      <c r="U13" t="s">
        <v>794</v>
      </c>
      <c r="V13" t="s">
        <v>667</v>
      </c>
      <c r="W13" t="s">
        <v>782</v>
      </c>
      <c r="X13" t="s">
        <v>792</v>
      </c>
      <c r="Y13" t="s">
        <v>792</v>
      </c>
    </row>
    <row r="14" spans="1:31">
      <c r="A14" t="s">
        <v>795</v>
      </c>
      <c r="B14" t="s">
        <v>796</v>
      </c>
      <c r="C14" t="s">
        <v>797</v>
      </c>
      <c r="D14" t="s">
        <v>798</v>
      </c>
      <c r="E14" t="s">
        <v>799</v>
      </c>
      <c r="F14">
        <v>51</v>
      </c>
      <c r="G14" t="s">
        <v>800</v>
      </c>
      <c r="I14" s="2" t="s">
        <v>799</v>
      </c>
      <c r="J14" s="2">
        <v>51</v>
      </c>
      <c r="K14" s="3" t="s">
        <v>800</v>
      </c>
      <c r="N14" s="5" t="s">
        <v>801</v>
      </c>
      <c r="O14" s="5" t="s">
        <v>802</v>
      </c>
      <c r="P14" t="s">
        <v>803</v>
      </c>
      <c r="S14" t="s">
        <v>804</v>
      </c>
      <c r="T14" t="s">
        <v>805</v>
      </c>
      <c r="U14" t="s">
        <v>806</v>
      </c>
      <c r="V14" t="s">
        <v>667</v>
      </c>
      <c r="W14" t="s">
        <v>782</v>
      </c>
      <c r="X14" t="s">
        <v>804</v>
      </c>
      <c r="Y14" t="s">
        <v>804</v>
      </c>
    </row>
    <row r="15" spans="1:31">
      <c r="A15" t="s">
        <v>807</v>
      </c>
      <c r="B15" t="s">
        <v>808</v>
      </c>
      <c r="C15" t="s">
        <v>809</v>
      </c>
      <c r="D15" t="s">
        <v>810</v>
      </c>
      <c r="E15" t="s">
        <v>811</v>
      </c>
      <c r="F15">
        <v>533</v>
      </c>
      <c r="G15" t="s">
        <v>812</v>
      </c>
      <c r="I15" s="2" t="s">
        <v>813</v>
      </c>
      <c r="J15" s="2">
        <v>532</v>
      </c>
      <c r="K15" s="3" t="s">
        <v>814</v>
      </c>
      <c r="N15" s="5" t="s">
        <v>815</v>
      </c>
      <c r="O15" s="5" t="s">
        <v>816</v>
      </c>
      <c r="P15" t="s">
        <v>817</v>
      </c>
      <c r="S15" t="s">
        <v>550</v>
      </c>
      <c r="T15" t="s">
        <v>818</v>
      </c>
      <c r="U15" t="s">
        <v>819</v>
      </c>
      <c r="V15" t="s">
        <v>667</v>
      </c>
      <c r="W15" t="s">
        <v>550</v>
      </c>
      <c r="X15" t="s">
        <v>550</v>
      </c>
      <c r="Y15" t="s">
        <v>550</v>
      </c>
    </row>
    <row r="16" spans="1:31">
      <c r="A16" t="s">
        <v>820</v>
      </c>
      <c r="B16" t="s">
        <v>821</v>
      </c>
      <c r="C16" t="s">
        <v>822</v>
      </c>
      <c r="D16" t="s">
        <v>823</v>
      </c>
      <c r="E16" t="s">
        <v>824</v>
      </c>
      <c r="F16">
        <v>36</v>
      </c>
      <c r="G16" t="s">
        <v>825</v>
      </c>
      <c r="I16" s="2" t="s">
        <v>750</v>
      </c>
      <c r="J16" s="2">
        <v>973</v>
      </c>
      <c r="K16" s="3" t="s">
        <v>751</v>
      </c>
      <c r="N16" s="5" t="s">
        <v>826</v>
      </c>
      <c r="O16" s="5" t="s">
        <v>827</v>
      </c>
      <c r="P16" t="s">
        <v>828</v>
      </c>
      <c r="S16" t="s">
        <v>829</v>
      </c>
      <c r="T16" t="s">
        <v>830</v>
      </c>
      <c r="U16" t="s">
        <v>831</v>
      </c>
      <c r="V16" t="s">
        <v>832</v>
      </c>
      <c r="W16" t="s">
        <v>829</v>
      </c>
      <c r="X16" t="s">
        <v>829</v>
      </c>
      <c r="Y16" t="s">
        <v>829</v>
      </c>
    </row>
    <row r="17" spans="1:25">
      <c r="A17" t="s">
        <v>833</v>
      </c>
      <c r="B17" t="s">
        <v>834</v>
      </c>
      <c r="C17" t="s">
        <v>835</v>
      </c>
      <c r="D17" t="s">
        <v>836</v>
      </c>
      <c r="E17" t="s">
        <v>689</v>
      </c>
      <c r="F17">
        <v>978</v>
      </c>
      <c r="G17" t="s">
        <v>690</v>
      </c>
      <c r="I17" s="2" t="s">
        <v>787</v>
      </c>
      <c r="J17" s="2">
        <v>32</v>
      </c>
      <c r="K17" s="3" t="s">
        <v>788</v>
      </c>
      <c r="N17" s="5" t="s">
        <v>837</v>
      </c>
      <c r="O17" s="5" t="s">
        <v>838</v>
      </c>
      <c r="P17" t="s">
        <v>839</v>
      </c>
      <c r="S17" t="s">
        <v>541</v>
      </c>
      <c r="T17" t="s">
        <v>840</v>
      </c>
      <c r="U17" t="s">
        <v>841</v>
      </c>
      <c r="V17" t="s">
        <v>842</v>
      </c>
      <c r="W17" t="s">
        <v>843</v>
      </c>
      <c r="X17" t="s">
        <v>844</v>
      </c>
      <c r="Y17" t="s">
        <v>541</v>
      </c>
    </row>
    <row r="18" spans="1:25">
      <c r="A18" t="s">
        <v>845</v>
      </c>
      <c r="B18" t="s">
        <v>846</v>
      </c>
      <c r="C18" t="s">
        <v>847</v>
      </c>
      <c r="D18" t="s">
        <v>848</v>
      </c>
      <c r="E18" t="s">
        <v>849</v>
      </c>
      <c r="F18">
        <v>944</v>
      </c>
      <c r="G18" t="s">
        <v>850</v>
      </c>
      <c r="I18" s="2" t="s">
        <v>824</v>
      </c>
      <c r="J18" s="2">
        <v>36</v>
      </c>
      <c r="K18" s="3" t="s">
        <v>825</v>
      </c>
      <c r="N18" s="5" t="s">
        <v>851</v>
      </c>
      <c r="O18" s="5" t="s">
        <v>852</v>
      </c>
      <c r="P18" t="s">
        <v>853</v>
      </c>
      <c r="S18" t="s">
        <v>564</v>
      </c>
      <c r="T18" t="s">
        <v>854</v>
      </c>
      <c r="U18" t="s">
        <v>855</v>
      </c>
      <c r="V18" t="s">
        <v>842</v>
      </c>
      <c r="W18" t="s">
        <v>843</v>
      </c>
      <c r="X18" t="s">
        <v>844</v>
      </c>
      <c r="Y18" t="s">
        <v>564</v>
      </c>
    </row>
    <row r="19" spans="1:25">
      <c r="A19" t="s">
        <v>856</v>
      </c>
      <c r="B19" t="s">
        <v>857</v>
      </c>
      <c r="C19" t="s">
        <v>858</v>
      </c>
      <c r="D19" t="s">
        <v>859</v>
      </c>
      <c r="E19" t="s">
        <v>860</v>
      </c>
      <c r="F19">
        <v>44</v>
      </c>
      <c r="G19" t="s">
        <v>861</v>
      </c>
      <c r="I19" s="2" t="s">
        <v>811</v>
      </c>
      <c r="J19" s="2">
        <v>533</v>
      </c>
      <c r="K19" s="3" t="s">
        <v>812</v>
      </c>
      <c r="N19" s="5" t="s">
        <v>862</v>
      </c>
      <c r="O19" s="5" t="s">
        <v>863</v>
      </c>
      <c r="P19" t="s">
        <v>864</v>
      </c>
      <c r="S19" t="s">
        <v>865</v>
      </c>
      <c r="T19" t="s">
        <v>866</v>
      </c>
      <c r="U19" t="s">
        <v>867</v>
      </c>
      <c r="V19" t="s">
        <v>842</v>
      </c>
      <c r="W19" t="s">
        <v>843</v>
      </c>
      <c r="X19" t="s">
        <v>865</v>
      </c>
      <c r="Y19" t="s">
        <v>865</v>
      </c>
    </row>
    <row r="20" spans="1:25">
      <c r="A20" t="s">
        <v>868</v>
      </c>
      <c r="B20" t="s">
        <v>869</v>
      </c>
      <c r="C20" t="s">
        <v>870</v>
      </c>
      <c r="D20" t="s">
        <v>871</v>
      </c>
      <c r="E20" t="s">
        <v>872</v>
      </c>
      <c r="F20">
        <v>48</v>
      </c>
      <c r="G20" t="s">
        <v>873</v>
      </c>
      <c r="I20" s="2" t="s">
        <v>849</v>
      </c>
      <c r="J20" s="2">
        <v>944</v>
      </c>
      <c r="K20" s="3" t="s">
        <v>850</v>
      </c>
      <c r="N20" s="5" t="s">
        <v>874</v>
      </c>
      <c r="O20" s="5" t="s">
        <v>875</v>
      </c>
      <c r="P20" t="s">
        <v>876</v>
      </c>
      <c r="S20" t="s">
        <v>539</v>
      </c>
      <c r="T20" t="s">
        <v>877</v>
      </c>
      <c r="U20" t="s">
        <v>878</v>
      </c>
      <c r="V20" t="s">
        <v>842</v>
      </c>
      <c r="W20" t="s">
        <v>843</v>
      </c>
      <c r="X20" t="s">
        <v>879</v>
      </c>
      <c r="Y20" t="s">
        <v>539</v>
      </c>
    </row>
    <row r="21" spans="1:25">
      <c r="A21" t="s">
        <v>880</v>
      </c>
      <c r="B21" t="s">
        <v>881</v>
      </c>
      <c r="C21" t="s">
        <v>882</v>
      </c>
      <c r="D21" t="s">
        <v>883</v>
      </c>
      <c r="E21" t="s">
        <v>884</v>
      </c>
      <c r="F21">
        <v>50</v>
      </c>
      <c r="G21" t="s">
        <v>885</v>
      </c>
      <c r="I21" s="2" t="s">
        <v>886</v>
      </c>
      <c r="J21" s="2">
        <v>977</v>
      </c>
      <c r="K21" s="3" t="s">
        <v>887</v>
      </c>
      <c r="N21" s="5" t="s">
        <v>888</v>
      </c>
      <c r="O21" s="5" t="s">
        <v>889</v>
      </c>
      <c r="P21" t="s">
        <v>890</v>
      </c>
      <c r="S21" t="s">
        <v>891</v>
      </c>
      <c r="T21" t="s">
        <v>892</v>
      </c>
      <c r="U21" t="s">
        <v>893</v>
      </c>
      <c r="V21" t="s">
        <v>842</v>
      </c>
      <c r="W21" t="s">
        <v>843</v>
      </c>
      <c r="X21" t="s">
        <v>879</v>
      </c>
      <c r="Y21" t="s">
        <v>891</v>
      </c>
    </row>
    <row r="22" spans="1:25">
      <c r="A22" t="s">
        <v>894</v>
      </c>
      <c r="B22" t="s">
        <v>895</v>
      </c>
      <c r="C22" t="s">
        <v>896</v>
      </c>
      <c r="D22" t="s">
        <v>897</v>
      </c>
      <c r="E22" t="s">
        <v>898</v>
      </c>
      <c r="F22">
        <v>52</v>
      </c>
      <c r="G22" t="s">
        <v>899</v>
      </c>
      <c r="I22" s="2" t="s">
        <v>898</v>
      </c>
      <c r="J22" s="2">
        <v>52</v>
      </c>
      <c r="K22" s="3" t="s">
        <v>899</v>
      </c>
      <c r="N22" s="5" t="s">
        <v>900</v>
      </c>
      <c r="O22" s="5" t="s">
        <v>901</v>
      </c>
      <c r="P22" t="s">
        <v>902</v>
      </c>
      <c r="S22" t="s">
        <v>903</v>
      </c>
      <c r="T22" t="s">
        <v>904</v>
      </c>
      <c r="U22" t="s">
        <v>905</v>
      </c>
      <c r="V22" t="s">
        <v>842</v>
      </c>
      <c r="W22" t="s">
        <v>843</v>
      </c>
      <c r="X22" t="s">
        <v>879</v>
      </c>
      <c r="Y22" t="s">
        <v>906</v>
      </c>
    </row>
    <row r="23" spans="1:25">
      <c r="A23" t="s">
        <v>907</v>
      </c>
      <c r="B23" t="s">
        <v>908</v>
      </c>
      <c r="C23" t="s">
        <v>909</v>
      </c>
      <c r="D23" t="s">
        <v>910</v>
      </c>
      <c r="E23" t="s">
        <v>911</v>
      </c>
      <c r="F23">
        <v>974</v>
      </c>
      <c r="G23" t="s">
        <v>912</v>
      </c>
      <c r="I23" s="2" t="s">
        <v>884</v>
      </c>
      <c r="J23" s="2">
        <v>50</v>
      </c>
      <c r="K23" s="3" t="s">
        <v>885</v>
      </c>
      <c r="N23" s="5" t="s">
        <v>913</v>
      </c>
      <c r="O23" s="5" t="s">
        <v>914</v>
      </c>
      <c r="P23" t="s">
        <v>915</v>
      </c>
      <c r="S23" t="s">
        <v>916</v>
      </c>
      <c r="T23" t="s">
        <v>917</v>
      </c>
      <c r="U23" t="s">
        <v>918</v>
      </c>
      <c r="V23" t="s">
        <v>842</v>
      </c>
      <c r="W23" t="s">
        <v>843</v>
      </c>
      <c r="X23" t="s">
        <v>879</v>
      </c>
      <c r="Y23" t="s">
        <v>906</v>
      </c>
    </row>
    <row r="24" spans="1:25">
      <c r="A24" t="s">
        <v>919</v>
      </c>
      <c r="B24" t="s">
        <v>920</v>
      </c>
      <c r="C24" t="s">
        <v>921</v>
      </c>
      <c r="D24" t="s">
        <v>922</v>
      </c>
      <c r="E24" t="s">
        <v>689</v>
      </c>
      <c r="F24">
        <v>978</v>
      </c>
      <c r="G24" t="s">
        <v>690</v>
      </c>
      <c r="I24" s="2" t="s">
        <v>923</v>
      </c>
      <c r="J24" s="2">
        <v>975</v>
      </c>
      <c r="K24" s="3" t="s">
        <v>924</v>
      </c>
      <c r="N24" s="5" t="s">
        <v>925</v>
      </c>
      <c r="O24" s="5" t="s">
        <v>926</v>
      </c>
      <c r="P24" t="s">
        <v>927</v>
      </c>
      <c r="S24" t="s">
        <v>928</v>
      </c>
      <c r="T24" t="s">
        <v>929</v>
      </c>
      <c r="U24" t="s">
        <v>930</v>
      </c>
      <c r="V24" t="s">
        <v>842</v>
      </c>
      <c r="W24" t="s">
        <v>843</v>
      </c>
      <c r="X24" t="s">
        <v>879</v>
      </c>
      <c r="Y24" t="s">
        <v>928</v>
      </c>
    </row>
    <row r="25" spans="1:25">
      <c r="A25" t="s">
        <v>931</v>
      </c>
      <c r="B25" t="s">
        <v>932</v>
      </c>
      <c r="C25" t="s">
        <v>933</v>
      </c>
      <c r="D25" t="s">
        <v>934</v>
      </c>
      <c r="E25" t="s">
        <v>935</v>
      </c>
      <c r="F25">
        <v>84</v>
      </c>
      <c r="G25" t="s">
        <v>936</v>
      </c>
      <c r="I25" s="2" t="s">
        <v>872</v>
      </c>
      <c r="J25" s="2">
        <v>48</v>
      </c>
      <c r="K25" s="3" t="s">
        <v>873</v>
      </c>
      <c r="N25" s="5" t="s">
        <v>937</v>
      </c>
      <c r="O25" s="5" t="s">
        <v>938</v>
      </c>
      <c r="P25" t="s">
        <v>939</v>
      </c>
      <c r="S25" t="s">
        <v>940</v>
      </c>
      <c r="T25" t="s">
        <v>941</v>
      </c>
      <c r="U25" t="s">
        <v>942</v>
      </c>
      <c r="V25" t="s">
        <v>842</v>
      </c>
      <c r="W25" t="s">
        <v>843</v>
      </c>
      <c r="X25" t="s">
        <v>879</v>
      </c>
      <c r="Y25" t="s">
        <v>940</v>
      </c>
    </row>
    <row r="26" spans="1:25">
      <c r="A26" t="s">
        <v>943</v>
      </c>
      <c r="B26" t="s">
        <v>944</v>
      </c>
      <c r="C26" t="s">
        <v>945</v>
      </c>
      <c r="D26" t="s">
        <v>946</v>
      </c>
      <c r="E26" t="s">
        <v>947</v>
      </c>
      <c r="F26">
        <v>952</v>
      </c>
      <c r="G26" t="s">
        <v>948</v>
      </c>
      <c r="I26" s="2" t="s">
        <v>949</v>
      </c>
      <c r="J26" s="2">
        <v>108</v>
      </c>
      <c r="K26" s="3" t="s">
        <v>950</v>
      </c>
      <c r="N26" s="5" t="s">
        <v>951</v>
      </c>
      <c r="O26" s="5" t="s">
        <v>952</v>
      </c>
      <c r="P26" t="s">
        <v>953</v>
      </c>
      <c r="S26" t="s">
        <v>545</v>
      </c>
      <c r="T26" t="s">
        <v>954</v>
      </c>
      <c r="U26" t="s">
        <v>955</v>
      </c>
      <c r="V26" t="s">
        <v>842</v>
      </c>
      <c r="W26" t="s">
        <v>956</v>
      </c>
      <c r="X26" t="s">
        <v>545</v>
      </c>
      <c r="Y26" t="s">
        <v>545</v>
      </c>
    </row>
    <row r="27" spans="1:25">
      <c r="A27" t="s">
        <v>957</v>
      </c>
      <c r="B27" t="s">
        <v>958</v>
      </c>
      <c r="C27" t="s">
        <v>959</v>
      </c>
      <c r="D27" t="s">
        <v>960</v>
      </c>
      <c r="E27" t="s">
        <v>961</v>
      </c>
      <c r="F27">
        <v>60</v>
      </c>
      <c r="G27" t="s">
        <v>962</v>
      </c>
      <c r="I27" s="2" t="s">
        <v>961</v>
      </c>
      <c r="J27" s="2">
        <v>60</v>
      </c>
      <c r="K27" s="3" t="s">
        <v>962</v>
      </c>
      <c r="N27" s="5" t="s">
        <v>963</v>
      </c>
      <c r="O27" s="5" t="s">
        <v>964</v>
      </c>
      <c r="P27" t="s">
        <v>965</v>
      </c>
      <c r="S27" t="s">
        <v>966</v>
      </c>
      <c r="T27" t="s">
        <v>967</v>
      </c>
      <c r="U27" t="s">
        <v>968</v>
      </c>
      <c r="V27" t="s">
        <v>842</v>
      </c>
      <c r="W27" t="s">
        <v>956</v>
      </c>
      <c r="X27" t="s">
        <v>966</v>
      </c>
      <c r="Y27" t="s">
        <v>966</v>
      </c>
    </row>
    <row r="28" spans="1:25">
      <c r="A28" t="s">
        <v>969</v>
      </c>
      <c r="B28" t="s">
        <v>970</v>
      </c>
      <c r="C28" t="s">
        <v>971</v>
      </c>
      <c r="D28" t="s">
        <v>972</v>
      </c>
      <c r="E28" t="s">
        <v>971</v>
      </c>
      <c r="F28">
        <v>64</v>
      </c>
      <c r="G28" t="s">
        <v>973</v>
      </c>
      <c r="I28" s="2" t="s">
        <v>974</v>
      </c>
      <c r="J28" s="2">
        <v>96</v>
      </c>
      <c r="K28" s="3" t="s">
        <v>975</v>
      </c>
      <c r="N28" s="5" t="s">
        <v>976</v>
      </c>
      <c r="O28" s="5" t="s">
        <v>977</v>
      </c>
      <c r="P28" t="s">
        <v>978</v>
      </c>
      <c r="S28" t="s">
        <v>979</v>
      </c>
      <c r="T28" t="s">
        <v>980</v>
      </c>
      <c r="U28" t="s">
        <v>981</v>
      </c>
      <c r="V28" t="s">
        <v>842</v>
      </c>
      <c r="W28" t="s">
        <v>979</v>
      </c>
      <c r="X28" t="s">
        <v>979</v>
      </c>
      <c r="Y28" t="s">
        <v>979</v>
      </c>
    </row>
    <row r="29" spans="1:25">
      <c r="A29" t="s">
        <v>982</v>
      </c>
      <c r="B29" t="s">
        <v>983</v>
      </c>
      <c r="C29" t="s">
        <v>984</v>
      </c>
      <c r="D29" t="s">
        <v>985</v>
      </c>
      <c r="E29" t="s">
        <v>986</v>
      </c>
      <c r="F29">
        <v>68</v>
      </c>
      <c r="G29" t="s">
        <v>987</v>
      </c>
      <c r="I29" s="2" t="s">
        <v>986</v>
      </c>
      <c r="J29" s="2">
        <v>68</v>
      </c>
      <c r="K29" s="3" t="s">
        <v>987</v>
      </c>
      <c r="N29" s="5" t="s">
        <v>988</v>
      </c>
      <c r="O29" s="5" t="s">
        <v>989</v>
      </c>
      <c r="P29" t="s">
        <v>990</v>
      </c>
      <c r="S29" t="s">
        <v>991</v>
      </c>
      <c r="T29" t="s">
        <v>992</v>
      </c>
      <c r="U29" t="s">
        <v>993</v>
      </c>
      <c r="V29" t="s">
        <v>842</v>
      </c>
      <c r="W29" t="s">
        <v>991</v>
      </c>
      <c r="X29" t="s">
        <v>991</v>
      </c>
      <c r="Y29" t="s">
        <v>991</v>
      </c>
    </row>
    <row r="30" spans="1:25">
      <c r="A30" t="s">
        <v>994</v>
      </c>
      <c r="B30" t="s">
        <v>995</v>
      </c>
      <c r="C30" t="s">
        <v>996</v>
      </c>
      <c r="D30" t="s">
        <v>997</v>
      </c>
      <c r="E30" t="s">
        <v>886</v>
      </c>
      <c r="F30">
        <v>977</v>
      </c>
      <c r="G30" t="s">
        <v>887</v>
      </c>
      <c r="I30" s="2" t="s">
        <v>998</v>
      </c>
      <c r="J30" s="2">
        <v>986</v>
      </c>
      <c r="K30" s="3" t="s">
        <v>999</v>
      </c>
      <c r="N30" s="5" t="s">
        <v>1000</v>
      </c>
      <c r="O30" s="5" t="s">
        <v>1001</v>
      </c>
      <c r="P30" t="s">
        <v>1002</v>
      </c>
      <c r="S30" t="s">
        <v>1003</v>
      </c>
      <c r="T30" t="s">
        <v>1003</v>
      </c>
      <c r="U30" t="s">
        <v>1003</v>
      </c>
      <c r="V30" t="s">
        <v>1003</v>
      </c>
      <c r="W30" t="s">
        <v>1003</v>
      </c>
      <c r="X30" t="s">
        <v>1003</v>
      </c>
      <c r="Y30" t="s">
        <v>1003</v>
      </c>
    </row>
    <row r="31" spans="1:25">
      <c r="A31" t="s">
        <v>1004</v>
      </c>
      <c r="B31" t="s">
        <v>1005</v>
      </c>
      <c r="C31" t="s">
        <v>1006</v>
      </c>
      <c r="D31" t="s">
        <v>1007</v>
      </c>
      <c r="E31" t="s">
        <v>1008</v>
      </c>
      <c r="F31">
        <v>72</v>
      </c>
      <c r="G31" t="s">
        <v>1009</v>
      </c>
      <c r="I31" s="2" t="s">
        <v>860</v>
      </c>
      <c r="J31" s="2">
        <v>44</v>
      </c>
      <c r="K31" s="3" t="s">
        <v>861</v>
      </c>
      <c r="N31" s="5" t="s">
        <v>1010</v>
      </c>
      <c r="O31" s="5" t="s">
        <v>1011</v>
      </c>
      <c r="P31" t="s">
        <v>1012</v>
      </c>
    </row>
    <row r="32" spans="1:25">
      <c r="A32" t="s">
        <v>1013</v>
      </c>
      <c r="B32" t="s">
        <v>1014</v>
      </c>
      <c r="C32" t="s">
        <v>1015</v>
      </c>
      <c r="D32" t="s">
        <v>1016</v>
      </c>
      <c r="E32" t="s">
        <v>998</v>
      </c>
      <c r="F32">
        <v>986</v>
      </c>
      <c r="G32" t="s">
        <v>999</v>
      </c>
      <c r="I32" s="2" t="s">
        <v>971</v>
      </c>
      <c r="J32" s="2">
        <v>64</v>
      </c>
      <c r="K32" s="3" t="s">
        <v>973</v>
      </c>
      <c r="N32" s="5" t="s">
        <v>1017</v>
      </c>
      <c r="O32" s="5" t="s">
        <v>1018</v>
      </c>
      <c r="P32" t="s">
        <v>1019</v>
      </c>
    </row>
    <row r="33" spans="1:16">
      <c r="A33" t="s">
        <v>1020</v>
      </c>
      <c r="B33" t="s">
        <v>1021</v>
      </c>
      <c r="C33" t="s">
        <v>1022</v>
      </c>
      <c r="D33" t="s">
        <v>1023</v>
      </c>
      <c r="E33" t="s">
        <v>199</v>
      </c>
      <c r="F33">
        <v>840</v>
      </c>
      <c r="G33" t="s">
        <v>659</v>
      </c>
      <c r="I33" s="2" t="s">
        <v>1008</v>
      </c>
      <c r="J33" s="2">
        <v>72</v>
      </c>
      <c r="K33" s="3" t="s">
        <v>1009</v>
      </c>
      <c r="N33" s="5" t="s">
        <v>1024</v>
      </c>
      <c r="O33" s="5" t="s">
        <v>1025</v>
      </c>
      <c r="P33" t="s">
        <v>1026</v>
      </c>
    </row>
    <row r="34" spans="1:16">
      <c r="A34" t="s">
        <v>1027</v>
      </c>
      <c r="B34" t="s">
        <v>1028</v>
      </c>
      <c r="C34" t="s">
        <v>1029</v>
      </c>
      <c r="D34" t="s">
        <v>1030</v>
      </c>
      <c r="E34" t="s">
        <v>199</v>
      </c>
      <c r="F34">
        <v>840</v>
      </c>
      <c r="G34" t="s">
        <v>659</v>
      </c>
      <c r="I34" s="2" t="s">
        <v>911</v>
      </c>
      <c r="J34" s="2">
        <v>974</v>
      </c>
      <c r="K34" s="3" t="s">
        <v>912</v>
      </c>
      <c r="N34" s="5" t="s">
        <v>1031</v>
      </c>
      <c r="O34" s="5" t="s">
        <v>1032</v>
      </c>
      <c r="P34" t="s">
        <v>207</v>
      </c>
    </row>
    <row r="35" spans="1:16">
      <c r="A35" t="s">
        <v>1033</v>
      </c>
      <c r="B35" t="s">
        <v>1034</v>
      </c>
      <c r="C35" t="s">
        <v>1035</v>
      </c>
      <c r="D35" t="s">
        <v>1036</v>
      </c>
      <c r="E35" t="s">
        <v>974</v>
      </c>
      <c r="F35">
        <v>96</v>
      </c>
      <c r="G35" t="s">
        <v>975</v>
      </c>
      <c r="I35" s="2" t="s">
        <v>935</v>
      </c>
      <c r="J35" s="2">
        <v>84</v>
      </c>
      <c r="K35" s="3" t="s">
        <v>936</v>
      </c>
      <c r="N35" s="5" t="s">
        <v>1037</v>
      </c>
      <c r="O35" s="5" t="s">
        <v>1038</v>
      </c>
      <c r="P35" t="s">
        <v>1039</v>
      </c>
    </row>
    <row r="36" spans="1:16">
      <c r="A36" t="s">
        <v>1040</v>
      </c>
      <c r="B36" t="s">
        <v>1041</v>
      </c>
      <c r="C36" t="s">
        <v>1042</v>
      </c>
      <c r="D36" t="s">
        <v>1043</v>
      </c>
      <c r="E36" t="s">
        <v>923</v>
      </c>
      <c r="F36">
        <v>975</v>
      </c>
      <c r="G36" t="s">
        <v>924</v>
      </c>
      <c r="I36" s="2" t="s">
        <v>1044</v>
      </c>
      <c r="J36" s="2">
        <v>124</v>
      </c>
      <c r="K36" s="3" t="s">
        <v>1045</v>
      </c>
      <c r="N36" s="5" t="s">
        <v>1046</v>
      </c>
      <c r="O36" s="5" t="s">
        <v>1047</v>
      </c>
      <c r="P36" t="s">
        <v>1048</v>
      </c>
    </row>
    <row r="37" spans="1:16">
      <c r="A37" t="s">
        <v>1049</v>
      </c>
      <c r="B37" t="s">
        <v>1050</v>
      </c>
      <c r="C37" t="s">
        <v>1051</v>
      </c>
      <c r="D37" t="s">
        <v>1052</v>
      </c>
      <c r="E37" t="s">
        <v>947</v>
      </c>
      <c r="F37">
        <v>952</v>
      </c>
      <c r="G37" t="s">
        <v>948</v>
      </c>
      <c r="I37" s="2" t="s">
        <v>1053</v>
      </c>
      <c r="J37" s="2">
        <v>976</v>
      </c>
      <c r="K37" s="3" t="s">
        <v>1054</v>
      </c>
      <c r="N37" s="5" t="s">
        <v>1055</v>
      </c>
      <c r="O37" s="5" t="s">
        <v>1056</v>
      </c>
      <c r="P37" t="s">
        <v>1057</v>
      </c>
    </row>
    <row r="38" spans="1:16">
      <c r="A38" t="s">
        <v>1058</v>
      </c>
      <c r="B38" t="s">
        <v>1059</v>
      </c>
      <c r="C38" t="s">
        <v>1060</v>
      </c>
      <c r="D38" t="s">
        <v>1061</v>
      </c>
      <c r="E38" t="s">
        <v>949</v>
      </c>
      <c r="F38">
        <v>108</v>
      </c>
      <c r="G38" t="s">
        <v>950</v>
      </c>
      <c r="I38" s="2" t="s">
        <v>1062</v>
      </c>
      <c r="J38" s="2">
        <v>756</v>
      </c>
      <c r="K38" s="3" t="s">
        <v>1063</v>
      </c>
      <c r="N38" s="5" t="s">
        <v>1064</v>
      </c>
      <c r="O38" s="5" t="s">
        <v>1065</v>
      </c>
      <c r="P38" t="s">
        <v>205</v>
      </c>
    </row>
    <row r="39" spans="1:16">
      <c r="A39" t="s">
        <v>1066</v>
      </c>
      <c r="B39" t="s">
        <v>1067</v>
      </c>
      <c r="C39" t="s">
        <v>1068</v>
      </c>
      <c r="D39" t="s">
        <v>1069</v>
      </c>
      <c r="E39" t="s">
        <v>1070</v>
      </c>
      <c r="F39">
        <v>116</v>
      </c>
      <c r="G39" t="s">
        <v>1071</v>
      </c>
      <c r="I39" s="2" t="s">
        <v>1072</v>
      </c>
      <c r="J39" s="2">
        <v>990</v>
      </c>
      <c r="K39" s="3" t="s">
        <v>1073</v>
      </c>
      <c r="N39" s="5" t="s">
        <v>1074</v>
      </c>
      <c r="O39" s="5" t="s">
        <v>1075</v>
      </c>
      <c r="P39" t="s">
        <v>1076</v>
      </c>
    </row>
    <row r="40" spans="1:16">
      <c r="A40" t="s">
        <v>1077</v>
      </c>
      <c r="B40" t="s">
        <v>1078</v>
      </c>
      <c r="C40" t="s">
        <v>1079</v>
      </c>
      <c r="D40" t="s">
        <v>1080</v>
      </c>
      <c r="E40" t="s">
        <v>1081</v>
      </c>
      <c r="F40">
        <v>950</v>
      </c>
      <c r="G40" t="s">
        <v>1082</v>
      </c>
      <c r="I40" s="2" t="s">
        <v>1083</v>
      </c>
      <c r="J40" s="2">
        <v>0</v>
      </c>
      <c r="K40" s="3" t="s">
        <v>1084</v>
      </c>
      <c r="N40" s="5" t="s">
        <v>1085</v>
      </c>
      <c r="O40" s="5" t="s">
        <v>1086</v>
      </c>
      <c r="P40" t="s">
        <v>1087</v>
      </c>
    </row>
    <row r="41" spans="1:16">
      <c r="A41" t="s">
        <v>1088</v>
      </c>
      <c r="B41" t="s">
        <v>1089</v>
      </c>
      <c r="C41" t="s">
        <v>1090</v>
      </c>
      <c r="D41" t="s">
        <v>1091</v>
      </c>
      <c r="E41" t="s">
        <v>1044</v>
      </c>
      <c r="F41">
        <v>124</v>
      </c>
      <c r="G41" t="s">
        <v>1045</v>
      </c>
      <c r="I41" s="2" t="s">
        <v>1092</v>
      </c>
      <c r="J41" s="2">
        <v>170</v>
      </c>
      <c r="K41" s="3" t="s">
        <v>1093</v>
      </c>
      <c r="N41" s="5" t="s">
        <v>1094</v>
      </c>
      <c r="O41" s="5" t="s">
        <v>1095</v>
      </c>
      <c r="P41" t="s">
        <v>1096</v>
      </c>
    </row>
    <row r="42" spans="1:16">
      <c r="A42" t="s">
        <v>1097</v>
      </c>
      <c r="B42" t="s">
        <v>1098</v>
      </c>
      <c r="C42" t="s">
        <v>1099</v>
      </c>
      <c r="D42" t="s">
        <v>1100</v>
      </c>
      <c r="E42" t="s">
        <v>1101</v>
      </c>
      <c r="F42">
        <v>132</v>
      </c>
      <c r="G42" t="s">
        <v>1102</v>
      </c>
      <c r="I42" s="2" t="s">
        <v>1103</v>
      </c>
      <c r="J42" s="2">
        <v>188</v>
      </c>
      <c r="K42" s="3" t="s">
        <v>1104</v>
      </c>
      <c r="N42" s="5" t="s">
        <v>1105</v>
      </c>
      <c r="O42" s="5" t="s">
        <v>1106</v>
      </c>
      <c r="P42" t="s">
        <v>1107</v>
      </c>
    </row>
    <row r="43" spans="1:16">
      <c r="A43" t="s">
        <v>1108</v>
      </c>
      <c r="B43" t="s">
        <v>1109</v>
      </c>
      <c r="C43" t="s">
        <v>1110</v>
      </c>
      <c r="D43" t="s">
        <v>1111</v>
      </c>
      <c r="E43" t="s">
        <v>1112</v>
      </c>
      <c r="F43">
        <v>136</v>
      </c>
      <c r="G43" t="s">
        <v>1113</v>
      </c>
      <c r="I43" s="2" t="s">
        <v>1114</v>
      </c>
      <c r="J43" s="2">
        <v>931</v>
      </c>
      <c r="K43" s="3" t="s">
        <v>1115</v>
      </c>
      <c r="N43" s="5" t="s">
        <v>1116</v>
      </c>
      <c r="O43" s="5" t="s">
        <v>1117</v>
      </c>
      <c r="P43" t="s">
        <v>1118</v>
      </c>
    </row>
    <row r="44" spans="1:16">
      <c r="A44" t="s">
        <v>1119</v>
      </c>
      <c r="B44" t="s">
        <v>1120</v>
      </c>
      <c r="C44" t="s">
        <v>1121</v>
      </c>
      <c r="D44" t="s">
        <v>1122</v>
      </c>
      <c r="E44" t="s">
        <v>1081</v>
      </c>
      <c r="F44">
        <v>950</v>
      </c>
      <c r="G44" t="s">
        <v>1082</v>
      </c>
      <c r="I44" s="2" t="s">
        <v>1101</v>
      </c>
      <c r="J44" s="2">
        <v>132</v>
      </c>
      <c r="K44" s="3" t="s">
        <v>1102</v>
      </c>
      <c r="N44" s="5" t="s">
        <v>1123</v>
      </c>
      <c r="O44" s="5" t="s">
        <v>1124</v>
      </c>
      <c r="P44" t="s">
        <v>1125</v>
      </c>
    </row>
    <row r="45" spans="1:16">
      <c r="A45" t="s">
        <v>1126</v>
      </c>
      <c r="B45" t="s">
        <v>1127</v>
      </c>
      <c r="C45" t="s">
        <v>1128</v>
      </c>
      <c r="D45" t="s">
        <v>1129</v>
      </c>
      <c r="E45" t="s">
        <v>1081</v>
      </c>
      <c r="F45">
        <v>950</v>
      </c>
      <c r="G45" t="s">
        <v>1082</v>
      </c>
      <c r="I45" s="2" t="s">
        <v>1130</v>
      </c>
      <c r="J45" s="2">
        <v>203</v>
      </c>
      <c r="K45" s="3" t="s">
        <v>1131</v>
      </c>
      <c r="N45" s="5" t="s">
        <v>1132</v>
      </c>
      <c r="O45" s="5" t="s">
        <v>1133</v>
      </c>
      <c r="P45" t="s">
        <v>1134</v>
      </c>
    </row>
    <row r="46" spans="1:16">
      <c r="A46" t="s">
        <v>1135</v>
      </c>
      <c r="B46" t="s">
        <v>1136</v>
      </c>
      <c r="C46" t="s">
        <v>1137</v>
      </c>
      <c r="D46" t="s">
        <v>1138</v>
      </c>
      <c r="E46" t="s">
        <v>1072</v>
      </c>
      <c r="F46">
        <v>990</v>
      </c>
      <c r="G46" t="s">
        <v>1073</v>
      </c>
      <c r="I46" s="2" t="s">
        <v>1139</v>
      </c>
      <c r="J46" s="2">
        <v>262</v>
      </c>
      <c r="K46" s="3" t="s">
        <v>1140</v>
      </c>
      <c r="N46" s="5" t="s">
        <v>1141</v>
      </c>
      <c r="O46" s="5" t="s">
        <v>1142</v>
      </c>
      <c r="P46" t="s">
        <v>1143</v>
      </c>
    </row>
    <row r="47" spans="1:16">
      <c r="A47" t="s">
        <v>1144</v>
      </c>
      <c r="B47" t="s">
        <v>1145</v>
      </c>
      <c r="C47" t="s">
        <v>1146</v>
      </c>
      <c r="D47" t="s">
        <v>1147</v>
      </c>
      <c r="E47" t="s">
        <v>1083</v>
      </c>
      <c r="F47">
        <v>0</v>
      </c>
      <c r="G47" t="s">
        <v>1084</v>
      </c>
      <c r="I47" s="2" t="s">
        <v>1148</v>
      </c>
      <c r="J47" s="2">
        <v>208</v>
      </c>
      <c r="K47" s="3" t="s">
        <v>1149</v>
      </c>
      <c r="N47" s="5" t="s">
        <v>1150</v>
      </c>
      <c r="O47" s="5" t="s">
        <v>1151</v>
      </c>
      <c r="P47" t="s">
        <v>1152</v>
      </c>
    </row>
    <row r="48" spans="1:16">
      <c r="A48" t="s">
        <v>1153</v>
      </c>
      <c r="B48" t="s">
        <v>1154</v>
      </c>
      <c r="C48" t="s">
        <v>1155</v>
      </c>
      <c r="D48" t="s">
        <v>1156</v>
      </c>
      <c r="E48" t="s">
        <v>824</v>
      </c>
      <c r="F48">
        <v>36</v>
      </c>
      <c r="G48" t="s">
        <v>825</v>
      </c>
      <c r="I48" s="2" t="s">
        <v>1157</v>
      </c>
      <c r="J48" s="2">
        <v>214</v>
      </c>
      <c r="K48" s="3" t="s">
        <v>1158</v>
      </c>
      <c r="N48" s="5" t="s">
        <v>1159</v>
      </c>
      <c r="O48" s="5" t="s">
        <v>1160</v>
      </c>
      <c r="P48" t="s">
        <v>1161</v>
      </c>
    </row>
    <row r="49" spans="1:16">
      <c r="A49" t="s">
        <v>1162</v>
      </c>
      <c r="B49" t="s">
        <v>1163</v>
      </c>
      <c r="C49" t="s">
        <v>1164</v>
      </c>
      <c r="D49" t="s">
        <v>1165</v>
      </c>
      <c r="E49" t="s">
        <v>824</v>
      </c>
      <c r="F49">
        <v>36</v>
      </c>
      <c r="G49" t="s">
        <v>825</v>
      </c>
      <c r="I49" s="2" t="s">
        <v>715</v>
      </c>
      <c r="J49" s="2">
        <v>12</v>
      </c>
      <c r="K49" s="3" t="s">
        <v>716</v>
      </c>
      <c r="N49" s="5" t="s">
        <v>1166</v>
      </c>
      <c r="O49" s="5" t="s">
        <v>1167</v>
      </c>
      <c r="P49" t="s">
        <v>1168</v>
      </c>
    </row>
    <row r="50" spans="1:16">
      <c r="A50" t="s">
        <v>1169</v>
      </c>
      <c r="B50" t="s">
        <v>1170</v>
      </c>
      <c r="C50" t="s">
        <v>1171</v>
      </c>
      <c r="D50" t="s">
        <v>1172</v>
      </c>
      <c r="E50" t="s">
        <v>1092</v>
      </c>
      <c r="F50">
        <v>170</v>
      </c>
      <c r="G50" t="s">
        <v>1093</v>
      </c>
      <c r="I50" s="2" t="s">
        <v>1173</v>
      </c>
      <c r="J50" s="2">
        <v>818</v>
      </c>
      <c r="K50" s="3" t="s">
        <v>1174</v>
      </c>
      <c r="N50" s="5" t="s">
        <v>1175</v>
      </c>
      <c r="O50" s="5" t="s">
        <v>1176</v>
      </c>
      <c r="P50" t="s">
        <v>1177</v>
      </c>
    </row>
    <row r="51" spans="1:16">
      <c r="A51" t="s">
        <v>1178</v>
      </c>
      <c r="B51" t="s">
        <v>1179</v>
      </c>
      <c r="C51" t="s">
        <v>1180</v>
      </c>
      <c r="D51" t="s">
        <v>1181</v>
      </c>
      <c r="E51" t="s">
        <v>1182</v>
      </c>
      <c r="F51">
        <v>174</v>
      </c>
      <c r="G51" t="s">
        <v>1183</v>
      </c>
      <c r="I51" s="2" t="s">
        <v>1184</v>
      </c>
      <c r="J51" s="2">
        <v>232</v>
      </c>
      <c r="K51" s="3" t="s">
        <v>1185</v>
      </c>
      <c r="N51" s="5" t="s">
        <v>1186</v>
      </c>
      <c r="O51" s="5" t="s">
        <v>1187</v>
      </c>
      <c r="P51" t="s">
        <v>1188</v>
      </c>
    </row>
    <row r="52" spans="1:16">
      <c r="A52" t="s">
        <v>1189</v>
      </c>
      <c r="B52" t="s">
        <v>1190</v>
      </c>
      <c r="C52" t="s">
        <v>1191</v>
      </c>
      <c r="D52" t="s">
        <v>1192</v>
      </c>
      <c r="E52" t="s">
        <v>1103</v>
      </c>
      <c r="F52">
        <v>188</v>
      </c>
      <c r="G52" t="s">
        <v>1104</v>
      </c>
      <c r="I52" s="2" t="s">
        <v>1193</v>
      </c>
      <c r="J52" s="2">
        <v>230</v>
      </c>
      <c r="K52" s="3" t="s">
        <v>1194</v>
      </c>
      <c r="N52" s="5" t="s">
        <v>1195</v>
      </c>
      <c r="O52" s="5" t="s">
        <v>1196</v>
      </c>
      <c r="P52" t="s">
        <v>1197</v>
      </c>
    </row>
    <row r="53" spans="1:16">
      <c r="A53" t="s">
        <v>1198</v>
      </c>
      <c r="B53" t="s">
        <v>1199</v>
      </c>
      <c r="C53" t="s">
        <v>1200</v>
      </c>
      <c r="D53" t="s">
        <v>1201</v>
      </c>
      <c r="E53" t="s">
        <v>947</v>
      </c>
      <c r="F53">
        <v>952</v>
      </c>
      <c r="G53" t="s">
        <v>948</v>
      </c>
      <c r="I53" s="2" t="s">
        <v>689</v>
      </c>
      <c r="J53" s="2">
        <v>978</v>
      </c>
      <c r="K53" s="3" t="s">
        <v>690</v>
      </c>
      <c r="N53" s="5" t="s">
        <v>1202</v>
      </c>
      <c r="O53" s="5" t="s">
        <v>1203</v>
      </c>
      <c r="P53" t="s">
        <v>1204</v>
      </c>
    </row>
    <row r="54" spans="1:16">
      <c r="A54" t="s">
        <v>1205</v>
      </c>
      <c r="B54" t="s">
        <v>1206</v>
      </c>
      <c r="C54" t="s">
        <v>1207</v>
      </c>
      <c r="D54" t="s">
        <v>1208</v>
      </c>
      <c r="E54" t="s">
        <v>1209</v>
      </c>
      <c r="F54">
        <v>191</v>
      </c>
      <c r="G54" t="s">
        <v>1210</v>
      </c>
      <c r="I54" s="2" t="s">
        <v>1211</v>
      </c>
      <c r="J54" s="2">
        <v>242</v>
      </c>
      <c r="K54" s="3" t="s">
        <v>1212</v>
      </c>
      <c r="N54" s="5" t="s">
        <v>1213</v>
      </c>
      <c r="O54" s="5" t="s">
        <v>1214</v>
      </c>
      <c r="P54" t="s">
        <v>1215</v>
      </c>
    </row>
    <row r="55" spans="1:16">
      <c r="A55" t="s">
        <v>1216</v>
      </c>
      <c r="B55" t="s">
        <v>1217</v>
      </c>
      <c r="C55" t="s">
        <v>1218</v>
      </c>
      <c r="D55" t="s">
        <v>1219</v>
      </c>
      <c r="E55" t="s">
        <v>1114</v>
      </c>
      <c r="F55">
        <v>931</v>
      </c>
      <c r="G55" t="s">
        <v>1115</v>
      </c>
      <c r="I55" s="2" t="s">
        <v>1220</v>
      </c>
      <c r="J55" s="2">
        <v>238</v>
      </c>
      <c r="K55" s="3" t="s">
        <v>1221</v>
      </c>
      <c r="N55" s="5" t="s">
        <v>1222</v>
      </c>
      <c r="O55" s="5" t="s">
        <v>1223</v>
      </c>
      <c r="P55" t="s">
        <v>1224</v>
      </c>
    </row>
    <row r="56" spans="1:16">
      <c r="A56" t="s">
        <v>1225</v>
      </c>
      <c r="B56" t="s">
        <v>1226</v>
      </c>
      <c r="C56" t="s">
        <v>1227</v>
      </c>
      <c r="D56" t="s">
        <v>1228</v>
      </c>
      <c r="E56" t="s">
        <v>689</v>
      </c>
      <c r="F56">
        <v>978</v>
      </c>
      <c r="G56" t="s">
        <v>690</v>
      </c>
      <c r="I56" s="2" t="s">
        <v>1229</v>
      </c>
      <c r="J56" s="2">
        <v>826</v>
      </c>
      <c r="K56" s="3" t="s">
        <v>1230</v>
      </c>
      <c r="N56" s="5" t="s">
        <v>1231</v>
      </c>
      <c r="O56" s="5" t="s">
        <v>1232</v>
      </c>
      <c r="P56" t="s">
        <v>1233</v>
      </c>
    </row>
    <row r="57" spans="1:16">
      <c r="A57" t="s">
        <v>1234</v>
      </c>
      <c r="B57" t="s">
        <v>1235</v>
      </c>
      <c r="C57" t="s">
        <v>1236</v>
      </c>
      <c r="D57" t="s">
        <v>1237</v>
      </c>
      <c r="E57" t="s">
        <v>1130</v>
      </c>
      <c r="F57">
        <v>203</v>
      </c>
      <c r="G57" t="s">
        <v>1131</v>
      </c>
      <c r="I57" s="2" t="s">
        <v>1238</v>
      </c>
      <c r="J57" s="2">
        <v>981</v>
      </c>
      <c r="K57" s="3" t="s">
        <v>1239</v>
      </c>
      <c r="N57" s="5" t="s">
        <v>1240</v>
      </c>
      <c r="O57" s="5" t="s">
        <v>1241</v>
      </c>
      <c r="P57" t="s">
        <v>1242</v>
      </c>
    </row>
    <row r="58" spans="1:16">
      <c r="A58" t="s">
        <v>1243</v>
      </c>
      <c r="B58" t="s">
        <v>1244</v>
      </c>
      <c r="C58" t="s">
        <v>1245</v>
      </c>
      <c r="D58" t="s">
        <v>1246</v>
      </c>
      <c r="E58" t="s">
        <v>1053</v>
      </c>
      <c r="F58">
        <v>976</v>
      </c>
      <c r="G58" t="s">
        <v>1054</v>
      </c>
      <c r="I58" s="2" t="s">
        <v>1247</v>
      </c>
      <c r="J58" s="2">
        <v>0</v>
      </c>
      <c r="K58" s="3" t="s">
        <v>1248</v>
      </c>
      <c r="N58" s="5" t="s">
        <v>1249</v>
      </c>
      <c r="O58" s="5" t="s">
        <v>1250</v>
      </c>
      <c r="P58" t="s">
        <v>1251</v>
      </c>
    </row>
    <row r="59" spans="1:16">
      <c r="A59" t="s">
        <v>1252</v>
      </c>
      <c r="B59" t="s">
        <v>1253</v>
      </c>
      <c r="C59" t="s">
        <v>1254</v>
      </c>
      <c r="D59" t="s">
        <v>1255</v>
      </c>
      <c r="E59" t="s">
        <v>1148</v>
      </c>
      <c r="F59">
        <v>208</v>
      </c>
      <c r="G59" t="s">
        <v>1149</v>
      </c>
      <c r="I59" s="2" t="s">
        <v>58</v>
      </c>
      <c r="J59" s="2">
        <v>936</v>
      </c>
      <c r="K59" s="3" t="s">
        <v>56</v>
      </c>
      <c r="N59" s="5" t="s">
        <v>1256</v>
      </c>
      <c r="O59" s="5" t="s">
        <v>1257</v>
      </c>
      <c r="P59" t="s">
        <v>1258</v>
      </c>
    </row>
    <row r="60" spans="1:16">
      <c r="A60" t="s">
        <v>1259</v>
      </c>
      <c r="B60" t="s">
        <v>1260</v>
      </c>
      <c r="C60" t="s">
        <v>1261</v>
      </c>
      <c r="D60" t="s">
        <v>1262</v>
      </c>
      <c r="E60" t="s">
        <v>1139</v>
      </c>
      <c r="F60">
        <v>262</v>
      </c>
      <c r="G60" t="s">
        <v>1140</v>
      </c>
      <c r="I60" s="2" t="s">
        <v>1263</v>
      </c>
      <c r="J60" s="2">
        <v>292</v>
      </c>
      <c r="K60" s="3" t="s">
        <v>1264</v>
      </c>
      <c r="N60" s="5" t="s">
        <v>1265</v>
      </c>
      <c r="O60" s="5" t="s">
        <v>1266</v>
      </c>
      <c r="P60" t="s">
        <v>1267</v>
      </c>
    </row>
    <row r="61" spans="1:16">
      <c r="A61" t="s">
        <v>1268</v>
      </c>
      <c r="B61" t="s">
        <v>1269</v>
      </c>
      <c r="C61" t="s">
        <v>1270</v>
      </c>
      <c r="D61" t="s">
        <v>1271</v>
      </c>
      <c r="E61" t="s">
        <v>762</v>
      </c>
      <c r="F61">
        <v>951</v>
      </c>
      <c r="G61" t="s">
        <v>763</v>
      </c>
      <c r="I61" s="2" t="s">
        <v>1272</v>
      </c>
      <c r="J61" s="2">
        <v>270</v>
      </c>
      <c r="K61" s="3" t="s">
        <v>1273</v>
      </c>
      <c r="N61" s="5" t="s">
        <v>1274</v>
      </c>
      <c r="O61" s="5" t="s">
        <v>1275</v>
      </c>
      <c r="P61" t="s">
        <v>1276</v>
      </c>
    </row>
    <row r="62" spans="1:16">
      <c r="A62" t="s">
        <v>1277</v>
      </c>
      <c r="B62" t="s">
        <v>1278</v>
      </c>
      <c r="C62" t="s">
        <v>1279</v>
      </c>
      <c r="D62" t="s">
        <v>1280</v>
      </c>
      <c r="E62" t="s">
        <v>1157</v>
      </c>
      <c r="F62">
        <v>214</v>
      </c>
      <c r="G62" t="s">
        <v>1158</v>
      </c>
      <c r="I62" s="2" t="s">
        <v>1281</v>
      </c>
      <c r="J62" s="2">
        <v>324</v>
      </c>
      <c r="K62" s="3" t="s">
        <v>1282</v>
      </c>
      <c r="N62" s="5" t="s">
        <v>1283</v>
      </c>
      <c r="O62" s="5" t="s">
        <v>1284</v>
      </c>
      <c r="P62" t="s">
        <v>197</v>
      </c>
    </row>
    <row r="63" spans="1:16">
      <c r="A63" t="s">
        <v>1285</v>
      </c>
      <c r="B63" t="s">
        <v>1286</v>
      </c>
      <c r="C63" t="s">
        <v>1287</v>
      </c>
      <c r="D63" t="s">
        <v>1288</v>
      </c>
      <c r="E63" t="s">
        <v>199</v>
      </c>
      <c r="F63">
        <v>840</v>
      </c>
      <c r="G63" t="s">
        <v>659</v>
      </c>
      <c r="I63" s="2" t="s">
        <v>1289</v>
      </c>
      <c r="J63" s="2">
        <v>320</v>
      </c>
      <c r="K63" s="3" t="s">
        <v>1290</v>
      </c>
      <c r="N63" s="5" t="s">
        <v>1291</v>
      </c>
      <c r="O63" s="5" t="s">
        <v>1292</v>
      </c>
      <c r="P63" t="s">
        <v>1293</v>
      </c>
    </row>
    <row r="64" spans="1:16">
      <c r="A64" t="s">
        <v>1294</v>
      </c>
      <c r="B64" t="s">
        <v>1295</v>
      </c>
      <c r="C64" t="s">
        <v>1296</v>
      </c>
      <c r="D64" t="s">
        <v>1297</v>
      </c>
      <c r="E64" t="s">
        <v>1173</v>
      </c>
      <c r="F64">
        <v>818</v>
      </c>
      <c r="G64" t="s">
        <v>1174</v>
      </c>
      <c r="I64" s="2" t="s">
        <v>1298</v>
      </c>
      <c r="J64" s="2">
        <v>328</v>
      </c>
      <c r="K64" s="3" t="s">
        <v>1299</v>
      </c>
      <c r="N64" s="5" t="s">
        <v>1300</v>
      </c>
      <c r="O64" s="5" t="s">
        <v>1301</v>
      </c>
      <c r="P64" t="s">
        <v>201</v>
      </c>
    </row>
    <row r="65" spans="1:16">
      <c r="A65" t="s">
        <v>1302</v>
      </c>
      <c r="B65" t="s">
        <v>1303</v>
      </c>
      <c r="C65" t="s">
        <v>1304</v>
      </c>
      <c r="D65" t="s">
        <v>1305</v>
      </c>
      <c r="E65" t="s">
        <v>199</v>
      </c>
      <c r="F65">
        <v>840</v>
      </c>
      <c r="G65" t="s">
        <v>659</v>
      </c>
      <c r="I65" s="2" t="s">
        <v>1306</v>
      </c>
      <c r="J65" s="2">
        <v>344</v>
      </c>
      <c r="K65" s="3" t="s">
        <v>1307</v>
      </c>
      <c r="N65" s="5" t="s">
        <v>1308</v>
      </c>
      <c r="O65" s="5" t="s">
        <v>1309</v>
      </c>
      <c r="P65" t="s">
        <v>1310</v>
      </c>
    </row>
    <row r="66" spans="1:16">
      <c r="A66" t="s">
        <v>1311</v>
      </c>
      <c r="B66" t="s">
        <v>1312</v>
      </c>
      <c r="C66" t="s">
        <v>1313</v>
      </c>
      <c r="D66" t="s">
        <v>1314</v>
      </c>
      <c r="E66" t="s">
        <v>1081</v>
      </c>
      <c r="F66">
        <v>950</v>
      </c>
      <c r="G66" t="s">
        <v>1082</v>
      </c>
      <c r="I66" s="2" t="s">
        <v>1315</v>
      </c>
      <c r="J66" s="2">
        <v>340</v>
      </c>
      <c r="K66" s="3" t="s">
        <v>1316</v>
      </c>
      <c r="N66" s="5" t="s">
        <v>1317</v>
      </c>
      <c r="O66" s="5" t="s">
        <v>1318</v>
      </c>
      <c r="P66" t="s">
        <v>1319</v>
      </c>
    </row>
    <row r="67" spans="1:16">
      <c r="A67" t="s">
        <v>1320</v>
      </c>
      <c r="B67" t="s">
        <v>1321</v>
      </c>
      <c r="C67" t="s">
        <v>1322</v>
      </c>
      <c r="D67" t="s">
        <v>1323</v>
      </c>
      <c r="E67" t="s">
        <v>1184</v>
      </c>
      <c r="F67">
        <v>232</v>
      </c>
      <c r="G67" t="s">
        <v>1185</v>
      </c>
      <c r="I67" s="2" t="s">
        <v>1209</v>
      </c>
      <c r="J67" s="2">
        <v>191</v>
      </c>
      <c r="K67" s="3" t="s">
        <v>1210</v>
      </c>
      <c r="N67" s="5" t="s">
        <v>1324</v>
      </c>
      <c r="O67" s="5" t="s">
        <v>1325</v>
      </c>
      <c r="P67" t="s">
        <v>1326</v>
      </c>
    </row>
    <row r="68" spans="1:16">
      <c r="A68" t="s">
        <v>1327</v>
      </c>
      <c r="B68" t="s">
        <v>1328</v>
      </c>
      <c r="C68" t="s">
        <v>1329</v>
      </c>
      <c r="D68" t="s">
        <v>1330</v>
      </c>
      <c r="E68" t="s">
        <v>689</v>
      </c>
      <c r="F68">
        <v>978</v>
      </c>
      <c r="G68" t="s">
        <v>690</v>
      </c>
      <c r="I68" s="2" t="s">
        <v>1331</v>
      </c>
      <c r="J68" s="2">
        <v>332</v>
      </c>
      <c r="K68" s="3" t="s">
        <v>1332</v>
      </c>
      <c r="N68" s="5" t="s">
        <v>1333</v>
      </c>
      <c r="O68" s="5" t="s">
        <v>1334</v>
      </c>
      <c r="P68" t="s">
        <v>1335</v>
      </c>
    </row>
    <row r="69" spans="1:16">
      <c r="A69" t="s">
        <v>1336</v>
      </c>
      <c r="B69" t="s">
        <v>1337</v>
      </c>
      <c r="C69" t="s">
        <v>1338</v>
      </c>
      <c r="D69" t="s">
        <v>1339</v>
      </c>
      <c r="E69" t="s">
        <v>1340</v>
      </c>
      <c r="F69">
        <v>748</v>
      </c>
      <c r="G69" t="s">
        <v>1341</v>
      </c>
      <c r="I69" s="2" t="s">
        <v>1342</v>
      </c>
      <c r="J69" s="2">
        <v>348</v>
      </c>
      <c r="K69" s="3" t="s">
        <v>1343</v>
      </c>
      <c r="N69" s="5" t="s">
        <v>1344</v>
      </c>
      <c r="O69" s="5" t="s">
        <v>1345</v>
      </c>
      <c r="P69" t="s">
        <v>1346</v>
      </c>
    </row>
    <row r="70" spans="1:16">
      <c r="A70" t="s">
        <v>1347</v>
      </c>
      <c r="B70" t="s">
        <v>1348</v>
      </c>
      <c r="C70" t="s">
        <v>1349</v>
      </c>
      <c r="D70" t="s">
        <v>1350</v>
      </c>
      <c r="E70" t="s">
        <v>1193</v>
      </c>
      <c r="F70">
        <v>230</v>
      </c>
      <c r="G70" t="s">
        <v>1194</v>
      </c>
      <c r="I70" s="2" t="s">
        <v>1351</v>
      </c>
      <c r="J70" s="2">
        <v>360</v>
      </c>
      <c r="K70" s="3" t="s">
        <v>1352</v>
      </c>
      <c r="N70" s="5" t="s">
        <v>1353</v>
      </c>
      <c r="O70" s="5" t="s">
        <v>1354</v>
      </c>
      <c r="P70" t="s">
        <v>209</v>
      </c>
    </row>
    <row r="71" spans="1:16">
      <c r="A71" t="s">
        <v>1355</v>
      </c>
      <c r="B71" t="s">
        <v>1356</v>
      </c>
      <c r="C71" t="s">
        <v>1357</v>
      </c>
      <c r="D71" t="s">
        <v>1358</v>
      </c>
      <c r="E71" t="s">
        <v>1220</v>
      </c>
      <c r="F71">
        <v>238</v>
      </c>
      <c r="G71" t="s">
        <v>1221</v>
      </c>
      <c r="I71" s="2" t="s">
        <v>1359</v>
      </c>
      <c r="J71" s="2">
        <v>376</v>
      </c>
      <c r="K71" s="3" t="s">
        <v>1360</v>
      </c>
      <c r="N71" s="5" t="s">
        <v>1361</v>
      </c>
      <c r="O71" s="5" t="s">
        <v>1362</v>
      </c>
      <c r="P71" t="s">
        <v>1363</v>
      </c>
    </row>
    <row r="72" spans="1:16">
      <c r="A72" t="s">
        <v>1364</v>
      </c>
      <c r="B72" t="s">
        <v>1365</v>
      </c>
      <c r="C72" t="s">
        <v>1366</v>
      </c>
      <c r="D72" t="s">
        <v>1367</v>
      </c>
      <c r="E72" t="s">
        <v>1148</v>
      </c>
      <c r="F72">
        <v>208</v>
      </c>
      <c r="G72" t="s">
        <v>1149</v>
      </c>
      <c r="I72" s="2" t="s">
        <v>1368</v>
      </c>
      <c r="J72" s="2">
        <v>0</v>
      </c>
      <c r="K72" s="3" t="s">
        <v>1369</v>
      </c>
      <c r="N72" s="5" t="s">
        <v>1370</v>
      </c>
      <c r="O72" s="5" t="s">
        <v>1371</v>
      </c>
      <c r="P72" t="s">
        <v>203</v>
      </c>
    </row>
    <row r="73" spans="1:16">
      <c r="A73" t="s">
        <v>1372</v>
      </c>
      <c r="B73" t="s">
        <v>1373</v>
      </c>
      <c r="C73" t="s">
        <v>1374</v>
      </c>
      <c r="D73" t="s">
        <v>1375</v>
      </c>
      <c r="E73" t="s">
        <v>1211</v>
      </c>
      <c r="F73">
        <v>242</v>
      </c>
      <c r="G73" t="s">
        <v>1212</v>
      </c>
      <c r="I73" s="2" t="s">
        <v>1376</v>
      </c>
      <c r="J73" s="2">
        <v>356</v>
      </c>
      <c r="K73" s="3" t="s">
        <v>1377</v>
      </c>
      <c r="N73" s="5">
        <v>7103</v>
      </c>
      <c r="O73" s="5" t="s">
        <v>1378</v>
      </c>
      <c r="P73" s="5" t="s">
        <v>1379</v>
      </c>
    </row>
    <row r="74" spans="1:16">
      <c r="A74" t="s">
        <v>1380</v>
      </c>
      <c r="B74" t="s">
        <v>1381</v>
      </c>
      <c r="C74" t="s">
        <v>1382</v>
      </c>
      <c r="D74" t="s">
        <v>1383</v>
      </c>
      <c r="E74" t="s">
        <v>689</v>
      </c>
      <c r="F74">
        <v>978</v>
      </c>
      <c r="G74" t="s">
        <v>690</v>
      </c>
      <c r="I74" s="2" t="s">
        <v>1384</v>
      </c>
      <c r="J74" s="2">
        <v>368</v>
      </c>
      <c r="K74" s="3" t="s">
        <v>1385</v>
      </c>
      <c r="N74" s="206">
        <v>7202</v>
      </c>
      <c r="O74" t="s">
        <v>1386</v>
      </c>
      <c r="P74" t="s">
        <v>1387</v>
      </c>
    </row>
    <row r="75" spans="1:16">
      <c r="A75" t="s">
        <v>1388</v>
      </c>
      <c r="B75" t="s">
        <v>1389</v>
      </c>
      <c r="C75" t="s">
        <v>1390</v>
      </c>
      <c r="D75" t="s">
        <v>1391</v>
      </c>
      <c r="E75" t="s">
        <v>689</v>
      </c>
      <c r="F75">
        <v>978</v>
      </c>
      <c r="G75" t="s">
        <v>690</v>
      </c>
      <c r="I75" s="2" t="s">
        <v>1392</v>
      </c>
      <c r="J75" s="2">
        <v>364</v>
      </c>
      <c r="K75" s="3" t="s">
        <v>1393</v>
      </c>
    </row>
    <row r="76" spans="1:16">
      <c r="A76" t="s">
        <v>1394</v>
      </c>
      <c r="B76" t="s">
        <v>1395</v>
      </c>
      <c r="C76" t="s">
        <v>1396</v>
      </c>
      <c r="D76" t="s">
        <v>1397</v>
      </c>
      <c r="E76" t="s">
        <v>689</v>
      </c>
      <c r="F76">
        <v>978</v>
      </c>
      <c r="G76" t="s">
        <v>690</v>
      </c>
      <c r="I76" s="2" t="s">
        <v>1398</v>
      </c>
      <c r="J76" s="2">
        <v>352</v>
      </c>
      <c r="K76" s="3" t="s">
        <v>1399</v>
      </c>
    </row>
    <row r="77" spans="1:16">
      <c r="A77" t="s">
        <v>1400</v>
      </c>
      <c r="B77" t="s">
        <v>1401</v>
      </c>
      <c r="C77" t="s">
        <v>1402</v>
      </c>
      <c r="D77" t="s">
        <v>1403</v>
      </c>
      <c r="E77" t="s">
        <v>689</v>
      </c>
      <c r="F77">
        <v>978</v>
      </c>
      <c r="G77" t="s">
        <v>690</v>
      </c>
      <c r="I77" s="2" t="s">
        <v>1404</v>
      </c>
      <c r="J77" s="2">
        <v>0</v>
      </c>
      <c r="K77" s="3" t="s">
        <v>1405</v>
      </c>
    </row>
    <row r="78" spans="1:16">
      <c r="A78" t="s">
        <v>1406</v>
      </c>
      <c r="B78" t="s">
        <v>1407</v>
      </c>
      <c r="C78" t="s">
        <v>1408</v>
      </c>
      <c r="D78" t="s">
        <v>1409</v>
      </c>
      <c r="E78" t="s">
        <v>689</v>
      </c>
      <c r="F78">
        <v>978</v>
      </c>
      <c r="G78" t="s">
        <v>690</v>
      </c>
      <c r="I78" s="2" t="s">
        <v>1410</v>
      </c>
      <c r="J78" s="2">
        <v>388</v>
      </c>
      <c r="K78" s="3" t="s">
        <v>1411</v>
      </c>
    </row>
    <row r="79" spans="1:16">
      <c r="A79" t="s">
        <v>1412</v>
      </c>
      <c r="B79" t="s">
        <v>1413</v>
      </c>
      <c r="C79" t="s">
        <v>1414</v>
      </c>
      <c r="D79" t="s">
        <v>1415</v>
      </c>
      <c r="E79" t="s">
        <v>1081</v>
      </c>
      <c r="F79">
        <v>950</v>
      </c>
      <c r="G79" t="s">
        <v>1082</v>
      </c>
      <c r="I79" s="2" t="s">
        <v>1416</v>
      </c>
      <c r="J79" s="2">
        <v>400</v>
      </c>
      <c r="K79" s="3" t="s">
        <v>1417</v>
      </c>
    </row>
    <row r="80" spans="1:16">
      <c r="A80" t="s">
        <v>1418</v>
      </c>
      <c r="B80" t="s">
        <v>1419</v>
      </c>
      <c r="C80" t="s">
        <v>1420</v>
      </c>
      <c r="D80" t="s">
        <v>1421</v>
      </c>
      <c r="E80" t="s">
        <v>1272</v>
      </c>
      <c r="F80">
        <v>270</v>
      </c>
      <c r="G80" t="s">
        <v>1273</v>
      </c>
      <c r="I80" s="2" t="s">
        <v>1422</v>
      </c>
      <c r="J80" s="2">
        <v>392</v>
      </c>
      <c r="K80" s="3" t="s">
        <v>1423</v>
      </c>
    </row>
    <row r="81" spans="1:11">
      <c r="A81" t="s">
        <v>1424</v>
      </c>
      <c r="B81" t="s">
        <v>1425</v>
      </c>
      <c r="C81" t="s">
        <v>1426</v>
      </c>
      <c r="D81" t="s">
        <v>1427</v>
      </c>
      <c r="E81" t="s">
        <v>1238</v>
      </c>
      <c r="F81">
        <v>981</v>
      </c>
      <c r="G81" t="s">
        <v>1239</v>
      </c>
      <c r="I81" s="2" t="s">
        <v>1428</v>
      </c>
      <c r="J81" s="2">
        <v>404</v>
      </c>
      <c r="K81" s="3" t="s">
        <v>1429</v>
      </c>
    </row>
    <row r="82" spans="1:11">
      <c r="A82" t="s">
        <v>1430</v>
      </c>
      <c r="B82" t="s">
        <v>1431</v>
      </c>
      <c r="C82" t="s">
        <v>1432</v>
      </c>
      <c r="D82" t="s">
        <v>1433</v>
      </c>
      <c r="E82" t="s">
        <v>689</v>
      </c>
      <c r="F82">
        <v>978</v>
      </c>
      <c r="G82" t="s">
        <v>690</v>
      </c>
      <c r="I82" s="2" t="s">
        <v>1434</v>
      </c>
      <c r="J82" s="2">
        <v>417</v>
      </c>
      <c r="K82" s="3" t="s">
        <v>1435</v>
      </c>
    </row>
    <row r="83" spans="1:11">
      <c r="A83" t="s">
        <v>52</v>
      </c>
      <c r="B83" t="s">
        <v>1436</v>
      </c>
      <c r="C83" t="s">
        <v>54</v>
      </c>
      <c r="D83" t="s">
        <v>1437</v>
      </c>
      <c r="E83" t="s">
        <v>58</v>
      </c>
      <c r="F83">
        <v>936</v>
      </c>
      <c r="G83" t="s">
        <v>56</v>
      </c>
      <c r="I83" s="2" t="s">
        <v>1070</v>
      </c>
      <c r="J83" s="2">
        <v>116</v>
      </c>
      <c r="K83" s="3" t="s">
        <v>1071</v>
      </c>
    </row>
    <row r="84" spans="1:11">
      <c r="A84" t="s">
        <v>1438</v>
      </c>
      <c r="B84" t="s">
        <v>1439</v>
      </c>
      <c r="C84" t="s">
        <v>1440</v>
      </c>
      <c r="D84" t="s">
        <v>1441</v>
      </c>
      <c r="E84" t="s">
        <v>1263</v>
      </c>
      <c r="F84">
        <v>292</v>
      </c>
      <c r="G84" t="s">
        <v>1264</v>
      </c>
      <c r="I84" s="2" t="s">
        <v>1182</v>
      </c>
      <c r="J84" s="2">
        <v>174</v>
      </c>
      <c r="K84" s="3" t="s">
        <v>1183</v>
      </c>
    </row>
    <row r="85" spans="1:11">
      <c r="A85" t="s">
        <v>1442</v>
      </c>
      <c r="B85" t="s">
        <v>1443</v>
      </c>
      <c r="C85" t="s">
        <v>1444</v>
      </c>
      <c r="D85" t="s">
        <v>1445</v>
      </c>
      <c r="E85" t="s">
        <v>689</v>
      </c>
      <c r="F85">
        <v>978</v>
      </c>
      <c r="G85" t="s">
        <v>690</v>
      </c>
      <c r="I85" s="2" t="s">
        <v>1446</v>
      </c>
      <c r="J85" s="2">
        <v>408</v>
      </c>
      <c r="K85" s="3" t="s">
        <v>1447</v>
      </c>
    </row>
    <row r="86" spans="1:11">
      <c r="A86" t="s">
        <v>1448</v>
      </c>
      <c r="B86" t="s">
        <v>1449</v>
      </c>
      <c r="C86" t="s">
        <v>1450</v>
      </c>
      <c r="D86" t="s">
        <v>1451</v>
      </c>
      <c r="E86" t="s">
        <v>1148</v>
      </c>
      <c r="F86">
        <v>208</v>
      </c>
      <c r="G86" t="s">
        <v>1149</v>
      </c>
      <c r="I86" s="2" t="s">
        <v>1452</v>
      </c>
      <c r="J86" s="2">
        <v>410</v>
      </c>
      <c r="K86" s="3" t="s">
        <v>1453</v>
      </c>
    </row>
    <row r="87" spans="1:11">
      <c r="A87" t="s">
        <v>1454</v>
      </c>
      <c r="B87" t="s">
        <v>1455</v>
      </c>
      <c r="C87" t="s">
        <v>1456</v>
      </c>
      <c r="D87" t="s">
        <v>1457</v>
      </c>
      <c r="E87" t="s">
        <v>762</v>
      </c>
      <c r="F87">
        <v>951</v>
      </c>
      <c r="G87" t="s">
        <v>763</v>
      </c>
      <c r="I87" s="2" t="s">
        <v>1458</v>
      </c>
      <c r="J87" s="2">
        <v>414</v>
      </c>
      <c r="K87" s="3" t="s">
        <v>1459</v>
      </c>
    </row>
    <row r="88" spans="1:11">
      <c r="A88" t="s">
        <v>1460</v>
      </c>
      <c r="B88" t="s">
        <v>1461</v>
      </c>
      <c r="C88" t="s">
        <v>1462</v>
      </c>
      <c r="D88" t="s">
        <v>1463</v>
      </c>
      <c r="E88" t="s">
        <v>689</v>
      </c>
      <c r="F88">
        <v>978</v>
      </c>
      <c r="G88" t="s">
        <v>690</v>
      </c>
      <c r="I88" s="2" t="s">
        <v>1112</v>
      </c>
      <c r="J88" s="2">
        <v>136</v>
      </c>
      <c r="K88" s="3" t="s">
        <v>1113</v>
      </c>
    </row>
    <row r="89" spans="1:11">
      <c r="A89" t="s">
        <v>1464</v>
      </c>
      <c r="B89" t="s">
        <v>1465</v>
      </c>
      <c r="C89" t="s">
        <v>1466</v>
      </c>
      <c r="D89" t="s">
        <v>1467</v>
      </c>
      <c r="E89" t="s">
        <v>199</v>
      </c>
      <c r="F89">
        <v>840</v>
      </c>
      <c r="G89" t="s">
        <v>659</v>
      </c>
      <c r="I89" s="2" t="s">
        <v>1468</v>
      </c>
      <c r="J89" s="2">
        <v>398</v>
      </c>
      <c r="K89" s="3" t="s">
        <v>1469</v>
      </c>
    </row>
    <row r="90" spans="1:11">
      <c r="A90" t="s">
        <v>1470</v>
      </c>
      <c r="B90" t="s">
        <v>1471</v>
      </c>
      <c r="C90" t="s">
        <v>1472</v>
      </c>
      <c r="D90" t="s">
        <v>1473</v>
      </c>
      <c r="E90" t="s">
        <v>1289</v>
      </c>
      <c r="F90">
        <v>320</v>
      </c>
      <c r="G90" t="s">
        <v>1290</v>
      </c>
      <c r="I90" s="2" t="s">
        <v>1474</v>
      </c>
      <c r="J90" s="2">
        <v>418</v>
      </c>
      <c r="K90" s="3" t="s">
        <v>1475</v>
      </c>
    </row>
    <row r="91" spans="1:11">
      <c r="A91" t="s">
        <v>1476</v>
      </c>
      <c r="B91" t="s">
        <v>1477</v>
      </c>
      <c r="C91" t="s">
        <v>1478</v>
      </c>
      <c r="D91" t="s">
        <v>1479</v>
      </c>
      <c r="E91" t="s">
        <v>1247</v>
      </c>
      <c r="F91">
        <v>0</v>
      </c>
      <c r="G91" t="s">
        <v>1248</v>
      </c>
      <c r="I91" s="2" t="s">
        <v>1480</v>
      </c>
      <c r="J91" s="2">
        <v>422</v>
      </c>
      <c r="K91" s="3" t="s">
        <v>1481</v>
      </c>
    </row>
    <row r="92" spans="1:11">
      <c r="A92" t="s">
        <v>1482</v>
      </c>
      <c r="B92" t="s">
        <v>1483</v>
      </c>
      <c r="C92" t="s">
        <v>1484</v>
      </c>
      <c r="D92" t="s">
        <v>1485</v>
      </c>
      <c r="E92" t="s">
        <v>1281</v>
      </c>
      <c r="F92">
        <v>324</v>
      </c>
      <c r="G92" t="s">
        <v>1282</v>
      </c>
      <c r="I92" s="2" t="s">
        <v>1486</v>
      </c>
      <c r="J92" s="2">
        <v>144</v>
      </c>
      <c r="K92" s="3" t="s">
        <v>1487</v>
      </c>
    </row>
    <row r="93" spans="1:11">
      <c r="A93" t="s">
        <v>1488</v>
      </c>
      <c r="B93" t="s">
        <v>1489</v>
      </c>
      <c r="C93" t="s">
        <v>1490</v>
      </c>
      <c r="D93" t="s">
        <v>1491</v>
      </c>
      <c r="E93" t="s">
        <v>947</v>
      </c>
      <c r="F93">
        <v>952</v>
      </c>
      <c r="G93" t="s">
        <v>948</v>
      </c>
      <c r="I93" s="2" t="s">
        <v>1492</v>
      </c>
      <c r="J93" s="2">
        <v>430</v>
      </c>
      <c r="K93" s="3" t="s">
        <v>1493</v>
      </c>
    </row>
    <row r="94" spans="1:11">
      <c r="A94" t="s">
        <v>1494</v>
      </c>
      <c r="B94" t="s">
        <v>1495</v>
      </c>
      <c r="C94" t="s">
        <v>1496</v>
      </c>
      <c r="D94" t="s">
        <v>1497</v>
      </c>
      <c r="E94" t="s">
        <v>1298</v>
      </c>
      <c r="F94">
        <v>328</v>
      </c>
      <c r="G94" t="s">
        <v>1299</v>
      </c>
      <c r="I94" s="2" t="s">
        <v>1498</v>
      </c>
      <c r="J94" s="2">
        <v>426</v>
      </c>
      <c r="K94" s="3" t="s">
        <v>1499</v>
      </c>
    </row>
    <row r="95" spans="1:11">
      <c r="A95" t="s">
        <v>1500</v>
      </c>
      <c r="B95" t="s">
        <v>1501</v>
      </c>
      <c r="C95" t="s">
        <v>1502</v>
      </c>
      <c r="D95" t="s">
        <v>1503</v>
      </c>
      <c r="E95" t="s">
        <v>1331</v>
      </c>
      <c r="F95">
        <v>332</v>
      </c>
      <c r="G95" t="s">
        <v>1332</v>
      </c>
      <c r="I95" s="2" t="s">
        <v>1504</v>
      </c>
      <c r="J95" s="2">
        <v>434</v>
      </c>
      <c r="K95" s="3" t="s">
        <v>1505</v>
      </c>
    </row>
    <row r="96" spans="1:11">
      <c r="A96" t="s">
        <v>1506</v>
      </c>
      <c r="B96" t="s">
        <v>1507</v>
      </c>
      <c r="C96" t="s">
        <v>1508</v>
      </c>
      <c r="D96" t="s">
        <v>1509</v>
      </c>
      <c r="I96" s="2" t="s">
        <v>1510</v>
      </c>
      <c r="J96" s="2">
        <v>504</v>
      </c>
      <c r="K96" s="3" t="s">
        <v>1511</v>
      </c>
    </row>
    <row r="97" spans="1:11">
      <c r="A97" t="s">
        <v>1512</v>
      </c>
      <c r="B97" t="s">
        <v>1513</v>
      </c>
      <c r="C97" t="s">
        <v>1514</v>
      </c>
      <c r="D97" t="s">
        <v>1515</v>
      </c>
      <c r="E97" t="s">
        <v>1315</v>
      </c>
      <c r="F97">
        <v>340</v>
      </c>
      <c r="G97" t="s">
        <v>1316</v>
      </c>
      <c r="I97" s="2" t="s">
        <v>1516</v>
      </c>
      <c r="J97" s="2">
        <v>498</v>
      </c>
      <c r="K97" s="3" t="s">
        <v>1517</v>
      </c>
    </row>
    <row r="98" spans="1:11">
      <c r="A98" t="s">
        <v>1518</v>
      </c>
      <c r="B98" t="s">
        <v>1519</v>
      </c>
      <c r="C98" t="s">
        <v>1520</v>
      </c>
      <c r="D98" t="s">
        <v>1521</v>
      </c>
      <c r="E98" t="s">
        <v>1306</v>
      </c>
      <c r="F98">
        <v>344</v>
      </c>
      <c r="G98" t="s">
        <v>1307</v>
      </c>
      <c r="I98" s="2" t="s">
        <v>1522</v>
      </c>
      <c r="J98" s="2">
        <v>969</v>
      </c>
      <c r="K98" s="3" t="s">
        <v>1523</v>
      </c>
    </row>
    <row r="99" spans="1:11">
      <c r="A99" t="s">
        <v>1524</v>
      </c>
      <c r="B99" t="s">
        <v>1525</v>
      </c>
      <c r="C99" t="s">
        <v>1526</v>
      </c>
      <c r="D99" t="s">
        <v>1527</v>
      </c>
      <c r="E99" t="s">
        <v>1342</v>
      </c>
      <c r="F99">
        <v>348</v>
      </c>
      <c r="G99" t="s">
        <v>1343</v>
      </c>
      <c r="I99" s="2" t="s">
        <v>1528</v>
      </c>
      <c r="J99" s="2">
        <v>807</v>
      </c>
      <c r="K99" s="3" t="s">
        <v>1529</v>
      </c>
    </row>
    <row r="100" spans="1:11">
      <c r="A100" t="s">
        <v>1530</v>
      </c>
      <c r="B100" t="s">
        <v>1531</v>
      </c>
      <c r="C100" t="s">
        <v>1532</v>
      </c>
      <c r="D100" t="s">
        <v>1533</v>
      </c>
      <c r="E100" t="s">
        <v>1398</v>
      </c>
      <c r="F100">
        <v>352</v>
      </c>
      <c r="G100" t="s">
        <v>1399</v>
      </c>
      <c r="I100" s="2" t="s">
        <v>1534</v>
      </c>
      <c r="J100" s="2">
        <v>104</v>
      </c>
      <c r="K100" s="3" t="s">
        <v>1535</v>
      </c>
    </row>
    <row r="101" spans="1:11">
      <c r="A101" t="s">
        <v>1536</v>
      </c>
      <c r="B101" t="s">
        <v>1537</v>
      </c>
      <c r="C101" t="s">
        <v>1538</v>
      </c>
      <c r="D101" t="s">
        <v>1539</v>
      </c>
      <c r="E101" t="s">
        <v>1376</v>
      </c>
      <c r="F101">
        <v>356</v>
      </c>
      <c r="G101" t="s">
        <v>1377</v>
      </c>
      <c r="I101" s="2" t="s">
        <v>1540</v>
      </c>
      <c r="J101" s="2">
        <v>496</v>
      </c>
      <c r="K101" s="3" t="s">
        <v>1541</v>
      </c>
    </row>
    <row r="102" spans="1:11">
      <c r="A102" t="s">
        <v>1542</v>
      </c>
      <c r="B102" t="s">
        <v>1543</v>
      </c>
      <c r="C102" t="s">
        <v>1544</v>
      </c>
      <c r="D102" t="s">
        <v>1545</v>
      </c>
      <c r="E102" t="s">
        <v>1351</v>
      </c>
      <c r="F102">
        <v>360</v>
      </c>
      <c r="G102" t="s">
        <v>1352</v>
      </c>
      <c r="I102" s="2" t="s">
        <v>1546</v>
      </c>
      <c r="J102" s="2">
        <v>446</v>
      </c>
      <c r="K102" s="3" t="s">
        <v>1547</v>
      </c>
    </row>
    <row r="103" spans="1:11">
      <c r="A103" t="s">
        <v>1548</v>
      </c>
      <c r="B103" t="s">
        <v>1549</v>
      </c>
      <c r="C103" t="s">
        <v>1550</v>
      </c>
      <c r="D103" t="s">
        <v>1551</v>
      </c>
      <c r="E103" t="s">
        <v>1392</v>
      </c>
      <c r="F103">
        <v>364</v>
      </c>
      <c r="G103" t="s">
        <v>1393</v>
      </c>
      <c r="I103" s="2" t="s">
        <v>1552</v>
      </c>
      <c r="J103" s="2">
        <v>478</v>
      </c>
      <c r="K103" s="3" t="s">
        <v>1553</v>
      </c>
    </row>
    <row r="104" spans="1:11">
      <c r="A104" t="s">
        <v>1554</v>
      </c>
      <c r="B104" t="s">
        <v>1555</v>
      </c>
      <c r="C104" t="s">
        <v>1556</v>
      </c>
      <c r="D104" t="s">
        <v>1557</v>
      </c>
      <c r="E104" t="s">
        <v>1384</v>
      </c>
      <c r="F104">
        <v>368</v>
      </c>
      <c r="G104" t="s">
        <v>1385</v>
      </c>
      <c r="I104" s="2" t="s">
        <v>1558</v>
      </c>
      <c r="J104" s="2">
        <v>480</v>
      </c>
      <c r="K104" s="3" t="s">
        <v>1559</v>
      </c>
    </row>
    <row r="105" spans="1:11">
      <c r="A105" t="s">
        <v>1560</v>
      </c>
      <c r="B105" t="s">
        <v>1561</v>
      </c>
      <c r="C105" t="s">
        <v>1562</v>
      </c>
      <c r="D105" t="s">
        <v>1563</v>
      </c>
      <c r="E105" t="s">
        <v>689</v>
      </c>
      <c r="F105">
        <v>978</v>
      </c>
      <c r="G105" t="s">
        <v>690</v>
      </c>
      <c r="I105" s="2" t="s">
        <v>1564</v>
      </c>
      <c r="J105" s="2">
        <v>462</v>
      </c>
      <c r="K105" s="3" t="s">
        <v>1565</v>
      </c>
    </row>
    <row r="106" spans="1:11">
      <c r="A106" t="s">
        <v>1566</v>
      </c>
      <c r="B106" t="s">
        <v>1567</v>
      </c>
      <c r="C106" t="s">
        <v>1568</v>
      </c>
      <c r="D106" t="s">
        <v>1569</v>
      </c>
      <c r="E106" t="s">
        <v>1368</v>
      </c>
      <c r="F106">
        <v>0</v>
      </c>
      <c r="G106" t="s">
        <v>1369</v>
      </c>
      <c r="I106" s="2" t="s">
        <v>1570</v>
      </c>
      <c r="J106" s="2">
        <v>454</v>
      </c>
      <c r="K106" s="3" t="s">
        <v>1571</v>
      </c>
    </row>
    <row r="107" spans="1:11">
      <c r="A107" t="s">
        <v>1572</v>
      </c>
      <c r="B107" t="s">
        <v>1573</v>
      </c>
      <c r="C107" t="s">
        <v>1574</v>
      </c>
      <c r="D107" t="s">
        <v>1575</v>
      </c>
      <c r="E107" t="s">
        <v>1359</v>
      </c>
      <c r="F107">
        <v>376</v>
      </c>
      <c r="G107" t="s">
        <v>1360</v>
      </c>
      <c r="I107" s="2" t="s">
        <v>1576</v>
      </c>
      <c r="J107" s="2">
        <v>484</v>
      </c>
      <c r="K107" s="3" t="s">
        <v>1577</v>
      </c>
    </row>
    <row r="108" spans="1:11">
      <c r="A108" t="s">
        <v>1578</v>
      </c>
      <c r="B108" t="s">
        <v>1579</v>
      </c>
      <c r="C108" t="s">
        <v>1580</v>
      </c>
      <c r="D108" t="s">
        <v>1581</v>
      </c>
      <c r="E108" t="s">
        <v>689</v>
      </c>
      <c r="F108">
        <v>978</v>
      </c>
      <c r="G108" t="s">
        <v>690</v>
      </c>
      <c r="I108" s="2" t="s">
        <v>1582</v>
      </c>
      <c r="J108" s="2">
        <v>458</v>
      </c>
      <c r="K108" s="3" t="s">
        <v>1583</v>
      </c>
    </row>
    <row r="109" spans="1:11">
      <c r="A109" t="s">
        <v>1584</v>
      </c>
      <c r="B109" t="s">
        <v>1585</v>
      </c>
      <c r="C109" t="s">
        <v>1586</v>
      </c>
      <c r="D109" t="s">
        <v>1587</v>
      </c>
      <c r="E109" t="s">
        <v>1410</v>
      </c>
      <c r="F109">
        <v>388</v>
      </c>
      <c r="G109" t="s">
        <v>1411</v>
      </c>
      <c r="I109" s="2" t="s">
        <v>1588</v>
      </c>
      <c r="J109" s="2">
        <v>943</v>
      </c>
      <c r="K109" s="3" t="s">
        <v>1589</v>
      </c>
    </row>
    <row r="110" spans="1:11">
      <c r="A110" t="s">
        <v>1590</v>
      </c>
      <c r="B110" t="s">
        <v>1591</v>
      </c>
      <c r="C110" t="s">
        <v>1592</v>
      </c>
      <c r="D110" t="s">
        <v>1593</v>
      </c>
      <c r="E110" t="s">
        <v>1422</v>
      </c>
      <c r="F110">
        <v>392</v>
      </c>
      <c r="G110" t="s">
        <v>1423</v>
      </c>
      <c r="I110" s="2" t="s">
        <v>1594</v>
      </c>
      <c r="J110" s="2">
        <v>516</v>
      </c>
      <c r="K110" s="3" t="s">
        <v>1595</v>
      </c>
    </row>
    <row r="111" spans="1:11">
      <c r="A111" t="s">
        <v>1596</v>
      </c>
      <c r="B111" t="s">
        <v>1597</v>
      </c>
      <c r="C111" t="s">
        <v>1598</v>
      </c>
      <c r="D111" t="s">
        <v>1599</v>
      </c>
      <c r="E111" t="s">
        <v>1404</v>
      </c>
      <c r="F111">
        <v>0</v>
      </c>
      <c r="G111" t="s">
        <v>1405</v>
      </c>
      <c r="I111" s="2" t="s">
        <v>1600</v>
      </c>
      <c r="J111" s="2">
        <v>566</v>
      </c>
      <c r="K111" s="3" t="s">
        <v>1601</v>
      </c>
    </row>
    <row r="112" spans="1:11">
      <c r="A112" t="s">
        <v>1602</v>
      </c>
      <c r="B112" t="s">
        <v>1603</v>
      </c>
      <c r="C112" t="s">
        <v>1604</v>
      </c>
      <c r="D112" t="s">
        <v>1605</v>
      </c>
      <c r="E112" t="s">
        <v>1416</v>
      </c>
      <c r="F112">
        <v>400</v>
      </c>
      <c r="G112" t="s">
        <v>1417</v>
      </c>
      <c r="I112" s="2" t="s">
        <v>1606</v>
      </c>
      <c r="J112" s="2">
        <v>558</v>
      </c>
      <c r="K112" s="3" t="s">
        <v>1607</v>
      </c>
    </row>
    <row r="113" spans="1:11">
      <c r="A113" t="s">
        <v>1608</v>
      </c>
      <c r="B113" t="s">
        <v>1609</v>
      </c>
      <c r="C113" t="s">
        <v>1610</v>
      </c>
      <c r="D113" t="s">
        <v>1611</v>
      </c>
      <c r="E113" t="s">
        <v>1468</v>
      </c>
      <c r="F113">
        <v>398</v>
      </c>
      <c r="G113" t="s">
        <v>1469</v>
      </c>
      <c r="I113" s="2" t="s">
        <v>1612</v>
      </c>
      <c r="J113" s="2">
        <v>578</v>
      </c>
      <c r="K113" s="3" t="s">
        <v>1613</v>
      </c>
    </row>
    <row r="114" spans="1:11">
      <c r="A114" t="s">
        <v>1614</v>
      </c>
      <c r="B114" t="s">
        <v>1615</v>
      </c>
      <c r="C114" t="s">
        <v>1616</v>
      </c>
      <c r="D114" t="s">
        <v>1617</v>
      </c>
      <c r="E114" t="s">
        <v>1428</v>
      </c>
      <c r="F114">
        <v>404</v>
      </c>
      <c r="G114" t="s">
        <v>1429</v>
      </c>
      <c r="I114" s="2" t="s">
        <v>1618</v>
      </c>
      <c r="J114" s="2">
        <v>524</v>
      </c>
      <c r="K114" s="3" t="s">
        <v>1619</v>
      </c>
    </row>
    <row r="115" spans="1:11">
      <c r="A115" t="s">
        <v>1620</v>
      </c>
      <c r="B115" t="s">
        <v>1621</v>
      </c>
      <c r="C115" t="s">
        <v>1622</v>
      </c>
      <c r="D115" t="s">
        <v>1623</v>
      </c>
      <c r="I115" s="2" t="s">
        <v>1624</v>
      </c>
      <c r="J115" s="2">
        <v>554</v>
      </c>
      <c r="K115" s="3" t="s">
        <v>1625</v>
      </c>
    </row>
    <row r="116" spans="1:11">
      <c r="A116" t="s">
        <v>1626</v>
      </c>
      <c r="B116" t="s">
        <v>1627</v>
      </c>
      <c r="C116" t="s">
        <v>1628</v>
      </c>
      <c r="D116" t="s">
        <v>1629</v>
      </c>
      <c r="E116" t="s">
        <v>1446</v>
      </c>
      <c r="F116">
        <v>408</v>
      </c>
      <c r="G116" t="s">
        <v>1447</v>
      </c>
      <c r="I116" s="2" t="s">
        <v>1630</v>
      </c>
      <c r="J116" s="2">
        <v>512</v>
      </c>
      <c r="K116" s="3" t="s">
        <v>1631</v>
      </c>
    </row>
    <row r="117" spans="1:11">
      <c r="A117" t="s">
        <v>1632</v>
      </c>
      <c r="B117" t="s">
        <v>1633</v>
      </c>
      <c r="C117" t="s">
        <v>1634</v>
      </c>
      <c r="D117" t="s">
        <v>1635</v>
      </c>
      <c r="E117" t="s">
        <v>1452</v>
      </c>
      <c r="F117">
        <v>410</v>
      </c>
      <c r="G117" t="s">
        <v>1453</v>
      </c>
      <c r="I117" s="2" t="s">
        <v>1636</v>
      </c>
      <c r="J117" s="2">
        <v>590</v>
      </c>
      <c r="K117" s="3" t="s">
        <v>1637</v>
      </c>
    </row>
    <row r="118" spans="1:11">
      <c r="A118" t="s">
        <v>1638</v>
      </c>
      <c r="B118" t="s">
        <v>1639</v>
      </c>
      <c r="C118" t="s">
        <v>1640</v>
      </c>
      <c r="D118" t="s">
        <v>1641</v>
      </c>
      <c r="E118" t="s">
        <v>689</v>
      </c>
      <c r="F118">
        <v>978</v>
      </c>
      <c r="G118" t="s">
        <v>690</v>
      </c>
      <c r="I118" s="2" t="s">
        <v>1642</v>
      </c>
      <c r="J118" s="2">
        <v>604</v>
      </c>
      <c r="K118" s="3" t="s">
        <v>1643</v>
      </c>
    </row>
    <row r="119" spans="1:11">
      <c r="A119" t="s">
        <v>1644</v>
      </c>
      <c r="B119" t="s">
        <v>1645</v>
      </c>
      <c r="C119" t="s">
        <v>1646</v>
      </c>
      <c r="D119" t="s">
        <v>1647</v>
      </c>
      <c r="E119" t="s">
        <v>1458</v>
      </c>
      <c r="F119">
        <v>414</v>
      </c>
      <c r="G119" t="s">
        <v>1459</v>
      </c>
      <c r="I119" s="2" t="s">
        <v>1648</v>
      </c>
      <c r="J119" s="2">
        <v>598</v>
      </c>
      <c r="K119" s="3" t="s">
        <v>1649</v>
      </c>
    </row>
    <row r="120" spans="1:11">
      <c r="A120" t="s">
        <v>1650</v>
      </c>
      <c r="B120" t="s">
        <v>1651</v>
      </c>
      <c r="C120" t="s">
        <v>1652</v>
      </c>
      <c r="D120" t="s">
        <v>1653</v>
      </c>
      <c r="E120" t="s">
        <v>1434</v>
      </c>
      <c r="F120">
        <v>417</v>
      </c>
      <c r="G120" t="s">
        <v>1435</v>
      </c>
      <c r="I120" s="2" t="s">
        <v>1654</v>
      </c>
      <c r="J120" s="2">
        <v>608</v>
      </c>
      <c r="K120" s="3" t="s">
        <v>1655</v>
      </c>
    </row>
    <row r="121" spans="1:11">
      <c r="A121" t="s">
        <v>1656</v>
      </c>
      <c r="B121" t="s">
        <v>1657</v>
      </c>
      <c r="C121" t="s">
        <v>1658</v>
      </c>
      <c r="D121" t="s">
        <v>1659</v>
      </c>
      <c r="E121" t="s">
        <v>1474</v>
      </c>
      <c r="F121">
        <v>418</v>
      </c>
      <c r="G121" t="s">
        <v>1475</v>
      </c>
      <c r="I121" s="2" t="s">
        <v>1660</v>
      </c>
      <c r="J121" s="2">
        <v>586</v>
      </c>
      <c r="K121" s="3" t="s">
        <v>1661</v>
      </c>
    </row>
    <row r="122" spans="1:11">
      <c r="A122" t="s">
        <v>1662</v>
      </c>
      <c r="B122" t="s">
        <v>1663</v>
      </c>
      <c r="C122" t="s">
        <v>1664</v>
      </c>
      <c r="D122" t="s">
        <v>1665</v>
      </c>
      <c r="E122" t="s">
        <v>689</v>
      </c>
      <c r="F122">
        <v>978</v>
      </c>
      <c r="G122" t="s">
        <v>690</v>
      </c>
      <c r="I122" s="2" t="s">
        <v>1666</v>
      </c>
      <c r="J122" s="2">
        <v>985</v>
      </c>
      <c r="K122" s="3" t="s">
        <v>1667</v>
      </c>
    </row>
    <row r="123" spans="1:11">
      <c r="A123" t="s">
        <v>1668</v>
      </c>
      <c r="B123" t="s">
        <v>1669</v>
      </c>
      <c r="C123" t="s">
        <v>1670</v>
      </c>
      <c r="D123" t="s">
        <v>1671</v>
      </c>
      <c r="E123" t="s">
        <v>1480</v>
      </c>
      <c r="F123">
        <v>422</v>
      </c>
      <c r="G123" t="s">
        <v>1481</v>
      </c>
      <c r="I123" s="2" t="s">
        <v>1672</v>
      </c>
      <c r="J123" s="2">
        <v>600</v>
      </c>
      <c r="K123" s="3" t="s">
        <v>1673</v>
      </c>
    </row>
    <row r="124" spans="1:11">
      <c r="A124" t="s">
        <v>1674</v>
      </c>
      <c r="B124" t="s">
        <v>1675</v>
      </c>
      <c r="C124" t="s">
        <v>1676</v>
      </c>
      <c r="D124" t="s">
        <v>1677</v>
      </c>
      <c r="E124" t="s">
        <v>1498</v>
      </c>
      <c r="F124">
        <v>426</v>
      </c>
      <c r="G124" t="s">
        <v>1499</v>
      </c>
      <c r="I124" s="2" t="s">
        <v>1678</v>
      </c>
      <c r="J124" s="2">
        <v>634</v>
      </c>
      <c r="K124" s="3" t="s">
        <v>1679</v>
      </c>
    </row>
    <row r="125" spans="1:11">
      <c r="A125" t="s">
        <v>1680</v>
      </c>
      <c r="B125" t="s">
        <v>1681</v>
      </c>
      <c r="C125" t="s">
        <v>1682</v>
      </c>
      <c r="D125" t="s">
        <v>1683</v>
      </c>
      <c r="E125" t="s">
        <v>1492</v>
      </c>
      <c r="F125">
        <v>430</v>
      </c>
      <c r="G125" t="s">
        <v>1493</v>
      </c>
      <c r="I125" s="2" t="s">
        <v>1684</v>
      </c>
      <c r="J125" s="2">
        <v>946</v>
      </c>
      <c r="K125" s="3" t="s">
        <v>1685</v>
      </c>
    </row>
    <row r="126" spans="1:11">
      <c r="A126" t="s">
        <v>1686</v>
      </c>
      <c r="B126" t="s">
        <v>1687</v>
      </c>
      <c r="C126" t="s">
        <v>1688</v>
      </c>
      <c r="D126" t="s">
        <v>1689</v>
      </c>
      <c r="E126" t="s">
        <v>1504</v>
      </c>
      <c r="F126">
        <v>434</v>
      </c>
      <c r="G126" t="s">
        <v>1505</v>
      </c>
      <c r="I126" s="2" t="s">
        <v>1690</v>
      </c>
      <c r="J126" s="2">
        <v>941</v>
      </c>
      <c r="K126" s="3" t="s">
        <v>1691</v>
      </c>
    </row>
    <row r="127" spans="1:11">
      <c r="A127" t="s">
        <v>1692</v>
      </c>
      <c r="B127" t="s">
        <v>1693</v>
      </c>
      <c r="C127" t="s">
        <v>1694</v>
      </c>
      <c r="D127" t="s">
        <v>1695</v>
      </c>
      <c r="E127" t="s">
        <v>1062</v>
      </c>
      <c r="F127">
        <v>756</v>
      </c>
      <c r="G127" t="s">
        <v>1063</v>
      </c>
      <c r="I127" s="2" t="s">
        <v>1696</v>
      </c>
      <c r="J127" s="2">
        <v>643</v>
      </c>
      <c r="K127" s="3" t="s">
        <v>1697</v>
      </c>
    </row>
    <row r="128" spans="1:11">
      <c r="A128" t="s">
        <v>1698</v>
      </c>
      <c r="B128" t="s">
        <v>1699</v>
      </c>
      <c r="C128" t="s">
        <v>1700</v>
      </c>
      <c r="D128" t="s">
        <v>1701</v>
      </c>
      <c r="E128" t="s">
        <v>689</v>
      </c>
      <c r="F128">
        <v>978</v>
      </c>
      <c r="G128" t="s">
        <v>690</v>
      </c>
      <c r="I128" s="2" t="s">
        <v>1702</v>
      </c>
      <c r="J128" s="2">
        <v>646</v>
      </c>
      <c r="K128" s="3" t="s">
        <v>1703</v>
      </c>
    </row>
    <row r="129" spans="1:11">
      <c r="A129" t="s">
        <v>1704</v>
      </c>
      <c r="B129" t="s">
        <v>1705</v>
      </c>
      <c r="C129" t="s">
        <v>1706</v>
      </c>
      <c r="D129" t="s">
        <v>1707</v>
      </c>
      <c r="E129" t="s">
        <v>689</v>
      </c>
      <c r="F129">
        <v>978</v>
      </c>
      <c r="G129" t="s">
        <v>690</v>
      </c>
      <c r="I129" s="2" t="s">
        <v>1708</v>
      </c>
      <c r="J129" s="2">
        <v>682</v>
      </c>
      <c r="K129" s="3" t="s">
        <v>1709</v>
      </c>
    </row>
    <row r="130" spans="1:11">
      <c r="A130" t="s">
        <v>1710</v>
      </c>
      <c r="B130" t="s">
        <v>1711</v>
      </c>
      <c r="C130" t="s">
        <v>1712</v>
      </c>
      <c r="D130" t="s">
        <v>1713</v>
      </c>
      <c r="E130" t="s">
        <v>1546</v>
      </c>
      <c r="F130">
        <v>446</v>
      </c>
      <c r="G130" t="s">
        <v>1547</v>
      </c>
      <c r="I130" s="2" t="s">
        <v>1714</v>
      </c>
      <c r="J130" s="2">
        <v>90</v>
      </c>
      <c r="K130" s="3" t="s">
        <v>1715</v>
      </c>
    </row>
    <row r="131" spans="1:11">
      <c r="A131" t="s">
        <v>1716</v>
      </c>
      <c r="B131" t="s">
        <v>1717</v>
      </c>
      <c r="C131" t="s">
        <v>1528</v>
      </c>
      <c r="D131" t="s">
        <v>1718</v>
      </c>
      <c r="E131" t="s">
        <v>1528</v>
      </c>
      <c r="F131">
        <v>807</v>
      </c>
      <c r="G131" t="s">
        <v>1529</v>
      </c>
      <c r="I131" s="2" t="s">
        <v>1719</v>
      </c>
      <c r="J131" s="2">
        <v>690</v>
      </c>
      <c r="K131" s="3" t="s">
        <v>1720</v>
      </c>
    </row>
    <row r="132" spans="1:11">
      <c r="A132" t="s">
        <v>1721</v>
      </c>
      <c r="B132" t="s">
        <v>1722</v>
      </c>
      <c r="C132" t="s">
        <v>1723</v>
      </c>
      <c r="D132" t="s">
        <v>1724</v>
      </c>
      <c r="E132" t="s">
        <v>1522</v>
      </c>
      <c r="F132">
        <v>969</v>
      </c>
      <c r="G132" t="s">
        <v>1523</v>
      </c>
      <c r="I132" s="2" t="s">
        <v>1725</v>
      </c>
      <c r="J132" s="2">
        <v>938</v>
      </c>
      <c r="K132" s="3" t="s">
        <v>1726</v>
      </c>
    </row>
    <row r="133" spans="1:11">
      <c r="A133" t="s">
        <v>1727</v>
      </c>
      <c r="B133" t="s">
        <v>1728</v>
      </c>
      <c r="C133" t="s">
        <v>1729</v>
      </c>
      <c r="D133" t="s">
        <v>1730</v>
      </c>
      <c r="E133" t="s">
        <v>1570</v>
      </c>
      <c r="F133">
        <v>454</v>
      </c>
      <c r="G133" t="s">
        <v>1571</v>
      </c>
      <c r="I133" s="2" t="s">
        <v>1731</v>
      </c>
      <c r="J133" s="2">
        <v>752</v>
      </c>
      <c r="K133" s="3" t="s">
        <v>1732</v>
      </c>
    </row>
    <row r="134" spans="1:11">
      <c r="A134" t="s">
        <v>1733</v>
      </c>
      <c r="B134" t="s">
        <v>1734</v>
      </c>
      <c r="C134" t="s">
        <v>1735</v>
      </c>
      <c r="D134" t="s">
        <v>1736</v>
      </c>
      <c r="E134" t="s">
        <v>1582</v>
      </c>
      <c r="F134">
        <v>458</v>
      </c>
      <c r="G134" t="s">
        <v>1583</v>
      </c>
      <c r="I134" s="2" t="s">
        <v>1737</v>
      </c>
      <c r="J134" s="2">
        <v>702</v>
      </c>
      <c r="K134" s="3" t="s">
        <v>1738</v>
      </c>
    </row>
    <row r="135" spans="1:11">
      <c r="A135" t="s">
        <v>1739</v>
      </c>
      <c r="B135" t="s">
        <v>1740</v>
      </c>
      <c r="C135" t="s">
        <v>1741</v>
      </c>
      <c r="D135" t="s">
        <v>1742</v>
      </c>
      <c r="E135" t="s">
        <v>1564</v>
      </c>
      <c r="F135">
        <v>462</v>
      </c>
      <c r="G135" t="s">
        <v>1565</v>
      </c>
      <c r="I135" s="2" t="s">
        <v>1743</v>
      </c>
      <c r="J135" s="2">
        <v>654</v>
      </c>
      <c r="K135" s="3" t="s">
        <v>1744</v>
      </c>
    </row>
    <row r="136" spans="1:11">
      <c r="A136" t="s">
        <v>1745</v>
      </c>
      <c r="B136" t="s">
        <v>1746</v>
      </c>
      <c r="C136" t="s">
        <v>1747</v>
      </c>
      <c r="D136" t="s">
        <v>1748</v>
      </c>
      <c r="E136" t="s">
        <v>947</v>
      </c>
      <c r="F136">
        <v>952</v>
      </c>
      <c r="G136" t="s">
        <v>948</v>
      </c>
      <c r="I136" s="2" t="s">
        <v>1749</v>
      </c>
      <c r="J136" s="2">
        <v>694</v>
      </c>
      <c r="K136" s="3" t="s">
        <v>1750</v>
      </c>
    </row>
    <row r="137" spans="1:11">
      <c r="A137" t="s">
        <v>1751</v>
      </c>
      <c r="B137" t="s">
        <v>1752</v>
      </c>
      <c r="C137" t="s">
        <v>1753</v>
      </c>
      <c r="D137" t="s">
        <v>1754</v>
      </c>
      <c r="E137" t="s">
        <v>689</v>
      </c>
      <c r="F137">
        <v>978</v>
      </c>
      <c r="G137" t="s">
        <v>690</v>
      </c>
      <c r="I137" s="2" t="s">
        <v>1755</v>
      </c>
      <c r="J137" s="2">
        <v>706</v>
      </c>
      <c r="K137" s="3" t="s">
        <v>1756</v>
      </c>
    </row>
    <row r="138" spans="1:11">
      <c r="A138" t="s">
        <v>1757</v>
      </c>
      <c r="B138" t="s">
        <v>1758</v>
      </c>
      <c r="C138" t="s">
        <v>1759</v>
      </c>
      <c r="D138" t="s">
        <v>1760</v>
      </c>
      <c r="E138" t="s">
        <v>199</v>
      </c>
      <c r="F138">
        <v>840</v>
      </c>
      <c r="G138" t="s">
        <v>659</v>
      </c>
      <c r="I138" s="2" t="s">
        <v>1761</v>
      </c>
      <c r="J138" s="2">
        <v>968</v>
      </c>
      <c r="K138" s="3" t="s">
        <v>1762</v>
      </c>
    </row>
    <row r="139" spans="1:11">
      <c r="A139" t="s">
        <v>1763</v>
      </c>
      <c r="B139" t="s">
        <v>1764</v>
      </c>
      <c r="C139" t="s">
        <v>1765</v>
      </c>
      <c r="D139" t="s">
        <v>1766</v>
      </c>
      <c r="E139" t="s">
        <v>689</v>
      </c>
      <c r="F139">
        <v>978</v>
      </c>
      <c r="G139" t="s">
        <v>690</v>
      </c>
      <c r="I139" s="2" t="s">
        <v>1767</v>
      </c>
      <c r="J139" s="2">
        <v>728</v>
      </c>
      <c r="K139" s="3" t="s">
        <v>1768</v>
      </c>
    </row>
    <row r="140" spans="1:11">
      <c r="A140" t="s">
        <v>1769</v>
      </c>
      <c r="B140" t="s">
        <v>1770</v>
      </c>
      <c r="C140" t="s">
        <v>1771</v>
      </c>
      <c r="D140" t="s">
        <v>1772</v>
      </c>
      <c r="E140" t="s">
        <v>1552</v>
      </c>
      <c r="F140">
        <v>478</v>
      </c>
      <c r="G140" t="s">
        <v>1553</v>
      </c>
      <c r="I140" s="2" t="s">
        <v>1773</v>
      </c>
      <c r="J140" s="2">
        <v>678</v>
      </c>
      <c r="K140" s="3" t="s">
        <v>1774</v>
      </c>
    </row>
    <row r="141" spans="1:11">
      <c r="A141" t="s">
        <v>1775</v>
      </c>
      <c r="B141" t="s">
        <v>1776</v>
      </c>
      <c r="C141" t="s">
        <v>1777</v>
      </c>
      <c r="D141" t="s">
        <v>1778</v>
      </c>
      <c r="E141" t="s">
        <v>1558</v>
      </c>
      <c r="F141">
        <v>480</v>
      </c>
      <c r="G141" t="s">
        <v>1559</v>
      </c>
      <c r="I141" s="2" t="s">
        <v>1779</v>
      </c>
      <c r="J141" s="2">
        <v>760</v>
      </c>
      <c r="K141" s="3" t="s">
        <v>1780</v>
      </c>
    </row>
    <row r="142" spans="1:11">
      <c r="A142" t="s">
        <v>1781</v>
      </c>
      <c r="B142" t="s">
        <v>1782</v>
      </c>
      <c r="C142" t="s">
        <v>1783</v>
      </c>
      <c r="D142" t="s">
        <v>1784</v>
      </c>
      <c r="E142" t="s">
        <v>689</v>
      </c>
      <c r="F142">
        <v>978</v>
      </c>
      <c r="G142" t="s">
        <v>690</v>
      </c>
      <c r="I142" s="2" t="s">
        <v>1340</v>
      </c>
      <c r="J142" s="2">
        <v>748</v>
      </c>
      <c r="K142" s="3" t="s">
        <v>1341</v>
      </c>
    </row>
    <row r="143" spans="1:11">
      <c r="A143" t="s">
        <v>1785</v>
      </c>
      <c r="B143" t="s">
        <v>1786</v>
      </c>
      <c r="C143" t="s">
        <v>1787</v>
      </c>
      <c r="D143" t="s">
        <v>1788</v>
      </c>
      <c r="E143" t="s">
        <v>1576</v>
      </c>
      <c r="F143">
        <v>484</v>
      </c>
      <c r="G143" t="s">
        <v>1577</v>
      </c>
      <c r="I143" s="2" t="s">
        <v>1789</v>
      </c>
      <c r="J143" s="2">
        <v>764</v>
      </c>
      <c r="K143" s="3" t="s">
        <v>1790</v>
      </c>
    </row>
    <row r="144" spans="1:11">
      <c r="A144" t="s">
        <v>1791</v>
      </c>
      <c r="B144" t="s">
        <v>1792</v>
      </c>
      <c r="C144" t="s">
        <v>1793</v>
      </c>
      <c r="D144" t="s">
        <v>1794</v>
      </c>
      <c r="E144" t="s">
        <v>199</v>
      </c>
      <c r="F144">
        <v>840</v>
      </c>
      <c r="G144" t="s">
        <v>659</v>
      </c>
      <c r="I144" s="2" t="s">
        <v>1795</v>
      </c>
      <c r="J144" s="2">
        <v>972</v>
      </c>
      <c r="K144" s="3" t="s">
        <v>1796</v>
      </c>
    </row>
    <row r="145" spans="1:11">
      <c r="A145" t="s">
        <v>1797</v>
      </c>
      <c r="B145" t="s">
        <v>1798</v>
      </c>
      <c r="C145" t="s">
        <v>1799</v>
      </c>
      <c r="D145" t="s">
        <v>1800</v>
      </c>
      <c r="E145" t="s">
        <v>1516</v>
      </c>
      <c r="F145">
        <v>498</v>
      </c>
      <c r="G145" t="s">
        <v>1517</v>
      </c>
      <c r="I145" s="2" t="s">
        <v>1801</v>
      </c>
      <c r="J145" s="2">
        <v>934</v>
      </c>
      <c r="K145" s="3" t="s">
        <v>1802</v>
      </c>
    </row>
    <row r="146" spans="1:11">
      <c r="A146" t="s">
        <v>1803</v>
      </c>
      <c r="B146" t="s">
        <v>1804</v>
      </c>
      <c r="C146" t="s">
        <v>1805</v>
      </c>
      <c r="D146" t="s">
        <v>1806</v>
      </c>
      <c r="E146" t="s">
        <v>689</v>
      </c>
      <c r="F146">
        <v>978</v>
      </c>
      <c r="G146" t="s">
        <v>690</v>
      </c>
      <c r="I146" s="2" t="s">
        <v>1807</v>
      </c>
      <c r="J146" s="2">
        <v>788</v>
      </c>
      <c r="K146" s="3" t="s">
        <v>1808</v>
      </c>
    </row>
    <row r="147" spans="1:11">
      <c r="A147" t="s">
        <v>1809</v>
      </c>
      <c r="B147" t="s">
        <v>1810</v>
      </c>
      <c r="C147" t="s">
        <v>1811</v>
      </c>
      <c r="D147" t="s">
        <v>1812</v>
      </c>
      <c r="E147" t="s">
        <v>1540</v>
      </c>
      <c r="F147">
        <v>496</v>
      </c>
      <c r="G147" t="s">
        <v>1541</v>
      </c>
      <c r="I147" s="2" t="s">
        <v>1813</v>
      </c>
      <c r="J147" s="2">
        <v>776</v>
      </c>
      <c r="K147" s="3" t="s">
        <v>1814</v>
      </c>
    </row>
    <row r="148" spans="1:11">
      <c r="A148" t="s">
        <v>1815</v>
      </c>
      <c r="B148" t="s">
        <v>1816</v>
      </c>
      <c r="C148" t="s">
        <v>1817</v>
      </c>
      <c r="D148" t="s">
        <v>1818</v>
      </c>
      <c r="E148" t="s">
        <v>689</v>
      </c>
      <c r="F148">
        <v>978</v>
      </c>
      <c r="G148" t="s">
        <v>690</v>
      </c>
      <c r="I148" s="2" t="s">
        <v>1819</v>
      </c>
      <c r="J148" s="2">
        <v>949</v>
      </c>
      <c r="K148" s="3" t="s">
        <v>1820</v>
      </c>
    </row>
    <row r="149" spans="1:11">
      <c r="A149" t="s">
        <v>1821</v>
      </c>
      <c r="B149" t="s">
        <v>1822</v>
      </c>
      <c r="C149" t="s">
        <v>1823</v>
      </c>
      <c r="D149" t="s">
        <v>1824</v>
      </c>
      <c r="E149" t="s">
        <v>762</v>
      </c>
      <c r="F149">
        <v>951</v>
      </c>
      <c r="G149" t="s">
        <v>763</v>
      </c>
      <c r="I149" s="2" t="s">
        <v>1825</v>
      </c>
      <c r="J149" s="2">
        <v>780</v>
      </c>
      <c r="K149" s="3" t="s">
        <v>1826</v>
      </c>
    </row>
    <row r="150" spans="1:11">
      <c r="A150" t="s">
        <v>1827</v>
      </c>
      <c r="B150" t="s">
        <v>1828</v>
      </c>
      <c r="C150" t="s">
        <v>1829</v>
      </c>
      <c r="D150" t="s">
        <v>1830</v>
      </c>
      <c r="E150" t="s">
        <v>1510</v>
      </c>
      <c r="F150">
        <v>504</v>
      </c>
      <c r="G150" t="s">
        <v>1511</v>
      </c>
      <c r="I150" s="2" t="s">
        <v>1831</v>
      </c>
      <c r="J150" s="2">
        <v>0</v>
      </c>
      <c r="K150" s="3" t="s">
        <v>1832</v>
      </c>
    </row>
    <row r="151" spans="1:11">
      <c r="A151" t="s">
        <v>1833</v>
      </c>
      <c r="B151" t="s">
        <v>1834</v>
      </c>
      <c r="C151" t="s">
        <v>1835</v>
      </c>
      <c r="D151" t="s">
        <v>1836</v>
      </c>
      <c r="E151" t="s">
        <v>1588</v>
      </c>
      <c r="F151">
        <v>943</v>
      </c>
      <c r="G151" t="s">
        <v>1589</v>
      </c>
      <c r="I151" s="2" t="s">
        <v>1837</v>
      </c>
      <c r="J151" s="2">
        <v>901</v>
      </c>
      <c r="K151" s="3" t="s">
        <v>1838</v>
      </c>
    </row>
    <row r="152" spans="1:11">
      <c r="A152" t="s">
        <v>1839</v>
      </c>
      <c r="B152" t="s">
        <v>1840</v>
      </c>
      <c r="C152" t="s">
        <v>1841</v>
      </c>
      <c r="D152" t="s">
        <v>1842</v>
      </c>
      <c r="E152" t="s">
        <v>1534</v>
      </c>
      <c r="F152">
        <v>104</v>
      </c>
      <c r="G152" t="s">
        <v>1535</v>
      </c>
      <c r="I152" s="2" t="s">
        <v>1843</v>
      </c>
      <c r="J152" s="2">
        <v>834</v>
      </c>
      <c r="K152" s="3" t="s">
        <v>1844</v>
      </c>
    </row>
    <row r="153" spans="1:11">
      <c r="A153" t="s">
        <v>1845</v>
      </c>
      <c r="B153" t="s">
        <v>1846</v>
      </c>
      <c r="C153" t="s">
        <v>1847</v>
      </c>
      <c r="D153" t="s">
        <v>1848</v>
      </c>
      <c r="E153" t="s">
        <v>1594</v>
      </c>
      <c r="F153">
        <v>516</v>
      </c>
      <c r="G153" t="s">
        <v>1595</v>
      </c>
      <c r="I153" s="2" t="s">
        <v>1849</v>
      </c>
      <c r="J153" s="2">
        <v>980</v>
      </c>
      <c r="K153" s="3" t="s">
        <v>1850</v>
      </c>
    </row>
    <row r="154" spans="1:11">
      <c r="A154" t="s">
        <v>1851</v>
      </c>
      <c r="B154" t="s">
        <v>1852</v>
      </c>
      <c r="C154" t="s">
        <v>1853</v>
      </c>
      <c r="D154" t="s">
        <v>1854</v>
      </c>
      <c r="I154" s="2" t="s">
        <v>1855</v>
      </c>
      <c r="J154" s="2">
        <v>800</v>
      </c>
      <c r="K154" s="3" t="s">
        <v>1856</v>
      </c>
    </row>
    <row r="155" spans="1:11">
      <c r="A155" t="s">
        <v>1857</v>
      </c>
      <c r="B155" t="s">
        <v>1858</v>
      </c>
      <c r="C155" t="s">
        <v>1859</v>
      </c>
      <c r="D155" t="s">
        <v>1860</v>
      </c>
      <c r="E155" t="s">
        <v>1618</v>
      </c>
      <c r="F155">
        <v>524</v>
      </c>
      <c r="G155" t="s">
        <v>1619</v>
      </c>
      <c r="I155" s="2" t="s">
        <v>199</v>
      </c>
      <c r="J155" s="2">
        <v>840</v>
      </c>
      <c r="K155" s="3" t="s">
        <v>659</v>
      </c>
    </row>
    <row r="156" spans="1:11">
      <c r="A156" t="s">
        <v>1861</v>
      </c>
      <c r="B156" t="s">
        <v>1862</v>
      </c>
      <c r="C156" t="s">
        <v>1863</v>
      </c>
      <c r="D156" t="s">
        <v>1864</v>
      </c>
      <c r="E156" t="s">
        <v>689</v>
      </c>
      <c r="F156">
        <v>978</v>
      </c>
      <c r="G156" t="s">
        <v>690</v>
      </c>
      <c r="I156" s="2" t="s">
        <v>199</v>
      </c>
      <c r="J156" s="2"/>
      <c r="K156" s="3"/>
    </row>
    <row r="157" spans="1:11">
      <c r="A157" t="s">
        <v>1865</v>
      </c>
      <c r="B157" t="s">
        <v>1866</v>
      </c>
      <c r="C157" t="s">
        <v>1867</v>
      </c>
      <c r="D157" t="s">
        <v>1868</v>
      </c>
      <c r="E157" t="s">
        <v>813</v>
      </c>
      <c r="F157">
        <v>532</v>
      </c>
      <c r="G157" t="s">
        <v>814</v>
      </c>
      <c r="I157" s="2" t="s">
        <v>1869</v>
      </c>
      <c r="J157" s="2">
        <v>858</v>
      </c>
      <c r="K157" s="3" t="s">
        <v>1870</v>
      </c>
    </row>
    <row r="158" spans="1:11">
      <c r="A158" t="s">
        <v>1871</v>
      </c>
      <c r="B158" t="s">
        <v>1872</v>
      </c>
      <c r="C158" t="s">
        <v>1873</v>
      </c>
      <c r="D158" t="s">
        <v>1874</v>
      </c>
      <c r="I158" s="2" t="s">
        <v>1875</v>
      </c>
      <c r="J158" s="2">
        <v>860</v>
      </c>
      <c r="K158" s="3" t="s">
        <v>1876</v>
      </c>
    </row>
    <row r="159" spans="1:11">
      <c r="A159" t="s">
        <v>1877</v>
      </c>
      <c r="B159" t="s">
        <v>1878</v>
      </c>
      <c r="C159" t="s">
        <v>1879</v>
      </c>
      <c r="D159" t="s">
        <v>1880</v>
      </c>
      <c r="E159" t="s">
        <v>1624</v>
      </c>
      <c r="F159">
        <v>554</v>
      </c>
      <c r="G159" t="s">
        <v>1625</v>
      </c>
      <c r="I159" s="2" t="s">
        <v>1881</v>
      </c>
      <c r="J159" s="2">
        <v>937</v>
      </c>
      <c r="K159" s="3" t="s">
        <v>1882</v>
      </c>
    </row>
    <row r="160" spans="1:11">
      <c r="A160" t="s">
        <v>1883</v>
      </c>
      <c r="B160" t="s">
        <v>1884</v>
      </c>
      <c r="C160" t="s">
        <v>1885</v>
      </c>
      <c r="D160" t="s">
        <v>1886</v>
      </c>
      <c r="E160" t="s">
        <v>1606</v>
      </c>
      <c r="F160">
        <v>558</v>
      </c>
      <c r="G160" t="s">
        <v>1607</v>
      </c>
      <c r="I160" s="2" t="s">
        <v>1887</v>
      </c>
      <c r="J160" s="2">
        <v>704</v>
      </c>
      <c r="K160" s="3" t="s">
        <v>1888</v>
      </c>
    </row>
    <row r="161" spans="1:11">
      <c r="A161" t="s">
        <v>1889</v>
      </c>
      <c r="B161" t="s">
        <v>1890</v>
      </c>
      <c r="C161" t="s">
        <v>1891</v>
      </c>
      <c r="D161" t="s">
        <v>1892</v>
      </c>
      <c r="E161" t="s">
        <v>947</v>
      </c>
      <c r="F161">
        <v>952</v>
      </c>
      <c r="G161" t="s">
        <v>948</v>
      </c>
      <c r="I161" s="2" t="s">
        <v>1893</v>
      </c>
      <c r="J161" s="2">
        <v>548</v>
      </c>
      <c r="K161" s="3" t="s">
        <v>1894</v>
      </c>
    </row>
    <row r="162" spans="1:11">
      <c r="A162" t="s">
        <v>1895</v>
      </c>
      <c r="B162" t="s">
        <v>1896</v>
      </c>
      <c r="C162" t="s">
        <v>1897</v>
      </c>
      <c r="D162" t="s">
        <v>1898</v>
      </c>
      <c r="E162" t="s">
        <v>1600</v>
      </c>
      <c r="F162">
        <v>566</v>
      </c>
      <c r="G162" t="s">
        <v>1601</v>
      </c>
      <c r="I162" s="2" t="s">
        <v>1899</v>
      </c>
      <c r="J162" s="2">
        <v>882</v>
      </c>
      <c r="K162" s="3" t="s">
        <v>1900</v>
      </c>
    </row>
    <row r="163" spans="1:11">
      <c r="A163" t="s">
        <v>1901</v>
      </c>
      <c r="B163" t="s">
        <v>1902</v>
      </c>
      <c r="C163" t="s">
        <v>1903</v>
      </c>
      <c r="D163" t="s">
        <v>1904</v>
      </c>
      <c r="I163" s="2" t="s">
        <v>1081</v>
      </c>
      <c r="J163" s="2">
        <v>950</v>
      </c>
      <c r="K163" s="3" t="s">
        <v>1082</v>
      </c>
    </row>
    <row r="164" spans="1:11">
      <c r="A164" t="s">
        <v>1905</v>
      </c>
      <c r="B164" t="s">
        <v>1906</v>
      </c>
      <c r="C164" t="s">
        <v>1907</v>
      </c>
      <c r="D164" t="s">
        <v>1908</v>
      </c>
      <c r="I164" s="2" t="s">
        <v>762</v>
      </c>
      <c r="J164" s="2">
        <v>951</v>
      </c>
      <c r="K164" s="3" t="s">
        <v>763</v>
      </c>
    </row>
    <row r="165" spans="1:11">
      <c r="A165" t="s">
        <v>1909</v>
      </c>
      <c r="B165" t="s">
        <v>1910</v>
      </c>
      <c r="C165" t="s">
        <v>1911</v>
      </c>
      <c r="D165" t="s">
        <v>1912</v>
      </c>
      <c r="E165" t="s">
        <v>199</v>
      </c>
      <c r="F165">
        <v>840</v>
      </c>
      <c r="G165" t="s">
        <v>659</v>
      </c>
      <c r="I165" s="2" t="s">
        <v>947</v>
      </c>
      <c r="J165" s="2">
        <v>952</v>
      </c>
      <c r="K165" s="3" t="s">
        <v>948</v>
      </c>
    </row>
    <row r="166" spans="1:11">
      <c r="A166" t="s">
        <v>1913</v>
      </c>
      <c r="B166" t="s">
        <v>1914</v>
      </c>
      <c r="C166" t="s">
        <v>1915</v>
      </c>
      <c r="D166" t="s">
        <v>1916</v>
      </c>
      <c r="E166" t="s">
        <v>1612</v>
      </c>
      <c r="F166">
        <v>578</v>
      </c>
      <c r="G166" t="s">
        <v>1613</v>
      </c>
      <c r="I166" s="2" t="s">
        <v>1917</v>
      </c>
      <c r="J166" s="2">
        <v>886</v>
      </c>
      <c r="K166" s="3" t="s">
        <v>1918</v>
      </c>
    </row>
    <row r="167" spans="1:11">
      <c r="A167" t="s">
        <v>1919</v>
      </c>
      <c r="B167" t="s">
        <v>1920</v>
      </c>
      <c r="C167" t="s">
        <v>1921</v>
      </c>
      <c r="D167" t="s">
        <v>1922</v>
      </c>
      <c r="E167" t="s">
        <v>1630</v>
      </c>
      <c r="F167">
        <v>512</v>
      </c>
      <c r="G167" t="s">
        <v>1631</v>
      </c>
      <c r="I167" s="2" t="s">
        <v>1923</v>
      </c>
      <c r="J167" s="2">
        <v>710</v>
      </c>
      <c r="K167" s="3" t="s">
        <v>1924</v>
      </c>
    </row>
    <row r="168" spans="1:11">
      <c r="A168" t="s">
        <v>1925</v>
      </c>
      <c r="B168" t="s">
        <v>1926</v>
      </c>
      <c r="C168" t="s">
        <v>1927</v>
      </c>
      <c r="D168" t="s">
        <v>1928</v>
      </c>
      <c r="E168" t="s">
        <v>1660</v>
      </c>
      <c r="F168">
        <v>586</v>
      </c>
      <c r="G168" t="s">
        <v>1661</v>
      </c>
      <c r="I168" s="2" t="s">
        <v>1929</v>
      </c>
      <c r="J168" s="2">
        <v>967</v>
      </c>
      <c r="K168" s="3" t="s">
        <v>1930</v>
      </c>
    </row>
    <row r="169" spans="1:11">
      <c r="A169" t="s">
        <v>1931</v>
      </c>
      <c r="B169" t="s">
        <v>1932</v>
      </c>
      <c r="C169" t="s">
        <v>1933</v>
      </c>
      <c r="D169" t="s">
        <v>1934</v>
      </c>
      <c r="E169" t="s">
        <v>199</v>
      </c>
      <c r="F169">
        <v>840</v>
      </c>
      <c r="G169" t="s">
        <v>659</v>
      </c>
    </row>
    <row r="170" spans="1:11">
      <c r="A170" t="s">
        <v>1935</v>
      </c>
      <c r="B170" t="s">
        <v>1936</v>
      </c>
      <c r="C170" t="s">
        <v>1937</v>
      </c>
      <c r="D170" t="s">
        <v>1938</v>
      </c>
    </row>
    <row r="171" spans="1:11">
      <c r="A171" t="s">
        <v>1939</v>
      </c>
      <c r="B171" t="s">
        <v>1940</v>
      </c>
      <c r="C171" t="s">
        <v>1941</v>
      </c>
      <c r="D171" t="s">
        <v>1942</v>
      </c>
      <c r="E171" t="s">
        <v>1636</v>
      </c>
      <c r="F171">
        <v>590</v>
      </c>
      <c r="G171" t="s">
        <v>1637</v>
      </c>
    </row>
    <row r="172" spans="1:11">
      <c r="A172" t="s">
        <v>1943</v>
      </c>
      <c r="B172" t="s">
        <v>1944</v>
      </c>
      <c r="C172" t="s">
        <v>1945</v>
      </c>
      <c r="D172" t="s">
        <v>1946</v>
      </c>
      <c r="E172" t="s">
        <v>1648</v>
      </c>
      <c r="F172">
        <v>598</v>
      </c>
      <c r="G172" t="s">
        <v>1649</v>
      </c>
    </row>
    <row r="173" spans="1:11">
      <c r="A173" t="s">
        <v>1947</v>
      </c>
      <c r="B173" t="s">
        <v>1948</v>
      </c>
      <c r="C173" t="s">
        <v>1949</v>
      </c>
      <c r="D173" t="s">
        <v>1950</v>
      </c>
      <c r="E173" t="s">
        <v>1672</v>
      </c>
      <c r="F173">
        <v>600</v>
      </c>
      <c r="G173" t="s">
        <v>1673</v>
      </c>
    </row>
    <row r="174" spans="1:11">
      <c r="A174" t="s">
        <v>1951</v>
      </c>
      <c r="B174" t="s">
        <v>1952</v>
      </c>
      <c r="C174" t="s">
        <v>1953</v>
      </c>
      <c r="D174" t="s">
        <v>1954</v>
      </c>
      <c r="E174" t="s">
        <v>1642</v>
      </c>
      <c r="F174">
        <v>604</v>
      </c>
      <c r="G174" t="s">
        <v>1643</v>
      </c>
    </row>
    <row r="175" spans="1:11">
      <c r="A175" t="s">
        <v>1955</v>
      </c>
      <c r="B175" t="s">
        <v>1956</v>
      </c>
      <c r="C175" t="s">
        <v>1957</v>
      </c>
      <c r="D175" t="s">
        <v>1958</v>
      </c>
      <c r="E175" t="s">
        <v>1654</v>
      </c>
      <c r="F175">
        <v>608</v>
      </c>
      <c r="G175" t="s">
        <v>1655</v>
      </c>
    </row>
    <row r="176" spans="1:11">
      <c r="A176" t="s">
        <v>1959</v>
      </c>
      <c r="B176" t="s">
        <v>1960</v>
      </c>
      <c r="C176" t="s">
        <v>1961</v>
      </c>
      <c r="D176" t="s">
        <v>1962</v>
      </c>
    </row>
    <row r="177" spans="1:7">
      <c r="A177" t="s">
        <v>1963</v>
      </c>
      <c r="B177" t="s">
        <v>1964</v>
      </c>
      <c r="C177" t="s">
        <v>1965</v>
      </c>
      <c r="D177" t="s">
        <v>1966</v>
      </c>
      <c r="E177" t="s">
        <v>1666</v>
      </c>
      <c r="F177">
        <v>985</v>
      </c>
      <c r="G177" t="s">
        <v>1667</v>
      </c>
    </row>
    <row r="178" spans="1:7">
      <c r="A178" t="s">
        <v>1967</v>
      </c>
      <c r="B178" t="s">
        <v>1968</v>
      </c>
      <c r="C178" t="s">
        <v>1969</v>
      </c>
      <c r="D178" t="s">
        <v>1970</v>
      </c>
      <c r="E178" t="s">
        <v>689</v>
      </c>
      <c r="F178">
        <v>978</v>
      </c>
      <c r="G178" t="s">
        <v>690</v>
      </c>
    </row>
    <row r="179" spans="1:7">
      <c r="A179" t="s">
        <v>1971</v>
      </c>
      <c r="B179" t="s">
        <v>1972</v>
      </c>
      <c r="C179" t="s">
        <v>1973</v>
      </c>
      <c r="D179" t="s">
        <v>1974</v>
      </c>
      <c r="E179" t="s">
        <v>199</v>
      </c>
      <c r="F179">
        <v>840</v>
      </c>
      <c r="G179" t="s">
        <v>659</v>
      </c>
    </row>
    <row r="180" spans="1:7">
      <c r="A180" t="s">
        <v>1975</v>
      </c>
      <c r="B180" t="s">
        <v>1976</v>
      </c>
      <c r="C180" t="s">
        <v>1977</v>
      </c>
      <c r="D180" t="s">
        <v>1978</v>
      </c>
      <c r="E180" t="s">
        <v>1678</v>
      </c>
      <c r="F180">
        <v>634</v>
      </c>
      <c r="G180" t="s">
        <v>1679</v>
      </c>
    </row>
    <row r="181" spans="1:7">
      <c r="A181" t="s">
        <v>1979</v>
      </c>
      <c r="B181" t="s">
        <v>1980</v>
      </c>
      <c r="C181" t="s">
        <v>1981</v>
      </c>
      <c r="D181" t="s">
        <v>1982</v>
      </c>
      <c r="E181" t="s">
        <v>1081</v>
      </c>
      <c r="F181">
        <v>950</v>
      </c>
      <c r="G181" t="s">
        <v>1082</v>
      </c>
    </row>
    <row r="182" spans="1:7">
      <c r="A182" t="s">
        <v>1983</v>
      </c>
      <c r="B182" t="s">
        <v>1984</v>
      </c>
      <c r="C182" t="s">
        <v>1985</v>
      </c>
      <c r="D182" t="s">
        <v>1986</v>
      </c>
      <c r="E182" t="s">
        <v>689</v>
      </c>
      <c r="F182">
        <v>978</v>
      </c>
      <c r="G182" t="s">
        <v>690</v>
      </c>
    </row>
    <row r="183" spans="1:7">
      <c r="A183" t="s">
        <v>1987</v>
      </c>
      <c r="B183" t="s">
        <v>1988</v>
      </c>
      <c r="C183" t="s">
        <v>1989</v>
      </c>
      <c r="D183" t="s">
        <v>1990</v>
      </c>
      <c r="E183" t="s">
        <v>1684</v>
      </c>
      <c r="F183">
        <v>946</v>
      </c>
      <c r="G183" t="s">
        <v>1685</v>
      </c>
    </row>
    <row r="184" spans="1:7">
      <c r="A184" t="s">
        <v>1991</v>
      </c>
      <c r="B184" t="s">
        <v>1992</v>
      </c>
      <c r="C184" t="s">
        <v>1993</v>
      </c>
      <c r="D184" t="s">
        <v>1994</v>
      </c>
      <c r="E184" t="s">
        <v>1696</v>
      </c>
      <c r="F184">
        <v>643</v>
      </c>
      <c r="G184" t="s">
        <v>1697</v>
      </c>
    </row>
    <row r="185" spans="1:7">
      <c r="A185" t="s">
        <v>1995</v>
      </c>
      <c r="B185" t="s">
        <v>1996</v>
      </c>
      <c r="C185" t="s">
        <v>1997</v>
      </c>
      <c r="D185" t="s">
        <v>1998</v>
      </c>
      <c r="E185" t="s">
        <v>1702</v>
      </c>
      <c r="F185">
        <v>646</v>
      </c>
      <c r="G185" t="s">
        <v>1703</v>
      </c>
    </row>
    <row r="186" spans="1:7">
      <c r="A186" t="s">
        <v>1999</v>
      </c>
      <c r="B186" t="s">
        <v>2000</v>
      </c>
      <c r="C186" t="s">
        <v>2001</v>
      </c>
      <c r="D186" t="s">
        <v>2002</v>
      </c>
      <c r="E186" t="s">
        <v>1743</v>
      </c>
      <c r="F186">
        <v>654</v>
      </c>
      <c r="G186" t="s">
        <v>1744</v>
      </c>
    </row>
    <row r="187" spans="1:7">
      <c r="A187" t="s">
        <v>2003</v>
      </c>
      <c r="B187" t="s">
        <v>2004</v>
      </c>
      <c r="C187" t="s">
        <v>2005</v>
      </c>
      <c r="D187" t="s">
        <v>2006</v>
      </c>
      <c r="E187" t="s">
        <v>762</v>
      </c>
      <c r="F187">
        <v>951</v>
      </c>
      <c r="G187" t="s">
        <v>763</v>
      </c>
    </row>
    <row r="188" spans="1:7">
      <c r="A188" t="s">
        <v>2007</v>
      </c>
      <c r="B188" t="s">
        <v>2008</v>
      </c>
      <c r="C188" t="s">
        <v>2009</v>
      </c>
      <c r="D188" t="s">
        <v>2010</v>
      </c>
      <c r="E188" t="s">
        <v>762</v>
      </c>
      <c r="F188">
        <v>951</v>
      </c>
      <c r="G188" t="s">
        <v>763</v>
      </c>
    </row>
    <row r="189" spans="1:7">
      <c r="A189" t="s">
        <v>2011</v>
      </c>
      <c r="B189" t="s">
        <v>2012</v>
      </c>
      <c r="C189" t="s">
        <v>2013</v>
      </c>
      <c r="D189" t="s">
        <v>2014</v>
      </c>
      <c r="E189" t="s">
        <v>689</v>
      </c>
      <c r="F189">
        <v>978</v>
      </c>
      <c r="G189" t="s">
        <v>690</v>
      </c>
    </row>
    <row r="190" spans="1:7">
      <c r="A190" t="s">
        <v>2015</v>
      </c>
      <c r="B190" t="s">
        <v>2016</v>
      </c>
      <c r="C190" t="s">
        <v>2017</v>
      </c>
      <c r="D190" t="s">
        <v>2018</v>
      </c>
      <c r="E190" t="s">
        <v>762</v>
      </c>
      <c r="F190">
        <v>951</v>
      </c>
      <c r="G190" t="s">
        <v>763</v>
      </c>
    </row>
    <row r="191" spans="1:7">
      <c r="A191" t="s">
        <v>2019</v>
      </c>
      <c r="B191" t="s">
        <v>2020</v>
      </c>
      <c r="C191" t="s">
        <v>2021</v>
      </c>
      <c r="D191" t="s">
        <v>2022</v>
      </c>
      <c r="E191" t="s">
        <v>689</v>
      </c>
      <c r="F191">
        <v>978</v>
      </c>
      <c r="G191" t="s">
        <v>690</v>
      </c>
    </row>
    <row r="192" spans="1:7">
      <c r="A192" t="s">
        <v>2023</v>
      </c>
      <c r="B192" t="s">
        <v>2024</v>
      </c>
      <c r="C192" t="s">
        <v>2025</v>
      </c>
      <c r="D192" t="s">
        <v>2026</v>
      </c>
      <c r="E192" t="s">
        <v>689</v>
      </c>
      <c r="F192">
        <v>978</v>
      </c>
      <c r="G192" t="s">
        <v>690</v>
      </c>
    </row>
    <row r="193" spans="1:7">
      <c r="A193" t="s">
        <v>2027</v>
      </c>
      <c r="B193" t="s">
        <v>2028</v>
      </c>
      <c r="C193" t="s">
        <v>2029</v>
      </c>
      <c r="D193" t="s">
        <v>2030</v>
      </c>
      <c r="E193" t="s">
        <v>1899</v>
      </c>
      <c r="F193">
        <v>882</v>
      </c>
      <c r="G193" t="s">
        <v>1900</v>
      </c>
    </row>
    <row r="194" spans="1:7">
      <c r="A194" t="s">
        <v>2031</v>
      </c>
      <c r="B194" t="s">
        <v>2032</v>
      </c>
      <c r="C194" t="s">
        <v>2033</v>
      </c>
      <c r="D194" t="s">
        <v>2034</v>
      </c>
      <c r="E194" t="s">
        <v>689</v>
      </c>
      <c r="F194">
        <v>978</v>
      </c>
      <c r="G194" t="s">
        <v>690</v>
      </c>
    </row>
    <row r="195" spans="1:7">
      <c r="A195" t="s">
        <v>2035</v>
      </c>
      <c r="B195" t="s">
        <v>2036</v>
      </c>
      <c r="C195" t="s">
        <v>2037</v>
      </c>
      <c r="D195" t="s">
        <v>2038</v>
      </c>
      <c r="E195" t="s">
        <v>1773</v>
      </c>
      <c r="F195">
        <v>678</v>
      </c>
      <c r="G195" t="s">
        <v>1774</v>
      </c>
    </row>
    <row r="196" spans="1:7">
      <c r="A196" t="s">
        <v>2039</v>
      </c>
      <c r="B196" t="s">
        <v>2040</v>
      </c>
      <c r="C196" t="s">
        <v>2041</v>
      </c>
      <c r="D196" t="s">
        <v>2042</v>
      </c>
      <c r="E196" t="s">
        <v>1708</v>
      </c>
      <c r="F196">
        <v>682</v>
      </c>
      <c r="G196" t="s">
        <v>1709</v>
      </c>
    </row>
    <row r="197" spans="1:7">
      <c r="A197" t="s">
        <v>2043</v>
      </c>
      <c r="B197" t="s">
        <v>2044</v>
      </c>
      <c r="C197" t="s">
        <v>2045</v>
      </c>
      <c r="D197" t="s">
        <v>2046</v>
      </c>
      <c r="E197" t="s">
        <v>947</v>
      </c>
      <c r="F197">
        <v>952</v>
      </c>
      <c r="G197" t="s">
        <v>948</v>
      </c>
    </row>
    <row r="198" spans="1:7">
      <c r="A198" t="s">
        <v>2047</v>
      </c>
      <c r="B198" t="s">
        <v>2048</v>
      </c>
      <c r="C198" t="s">
        <v>2049</v>
      </c>
      <c r="D198" t="s">
        <v>2050</v>
      </c>
      <c r="E198" t="s">
        <v>1690</v>
      </c>
      <c r="F198">
        <v>941</v>
      </c>
      <c r="G198" t="s">
        <v>1691</v>
      </c>
    </row>
    <row r="199" spans="1:7">
      <c r="A199" t="s">
        <v>2051</v>
      </c>
      <c r="B199" t="s">
        <v>2052</v>
      </c>
      <c r="C199" t="s">
        <v>2053</v>
      </c>
      <c r="D199" t="s">
        <v>2054</v>
      </c>
      <c r="E199" t="s">
        <v>1719</v>
      </c>
      <c r="F199">
        <v>690</v>
      </c>
      <c r="G199" t="s">
        <v>1720</v>
      </c>
    </row>
    <row r="200" spans="1:7">
      <c r="A200" t="s">
        <v>2055</v>
      </c>
      <c r="B200" t="s">
        <v>2056</v>
      </c>
      <c r="C200" t="s">
        <v>2057</v>
      </c>
      <c r="D200" t="s">
        <v>2058</v>
      </c>
      <c r="E200" t="s">
        <v>1749</v>
      </c>
      <c r="F200">
        <v>694</v>
      </c>
      <c r="G200" t="s">
        <v>1750</v>
      </c>
    </row>
    <row r="201" spans="1:7">
      <c r="A201" t="s">
        <v>2059</v>
      </c>
      <c r="B201" t="s">
        <v>2060</v>
      </c>
      <c r="C201" t="s">
        <v>2061</v>
      </c>
      <c r="D201" t="s">
        <v>2062</v>
      </c>
      <c r="E201" t="s">
        <v>1737</v>
      </c>
      <c r="F201">
        <v>702</v>
      </c>
      <c r="G201" t="s">
        <v>1738</v>
      </c>
    </row>
    <row r="202" spans="1:7">
      <c r="A202" t="s">
        <v>2063</v>
      </c>
      <c r="B202" t="s">
        <v>2064</v>
      </c>
      <c r="C202" t="s">
        <v>2065</v>
      </c>
      <c r="D202" t="s">
        <v>2066</v>
      </c>
      <c r="E202" t="s">
        <v>689</v>
      </c>
      <c r="F202">
        <v>978</v>
      </c>
      <c r="G202" t="s">
        <v>690</v>
      </c>
    </row>
    <row r="203" spans="1:7">
      <c r="A203" t="s">
        <v>2067</v>
      </c>
      <c r="B203" t="s">
        <v>2068</v>
      </c>
      <c r="C203" t="s">
        <v>2069</v>
      </c>
      <c r="D203" t="s">
        <v>2070</v>
      </c>
      <c r="E203" t="s">
        <v>689</v>
      </c>
      <c r="F203">
        <v>978</v>
      </c>
      <c r="G203" t="s">
        <v>690</v>
      </c>
    </row>
    <row r="204" spans="1:7">
      <c r="A204" t="s">
        <v>2071</v>
      </c>
      <c r="B204" t="s">
        <v>2072</v>
      </c>
      <c r="C204" t="s">
        <v>2073</v>
      </c>
      <c r="D204" t="s">
        <v>2074</v>
      </c>
      <c r="E204" t="s">
        <v>1714</v>
      </c>
      <c r="F204">
        <v>90</v>
      </c>
      <c r="G204" t="s">
        <v>1715</v>
      </c>
    </row>
    <row r="205" spans="1:7">
      <c r="A205" t="s">
        <v>2075</v>
      </c>
      <c r="B205" t="s">
        <v>2076</v>
      </c>
      <c r="C205" t="s">
        <v>2077</v>
      </c>
      <c r="D205" t="s">
        <v>2078</v>
      </c>
      <c r="E205" t="s">
        <v>1755</v>
      </c>
      <c r="F205">
        <v>706</v>
      </c>
      <c r="G205" t="s">
        <v>1756</v>
      </c>
    </row>
    <row r="206" spans="1:7">
      <c r="A206" t="s">
        <v>2079</v>
      </c>
      <c r="B206" t="s">
        <v>2080</v>
      </c>
      <c r="C206" t="s">
        <v>2081</v>
      </c>
      <c r="D206" t="s">
        <v>2082</v>
      </c>
      <c r="E206" t="s">
        <v>1923</v>
      </c>
      <c r="F206">
        <v>710</v>
      </c>
      <c r="G206" t="s">
        <v>1924</v>
      </c>
    </row>
    <row r="207" spans="1:7">
      <c r="A207" t="s">
        <v>2083</v>
      </c>
      <c r="B207" t="s">
        <v>2084</v>
      </c>
      <c r="C207" t="s">
        <v>2085</v>
      </c>
      <c r="D207" t="s">
        <v>2086</v>
      </c>
    </row>
    <row r="208" spans="1:7">
      <c r="A208" t="s">
        <v>2087</v>
      </c>
      <c r="B208" t="s">
        <v>2088</v>
      </c>
      <c r="C208" t="s">
        <v>2089</v>
      </c>
      <c r="D208" t="s">
        <v>2090</v>
      </c>
      <c r="E208" t="s">
        <v>1767</v>
      </c>
      <c r="F208">
        <v>728</v>
      </c>
      <c r="G208" t="s">
        <v>1768</v>
      </c>
    </row>
    <row r="209" spans="1:7">
      <c r="A209" t="s">
        <v>2091</v>
      </c>
      <c r="B209" t="s">
        <v>2092</v>
      </c>
      <c r="C209" t="s">
        <v>2093</v>
      </c>
      <c r="D209" t="s">
        <v>2094</v>
      </c>
      <c r="E209" t="s">
        <v>689</v>
      </c>
      <c r="F209">
        <v>978</v>
      </c>
      <c r="G209" t="s">
        <v>690</v>
      </c>
    </row>
    <row r="210" spans="1:7">
      <c r="A210" t="s">
        <v>2095</v>
      </c>
      <c r="B210" t="s">
        <v>2096</v>
      </c>
      <c r="C210" t="s">
        <v>2097</v>
      </c>
      <c r="D210" t="s">
        <v>2098</v>
      </c>
      <c r="E210" t="s">
        <v>1486</v>
      </c>
      <c r="F210">
        <v>144</v>
      </c>
      <c r="G210" t="s">
        <v>1487</v>
      </c>
    </row>
    <row r="211" spans="1:7">
      <c r="A211" t="s">
        <v>2099</v>
      </c>
      <c r="B211" t="s">
        <v>2100</v>
      </c>
      <c r="C211" t="s">
        <v>2101</v>
      </c>
      <c r="D211" t="s">
        <v>2102</v>
      </c>
      <c r="E211" t="s">
        <v>1725</v>
      </c>
      <c r="F211">
        <v>938</v>
      </c>
      <c r="G211" t="s">
        <v>1726</v>
      </c>
    </row>
    <row r="212" spans="1:7">
      <c r="A212" t="s">
        <v>2103</v>
      </c>
      <c r="B212" t="s">
        <v>2104</v>
      </c>
      <c r="C212" t="s">
        <v>2105</v>
      </c>
      <c r="D212" t="s">
        <v>2106</v>
      </c>
      <c r="E212" t="s">
        <v>1761</v>
      </c>
      <c r="F212">
        <v>968</v>
      </c>
      <c r="G212" t="s">
        <v>1762</v>
      </c>
    </row>
    <row r="213" spans="1:7">
      <c r="A213" t="s">
        <v>2107</v>
      </c>
      <c r="B213" t="s">
        <v>2108</v>
      </c>
      <c r="C213" t="s">
        <v>2109</v>
      </c>
      <c r="D213" t="s">
        <v>2110</v>
      </c>
    </row>
    <row r="214" spans="1:7">
      <c r="A214" t="s">
        <v>2111</v>
      </c>
      <c r="B214" t="s">
        <v>2112</v>
      </c>
      <c r="C214" t="s">
        <v>2113</v>
      </c>
      <c r="D214" t="s">
        <v>2114</v>
      </c>
      <c r="E214" t="s">
        <v>1731</v>
      </c>
      <c r="F214">
        <v>752</v>
      </c>
      <c r="G214" t="s">
        <v>1732</v>
      </c>
    </row>
    <row r="215" spans="1:7">
      <c r="A215" t="s">
        <v>2115</v>
      </c>
      <c r="B215" t="s">
        <v>2116</v>
      </c>
      <c r="C215" t="s">
        <v>2117</v>
      </c>
      <c r="D215" t="s">
        <v>2118</v>
      </c>
      <c r="E215" t="s">
        <v>1062</v>
      </c>
      <c r="F215">
        <v>756</v>
      </c>
      <c r="G215" t="s">
        <v>1063</v>
      </c>
    </row>
    <row r="216" spans="1:7">
      <c r="A216" t="s">
        <v>2119</v>
      </c>
      <c r="B216" t="s">
        <v>2120</v>
      </c>
      <c r="C216" t="s">
        <v>2121</v>
      </c>
      <c r="D216" t="s">
        <v>2122</v>
      </c>
      <c r="E216" t="s">
        <v>1779</v>
      </c>
      <c r="F216">
        <v>760</v>
      </c>
      <c r="G216" t="s">
        <v>1780</v>
      </c>
    </row>
    <row r="217" spans="1:7">
      <c r="A217" t="s">
        <v>2123</v>
      </c>
      <c r="B217" t="s">
        <v>2124</v>
      </c>
      <c r="C217" t="s">
        <v>2125</v>
      </c>
      <c r="D217" t="s">
        <v>2126</v>
      </c>
      <c r="E217" t="s">
        <v>1837</v>
      </c>
      <c r="F217">
        <v>901</v>
      </c>
      <c r="G217" t="s">
        <v>1838</v>
      </c>
    </row>
    <row r="218" spans="1:7">
      <c r="A218" t="s">
        <v>2127</v>
      </c>
      <c r="B218" t="s">
        <v>2128</v>
      </c>
      <c r="C218" t="s">
        <v>2129</v>
      </c>
      <c r="D218" t="s">
        <v>2130</v>
      </c>
      <c r="E218" t="s">
        <v>1795</v>
      </c>
      <c r="F218">
        <v>972</v>
      </c>
      <c r="G218" t="s">
        <v>1796</v>
      </c>
    </row>
    <row r="219" spans="1:7">
      <c r="A219" t="s">
        <v>2131</v>
      </c>
      <c r="B219" t="s">
        <v>2132</v>
      </c>
      <c r="C219" t="s">
        <v>2133</v>
      </c>
      <c r="D219" t="s">
        <v>2134</v>
      </c>
      <c r="E219" t="s">
        <v>1843</v>
      </c>
      <c r="F219">
        <v>834</v>
      </c>
      <c r="G219" t="s">
        <v>1844</v>
      </c>
    </row>
    <row r="220" spans="1:7">
      <c r="A220" t="s">
        <v>2135</v>
      </c>
      <c r="B220" t="s">
        <v>2136</v>
      </c>
      <c r="C220" t="s">
        <v>2137</v>
      </c>
      <c r="D220" t="s">
        <v>2138</v>
      </c>
      <c r="E220" t="s">
        <v>1789</v>
      </c>
      <c r="F220">
        <v>764</v>
      </c>
      <c r="G220" t="s">
        <v>1790</v>
      </c>
    </row>
    <row r="221" spans="1:7">
      <c r="A221" t="s">
        <v>2139</v>
      </c>
      <c r="B221" t="s">
        <v>2140</v>
      </c>
      <c r="C221" t="s">
        <v>2141</v>
      </c>
      <c r="D221" t="s">
        <v>2142</v>
      </c>
      <c r="E221" t="s">
        <v>199</v>
      </c>
      <c r="F221">
        <v>840</v>
      </c>
      <c r="G221" t="s">
        <v>659</v>
      </c>
    </row>
    <row r="222" spans="1:7">
      <c r="A222" t="s">
        <v>2143</v>
      </c>
      <c r="B222" t="s">
        <v>2144</v>
      </c>
      <c r="C222" t="s">
        <v>2145</v>
      </c>
      <c r="D222" t="s">
        <v>2146</v>
      </c>
      <c r="E222" t="s">
        <v>947</v>
      </c>
      <c r="F222">
        <v>952</v>
      </c>
      <c r="G222" t="s">
        <v>948</v>
      </c>
    </row>
    <row r="223" spans="1:7">
      <c r="A223" t="s">
        <v>2147</v>
      </c>
      <c r="B223" t="s">
        <v>2148</v>
      </c>
      <c r="C223" t="s">
        <v>2149</v>
      </c>
      <c r="D223" t="s">
        <v>2150</v>
      </c>
    </row>
    <row r="224" spans="1:7">
      <c r="A224" t="s">
        <v>2151</v>
      </c>
      <c r="B224" t="s">
        <v>2152</v>
      </c>
      <c r="C224" t="s">
        <v>2153</v>
      </c>
      <c r="D224" t="s">
        <v>2154</v>
      </c>
      <c r="E224" t="s">
        <v>1813</v>
      </c>
      <c r="F224">
        <v>776</v>
      </c>
      <c r="G224" t="s">
        <v>1814</v>
      </c>
    </row>
    <row r="225" spans="1:7">
      <c r="A225" t="s">
        <v>2155</v>
      </c>
      <c r="B225" t="s">
        <v>2156</v>
      </c>
      <c r="C225" t="s">
        <v>2157</v>
      </c>
      <c r="D225" t="s">
        <v>2158</v>
      </c>
      <c r="E225" t="s">
        <v>1825</v>
      </c>
      <c r="F225">
        <v>780</v>
      </c>
      <c r="G225" t="s">
        <v>1826</v>
      </c>
    </row>
    <row r="226" spans="1:7">
      <c r="A226" t="s">
        <v>2159</v>
      </c>
      <c r="B226" t="s">
        <v>2160</v>
      </c>
      <c r="C226" t="s">
        <v>2161</v>
      </c>
      <c r="D226" t="s">
        <v>2162</v>
      </c>
      <c r="E226" t="s">
        <v>1807</v>
      </c>
      <c r="F226">
        <v>788</v>
      </c>
      <c r="G226" t="s">
        <v>1808</v>
      </c>
    </row>
    <row r="227" spans="1:7">
      <c r="A227" t="s">
        <v>2163</v>
      </c>
      <c r="B227" t="s">
        <v>2164</v>
      </c>
      <c r="C227" t="s">
        <v>2165</v>
      </c>
      <c r="D227" t="s">
        <v>2166</v>
      </c>
      <c r="E227" t="s">
        <v>1819</v>
      </c>
      <c r="F227">
        <v>949</v>
      </c>
      <c r="G227" t="s">
        <v>1820</v>
      </c>
    </row>
    <row r="228" spans="1:7">
      <c r="A228" t="s">
        <v>2167</v>
      </c>
      <c r="B228" t="s">
        <v>2168</v>
      </c>
      <c r="C228" t="s">
        <v>2169</v>
      </c>
      <c r="D228" t="s">
        <v>2170</v>
      </c>
      <c r="E228" t="s">
        <v>1801</v>
      </c>
      <c r="F228">
        <v>934</v>
      </c>
      <c r="G228" t="s">
        <v>1802</v>
      </c>
    </row>
    <row r="229" spans="1:7">
      <c r="A229" t="s">
        <v>2171</v>
      </c>
      <c r="B229" t="s">
        <v>2172</v>
      </c>
      <c r="C229" t="s">
        <v>2173</v>
      </c>
      <c r="D229" t="s">
        <v>2174</v>
      </c>
      <c r="E229" t="s">
        <v>199</v>
      </c>
      <c r="F229">
        <v>840</v>
      </c>
      <c r="G229" t="s">
        <v>659</v>
      </c>
    </row>
    <row r="230" spans="1:7">
      <c r="A230" t="s">
        <v>2175</v>
      </c>
      <c r="B230" t="s">
        <v>2176</v>
      </c>
      <c r="C230" t="s">
        <v>2177</v>
      </c>
      <c r="D230" t="s">
        <v>2178</v>
      </c>
      <c r="E230" t="s">
        <v>1831</v>
      </c>
      <c r="F230">
        <v>0</v>
      </c>
      <c r="G230" t="s">
        <v>1832</v>
      </c>
    </row>
    <row r="231" spans="1:7">
      <c r="A231" t="s">
        <v>2179</v>
      </c>
      <c r="B231" t="s">
        <v>2180</v>
      </c>
      <c r="C231" t="s">
        <v>2181</v>
      </c>
      <c r="D231" t="s">
        <v>2182</v>
      </c>
      <c r="E231" t="s">
        <v>1855</v>
      </c>
      <c r="F231">
        <v>800</v>
      </c>
      <c r="G231" t="s">
        <v>1856</v>
      </c>
    </row>
    <row r="232" spans="1:7">
      <c r="A232" t="s">
        <v>2183</v>
      </c>
      <c r="B232" t="s">
        <v>2184</v>
      </c>
      <c r="C232" t="s">
        <v>2185</v>
      </c>
      <c r="D232" t="s">
        <v>2186</v>
      </c>
      <c r="E232" t="s">
        <v>1849</v>
      </c>
      <c r="F232">
        <v>980</v>
      </c>
      <c r="G232" t="s">
        <v>1850</v>
      </c>
    </row>
    <row r="233" spans="1:7">
      <c r="A233" t="s">
        <v>2187</v>
      </c>
      <c r="B233" t="s">
        <v>2188</v>
      </c>
      <c r="C233" t="s">
        <v>2189</v>
      </c>
      <c r="D233" t="s">
        <v>2190</v>
      </c>
      <c r="E233" t="s">
        <v>764</v>
      </c>
      <c r="F233">
        <v>784</v>
      </c>
      <c r="G233" t="s">
        <v>765</v>
      </c>
    </row>
    <row r="234" spans="1:7">
      <c r="A234" t="s">
        <v>2191</v>
      </c>
      <c r="B234" t="s">
        <v>2192</v>
      </c>
      <c r="C234" t="s">
        <v>2193</v>
      </c>
      <c r="D234" t="s">
        <v>2194</v>
      </c>
      <c r="E234" t="s">
        <v>1229</v>
      </c>
      <c r="F234">
        <v>826</v>
      </c>
      <c r="G234" t="s">
        <v>1230</v>
      </c>
    </row>
    <row r="235" spans="1:7">
      <c r="A235" t="s">
        <v>2195</v>
      </c>
      <c r="B235" t="s">
        <v>2196</v>
      </c>
      <c r="C235" t="s">
        <v>2197</v>
      </c>
      <c r="D235" t="s">
        <v>2198</v>
      </c>
      <c r="E235" t="s">
        <v>1869</v>
      </c>
      <c r="F235">
        <v>858</v>
      </c>
      <c r="G235" t="s">
        <v>1870</v>
      </c>
    </row>
    <row r="236" spans="1:7">
      <c r="A236" t="s">
        <v>2199</v>
      </c>
      <c r="B236" t="s">
        <v>2200</v>
      </c>
      <c r="C236" t="s">
        <v>2201</v>
      </c>
      <c r="D236" t="s">
        <v>2202</v>
      </c>
      <c r="E236" t="s">
        <v>1875</v>
      </c>
      <c r="F236">
        <v>860</v>
      </c>
      <c r="G236" t="s">
        <v>1876</v>
      </c>
    </row>
    <row r="237" spans="1:7">
      <c r="A237" t="s">
        <v>2203</v>
      </c>
      <c r="B237" t="s">
        <v>2204</v>
      </c>
      <c r="C237" t="s">
        <v>2205</v>
      </c>
      <c r="D237" t="s">
        <v>2206</v>
      </c>
      <c r="E237" t="s">
        <v>1893</v>
      </c>
      <c r="F237">
        <v>548</v>
      </c>
      <c r="G237" t="s">
        <v>1894</v>
      </c>
    </row>
    <row r="238" spans="1:7">
      <c r="A238" t="s">
        <v>2207</v>
      </c>
      <c r="B238" t="s">
        <v>2208</v>
      </c>
      <c r="C238" t="s">
        <v>2209</v>
      </c>
      <c r="D238" t="s">
        <v>2210</v>
      </c>
      <c r="E238" t="s">
        <v>689</v>
      </c>
      <c r="F238">
        <v>978</v>
      </c>
      <c r="G238" t="s">
        <v>690</v>
      </c>
    </row>
    <row r="239" spans="1:7">
      <c r="A239" t="s">
        <v>2211</v>
      </c>
      <c r="B239" t="s">
        <v>2212</v>
      </c>
      <c r="C239" t="s">
        <v>2213</v>
      </c>
      <c r="D239" t="s">
        <v>2214</v>
      </c>
      <c r="E239" t="s">
        <v>1881</v>
      </c>
      <c r="F239">
        <v>937</v>
      </c>
      <c r="G239" t="s">
        <v>1882</v>
      </c>
    </row>
    <row r="240" spans="1:7">
      <c r="A240" t="s">
        <v>2215</v>
      </c>
      <c r="B240" t="s">
        <v>2216</v>
      </c>
      <c r="C240" t="s">
        <v>2217</v>
      </c>
      <c r="D240" t="s">
        <v>2218</v>
      </c>
      <c r="E240" t="s">
        <v>1887</v>
      </c>
      <c r="F240">
        <v>704</v>
      </c>
      <c r="G240" t="s">
        <v>1888</v>
      </c>
    </row>
    <row r="241" spans="1:7">
      <c r="A241" t="s">
        <v>2219</v>
      </c>
      <c r="B241" t="s">
        <v>2220</v>
      </c>
      <c r="C241" t="s">
        <v>2221</v>
      </c>
      <c r="D241" t="s">
        <v>2222</v>
      </c>
      <c r="E241" t="s">
        <v>199</v>
      </c>
      <c r="F241">
        <v>840</v>
      </c>
      <c r="G241" t="s">
        <v>659</v>
      </c>
    </row>
    <row r="242" spans="1:7">
      <c r="A242" t="s">
        <v>2223</v>
      </c>
      <c r="B242" t="s">
        <v>2224</v>
      </c>
      <c r="C242" t="s">
        <v>2225</v>
      </c>
      <c r="D242" t="s">
        <v>2226</v>
      </c>
    </row>
    <row r="243" spans="1:7">
      <c r="A243" t="s">
        <v>2227</v>
      </c>
      <c r="B243" t="s">
        <v>2228</v>
      </c>
      <c r="C243" t="s">
        <v>2229</v>
      </c>
      <c r="D243" t="s">
        <v>2230</v>
      </c>
    </row>
    <row r="244" spans="1:7">
      <c r="A244" t="s">
        <v>2231</v>
      </c>
      <c r="B244" t="s">
        <v>2232</v>
      </c>
      <c r="C244" t="s">
        <v>2233</v>
      </c>
      <c r="D244" t="s">
        <v>2234</v>
      </c>
      <c r="E244" t="s">
        <v>1917</v>
      </c>
      <c r="F244">
        <v>886</v>
      </c>
      <c r="G244" t="s">
        <v>1918</v>
      </c>
    </row>
    <row r="245" spans="1:7">
      <c r="A245" t="s">
        <v>2235</v>
      </c>
      <c r="B245" t="s">
        <v>2236</v>
      </c>
      <c r="C245" t="s">
        <v>2237</v>
      </c>
      <c r="D245" t="s">
        <v>2238</v>
      </c>
      <c r="E245" t="s">
        <v>1929</v>
      </c>
      <c r="F245">
        <v>967</v>
      </c>
      <c r="G245" t="s">
        <v>1930</v>
      </c>
    </row>
    <row r="246" spans="1:7">
      <c r="A246" t="s">
        <v>2239</v>
      </c>
      <c r="B246" t="s">
        <v>2240</v>
      </c>
      <c r="C246" t="s">
        <v>2241</v>
      </c>
      <c r="D246" t="s">
        <v>2242</v>
      </c>
      <c r="E246" t="s">
        <v>199</v>
      </c>
      <c r="F246">
        <v>840</v>
      </c>
      <c r="G246" t="s">
        <v>659</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912E8F2C-F408-4DAD-8D02-9E19C364D9F3}"/>
</file>

<file path=customXml/itemProps2.xml><?xml version="1.0" encoding="utf-8"?>
<ds:datastoreItem xmlns:ds="http://schemas.openxmlformats.org/officeDocument/2006/customXml" ds:itemID="{D54F90D9-6E1E-43EA-AB01-9921EA13ECBF}"/>
</file>

<file path=customXml/itemProps3.xml><?xml version="1.0" encoding="utf-8"?>
<ds:datastoreItem xmlns:ds="http://schemas.openxmlformats.org/officeDocument/2006/customXml" ds:itemID="{7BDA85FB-57D5-4A9F-A904-DAE491709832}"/>
</file>

<file path=customXml/itemProps4.xml><?xml version="1.0" encoding="utf-8"?>
<ds:datastoreItem xmlns:ds="http://schemas.openxmlformats.org/officeDocument/2006/customXml" ds:itemID="{2EB73A9A-A04F-41FF-96F9-A7BAA5B16E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Jessica Sanchez</cp:lastModifiedBy>
  <cp:revision/>
  <dcterms:created xsi:type="dcterms:W3CDTF">2018-04-20T09:16:43Z</dcterms:created>
  <dcterms:modified xsi:type="dcterms:W3CDTF">2023-07-03T09:42:40Z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