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extractives.sharepoint.com/sites/Data/Shared Documents/Summary data/Democratic Republic of the Congo/"/>
    </mc:Choice>
  </mc:AlternateContent>
  <xr:revisionPtr revIDLastSave="56" documentId="8_{BF95B611-904D-4B26-BC06-7F246B6919D5}" xr6:coauthVersionLast="47" xr6:coauthVersionMax="47" xr10:uidLastSave="{26828841-9898-42E5-A8A9-6D7A23567B2C}"/>
  <bookViews>
    <workbookView xWindow="-110" yWindow="-110" windowWidth="19420" windowHeight="10300" firstSheet="2" activeTab="4" xr2:uid="{00000000-000D-0000-FFFF-FFFF00000000}"/>
  </bookViews>
  <sheets>
    <sheet name="Introduction" sheetId="21" r:id="rId1"/>
    <sheet name="Part 1 - About" sheetId="23" r:id="rId2"/>
    <sheet name="Part 2 - Disclosure checklist" sheetId="24" r:id="rId3"/>
    <sheet name="Part 3 - Reporting entities" sheetId="25" r:id="rId4"/>
    <sheet name="Part 4 - Government revenues" sheetId="26" r:id="rId5"/>
    <sheet name="Part 5 - Company data" sheetId="27" r:id="rId6"/>
    <sheet name="Listes" sheetId="28" state="hidden" r:id="rId7"/>
  </sheets>
  <externalReferences>
    <externalReference r:id="rId8"/>
    <externalReference r:id="rId9"/>
    <externalReference r:id="rId10"/>
    <externalReference r:id="rId11"/>
    <externalReference r:id="rId12"/>
  </externalReferences>
  <definedNames>
    <definedName name="Agency_type" localSheetId="0">[1]!Government_entity_type[[#All],[&lt; Agency type &gt;]]</definedName>
    <definedName name="Agency_type" localSheetId="6">Table15[Type d''Agence]</definedName>
    <definedName name="Agency_type" localSheetId="1">[2]!Government_entity_type[[#All],[&lt; Agency type &gt;]]</definedName>
    <definedName name="Agency_type" localSheetId="2">[3]!Table15[Type d''Agence]</definedName>
    <definedName name="Agency_type" localSheetId="3">[3]!Table15[Type d''Agence]</definedName>
    <definedName name="Agency_type" localSheetId="4">[3]!Table15[Type d''Agence]</definedName>
    <definedName name="Agency_type" localSheetId="5">[3]!Table15[Type d''Agence]</definedName>
    <definedName name="Agency_type">#REF!</definedName>
    <definedName name="Commodities_list" localSheetId="6">Table5_Commodities_list[Description de produit HS av. volume]</definedName>
    <definedName name="Commodities_list" localSheetId="1">[4]!Table5_Commodities_list[HS Product Description w volume]</definedName>
    <definedName name="Commodities_list" localSheetId="2">[3]!Table5_Commodities_list[Description de produit HS av. volume]</definedName>
    <definedName name="Commodities_list" localSheetId="3">[3]!Table5_Commodities_list[Description de produit HS av. volume]</definedName>
    <definedName name="Commodities_list" localSheetId="4">[3]!Table5_Commodities_list[Description de produit HS av. volume]</definedName>
    <definedName name="Commodities_list" localSheetId="5">[3]!Table5_Commodities_list[Description de produit HS av. volume]</definedName>
    <definedName name="Commodities_list">[5]!Table5_Commodities_list[HS Product Description w volume]</definedName>
    <definedName name="Commodity_names" localSheetId="0">[1]!Table5_Commodities_list[HS Product Description]</definedName>
    <definedName name="Commodity_names" localSheetId="6">Table5_Commodities_list[Description de produit HS]</definedName>
    <definedName name="Commodity_names" localSheetId="1">[2]!Table5_Commodities_list[HS Product Description]</definedName>
    <definedName name="Commodity_names" localSheetId="2">[3]!Table5_Commodities_list[Description de produit HS]</definedName>
    <definedName name="Commodity_names" localSheetId="3">[3]!Table5_Commodities_list[Description de produit HS]</definedName>
    <definedName name="Commodity_names" localSheetId="4">[3]!Table5_Commodities_list[Description de produit HS]</definedName>
    <definedName name="Commodity_names" localSheetId="5">[3]!Table5_Commodities_list[Description de produit HS]</definedName>
    <definedName name="Commodity_names">#REF!</definedName>
    <definedName name="Companies_list" localSheetId="0">[1]!Companies[Full company name]</definedName>
    <definedName name="Companies_list" localSheetId="6">[3]!Companies[Nom complet de l’entreprise]</definedName>
    <definedName name="Companies_list" localSheetId="1">[2]!Companies[Full company name]</definedName>
    <definedName name="Companies_list" localSheetId="2">[3]!Companies[Nom complet de l’entreprise]</definedName>
    <definedName name="Companies_list" localSheetId="3">Companies[Full company name]</definedName>
    <definedName name="Companies_list" localSheetId="4">[3]!Companies[Nom complet de l’entreprise]</definedName>
    <definedName name="Companies_list" localSheetId="5">[3]!Companies[Nom complet de l’entreprise]</definedName>
    <definedName name="Companies_list">#REF!</definedName>
    <definedName name="Countries_list" localSheetId="0">[1]!Table1_Country_codes_and_currencies[Country or Area name]</definedName>
    <definedName name="Countries_list" localSheetId="6">[2]!Table1_Country_codes_and_currencies[Country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Table1_Country_codes_and_currencies[Code de devise (ISO 4217)]</definedName>
    <definedName name="Currency_code_list" localSheetId="1">[4]!Table1_Country_codes_and_currencies[Currency code (ISO-4217)]</definedName>
    <definedName name="Currency_code_list" localSheetId="2">[3]!Table1_Country_codes_and_currencies[Code de devise (ISO 4217)]</definedName>
    <definedName name="Currency_code_list" localSheetId="3">[3]!Table1_Country_codes_and_currencies[Code de devise (ISO 4217)]</definedName>
    <definedName name="Currency_code_list" localSheetId="4">[3]!Table1_Country_codes_and_currencies[Code de devise (ISO 4217)]</definedName>
    <definedName name="Currency_code_list" localSheetId="5">[3]!Table1_Country_codes_and_currencies[Code de devise (ISO 4217)]</definedName>
    <definedName name="Currency_code_list">#REF!</definedName>
    <definedName name="dddd">#REF!</definedName>
    <definedName name="GFS_list" localSheetId="0">[1]!Table6_GFS_codes_classification[Combined]</definedName>
    <definedName name="GFS_list" localSheetId="6">Table6_GFS_codes_classification[Combiné]</definedName>
    <definedName name="GFS_list" localSheetId="1">[2]!Table6_GFS_codes_classification[Combined]</definedName>
    <definedName name="GFS_list" localSheetId="2">[3]!Table6_GFS_codes_classification[Combiné]</definedName>
    <definedName name="GFS_list" localSheetId="3">[3]!Table6_GFS_codes_classification[Combiné]</definedName>
    <definedName name="GFS_list" localSheetId="4">[3]!Table6_GFS_codes_classification[Combiné]</definedName>
    <definedName name="GFS_list" localSheetId="5">[3]!Table6_GFS_codes_classification[Combiné]</definedName>
    <definedName name="GFS_list">#REF!</definedName>
    <definedName name="gogosx">#REF!</definedName>
    <definedName name="Government_entities_list" localSheetId="0">[1]!Government_agencies[Full name of agency]</definedName>
    <definedName name="Government_entities_list" localSheetId="6">[3]!Government_agencies[Nom complet de l’entité]</definedName>
    <definedName name="Government_entities_list" localSheetId="1">[2]!Government_agencies[Full name of agency]</definedName>
    <definedName name="Government_entities_list" localSheetId="2">[3]!Government_agencies[Nom complet de l’entité]</definedName>
    <definedName name="Government_entities_list" localSheetId="3">Government_agencies[Full name of agency]</definedName>
    <definedName name="Government_entities_list" localSheetId="4">[3]!Government_agencies[Nom complet de l’entité]</definedName>
    <definedName name="Government_entities_list" localSheetId="5">[3]!Government_agencies[Nom complet de l’entité]</definedName>
    <definedName name="Government_entities_list">#REF!</definedName>
    <definedName name="over">#REF!</definedName>
    <definedName name="_xlnm.Print_Area" localSheetId="1">'Part 1 - About'!$C$2:$G$82</definedName>
    <definedName name="Project_phases_list" localSheetId="0">[1]!Table12[Project phases]</definedName>
    <definedName name="Project_phases_list" localSheetId="6">Table12[Étapes du projet]</definedName>
    <definedName name="Project_phases_list" localSheetId="1">[2]!Table12[Project phases]</definedName>
    <definedName name="Project_phases_list" localSheetId="2">[3]!Table12[Étapes du projet]</definedName>
    <definedName name="Project_phases_list" localSheetId="3">[3]!Table12[Étapes du projet]</definedName>
    <definedName name="Project_phases_list" localSheetId="4">[3]!Table12[Étapes du projet]</definedName>
    <definedName name="Project_phases_list" localSheetId="5">[3]!Table12[Étapes du projet]</definedName>
    <definedName name="Project_phases_list">#REF!</definedName>
    <definedName name="Projectname" localSheetId="0">[1]!Companies15[Full project name]</definedName>
    <definedName name="Projectname" localSheetId="6">[3]!Companies15[Nom complet du projet]</definedName>
    <definedName name="Projectname" localSheetId="1">[2]!Companies15[Full project name]</definedName>
    <definedName name="Projectname" localSheetId="2">[3]!Companies15[Nom complet du projet]</definedName>
    <definedName name="Projectname" localSheetId="3">Companies15[Full project name]</definedName>
    <definedName name="Projectname" localSheetId="4">[3]!Companies15[Nom complet du projet]</definedName>
    <definedName name="Projectname" localSheetId="5">[3]!Companies15[Nom complet du projet]</definedName>
    <definedName name="Projectname">#REF!</definedName>
    <definedName name="Reporting_options_list" localSheetId="0">[1]!Table3_Reporting_options[List]</definedName>
    <definedName name="Reporting_options_list" localSheetId="6">Table3_Reporting_options[Liste]</definedName>
    <definedName name="Reporting_options_list" localSheetId="1">[4]!Table3_Reporting_options[List]</definedName>
    <definedName name="Reporting_options_list" localSheetId="2">[3]!Table3_Reporting_options[Liste]</definedName>
    <definedName name="Reporting_options_list" localSheetId="3">[3]!Table3_Reporting_options[Liste]</definedName>
    <definedName name="Reporting_options_list" localSheetId="4">[3]!Table3_Reporting_options[Liste]</definedName>
    <definedName name="Reporting_options_list" localSheetId="5">[3]!Table3_Reporting_options[Liste]</definedName>
    <definedName name="Reporting_options_list">#REF!</definedName>
    <definedName name="Revenue_stream_list" localSheetId="0">[1]!Government_revenues_table[Revenue stream name]</definedName>
    <definedName name="Revenue_stream_list" localSheetId="6">[3]!Government_revenues_table[Nom du flux de revenus]</definedName>
    <definedName name="Revenue_stream_list" localSheetId="1">[2]!Government_revenues_table[Revenue stream name]</definedName>
    <definedName name="Revenue_stream_list" localSheetId="2">[3]!Government_revenues_table[Nom du flux de revenus]</definedName>
    <definedName name="Revenue_stream_list" localSheetId="3">[3]!Government_revenues_table[Nom du flux de revenus]</definedName>
    <definedName name="Revenue_stream_list" localSheetId="4">Government_revenues_table[Revenue stream name]</definedName>
    <definedName name="Revenue_stream_list" localSheetId="5">[3]!Government_revenues_table[Nom du flux de revenus]</definedName>
    <definedName name="Revenue_stream_list">#REF!</definedName>
    <definedName name="Sector_list" localSheetId="0">[1]!Table7_sectors[Sector(s)]</definedName>
    <definedName name="Sector_list" localSheetId="6">Table7_sectors[Secteur (s)]</definedName>
    <definedName name="Sector_list" localSheetId="1">[2]!Table7_sectors[Sector(s)]</definedName>
    <definedName name="Sector_list" localSheetId="2">[3]!Table7_sectors[Secteur (s)]</definedName>
    <definedName name="Sector_list" localSheetId="3">[3]!Table7_sectors[Secteur (s)]</definedName>
    <definedName name="Sector_list" localSheetId="4">[3]!Table7_sectors[Secteur (s)]</definedName>
    <definedName name="Sector_list" localSheetId="5">[3]!Table7_sectors[Secteur (s)]</definedName>
    <definedName name="Sector_list">#REF!</definedName>
    <definedName name="Simple_options_list" localSheetId="0">[1]!Table2_Simple_options[List]</definedName>
    <definedName name="Simple_options_list" localSheetId="6">Table2_Simple_options[Liste]</definedName>
    <definedName name="Simple_options_list" localSheetId="1">[2]!Table2_Simple_options[List]</definedName>
    <definedName name="Simple_options_list" localSheetId="2">[3]!Table2_Simple_options[Liste]</definedName>
    <definedName name="Simple_options_list" localSheetId="3">[3]!Table2_Simple_options[Liste]</definedName>
    <definedName name="Simple_options_list" localSheetId="4">[3]!Table2_Simple_options[Liste]</definedName>
    <definedName name="Simple_options_list" localSheetId="5">[3]!Table2_Simple_options[Liste]</definedName>
    <definedName name="Simple_options_list">#REF!</definedName>
    <definedName name="Total_reconciled" localSheetId="0">[1]!Table10[Revenue value]</definedName>
    <definedName name="Total_reconciled" localSheetId="6">[3]!Table10[Valeur de revenus]</definedName>
    <definedName name="Total_reconciled" localSheetId="1">#REF!</definedName>
    <definedName name="Total_reconciled" localSheetId="2">[3]!Table10[Valeur de revenus]</definedName>
    <definedName name="Total_reconciled" localSheetId="3">[3]!Table10[Valeur de revenus]</definedName>
    <definedName name="Total_reconciled" localSheetId="4">[3]!Table10[Valeur de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6">[3]!Government_revenues_table[Valeur des revenus]</definedName>
    <definedName name="Total_revenues" localSheetId="1">[2]!Government_revenues_table[Revenue value]</definedName>
    <definedName name="Total_revenues" localSheetId="2">[3]!Government_revenues_table[Valeur des revenus]</definedName>
    <definedName name="Total_revenues" localSheetId="3">[3]!Government_revenues_table[Valeur des revenus]</definedName>
    <definedName name="Total_revenues" localSheetId="4">Government_revenues_table[Revenue value]</definedName>
    <definedName name="Total_revenues" localSheetId="5">[3]!Government_revenues_table[Valeur des revenus]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2" i="24" l="1"/>
  <c r="B180" i="24"/>
  <c r="B178" i="24"/>
  <c r="D206" i="24"/>
  <c r="C994" i="27" l="1"/>
  <c r="K988" i="27"/>
  <c r="I988" i="27"/>
  <c r="K986" i="27"/>
  <c r="J91" i="26"/>
  <c r="I91" i="26"/>
  <c r="J89" i="26"/>
  <c r="E47" i="26"/>
  <c r="D47" i="26"/>
  <c r="C47" i="26"/>
  <c r="B47" i="26"/>
  <c r="E46" i="26"/>
  <c r="D46" i="26"/>
  <c r="C46" i="26"/>
  <c r="B46" i="26"/>
  <c r="E45" i="26"/>
  <c r="D45" i="26"/>
  <c r="C45" i="26"/>
  <c r="B45" i="26"/>
  <c r="E44" i="26"/>
  <c r="D44" i="26"/>
  <c r="C44" i="26"/>
  <c r="B44" i="26"/>
  <c r="E43" i="26"/>
  <c r="D43" i="26"/>
  <c r="C43" i="26"/>
  <c r="B43" i="26"/>
  <c r="E42" i="26"/>
  <c r="D42" i="26"/>
  <c r="C42" i="26"/>
  <c r="B42" i="26"/>
  <c r="E41" i="26"/>
  <c r="D41" i="26"/>
  <c r="C41" i="26"/>
  <c r="B41" i="26"/>
  <c r="E40" i="26"/>
  <c r="D40" i="26"/>
  <c r="C40" i="26"/>
  <c r="B40" i="26"/>
  <c r="E39" i="26"/>
  <c r="D39" i="26"/>
  <c r="C39" i="26"/>
  <c r="B39" i="26"/>
  <c r="E38" i="26"/>
  <c r="D38" i="26"/>
  <c r="C38" i="26"/>
  <c r="B38" i="26"/>
  <c r="E37" i="26"/>
  <c r="D37" i="26"/>
  <c r="C37" i="26"/>
  <c r="B37" i="26"/>
  <c r="E36" i="26"/>
  <c r="D36" i="26"/>
  <c r="C36" i="26"/>
  <c r="B36" i="26"/>
  <c r="E35" i="26"/>
  <c r="D35" i="26"/>
  <c r="C35" i="26"/>
  <c r="B35" i="26"/>
  <c r="E34" i="26"/>
  <c r="D34" i="26"/>
  <c r="C34" i="26"/>
  <c r="B34" i="26"/>
  <c r="E33" i="26"/>
  <c r="D33" i="26"/>
  <c r="C33" i="26"/>
  <c r="B33" i="26"/>
  <c r="E32" i="26"/>
  <c r="D32" i="26"/>
  <c r="C32" i="26"/>
  <c r="B32" i="26"/>
  <c r="E31" i="26"/>
  <c r="D31" i="26"/>
  <c r="C31" i="26"/>
  <c r="B31" i="26"/>
  <c r="E30" i="26"/>
  <c r="D30" i="26"/>
  <c r="C30" i="26"/>
  <c r="B30" i="26"/>
  <c r="E29" i="26"/>
  <c r="D29" i="26"/>
  <c r="C29" i="26"/>
  <c r="B29" i="26"/>
  <c r="E28" i="26"/>
  <c r="D28" i="26"/>
  <c r="C28" i="26"/>
  <c r="B28" i="26"/>
  <c r="E27" i="26"/>
  <c r="D27" i="26"/>
  <c r="C27" i="26"/>
  <c r="B27" i="26"/>
  <c r="E26" i="26"/>
  <c r="D26" i="26"/>
  <c r="C26" i="26"/>
  <c r="B26" i="26"/>
  <c r="E25" i="26"/>
  <c r="D25" i="26"/>
  <c r="C25" i="26"/>
  <c r="B25" i="26"/>
  <c r="E24" i="26"/>
  <c r="D24" i="26"/>
  <c r="C24" i="26"/>
  <c r="B24" i="26"/>
  <c r="E23" i="26"/>
  <c r="D23" i="26"/>
  <c r="C23" i="26"/>
  <c r="B23" i="26"/>
  <c r="E22" i="26"/>
  <c r="D22" i="26"/>
  <c r="C22" i="26"/>
  <c r="B22" i="26"/>
  <c r="N4" i="26"/>
  <c r="E31" i="25"/>
  <c r="E30" i="25"/>
  <c r="E29" i="25"/>
  <c r="E28" i="25"/>
  <c r="E26" i="25"/>
  <c r="E23" i="25"/>
  <c r="E22" i="25"/>
  <c r="E21" i="25"/>
  <c r="E4" i="25"/>
  <c r="F266" i="24"/>
  <c r="D251" i="24"/>
  <c r="D249" i="24"/>
  <c r="F232" i="24"/>
  <c r="D223" i="24"/>
  <c r="F214" i="24"/>
  <c r="F212" i="24"/>
  <c r="D168" i="24"/>
  <c r="H4" i="24"/>
  <c r="E70" i="23"/>
  <c r="E69" i="23"/>
  <c r="E68" i="23"/>
  <c r="G47" i="23"/>
  <c r="C995" i="27" l="1"/>
</calcChain>
</file>

<file path=xl/sharedStrings.xml><?xml version="1.0" encoding="utf-8"?>
<sst xmlns="http://schemas.openxmlformats.org/spreadsheetml/2006/main" count="9818" uniqueCount="2761">
  <si>
    <t>How to complete this sheet:</t>
  </si>
  <si>
    <t>If you have any questions, please contact data@eiti.org</t>
  </si>
  <si>
    <t>Cells in orange must be completed</t>
  </si>
  <si>
    <t>Cells in light blue are for voluntary input</t>
  </si>
  <si>
    <t>White cells require no action</t>
  </si>
  <si>
    <t>Description</t>
  </si>
  <si>
    <t>Source / Comments</t>
  </si>
  <si>
    <t>Country or area</t>
  </si>
  <si>
    <t>For the latest version of Summary data templates, see https://eiti.org/summary-data-template</t>
  </si>
  <si>
    <t>Give us your feedback or report a conflict in the data! Write to us at  data@eiti.org</t>
  </si>
  <si>
    <t>EITI International Secretariat</t>
  </si>
  <si>
    <t>Phone: +47 222 00 800      E-mail: secretariat@eiti.org      Twitter: @EITIorg      www.eiti.org</t>
  </si>
  <si>
    <t>Address: Rådhusgata 26, 0151 Oslo, Norway      P.O. Box: Postboks 340 Sentrum, 0101 Oslo, Norway</t>
  </si>
  <si>
    <t>Country or area name</t>
  </si>
  <si>
    <t>ISO Alpha-3 Code</t>
  </si>
  <si>
    <t>National currency name</t>
  </si>
  <si>
    <t>National currency ISO-4217</t>
  </si>
  <si>
    <t>Fiscal year covered by this data file</t>
  </si>
  <si>
    <t>Start Date</t>
  </si>
  <si>
    <t>End Date</t>
  </si>
  <si>
    <t>Data source</t>
  </si>
  <si>
    <t>Has an EITI Report been prepared by an Independent Administrator?</t>
  </si>
  <si>
    <t>What is the name of the company?</t>
  </si>
  <si>
    <t>Date that the EITI Report was made public</t>
  </si>
  <si>
    <t>URL, EITI Report</t>
  </si>
  <si>
    <t>Does the government systematically disclose EITI data at a single location?</t>
  </si>
  <si>
    <t>Publication date of the EITI data</t>
  </si>
  <si>
    <t>Website link (URL) to EITI data</t>
  </si>
  <si>
    <t>Are there other files of relevance?</t>
  </si>
  <si>
    <t>Date that other file was made public</t>
  </si>
  <si>
    <t>URL</t>
  </si>
  <si>
    <t>Does the government have an open data policy?</t>
  </si>
  <si>
    <t>Open data portal / files</t>
  </si>
  <si>
    <t>Data coverage / scope</t>
  </si>
  <si>
    <t>Sector coverage</t>
  </si>
  <si>
    <t>Oil</t>
  </si>
  <si>
    <t>Pétrole</t>
  </si>
  <si>
    <t>Gas</t>
  </si>
  <si>
    <t>Gaz</t>
  </si>
  <si>
    <t>Mining (incl. Quarrying)</t>
  </si>
  <si>
    <t>Other, non-upstream sectors</t>
  </si>
  <si>
    <t>If yes, please specify name (insert new rows if multiple)</t>
  </si>
  <si>
    <t>Number of reporting government entities (incl SOEs if recipient)</t>
  </si>
  <si>
    <t>Number of reporting companies (incl SOEs if payer)</t>
  </si>
  <si>
    <t xml:space="preserve">Exchange rate used: 1 USD = </t>
  </si>
  <si>
    <t>Exchange rate source (URL,…)</t>
  </si>
  <si>
    <t>… by revenue stream</t>
  </si>
  <si>
    <t>… by government agency</t>
  </si>
  <si>
    <t>… by company</t>
  </si>
  <si>
    <t>… by project</t>
  </si>
  <si>
    <t>Data overview / requirement</t>
  </si>
  <si>
    <t>Systematically disclosed</t>
  </si>
  <si>
    <t>Through EITI Reporting</t>
  </si>
  <si>
    <t>Not applicable</t>
  </si>
  <si>
    <t>Sans objet.</t>
  </si>
  <si>
    <t>Not available</t>
  </si>
  <si>
    <t>Name and contact information of the person submitting this file</t>
  </si>
  <si>
    <t>Name</t>
  </si>
  <si>
    <t>Organisation</t>
  </si>
  <si>
    <t>Email address</t>
  </si>
  <si>
    <t>&lt;Sélectionner l’option&gt;</t>
  </si>
  <si>
    <t>Yes</t>
  </si>
  <si>
    <t>Oui</t>
  </si>
  <si>
    <t>Partiellement</t>
  </si>
  <si>
    <t>No</t>
  </si>
  <si>
    <t>Non</t>
  </si>
  <si>
    <t>Sans objet</t>
  </si>
  <si>
    <t>&lt;Rapportage ITIE ou divulgation systématique?&gt;</t>
  </si>
  <si>
    <t>Yes, systematically disclosed</t>
  </si>
  <si>
    <t>Yes, through EITI reporting</t>
  </si>
  <si>
    <t>Oui, à travers le rapportage ITIE</t>
  </si>
  <si>
    <t>Non disponible</t>
  </si>
  <si>
    <t>Kosovo</t>
  </si>
  <si>
    <t>Bulgarie</t>
  </si>
  <si>
    <t>Myanmar</t>
  </si>
  <si>
    <t>Burundi</t>
  </si>
  <si>
    <t>Belarus</t>
  </si>
  <si>
    <t>Cambodge</t>
  </si>
  <si>
    <t>Algérie</t>
  </si>
  <si>
    <t>Cameroun</t>
  </si>
  <si>
    <t>Canada</t>
  </si>
  <si>
    <t>Cap Vert</t>
  </si>
  <si>
    <t>Îles Salomon</t>
  </si>
  <si>
    <t>République centrafricaine</t>
  </si>
  <si>
    <t>Sri Lanka</t>
  </si>
  <si>
    <t>Tchad</t>
  </si>
  <si>
    <t>Chili</t>
  </si>
  <si>
    <t>Chine</t>
  </si>
  <si>
    <t>Taïwan</t>
  </si>
  <si>
    <t>Samoa américaines</t>
  </si>
  <si>
    <t>Île de Noël</t>
  </si>
  <si>
    <t>Îles Keeling</t>
  </si>
  <si>
    <t>Colombie</t>
  </si>
  <si>
    <t>Comores</t>
  </si>
  <si>
    <t>Mayotte</t>
  </si>
  <si>
    <t>République du Congo</t>
  </si>
  <si>
    <t>République démocratique du Congo</t>
  </si>
  <si>
    <t>Costa Rica</t>
  </si>
  <si>
    <t>Croatie</t>
  </si>
  <si>
    <t>Cuba</t>
  </si>
  <si>
    <t>Chypre</t>
  </si>
  <si>
    <t>Andorre</t>
  </si>
  <si>
    <t>République tchèque</t>
  </si>
  <si>
    <t>Bénin</t>
  </si>
  <si>
    <t>Danemark</t>
  </si>
  <si>
    <t>Dominique</t>
  </si>
  <si>
    <t>République dominicaine</t>
  </si>
  <si>
    <t>Équateur</t>
  </si>
  <si>
    <t>Salvador</t>
  </si>
  <si>
    <t>Guinée équatoriale</t>
  </si>
  <si>
    <t>Éthiopie</t>
  </si>
  <si>
    <t>Érythrée</t>
  </si>
  <si>
    <t>Estonie</t>
  </si>
  <si>
    <t>Îles Féroé</t>
  </si>
  <si>
    <t>Malouines</t>
  </si>
  <si>
    <t>Géorgie du Sud et les Îles Sandwich du Sud</t>
  </si>
  <si>
    <t>Angola</t>
  </si>
  <si>
    <t>Fidji</t>
  </si>
  <si>
    <t>Finlande</t>
  </si>
  <si>
    <t>Îles Åland</t>
  </si>
  <si>
    <t>France</t>
  </si>
  <si>
    <t>Guyane française</t>
  </si>
  <si>
    <t>Polynésie française</t>
  </si>
  <si>
    <t>Territoires français australs</t>
  </si>
  <si>
    <t>Djibouti</t>
  </si>
  <si>
    <t>Gabon</t>
  </si>
  <si>
    <t>Géorgie</t>
  </si>
  <si>
    <t>Gambie</t>
  </si>
  <si>
    <t>Territoire palestinien</t>
  </si>
  <si>
    <t>Allemagne</t>
  </si>
  <si>
    <t>Antigua et Barbuda</t>
  </si>
  <si>
    <t>Ghana</t>
  </si>
  <si>
    <t>Gibraltar</t>
  </si>
  <si>
    <t>Kiribati</t>
  </si>
  <si>
    <t>Grèce</t>
  </si>
  <si>
    <t>Groenland</t>
  </si>
  <si>
    <t>Grenade</t>
  </si>
  <si>
    <t>Azerbaïdjan</t>
  </si>
  <si>
    <t>Guadeloupe</t>
  </si>
  <si>
    <t>Guam</t>
  </si>
  <si>
    <t>Argentine</t>
  </si>
  <si>
    <t>Guatemala</t>
  </si>
  <si>
    <t>Guinée</t>
  </si>
  <si>
    <t>Guyana</t>
  </si>
  <si>
    <t>Haïti</t>
  </si>
  <si>
    <t>Îles Heard et McDonald</t>
  </si>
  <si>
    <t>Vatican</t>
  </si>
  <si>
    <t>Honduras</t>
  </si>
  <si>
    <t>Hong Kong</t>
  </si>
  <si>
    <t>Hongrie</t>
  </si>
  <si>
    <t>Islande</t>
  </si>
  <si>
    <t>Inde</t>
  </si>
  <si>
    <t>Australie</t>
  </si>
  <si>
    <t>Indonésie</t>
  </si>
  <si>
    <t>Iran</t>
  </si>
  <si>
    <t>Irak</t>
  </si>
  <si>
    <t>Irlande</t>
  </si>
  <si>
    <t>Israël</t>
  </si>
  <si>
    <t>Italie</t>
  </si>
  <si>
    <t>Côte d’Ivoire</t>
  </si>
  <si>
    <t>Jamaïque</t>
  </si>
  <si>
    <t>Japon</t>
  </si>
  <si>
    <t>Kazakhstan</t>
  </si>
  <si>
    <t>Afghanistan</t>
  </si>
  <si>
    <t>Autriche</t>
  </si>
  <si>
    <t>Jordanie</t>
  </si>
  <si>
    <t>Kenya</t>
  </si>
  <si>
    <t>Corée (du Nord)</t>
  </si>
  <si>
    <t>Corée (du Sud)</t>
  </si>
  <si>
    <t>Koweït</t>
  </si>
  <si>
    <t>République kirghize</t>
  </si>
  <si>
    <t>RPD du Laos</t>
  </si>
  <si>
    <t>Liban</t>
  </si>
  <si>
    <t>Lesotho</t>
  </si>
  <si>
    <t>Lettonie</t>
  </si>
  <si>
    <t>Libéria</t>
  </si>
  <si>
    <t>Libye</t>
  </si>
  <si>
    <t>Liechtenstein</t>
  </si>
  <si>
    <t>Bahamas</t>
  </si>
  <si>
    <t>Lituanie</t>
  </si>
  <si>
    <t>Luxembourg</t>
  </si>
  <si>
    <t>Macao</t>
  </si>
  <si>
    <t>Madagascar</t>
  </si>
  <si>
    <t>Malawi</t>
  </si>
  <si>
    <t>Malaisie</t>
  </si>
  <si>
    <t>Maldives</t>
  </si>
  <si>
    <t>Mali</t>
  </si>
  <si>
    <t>Malte</t>
  </si>
  <si>
    <t>Martinique</t>
  </si>
  <si>
    <t>Mauritanie</t>
  </si>
  <si>
    <t>Bahreïn</t>
  </si>
  <si>
    <t>Maurice</t>
  </si>
  <si>
    <t>Mexique</t>
  </si>
  <si>
    <t>Monaco</t>
  </si>
  <si>
    <t>Mongolie</t>
  </si>
  <si>
    <t>Moldova</t>
  </si>
  <si>
    <t>Monténégro</t>
  </si>
  <si>
    <t>Bangladesh</t>
  </si>
  <si>
    <t>Montserrat</t>
  </si>
  <si>
    <t>Maroc</t>
  </si>
  <si>
    <t>Mozambique</t>
  </si>
  <si>
    <t>Arménie</t>
  </si>
  <si>
    <t>Oman</t>
  </si>
  <si>
    <t>Namibie</t>
  </si>
  <si>
    <t>Barbade</t>
  </si>
  <si>
    <t>Nauru</t>
  </si>
  <si>
    <t>Népal</t>
  </si>
  <si>
    <t>Pays-Bas</t>
  </si>
  <si>
    <t>Antilles néerlandaises</t>
  </si>
  <si>
    <t>Aruba</t>
  </si>
  <si>
    <t>Nouvelle Calédonie</t>
  </si>
  <si>
    <t>Vanuatu</t>
  </si>
  <si>
    <t>Nouvelle-Zélande</t>
  </si>
  <si>
    <t>Nicaragua</t>
  </si>
  <si>
    <t>Belgique</t>
  </si>
  <si>
    <t>Niger</t>
  </si>
  <si>
    <t>Nigeria</t>
  </si>
  <si>
    <t>Niue</t>
  </si>
  <si>
    <t>Îles Norfolk</t>
  </si>
  <si>
    <t>Norvège</t>
  </si>
  <si>
    <t>Îles Marianne septentrionales</t>
  </si>
  <si>
    <t>Micronésie</t>
  </si>
  <si>
    <t>Îles Marshall</t>
  </si>
  <si>
    <t>Palau</t>
  </si>
  <si>
    <t>Pakistan</t>
  </si>
  <si>
    <t>Panama</t>
  </si>
  <si>
    <t>Papouasie-Nouvelle-Guinée</t>
  </si>
  <si>
    <t>Bermudes</t>
  </si>
  <si>
    <t>Paraguay</t>
  </si>
  <si>
    <t>Pérou</t>
  </si>
  <si>
    <t>Philippines</t>
  </si>
  <si>
    <t>Pitcairn</t>
  </si>
  <si>
    <t>Pologne</t>
  </si>
  <si>
    <t>Portugal</t>
  </si>
  <si>
    <t>Guinée-Bissau</t>
  </si>
  <si>
    <t>Timor-Leste</t>
  </si>
  <si>
    <t>Porto Rico</t>
  </si>
  <si>
    <t>Qatar</t>
  </si>
  <si>
    <t>Réunion</t>
  </si>
  <si>
    <t>Bhoutan</t>
  </si>
  <si>
    <t>Roumanie</t>
  </si>
  <si>
    <t>Fédération de Russie</t>
  </si>
  <si>
    <t>Rwanda</t>
  </si>
  <si>
    <t>Saint-Barthélemy</t>
  </si>
  <si>
    <t>Saint Hélène</t>
  </si>
  <si>
    <t>Saint Kitts et Nevis</t>
  </si>
  <si>
    <t>Anguilla</t>
  </si>
  <si>
    <t>Sainte Lucie</t>
  </si>
  <si>
    <t>Saint-Martin</t>
  </si>
  <si>
    <t>Saint Pierre et Miquelon</t>
  </si>
  <si>
    <t>Saint Vincent et les Grenadines</t>
  </si>
  <si>
    <t>Saint Marin</t>
  </si>
  <si>
    <t>Sao Tomé-et-Principe</t>
  </si>
  <si>
    <t>Bolivie</t>
  </si>
  <si>
    <t>Arabie saoudite</t>
  </si>
  <si>
    <t>Sénégal</t>
  </si>
  <si>
    <t>Serbie</t>
  </si>
  <si>
    <t>Seychelles</t>
  </si>
  <si>
    <t>Sierra Leone</t>
  </si>
  <si>
    <t>Bosnie-Herzégovine</t>
  </si>
  <si>
    <t>Singapour</t>
  </si>
  <si>
    <t>Slovaquie</t>
  </si>
  <si>
    <t>Vietnam</t>
  </si>
  <si>
    <t>Slovénie</t>
  </si>
  <si>
    <t>Somalie</t>
  </si>
  <si>
    <t>Afrique du Sud</t>
  </si>
  <si>
    <t>Zimbabwe</t>
  </si>
  <si>
    <t>Botswana</t>
  </si>
  <si>
    <t>Espagne</t>
  </si>
  <si>
    <t>Soudan du Sud</t>
  </si>
  <si>
    <t>Sahara occidental</t>
  </si>
  <si>
    <t>Soudan</t>
  </si>
  <si>
    <t>Suriname</t>
  </si>
  <si>
    <t>Îles Svalbard et Jan Mayen</t>
  </si>
  <si>
    <t>Eswatini</t>
  </si>
  <si>
    <t>Suède</t>
  </si>
  <si>
    <t>Suisse</t>
  </si>
  <si>
    <t>Brésil</t>
  </si>
  <si>
    <t>Syrie</t>
  </si>
  <si>
    <t>Tadjikistan</t>
  </si>
  <si>
    <t>Thaïlande</t>
  </si>
  <si>
    <t>Togo</t>
  </si>
  <si>
    <t>Tokelau</t>
  </si>
  <si>
    <t>Tonga</t>
  </si>
  <si>
    <t>Trinité-et-Tobago</t>
  </si>
  <si>
    <t>Émirats arabes unis</t>
  </si>
  <si>
    <t>Tunisie</t>
  </si>
  <si>
    <t>Turquie</t>
  </si>
  <si>
    <t>Turkménistan</t>
  </si>
  <si>
    <t>Îles Turques et Caïques</t>
  </si>
  <si>
    <t>Tuvalu</t>
  </si>
  <si>
    <t>Albanie</t>
  </si>
  <si>
    <t>Ouganda</t>
  </si>
  <si>
    <t>Ukraine</t>
  </si>
  <si>
    <t>Macédoine</t>
  </si>
  <si>
    <t>Égypte</t>
  </si>
  <si>
    <t>Royaume-Uni</t>
  </si>
  <si>
    <t>Guernesey</t>
  </si>
  <si>
    <t>Jersey</t>
  </si>
  <si>
    <t>Île de Man</t>
  </si>
  <si>
    <t>Tanzanie</t>
  </si>
  <si>
    <t>Belize</t>
  </si>
  <si>
    <t>États-Unis</t>
  </si>
  <si>
    <t>Îles Vierges, États-Unis</t>
  </si>
  <si>
    <t>Burkina Faso</t>
  </si>
  <si>
    <t>Uruguay</t>
  </si>
  <si>
    <t>Territoire britannique de l’océan Indien</t>
  </si>
  <si>
    <t>Ouzbékistan</t>
  </si>
  <si>
    <t>Venezuela</t>
  </si>
  <si>
    <t>Îles Wallis et Futuna</t>
  </si>
  <si>
    <t>Samoa</t>
  </si>
  <si>
    <t>Yémen</t>
  </si>
  <si>
    <t>Zambie</t>
  </si>
  <si>
    <t>Îles Vierges britanniques</t>
  </si>
  <si>
    <t>Darussalam de Brunei</t>
  </si>
  <si>
    <t>Afghani afghan</t>
  </si>
  <si>
    <t>Lek albanais</t>
  </si>
  <si>
    <t>Dram arménien</t>
  </si>
  <si>
    <t>Florin des Antilles néerlandaises</t>
  </si>
  <si>
    <t>Kwanza angolais</t>
  </si>
  <si>
    <t>Peso argentin</t>
  </si>
  <si>
    <t>Dollar australien</t>
  </si>
  <si>
    <t>Florin d’Aruba</t>
  </si>
  <si>
    <t>Manat azéri</t>
  </si>
  <si>
    <t>Mark convertible de Bosnie-Herzégovine</t>
  </si>
  <si>
    <t>Dollar de la Barbade</t>
  </si>
  <si>
    <t>Taka bangladeshi</t>
  </si>
  <si>
    <t>Lev bulgare (ancien)</t>
  </si>
  <si>
    <t>Dinar de Bahreïn</t>
  </si>
  <si>
    <t>Franc du Burundi</t>
  </si>
  <si>
    <t>Dollar des Bermudes</t>
  </si>
  <si>
    <t>Dollar de Brunei</t>
  </si>
  <si>
    <t>Boliviano bolivien</t>
  </si>
  <si>
    <t>Réal brésilien</t>
  </si>
  <si>
    <t>Dollar bahamien</t>
  </si>
  <si>
    <t>Nutum du Bhoutan</t>
  </si>
  <si>
    <t>Pula du Botswana</t>
  </si>
  <si>
    <t>Rouble de Belarus</t>
  </si>
  <si>
    <t>Dollar de Belize</t>
  </si>
  <si>
    <t>Dollar canadien</t>
  </si>
  <si>
    <t>Congolese franc</t>
  </si>
  <si>
    <t>Franc congolais</t>
  </si>
  <si>
    <t>Franc suisse</t>
  </si>
  <si>
    <t>Unidad de Fomento chilien</t>
  </si>
  <si>
    <t>Yuan renminbi chinois (off-shore)</t>
  </si>
  <si>
    <t>Peso colombien</t>
  </si>
  <si>
    <t>Colon costaricain</t>
  </si>
  <si>
    <t>Peso cubain convertible</t>
  </si>
  <si>
    <t>Escudo cap-verdien</t>
  </si>
  <si>
    <t>Couronne tchèque</t>
  </si>
  <si>
    <t>Franc djiboutien</t>
  </si>
  <si>
    <t>Couronne danoise</t>
  </si>
  <si>
    <t>Peso dominicain</t>
  </si>
  <si>
    <t>Dinar algérien</t>
  </si>
  <si>
    <t>Livre égyptienne</t>
  </si>
  <si>
    <t>Nakfa érythréen</t>
  </si>
  <si>
    <t>Birr éthiopien</t>
  </si>
  <si>
    <t>Euro</t>
  </si>
  <si>
    <t>Dollar fidjien</t>
  </si>
  <si>
    <t>Livre des Malouines</t>
  </si>
  <si>
    <t>Livre sterling</t>
  </si>
  <si>
    <t>Livre</t>
  </si>
  <si>
    <t>Cedi ghanéen</t>
  </si>
  <si>
    <t>Livre de Gibraltar</t>
  </si>
  <si>
    <t>Dalasi gambien</t>
  </si>
  <si>
    <t>Franc guinéen</t>
  </si>
  <si>
    <t>Quetzal guatémaltèque</t>
  </si>
  <si>
    <t>Dollar guyanais</t>
  </si>
  <si>
    <t>Dollar de Hong Kong</t>
  </si>
  <si>
    <t>Lempira hondurien</t>
  </si>
  <si>
    <t>Kuna croate</t>
  </si>
  <si>
    <t>Gourde haïtienne</t>
  </si>
  <si>
    <t>Forint hongrois</t>
  </si>
  <si>
    <t>Roupie indonésienne</t>
  </si>
  <si>
    <t>Nouveau shekel israélien</t>
  </si>
  <si>
    <t>Livre de l’Île de Man</t>
  </si>
  <si>
    <t>Roupie indienne</t>
  </si>
  <si>
    <t>Dinar irakien</t>
  </si>
  <si>
    <t>Rial iranien</t>
  </si>
  <si>
    <t>Couronne islandaise</t>
  </si>
  <si>
    <t>Livre de Jersey</t>
  </si>
  <si>
    <t>Dollar de la Jamaïque</t>
  </si>
  <si>
    <t>Dinar jordanien</t>
  </si>
  <si>
    <t>Yen japonais</t>
  </si>
  <si>
    <t>Shilling kenyan</t>
  </si>
  <si>
    <t>Sum kirghize</t>
  </si>
  <si>
    <t>Riel cambodgien</t>
  </si>
  <si>
    <t>Franc comorien</t>
  </si>
  <si>
    <t>Won nord-coréen</t>
  </si>
  <si>
    <t>Won sud-coréen</t>
  </si>
  <si>
    <t>Dinar koweitien</t>
  </si>
  <si>
    <t>Dollar des Îles Caïman</t>
  </si>
  <si>
    <t>Tenge kazakh</t>
  </si>
  <si>
    <t>Kip laotien</t>
  </si>
  <si>
    <t>Livre libanaise</t>
  </si>
  <si>
    <t>Roupie du Sri Lanka</t>
  </si>
  <si>
    <t>Dollar du Libéria</t>
  </si>
  <si>
    <t>Loti du Lesotho</t>
  </si>
  <si>
    <t>Dinar libyen</t>
  </si>
  <si>
    <t>Dirham marocain</t>
  </si>
  <si>
    <t>Leu moldave</t>
  </si>
  <si>
    <t>Ariary malgache</t>
  </si>
  <si>
    <t>Denar macédonien</t>
  </si>
  <si>
    <t>Kyat birman</t>
  </si>
  <si>
    <t>Tugrik mongole</t>
  </si>
  <si>
    <t>Patca de Macao</t>
  </si>
  <si>
    <t>Ouguiya mauritanien</t>
  </si>
  <si>
    <t>Roupie mauricienne</t>
  </si>
  <si>
    <t>Rufiyaa des Maldives</t>
  </si>
  <si>
    <t>Kwacha du Malawi</t>
  </si>
  <si>
    <t>Peso mexicain</t>
  </si>
  <si>
    <t>Ringgit malais</t>
  </si>
  <si>
    <t>Metical mozambicain</t>
  </si>
  <si>
    <t>Dollar namibien</t>
  </si>
  <si>
    <t>Naira  nigérian</t>
  </si>
  <si>
    <t xml:space="preserve">Cordoba oro nicaraguayen </t>
  </si>
  <si>
    <t>Couronne norvégienne</t>
  </si>
  <si>
    <t>Roupie népalaise</t>
  </si>
  <si>
    <t>Balboa panaméen</t>
  </si>
  <si>
    <t>Sol péruvien</t>
  </si>
  <si>
    <t>Kina de Papouasie-Nouvelle-Guinée</t>
  </si>
  <si>
    <t>Peso philippin</t>
  </si>
  <si>
    <t>Roupie pakistanaise</t>
  </si>
  <si>
    <t>Zloty polonais</t>
  </si>
  <si>
    <t>Guarani paraguayen</t>
  </si>
  <si>
    <t>Riyal du Qatar</t>
  </si>
  <si>
    <t>Leu roumain</t>
  </si>
  <si>
    <t>Dinar serbe</t>
  </si>
  <si>
    <t>Rouble russe</t>
  </si>
  <si>
    <t>Franc rwandais</t>
  </si>
  <si>
    <t>Rial saoudite</t>
  </si>
  <si>
    <t>Dollar des Îles Salomon</t>
  </si>
  <si>
    <t>Roupie seychelloise</t>
  </si>
  <si>
    <t>Livre soudanaise</t>
  </si>
  <si>
    <t>Couronne suédoise</t>
  </si>
  <si>
    <t>Dollar de Singapour</t>
  </si>
  <si>
    <t>Livre de Saint Hélène</t>
  </si>
  <si>
    <t>Shilling somalien</t>
  </si>
  <si>
    <t>Dollar du Suriname</t>
  </si>
  <si>
    <t>Livre sud-soudanaise</t>
  </si>
  <si>
    <t>Dobra de Sao Tomé-et-Principe</t>
  </si>
  <si>
    <t>Livre syrienne</t>
  </si>
  <si>
    <t>Lilangeni swazi</t>
  </si>
  <si>
    <t>Baht thaïlandais</t>
  </si>
  <si>
    <t>Nouveau manat turkmène</t>
  </si>
  <si>
    <t>Pa’anga des Îles Tonga</t>
  </si>
  <si>
    <t>Lire turque</t>
  </si>
  <si>
    <t>Dollar de Trinité-et-Tobago</t>
  </si>
  <si>
    <t>Dollar de Tuvalu</t>
  </si>
  <si>
    <t>Nouveau dollar taïwanais</t>
  </si>
  <si>
    <t>Shilling tanzanien</t>
  </si>
  <si>
    <t>Hryvnia ukrainien</t>
  </si>
  <si>
    <t>Shilling ougandais</t>
  </si>
  <si>
    <t>Dollar des États-Unis</t>
  </si>
  <si>
    <t>EITI Requirement 2.1: Legal framework and fiscal regime</t>
  </si>
  <si>
    <t>Does the government publish information about</t>
  </si>
  <si>
    <t>Laws and regulations?</t>
  </si>
  <si>
    <t>Overview of government agencies' roles?</t>
  </si>
  <si>
    <t>Mineral and petroleum rights' regime?</t>
  </si>
  <si>
    <t>Fiscal regime?</t>
  </si>
  <si>
    <t>EITI Requirement 2.2: Contract and license allocations</t>
  </si>
  <si>
    <t>the award process(es)?</t>
  </si>
  <si>
    <t>and the technical and financial criteria used?</t>
  </si>
  <si>
    <t>the transfer process(es)?</t>
  </si>
  <si>
    <t>bidding rounds/process(es)?</t>
  </si>
  <si>
    <t>No. of license awards and transfers for the covered year</t>
  </si>
  <si>
    <t>EITI Requirement 2.3: Register of licenses</t>
  </si>
  <si>
    <t>License register for mining sector</t>
  </si>
  <si>
    <t>License register for petroleum sector</t>
  </si>
  <si>
    <t>License register for other sector(s) - add rows if several</t>
  </si>
  <si>
    <t>EITI Requirement 2.4: Contract disclosure</t>
  </si>
  <si>
    <t>Government policy on contract disclosure</t>
  </si>
  <si>
    <t>Are contracts or full license texts disclosed?</t>
  </si>
  <si>
    <t>Contract register for mining sector</t>
  </si>
  <si>
    <t>Contract register for petroleum sector</t>
  </si>
  <si>
    <t>Contract register for other sector(s) - add rows if several</t>
  </si>
  <si>
    <t>EITI Requirement 2.5: Beneficial ownership</t>
  </si>
  <si>
    <t>Government policy on beneficial ownership</t>
  </si>
  <si>
    <t>Is beneficial ownership data disclosed?</t>
  </si>
  <si>
    <t>Beneficial ownership registry</t>
  </si>
  <si>
    <t>EITI Requirement 2.6: State participation</t>
  </si>
  <si>
    <t>Does the government report how it participates in the extractive sector?</t>
  </si>
  <si>
    <t>References to state-owned enterprises portals or company website(s), for example as stated in the Report (Add rows if several SOEs)</t>
  </si>
  <si>
    <t>References to state-owned enterprises or company Audited Financial Statement (Add rows if several SOEs)</t>
  </si>
  <si>
    <t>EITI Requirement 3.1: Exploration</t>
  </si>
  <si>
    <t>Overview of the extractive industries, including any significant exploration activities</t>
  </si>
  <si>
    <t>EITI Requirement 3.2: Production by commodity</t>
  </si>
  <si>
    <t>(Harmonised System Codes)</t>
  </si>
  <si>
    <t>Disclosure of production volumes</t>
  </si>
  <si>
    <t>Disclosure of production values</t>
  </si>
  <si>
    <t>Crude oil (2709), volume</t>
  </si>
  <si>
    <t>Pétrole brut (2709), volume</t>
  </si>
  <si>
    <t>Crude oil (2709), value</t>
  </si>
  <si>
    <t>Natural gas (2711), volume</t>
  </si>
  <si>
    <t>Gaz naturel (2711), volume</t>
  </si>
  <si>
    <t>Gold (7108), volume</t>
  </si>
  <si>
    <t>Or (7108), volume</t>
  </si>
  <si>
    <t>Gold (7108), value</t>
  </si>
  <si>
    <t>Argent (7106), volume</t>
  </si>
  <si>
    <t>Charbon (2701), volume</t>
  </si>
  <si>
    <t>Copper (2603), volume</t>
  </si>
  <si>
    <t>Cuivre (2603), volume</t>
  </si>
  <si>
    <t>Copper (2603), value</t>
  </si>
  <si>
    <t>Add commodities here, volume</t>
  </si>
  <si>
    <t>EITI Requirement 3.3: Exports</t>
  </si>
  <si>
    <t>Disclosure of export volumes</t>
  </si>
  <si>
    <t>Disclosure of export values</t>
  </si>
  <si>
    <t>EITI Requirement 4.1: Comprehensiveness</t>
  </si>
  <si>
    <t>Does the government fully disclose extractive sector revenues by revenue stream?</t>
  </si>
  <si>
    <t>Are MSG decisions on materiality thresholds publicly available?</t>
  </si>
  <si>
    <t>Reconciliation coverage</t>
  </si>
  <si>
    <t>EITI Requirement 4.2: In-kind revenues</t>
  </si>
  <si>
    <t>Does the government disclose data on in-kind revenues and sales of state share of production?</t>
  </si>
  <si>
    <t>If yes, what was the volume received?</t>
  </si>
  <si>
    <t>If yes, what was sold?</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</si>
  <si>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</si>
  <si>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</si>
  <si>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</si>
  <si>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</si>
  <si>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</si>
  <si>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</si>
  <si>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</si>
  <si>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</si>
  <si>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</si>
  <si>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</si>
  <si>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</si>
  <si>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Does the government disclose information on Direct subnational payments?</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</si>
  <si>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</si>
  <si>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</si>
  <si>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</si>
  <si>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</si>
  <si>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</si>
  <si>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</si>
  <si>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</si>
  <si>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</si>
  <si>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</si>
  <si>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</si>
  <si>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</si>
  <si>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</si>
  <si>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Does the government disclose what value of revenues are not recorded in the budget?</t>
  </si>
  <si>
    <t>EITI Requirement 5.2: Subnational transfers</t>
  </si>
  <si>
    <t>Does the government disclose information on Subnational transfers?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</si>
  <si>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</si>
  <si>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</si>
  <si>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</si>
  <si>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</si>
  <si>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</si>
  <si>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</si>
  <si>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</si>
  <si>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</si>
  <si>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</si>
  <si>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</si>
  <si>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</si>
  <si>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</si>
  <si>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</si>
  <si>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</si>
  <si>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</si>
  <si>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</si>
  <si>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</si>
  <si>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</si>
  <si>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If yes, what was the total quasi-fiscal expenditures performed by SOEs?</t>
  </si>
  <si>
    <t>EITI Requirement 6.3: Economic contribution</t>
  </si>
  <si>
    <t>Does the government disclose information on economic contribution?</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</si>
  <si>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</si>
  <si>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</si>
  <si>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</si>
  <si>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</si>
  <si>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</si>
  <si>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</si>
  <si>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</si>
  <si>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</si>
  <si>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</si>
  <si>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</si>
  <si>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</si>
  <si>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</si>
  <si>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</si>
  <si>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</si>
  <si>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</si>
  <si>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</si>
  <si>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</si>
  <si>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t>Sm3</t>
  </si>
  <si>
    <t>Sm3 o.e.</t>
  </si>
  <si>
    <t>Tonnes</t>
  </si>
  <si>
    <t>carats</t>
  </si>
  <si>
    <t>Calculated using total of government revenues (part 4), and total per-company data (part 5)</t>
  </si>
  <si>
    <t>people</t>
  </si>
  <si>
    <t>Part 2 (Disclosure checklist) covers contextual and aggregate financial data for EITI Requirements 2, 3, 4, 5, and 6.</t>
  </si>
  <si>
    <t>For each row, please complete the following steps</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</si>
  <si>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</si>
  <si>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</si>
  <si>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</si>
  <si>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</si>
  <si>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</si>
  <si>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</si>
  <si>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</si>
  <si>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</si>
  <si>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</si>
  <si>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</si>
  <si>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</si>
  <si>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</si>
  <si>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</si>
  <si>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</si>
  <si>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</si>
  <si>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</si>
  <si>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</si>
  <si>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</si>
  <si>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</si>
  <si>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</si>
  <si>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</si>
  <si>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</si>
  <si>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</si>
  <si>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</si>
  <si>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</si>
  <si>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</si>
  <si>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</si>
  <si>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</si>
  <si>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</si>
  <si>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Add new rows as necessary, right click the row number to the left and select "Insert"</t>
  </si>
  <si>
    <t>&lt;Sélectionner le secteur&gt;</t>
  </si>
  <si>
    <t>Mining</t>
  </si>
  <si>
    <t>Minier</t>
  </si>
  <si>
    <t>Pétrole &amp; Gaz</t>
  </si>
  <si>
    <t>Autres</t>
  </si>
  <si>
    <t>&lt;Sélectionner l’étape&gt;</t>
  </si>
  <si>
    <t>Prospection</t>
  </si>
  <si>
    <t>Production</t>
  </si>
  <si>
    <t>Développement</t>
  </si>
  <si>
    <t>&lt; Agency type &gt;</t>
  </si>
  <si>
    <t>Type d'Agence</t>
  </si>
  <si>
    <t>Administration centrale</t>
  </si>
  <si>
    <t>Administration d'Etat fédéré</t>
  </si>
  <si>
    <t>Administration locale</t>
  </si>
  <si>
    <t xml:space="preserve">State-owned enterprises &amp; public corporations </t>
  </si>
  <si>
    <t>Société publique financière et Entreprise d'Etat</t>
  </si>
  <si>
    <t>Autre</t>
  </si>
  <si>
    <t>Sel et chlorure de sodium pur (2501)</t>
  </si>
  <si>
    <t>Pyrites de fer (2502)</t>
  </si>
  <si>
    <t>Soufre de tout type (2503)</t>
  </si>
  <si>
    <t>Graphite naturel (2504)</t>
  </si>
  <si>
    <t>Sables naturels (2505)</t>
  </si>
  <si>
    <t>Quartz (2506)</t>
  </si>
  <si>
    <t>Kaolin (2507)</t>
  </si>
  <si>
    <t>Autres argiles (2508)</t>
  </si>
  <si>
    <t>Argile (2509)</t>
  </si>
  <si>
    <t>Phosphates de calcium naturels (2510)</t>
  </si>
  <si>
    <t>Sulfate de baryum naturel (2511)</t>
  </si>
  <si>
    <t>Farines siliceuses fossiles (2512)</t>
  </si>
  <si>
    <t>Pierre ponce (2513)</t>
  </si>
  <si>
    <t>Ardoise (2514)</t>
  </si>
  <si>
    <t>Marbre (2515)</t>
  </si>
  <si>
    <t>Granite (2516)</t>
  </si>
  <si>
    <t>Cailloux (2517)</t>
  </si>
  <si>
    <t>Dolomite (2518)</t>
  </si>
  <si>
    <t>Carbonate de magnésium naturel (2519)</t>
  </si>
  <si>
    <t>Gypse (2520)</t>
  </si>
  <si>
    <t>Calcaire (2521)</t>
  </si>
  <si>
    <t>Chaux vive (2522)</t>
  </si>
  <si>
    <t>Ciment Portland (2523)</t>
  </si>
  <si>
    <t>Amiante (2524)</t>
  </si>
  <si>
    <t>Mica (2525)</t>
  </si>
  <si>
    <t>Stéatite naturelle (2526)</t>
  </si>
  <si>
    <t>Cryolite naturelle (2527)</t>
  </si>
  <si>
    <t>Borates et concentrés naturels (2528)</t>
  </si>
  <si>
    <t>Feldspath (2529)</t>
  </si>
  <si>
    <t>Substances minérales non spécifiées ailleurs (2530)</t>
  </si>
  <si>
    <t>Fer (2601)</t>
  </si>
  <si>
    <t>Manganèse (2602)</t>
  </si>
  <si>
    <t>Cuivre (2603)</t>
  </si>
  <si>
    <t>Nickel (2604)</t>
  </si>
  <si>
    <t>Cobalt (2605)</t>
  </si>
  <si>
    <t>Aluminium (2606)</t>
  </si>
  <si>
    <t>Plomb (2607)</t>
  </si>
  <si>
    <t>Zinc (2608)</t>
  </si>
  <si>
    <t>Étain (2609)</t>
  </si>
  <si>
    <t>Chrome (2610)</t>
  </si>
  <si>
    <t>Tungstène (2611)</t>
  </si>
  <si>
    <t>Uranium ou thorium (2612)</t>
  </si>
  <si>
    <t>Molybdène (2613)</t>
  </si>
  <si>
    <t>Titane (2614)</t>
  </si>
  <si>
    <t>Niobium, Vanadium, Zirconium (2615)</t>
  </si>
  <si>
    <t>Métaux précieux (2616)</t>
  </si>
  <si>
    <t>Autres (2617)</t>
  </si>
  <si>
    <t>Scorie granulée (2618)</t>
  </si>
  <si>
    <t>Mâchefer (2619)</t>
  </si>
  <si>
    <t>Cendres et résidus (2620)</t>
  </si>
  <si>
    <t>Autres cendres et mâchefer (2621)</t>
  </si>
  <si>
    <t>Charbon (2701)</t>
  </si>
  <si>
    <t>Lignite (2702)</t>
  </si>
  <si>
    <t>Tourbe (2703)</t>
  </si>
  <si>
    <t>Coke et semi-coke (2704)</t>
  </si>
  <si>
    <t>Gaz de charbon (2705)</t>
  </si>
  <si>
    <t>Goudron distillé à partir de charbon (2706)</t>
  </si>
  <si>
    <t>Produits de distillation du goudron de charbon (2707)</t>
  </si>
  <si>
    <t>Tourbe et coke de tourbe (2708)</t>
  </si>
  <si>
    <t>Pétrole brut (2709)</t>
  </si>
  <si>
    <t>Huiles de pétrole hors pétrole brut (2710)</t>
  </si>
  <si>
    <t>Gaz naturel (2711)</t>
  </si>
  <si>
    <t>Gelée de pétrole (2712)</t>
  </si>
  <si>
    <t>Coke de pétrole (2713)</t>
  </si>
  <si>
    <t>Bitume et asphalte (2714)</t>
  </si>
  <si>
    <t>Mélanges bitumineux (2715)</t>
  </si>
  <si>
    <t>Énergie électrique (2 716)</t>
  </si>
  <si>
    <t>Diamants (7102)</t>
  </si>
  <si>
    <t>Argent (7106)</t>
  </si>
  <si>
    <t>Or (7108)</t>
  </si>
  <si>
    <t>Private</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</si>
  <si>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</si>
  <si>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</si>
  <si>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</si>
  <si>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</si>
  <si>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</si>
  <si>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</si>
  <si>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</si>
  <si>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</si>
  <si>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</si>
  <si>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ID number (if applicable)</t>
  </si>
  <si>
    <t>Total reported</t>
  </si>
  <si>
    <t>Ordinary taxes on income, profits and capital gains (1112E1)</t>
  </si>
  <si>
    <t>Impôts ordinaires sur le revenu, le bénéfice et les plus-values (1112E1)</t>
  </si>
  <si>
    <t>Impôts extraordinaires sur le revenu, le bénéfice et les plus-values (1112E2)</t>
  </si>
  <si>
    <t>Impôts sur la masse salariale et la force de travail (112E)</t>
  </si>
  <si>
    <t>Taxes on property (113E)</t>
  </si>
  <si>
    <t>Impôts sur la propriété (113E)</t>
  </si>
  <si>
    <t>Impôts généraux sur les biens et services (TVA, taxes sur les ventes, taxes sur le chiffre d’affaires)(1141E)</t>
  </si>
  <si>
    <t>Droits d’accise (1142E)</t>
  </si>
  <si>
    <t>Licence fees (114521E)</t>
  </si>
  <si>
    <t>Droits de licence (114521E)</t>
  </si>
  <si>
    <t>Emission and pollution taxes (114522E)</t>
  </si>
  <si>
    <t>Taxes sur les émissions et la pollution (114522E)</t>
  </si>
  <si>
    <t>Motor vehicle taxes (11451E)</t>
  </si>
  <si>
    <t>Taxes sur les véhicules à moteur (11451E)</t>
  </si>
  <si>
    <t>Customs and other import duties (1151E)</t>
  </si>
  <si>
    <t>Droits de douane et autres droits d’importation (1151E)</t>
  </si>
  <si>
    <t>Taxes on exports (1152E)</t>
  </si>
  <si>
    <t>Taxes sur les exportations (1152E)</t>
  </si>
  <si>
    <t>Bénéfices des monopoles fiscaux sur les ressources naturelles (1153E1)</t>
  </si>
  <si>
    <t>Other taxes payable by natural resource companies (116E)</t>
  </si>
  <si>
    <t>Autres impôts payés par les entreprises exploitant des ressources naturelles (116E)</t>
  </si>
  <si>
    <t>Cotisations patronales à la sécurité sociale (1212E)</t>
  </si>
  <si>
    <t>From state-owned enterprises (1412E1)</t>
  </si>
  <si>
    <t>Des entreprises d’État (1412E1)</t>
  </si>
  <si>
    <t>Provenant de la participation de l’État (1412E2)</t>
  </si>
  <si>
    <t>Retraits à partir du revenu de quasi-sociétés (1413E)</t>
  </si>
  <si>
    <t>Royalties (1415E1)</t>
  </si>
  <si>
    <t>Redevances (1415E1)</t>
  </si>
  <si>
    <t>Primes (1415E2)</t>
  </si>
  <si>
    <t>Livré/payé directement à l’État (1415E31)</t>
  </si>
  <si>
    <t>Livré/payé à une/des entreprise(s) d’État (1415E32)</t>
  </si>
  <si>
    <t>Compulsory transfers to government (infrastructure and other) (1415E4)</t>
  </si>
  <si>
    <t>Transferts obligatoires à l’État (infrastructures et autres éléments) (1415E4)</t>
  </si>
  <si>
    <t>Autres paiements de loyer (1415E5)</t>
  </si>
  <si>
    <t>Ventes de marchandises et de services par des entités de l’État (1421E)</t>
  </si>
  <si>
    <t>Administrative fees for government services (1422E)</t>
  </si>
  <si>
    <t>Frais administratifs pour services gouvernementaux (1422E)</t>
  </si>
  <si>
    <t>Fines, penalties, and forfeits (143E)</t>
  </si>
  <si>
    <t>Amendes, peines et dédits (143E)</t>
  </si>
  <si>
    <t>Transferts volontaires à l’État (donations) (144E1)</t>
  </si>
  <si>
    <t>&lt;Sélectionner à partir du menu&gt;</t>
  </si>
  <si>
    <t>Total in USD</t>
  </si>
  <si>
    <t>Additional information</t>
  </si>
  <si>
    <t>Any additional information that is not eligible for inclusion in the table above, please include below as comments.</t>
  </si>
  <si>
    <t>Please include comments here. PAYE and withholding taxes are not paid on behalf of companies and should therefore be excluded</t>
  </si>
  <si>
    <t>Insert additional rows as needed. E.g., the below table covers the excluded revenues</t>
  </si>
  <si>
    <t>Revenue stream name</t>
  </si>
  <si>
    <t>Government entity</t>
  </si>
  <si>
    <t>Revenue value</t>
  </si>
  <si>
    <t>PAYE</t>
  </si>
  <si>
    <t>Withholding tax</t>
  </si>
  <si>
    <t>Revenue authority</t>
  </si>
  <si>
    <t>Total</t>
  </si>
  <si>
    <t>Comment 1</t>
  </si>
  <si>
    <t>Comment 2</t>
  </si>
  <si>
    <t>Comment 3</t>
  </si>
  <si>
    <t>Comment 4</t>
  </si>
  <si>
    <t>Comment 5</t>
  </si>
  <si>
    <t>Please include comments here.</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</si>
  <si>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</si>
  <si>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For more guidance, please visit https://eiti.org/summary-data-template</t>
  </si>
  <si>
    <t>or, https://www.imf.org/external/np/sta/gfsm/</t>
  </si>
  <si>
    <t>1. Enter the name of all government Revenue streams for the extractive sectors, including revenues that fall below agreed materiality thresholds (one row should be used for each individual revenue stream and individual governmant entity)</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</si>
  <si>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</si>
  <si>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</si>
  <si>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</si>
  <si>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</si>
  <si>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</si>
  <si>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Total government revenues from extractive sector (using GFS)</t>
  </si>
  <si>
    <t>EITI Requirement 4.1.d: Full government disclosure</t>
  </si>
  <si>
    <t>GFS Classification</t>
  </si>
  <si>
    <t>GFS Framework for EITI Reporting</t>
  </si>
  <si>
    <t>EITI Requirement 5.1.b: Revenue classification</t>
  </si>
  <si>
    <t>What is GFS?</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</si>
  <si>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</si>
  <si>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</si>
  <si>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</si>
  <si>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</si>
  <si>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</si>
  <si>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</si>
  <si>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</si>
  <si>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</si>
  <si>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</si>
  <si>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</si>
  <si>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</si>
  <si>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</si>
  <si>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</si>
  <si>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</si>
  <si>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</si>
  <si>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</si>
  <si>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</si>
  <si>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 xml:space="preserve">  </t>
  </si>
  <si>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</si>
  <si>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</si>
  <si>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</si>
  <si>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</si>
  <si>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</si>
  <si>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</si>
  <si>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</si>
  <si>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</si>
  <si>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</si>
  <si>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</si>
  <si>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</si>
  <si>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</si>
  <si>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</si>
  <si>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</si>
  <si>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</si>
  <si>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</si>
  <si>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</si>
  <si>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</si>
  <si>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</si>
  <si>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</si>
  <si>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</si>
  <si>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</si>
  <si>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</si>
  <si>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</si>
  <si>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</si>
  <si>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</si>
  <si>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</si>
  <si>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</si>
  <si>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</si>
  <si>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</si>
  <si>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</si>
  <si>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</si>
  <si>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</si>
  <si>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</si>
  <si>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</si>
  <si>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t xml:space="preserve">La </t>
    </r>
    <r>
      <rPr>
        <b/>
        <sz val="11"/>
        <color rgb="FF000000"/>
        <rFont val="Franklin Gothic Book"/>
        <family val="2"/>
      </rPr>
      <t xml:space="preserve">Partie 1 (À propos de) </t>
    </r>
    <r>
      <rPr>
        <sz val="11"/>
        <color rgb="FF000000"/>
        <rFont val="Franklin Gothic Book"/>
        <family val="2"/>
      </rPr>
      <t>couvre les caractéristiques du pays et des données.</t>
    </r>
  </si>
  <si>
    <t>Comment remplir cette feuille :</t>
  </si>
  <si>
    <r>
      <rPr>
        <i/>
        <sz val="11"/>
        <color theme="1"/>
        <rFont val="Franklin Gothic Book"/>
        <family val="2"/>
      </rPr>
      <t xml:space="preserve">1. En partant du sommet, </t>
    </r>
    <r>
      <rPr>
        <b/>
        <i/>
        <sz val="11"/>
        <color rgb="FF000000"/>
        <rFont val="Franklin Gothic Book"/>
        <family val="2"/>
      </rPr>
      <t xml:space="preserve">sélectionnez vos réponses dans la colonne grise. </t>
    </r>
  </si>
  <si>
    <t xml:space="preserve">2. Veuillez répondre à toutes les questions jusqu’au bout. </t>
  </si>
  <si>
    <r>
      <rPr>
        <i/>
        <sz val="11"/>
        <color theme="1"/>
        <rFont val="Franklin Gothic Book"/>
        <family val="2"/>
      </rPr>
      <t>3.</t>
    </r>
    <r>
      <rPr>
        <i/>
        <sz val="11"/>
        <color theme="1"/>
        <rFont val="Franklin Gothic Book"/>
        <family val="2"/>
      </rPr>
      <t xml:space="preserve"> </t>
    </r>
    <r>
      <rPr>
        <i/>
        <sz val="11"/>
        <color theme="1"/>
        <rFont val="Franklin Gothic Book"/>
        <family val="2"/>
      </rPr>
      <t>Incluez des informations ou commentaires supplémentaires, selon les besoins, dans la colonne « </t>
    </r>
    <r>
      <rPr>
        <b/>
        <i/>
        <sz val="11"/>
        <color theme="1"/>
        <rFont val="Franklin Gothic Book"/>
        <family val="2"/>
      </rPr>
      <t>Source/commentaires</t>
    </r>
    <r>
      <rPr>
        <i/>
        <sz val="11"/>
        <color theme="1"/>
        <rFont val="Franklin Gothic Book"/>
        <family val="2"/>
      </rPr>
      <t> ».</t>
    </r>
  </si>
  <si>
    <t>Si vous avez des questions, veuillez vous adresser à  votre responsable de pays au Secrétariat international de l'ITIE.</t>
  </si>
  <si>
    <t>Les cellules en orange doivent être remplies</t>
  </si>
  <si>
    <t>Les cellules en bleu clair sont pour les saisies volontaires</t>
  </si>
  <si>
    <t>Les cellules blanches ne nécessitent aucune action</t>
  </si>
  <si>
    <t xml:space="preserve">Partie 1 – À propos de </t>
  </si>
  <si>
    <t>Saisissez les données dans cette colonne</t>
  </si>
  <si>
    <t>CDF</t>
  </si>
  <si>
    <t>https://drive.google.com/file/d/11lWksITMbsuMAhrSgvzKhCOpfh0daMnI/view</t>
  </si>
  <si>
    <r>
      <t xml:space="preserve"> Parcontre, l'élaboration des rapports thématiques a été confié à des consultants indépendants, à savoir :
</t>
    </r>
    <r>
      <rPr>
        <b/>
        <i/>
        <sz val="11"/>
        <color theme="1"/>
        <rFont val="Franklin Gothic Book"/>
        <family val="2"/>
      </rPr>
      <t>(a) Le cabinet BDO Tunisie</t>
    </r>
    <r>
      <rPr>
        <i/>
        <sz val="11"/>
        <color theme="1"/>
        <rFont val="Franklin Gothic Book"/>
        <family val="2"/>
      </rPr>
      <t xml:space="preserve">
1. Etat des lieux de l’application des procédures d’octroi des droits miniers et pétroliers ainsi que des règles de tenue et de publication des registres ad hoc, exercices 2018, 2019 et 1er semestre 2020;
2. Etat des lieux de l’application de l’Exigence 2.5 de la norme ITIE et évaluation de la divulgation des propriétaires effectifs des Industries extractives en RDC
3. Etat des lieux de la divulgation des contrats conclus ou modifiés assorti d'un plan de leur publication exhaustive;
(</t>
    </r>
    <r>
      <rPr>
        <b/>
        <i/>
        <sz val="11"/>
        <color theme="1"/>
        <rFont val="Franklin Gothic Book"/>
        <family val="2"/>
      </rPr>
      <t xml:space="preserve">b) cabinet KPMG </t>
    </r>
    <r>
      <rPr>
        <i/>
        <sz val="11"/>
        <color theme="1"/>
        <rFont val="Franklin Gothic Book"/>
        <family val="2"/>
      </rPr>
      <t xml:space="preserve">: Rapport thématique sur le  Renforcement des divulgations des Entreprises publiques du secteur extractif de la RDC, Exercices 2017 et 2018
</t>
    </r>
    <r>
      <rPr>
        <b/>
        <i/>
        <sz val="11"/>
        <color theme="1"/>
        <rFont val="Franklin Gothic Book"/>
        <family val="2"/>
      </rPr>
      <t xml:space="preserve">(c) Consultants Raymond KABONGO KADILA-NZEVU et Jivet NDELA KUBOKOSO </t>
    </r>
    <r>
      <rPr>
        <i/>
        <sz val="11"/>
        <color theme="1"/>
        <rFont val="Franklin Gothic Book"/>
        <family val="2"/>
      </rPr>
      <t xml:space="preserve">: Rapport sur  l' Etat des lieux de la répartition et de l’affectation de la redevance minière ainsi que de la rétrocession de 10% des recettes pétrolières de catégorie B aux provinces productrices
</t>
    </r>
    <r>
      <rPr>
        <b/>
        <i/>
        <sz val="11"/>
        <color theme="1"/>
        <rFont val="Franklin Gothic Book"/>
        <family val="2"/>
      </rPr>
      <t>(d) Consultant Léonide MUPEPELE et Jean Marie KIMWAMBA</t>
    </r>
    <r>
      <rPr>
        <i/>
        <sz val="11"/>
        <color theme="1"/>
        <rFont val="Franklin Gothic Book"/>
        <family val="2"/>
      </rPr>
      <t xml:space="preserve"> L'Etude d’évaluation de la mise en œuvre de la convention de collaboration relative au développement d’un projet minier et d’un projet d’infrastructures en RD Congo. Projet SICOMINES</t>
    </r>
  </si>
  <si>
    <t>BDO, KPMG, Consultants Raymond KABONGO KADILA-NZEVU, Jivet NDELA KUBOKOSO et MUPEPELE</t>
  </si>
  <si>
    <t>Rapport thématique : Renforcement des divulgations des Entreprises publiques du secteur extractif de la RDC, Exercices 2017 et 2018</t>
  </si>
  <si>
    <t>Etat des lieux de l’application de l’Exigence 2.5 de la norme ITIE et évaluation de la divulgation des propriétaires effectifs des Industries extractives en RDC</t>
  </si>
  <si>
    <t>Etat des lieux de l’application des procédures d’octroi des droits miniers et pétroliers ainsi que des règles de tenue et de publication des registres</t>
  </si>
  <si>
    <t>Etat des lieux de la divulgation des contrats</t>
  </si>
  <si>
    <t>Rapport Thématique : Etude d’évaluation de la mise en œuvre de la convention de collaboration relative au développement d’un projet minier et d’un projet d’infrastructures en RD Congo. Projet SICOMINES</t>
  </si>
  <si>
    <t>Rapport Thématique : état des lieux de la répartition et de l’affectation de la redevance minière ainsi que de la rétrocession de 10% des recettes pétrolières de catégorie b aux provinces productrices</t>
  </si>
  <si>
    <t>https://drive.google.com/file/d/1i2480Dsi-qiG9OC27fTg7I-0f9ufEfD3/view</t>
  </si>
  <si>
    <t>https://drive.google.com/file/d/1mn8n2GXUPhhlllzizpVYgbbYdtbvudUw/view</t>
  </si>
  <si>
    <t>https://drive.google.com/file/d/1h7xCY2dbB7lbaw0cU09eNmmqUstM8SjD/view</t>
  </si>
  <si>
    <t>https://drive.google.com/file/d/1j_zuSA-WW0zcbOrn3_4KIRNxQ5shBump/edit</t>
  </si>
  <si>
    <t>https://drive.google.com/file/d/1PBwLjwIIJwG7kUXryoYfCug_b352-v6f/view?usp=sharing</t>
  </si>
  <si>
    <t>https://drive.google.com/file/d/1cb6kI_X7nrcnWEMBcfxKlYQnrvadA9hw/view?usp=sharing</t>
  </si>
  <si>
    <t>http://itie-rdc.masiavuvu.fr/donnees-itie/</t>
  </si>
  <si>
    <t>Concerne les données actualisées de la Redevance Minière, le Tableau de description de flux, les rapports thématiques et autres documents essentiels du rapport</t>
  </si>
  <si>
    <t>https://www.itierdc.net/publications/rapports-itie-rdc-2000/rapport-itie-rdc-2018-1er-sem-2020/</t>
  </si>
  <si>
    <t>https://drive.google.com/file/d/1xI4WUpodhRQ97dTHif9gzwAt4nMnMcP-/view?usp=sharing</t>
  </si>
  <si>
    <t>Carrières non incluses</t>
  </si>
  <si>
    <t>Changed from 26 to 11</t>
  </si>
  <si>
    <t>Changed from 83 to 84</t>
  </si>
  <si>
    <t>https://freecurrencyrates.com/en/exchange-rate-history/CDF-USD/2019</t>
  </si>
  <si>
    <t>Coordonnées de contact : soumission de données</t>
  </si>
  <si>
    <t>Contact details : data submission</t>
  </si>
  <si>
    <t>Jean-Jacques KAYEMBE</t>
  </si>
  <si>
    <t>Secrétariat Technique ITIE-RDC</t>
  </si>
  <si>
    <t>jj.kayembe@itierdc.org</t>
  </si>
  <si>
    <t>Secrétariat international de l’ITIE</t>
  </si>
  <si>
    <r>
      <rPr>
        <b/>
        <sz val="11"/>
        <color rgb="FF000000"/>
        <rFont val="Franklin Gothic Book"/>
        <family val="2"/>
      </rPr>
      <t>Téléphone :</t>
    </r>
    <r>
      <rPr>
        <b/>
        <sz val="11"/>
        <color rgb="FF000000"/>
        <rFont val="Franklin Gothic Book"/>
        <family val="2"/>
      </rPr>
      <t xml:space="preserv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000000"/>
        <rFont val="Franklin Gothic Book"/>
        <family val="2"/>
      </rPr>
      <t xml:space="preserve">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Wingdings"/>
        <charset val="2"/>
      </rPr>
      <t></t>
    </r>
    <r>
      <rPr>
        <b/>
        <sz val="11"/>
        <color rgb="FF000000"/>
        <rFont val="Franklin Gothic Book"/>
        <family val="2"/>
      </rPr>
      <t xml:space="preserve">   </t>
    </r>
    <r>
      <rPr>
        <b/>
        <u/>
        <sz val="11"/>
        <color rgb="FF165B89"/>
        <rFont val="Franklin Gothic Book"/>
        <family val="2"/>
      </rPr>
      <t>www.eiti.org</t>
    </r>
  </si>
  <si>
    <r>
      <t xml:space="preserve">Adresse : </t>
    </r>
    <r>
      <rPr>
        <b/>
        <sz val="11"/>
        <color rgb="FF165B89"/>
        <rFont val="Franklin Gothic Book"/>
        <family val="2"/>
      </rPr>
      <t>Rådhusgata 26, 0151 Oslo, Norvège</t>
    </r>
    <r>
      <rPr>
        <b/>
        <sz val="11"/>
        <color rgb="FF000000"/>
        <rFont val="Franklin Gothic Book"/>
        <family val="2"/>
      </rPr>
      <t xml:space="preserve">  </t>
    </r>
  </si>
  <si>
    <t>Modèle de données résumées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</si>
  <si>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</si>
  <si>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https://mines-rdc.cd/fr/le-code-minier/</t>
  </si>
  <si>
    <t>RAPPORT ASSOUPLI ITIE RDC 2018_2019_1er Semestre 2020_chiffres dépenses sociales corrigés.pdf - Google Drive</t>
  </si>
  <si>
    <t>- Rapport contextuel 2017-2018, p.  12 à 14
- Rapport Assoupli 2018, 2019 et 1er Semestre 2020, p. 20 à 25; 29-37</t>
  </si>
  <si>
    <t>Rapport Assoupli 2018, 1019, 1er Semestre 2020, p. 26-28; 47 à 53.</t>
  </si>
  <si>
    <t>Rapport Assoupli 2018, 2019 et 1er Semestre 2020, pages 56 - 69</t>
  </si>
  <si>
    <t>- Rapport contextuel 2017-2018, p. 14-20.
- Rapport Assoupli 2018, 2019 et 1er Semestre 2020, p. 23-25; 38-48.</t>
  </si>
  <si>
    <t xml:space="preserve">https://hydrocarbures.gouv.cd/contrats-petroliers/
Code minier RDC revisé (Textes coordonés) (congomines.org) </t>
  </si>
  <si>
    <t>Code minier : Articles 32 à 49
Code des Hydrocarbures : Articles 25 à 39</t>
  </si>
  <si>
    <t>Rapport contextuel 2017-2018, p, 26 à 31.
Rapport Assoupli 2018, 2019 et 1er Semestre 2020, p, 62 à 69.</t>
  </si>
  <si>
    <t xml:space="preserve">- Rapport contextuel 2017-2018, pages 26 à 27.
- Rapport Assoupli 2018, 2019 et 1er Semestre 2020, pages 63 à 64.
- </t>
  </si>
  <si>
    <t>https://drive.google.com/open?id=1G-rfFT2qRhdZGmlB2_wBvi5n4ROErx1d</t>
  </si>
  <si>
    <t>Rapport contextuel 2017-2018, pages 30 à 31.</t>
  </si>
  <si>
    <t>Rapport contextuel 2017-2018, pages 26 à 27.</t>
  </si>
  <si>
    <t>Rapport contextuel 2017-2018, pages 26 à 27.
Rapport Assoupli 2018, 2019 et 1er Semestre 2020, pages 63 à 64.</t>
  </si>
  <si>
    <t>Changed from "234 et 105" (Rapport contextuel 2017-2018, page 34) to 500 (EITI Report 2018-2020 p. 71)</t>
  </si>
  <si>
    <t>https://cami.cd/wp-content/uploads/2021/07/REGISTRE-DES-DROITS-MINIERS-ET-DE-CARRIERES-VALIDES_JUILLET2021.pdf</t>
  </si>
  <si>
    <t>https://www.itierdc.net/carte-de-la-rdc-cliquable/registre-petrolier/</t>
  </si>
  <si>
    <t>https://drive.google.com/file/d/1UgkO_dvmLnXtZXQEAgQRTOKOSIcsBS0-/view</t>
  </si>
  <si>
    <t>Rapport de cadrage assoupli  2018 p.8</t>
  </si>
  <si>
    <t>- https://resourcecontracts.org/countries/cd
- https://www.hydrocarbures.gouv.cd/?-Contrats-
- http://ctcpm.cd/site/wp-content/uploads/simple-file-list/decrets/Decret_n_011_26_du_20_05_2011_portant_obligation_de_publier_tout_contrat_ayant_pour_objet_les_ressources_naturelles.pdf</t>
  </si>
  <si>
    <t xml:space="preserve">- Code Minier, Art.7 quaterLoi n°15/012 du 1er août 2015 portant 
- Code d'Hydrocarbures. Art.190
- Reglèment d'Hydrocarbures
</t>
  </si>
  <si>
    <t>- RAPPORT ASSOUPLI ITIE-RDC : Point II.2.4.1 Page 85
- Rapport Thématique sur la divulgation des contrats extractifs en RDC, Pages 6-10, 15-20</t>
  </si>
  <si>
    <t xml:space="preserve">https://www.hydrocarbures.gouv.cd/?-Contrats- http://mines-rdc.cd/resourcecontracts/search/group?page=3
 https://www.hydrocarbures.gouv.cd/?-Contrats- 
 https://www.itierdc.net/carte-de-la-rdc-cliquable/contrats-miniers/ 
https://www.itierdc.net/carte-de-la-rdc-cliquable/registre-petrolier/ </t>
  </si>
  <si>
    <t xml:space="preserve">https://www.mines-rdc.cd/fr/index.php/http-mines-rdc-cd-resourcecontracts/ </t>
  </si>
  <si>
    <t>Aussi sur https://www.itierdc.net/carte-de-la-rdc-cliquable/contrats-miniers</t>
  </si>
  <si>
    <t>(https://www.itierdc.net/carte-de-la-rdc-cliquable/contrats-miniers/)(https://www.itierdc.net/carte-de-la-rdc-cliquable/contrats-miniers/)https://www.itierdc.net/carte-de-la-rdc-cliquable/contrats-miniers/) (https://hydrocarbures.gouv.cd/contrats-petroliers/)</t>
  </si>
  <si>
    <t>&lt; https://drive.google.com/file/d/11lWksITMbsuMAhrSgvzKhCOpfh0daMnI/view &gt;
&lt; https://drive.google.com/file/d/1mn8n2GXUPhhlllzizpVYgbbYdtbvudUw/view &gt;</t>
  </si>
  <si>
    <r>
      <t xml:space="preserve">Rapport Assoupli ITIE-RDC, Page 91 - 92
Rapport thématique sur la propriété effective pages 14 - 18
" </t>
    </r>
    <r>
      <rPr>
        <i/>
        <sz val="10.5"/>
        <color theme="1"/>
        <rFont val="Franklin Gothic Book"/>
        <family val="2"/>
      </rPr>
      <t>Un avant-projet de loi portant lutte contre le blanchiment de capitaux, le financement du terrorisme et le financement de la prolifération des armes de destruction massive est en discussion au Gouvernement. La question de la propriété effective y est traitée également</t>
    </r>
    <r>
      <rPr>
        <sz val="10.5"/>
        <color theme="1"/>
        <rFont val="Franklin Gothic Book"/>
        <family val="2"/>
      </rPr>
      <t>."
Cet avant projet de loi a été adopté en Conseil des Ministres, Cf. Compte rendu du Gouvernement du 24  décembre 2021, p.11, point V</t>
    </r>
  </si>
  <si>
    <t>https://www.primature.cd/public/wp-content/uploads/2021/12/COMPTE-RENDU-DE-LA-TRENTE-QUATRIEME-REUNION-DU-CONSEIL-DES-MINISTRE-du-24-de%CC%81cembre-2021.pdf</t>
  </si>
  <si>
    <t>https://e-mines.ctcpm.cd/dashboard#t_d_minier</t>
  </si>
  <si>
    <t>Cliquez sur URL (lien), sur le tableau "Titulaire des droits miniers", allez sur la dernière colone et cliquez sur "Détail" en suite cliquez sur l'onglet "Actionnariat".</t>
  </si>
  <si>
    <t>&lt; https://drive.google.com/file/d/11lWksITMbsuMAhrSgvzKhCOpfh0daMnI/view &gt;
&lt; https://drive.google.com/file/d/1mn8n2GXUPhhlllzizpVYgbbYdtbvudUw/view &gt;
&lt; https://drive.google.com/open?id=1G-rfFT2qRhdZGmlB2_wBvi5n4ROErx1d &gt;</t>
  </si>
  <si>
    <t>Rapport Assoupli ITIE-RDC, Page 93 - 94 
Rapport thématique sur la propriété effective page 14
Rapport contextuel ITIE-RDC 2017-2018, pages 44 - 45</t>
  </si>
  <si>
    <t xml:space="preserve">Rapport Assoupli ITIE-RDC, Pages 93 - 95 </t>
  </si>
  <si>
    <t>- Rapport Assoupli ITIE-RDC, Pages 114 - 123
- Rapport thématique sur la revue des états financiers des entreprises publiques, pages 14 - 15
- Rapport contextuel ITIE-RDC 2017-2018, pages 53 - 60</t>
  </si>
  <si>
    <t>GECAMINES</t>
  </si>
  <si>
    <t>https://www.gecamines.cd/</t>
  </si>
  <si>
    <t>Site web de la société</t>
  </si>
  <si>
    <t>COMINIERE</t>
  </si>
  <si>
    <t>http://cominiere.cd/partenariat.php</t>
  </si>
  <si>
    <t>- Rapport Assoupli ITIE-RDC, Pages 270 - 271 (annexe III)
- Rapport thématique sur la revue des états financiers des entreprises publiques, pages 92 - 93</t>
  </si>
  <si>
    <t>&lt; https://drive.google.com/file/d/11lWksITMbsuMAhrSgvzKhCOpfh0daMnI/view &gt;
&lt; https://drive.google.com/open?id=1G-rfFT2qRhdZGmlB2_wBvi5n4ROErx1d &gt;</t>
  </si>
  <si>
    <t>- Rapport Assoupli ITIE-RDC, Pages 146 - 149
- Rapport contextuel ITIE-RDC 2017-2018, page 67</t>
  </si>
  <si>
    <t>Rapport Assoupli ITIE-RDC, Pages 148 - 149, 155</t>
  </si>
  <si>
    <t>https://mines-rdc.cd/fr/les-statistiques-minieres</t>
  </si>
  <si>
    <t>Rapport Assoupli ITIE-RDC, Page 154 (Exercice 2018). Report p.258: "1,420.4 thousand tonnes"</t>
  </si>
  <si>
    <t>USD</t>
  </si>
  <si>
    <t>Rapport Assoupli ITIE-RDC, Page 154 (Exercice 2019)</t>
  </si>
  <si>
    <t>Cobalt (2605), volume</t>
  </si>
  <si>
    <t>Rapport Assoupli ITIE-RDC, Page 154 (Premier semestre 2020). Cobalt separ. magn.(55-65%)</t>
  </si>
  <si>
    <t>Cobalt separ. magn.(55-65%)</t>
  </si>
  <si>
    <t>Cobalt autrement presente(90-99%)</t>
  </si>
  <si>
    <t>Conc.Co (4-15%)</t>
  </si>
  <si>
    <t>Cuivre Pulverisé(84-94%)</t>
  </si>
  <si>
    <t>Cuivre autrement presente(90-99%à</t>
  </si>
  <si>
    <t>Autres (2617), volume</t>
  </si>
  <si>
    <t>All Cobalt_Nickel (30-40%Co,7-15%Cu et 10-15%Ni)</t>
  </si>
  <si>
    <t>Cuivre Blister ou Cu Noir(80-98%)</t>
  </si>
  <si>
    <t>Or(90-99.9%). 27,560.7 kg = 27.56 Tonnes</t>
  </si>
  <si>
    <t>Or(90-99.9%)</t>
  </si>
  <si>
    <t>Hydroxyde de Cobalt(25-40%)</t>
  </si>
  <si>
    <t>Matte de Cuivre(46-60%Cu)</t>
  </si>
  <si>
    <t>Conc.Cu (10-30%)</t>
  </si>
  <si>
    <t>Tungstène (2611), volume</t>
  </si>
  <si>
    <t>Concentré de tungstène(Wolframite)</t>
  </si>
  <si>
    <t>Conc.CuCo</t>
  </si>
  <si>
    <t>Tantalum (8103), volume</t>
  </si>
  <si>
    <t>Coltan</t>
  </si>
  <si>
    <t>Cathode de Cuivre(99,8-99,9%)</t>
  </si>
  <si>
    <t>Diamants (7102), volume</t>
  </si>
  <si>
    <t>6,509,210.88 Barrels = 1034883.602 Sm3</t>
  </si>
  <si>
    <t>Rapport Assoupli ITIE-RDC, Page 154</t>
  </si>
  <si>
    <t>Rapport Assoupli ITIE-RDC, Pages 148 - 149</t>
  </si>
  <si>
    <t>Cliquez sur URL (lien), en suite cliquez sur l'onglet "Données par entité", selectionnez l'exercice et l'entreprise, selectionnez l'information désiré sur le champ "Infos Contextuelles", cliquez en suite sur le bouton afficher, défiler sur l'accordéon sur "Statistique de production"</t>
  </si>
  <si>
    <t>All.Blanc (Co &lt;= 30%Cu&lt;=30%</t>
  </si>
  <si>
    <t>Zinc (2608), volume</t>
  </si>
  <si>
    <t>Poussières de Zinc(69-80%Zn)</t>
  </si>
  <si>
    <t>Alliage rouge(81-90%Cu et &lt;=5%Co)</t>
  </si>
  <si>
    <t>Plomb (2607), volume</t>
  </si>
  <si>
    <t>Alliage rouge(&lt;=80%Cu et &lt;=7%Co)</t>
  </si>
  <si>
    <t>8049163 bbl = 1279716.843 Sm3</t>
  </si>
  <si>
    <t>&lt; https://drive.google.com/file/d/11lWksITMbsuMAhrSgvzKhCOpfh0daMnI/view &gt;
&lt; https://drive.google.com/file/d/1UgkO_dvmLnXtZXQEAgQRTOKOSIcsBS0-/view &gt;</t>
  </si>
  <si>
    <t>- Rapport Assoupli ITIE-RDC, pages 175 - 191
- Rapport de cadrage  assoupli, p. 20</t>
  </si>
  <si>
    <t>&lt; https://drive.google.com/file/d/1UgkO_dvmLnXtZXQEAgQRTOKOSIcsBS0-/view?usp=sharing &gt;
&lt; https://drive.google.com/file/d/1ynfGE9n6zQDFI60IDGWBoglItWKITBj_/view &gt;</t>
  </si>
  <si>
    <t xml:space="preserve">Rapport de cadrage assoupli  (p.12)
Rapport de cadrage  2017 (p.10)
Rapport Assoupli 2018,2019 et 1er sem 2020 (p. 178)
</t>
  </si>
  <si>
    <t>Rapport Assoupli 2018, 2019 et 1er sem,2020 p,226</t>
  </si>
  <si>
    <t>- Rapport Assoupli ITIE-RDC, Pages 155 - 161
-  Etude d’évaluation de la mise en œuvre de la convention de collaboration relative au développement d’un projet minier et d’un projet d’infrastructures en RD Congo. Projet SICOMINES</t>
  </si>
  <si>
    <t>RAPPORT D'EVALUATION_PROJET SICOMINES_Version Finale - Google Drive</t>
  </si>
  <si>
    <t>http://e-mines.ctcpm.cd/listcontrat/ctrt/list/list_contrat</t>
  </si>
  <si>
    <t>Ce  montant correspond montant global de l'accord pour les infrastructures. Voir Rapport thématique p.37</t>
  </si>
  <si>
    <t>Rapport Assoupli ITIE-RDC, Pages 168, 220</t>
  </si>
  <si>
    <t xml:space="preserve">- Rapport Assoiupli 2018, 2019 et 1er sem.2020 (p.193-203)
- Etude thématique sur le renforcement des divulgations des Entreprises publiques du secteur extractif de la RDC, Exercices 2017 et 2018 </t>
  </si>
  <si>
    <t>Rapport Assoupli 2018,2019 et 1er sem. 2020 (p. 199-203)</t>
  </si>
  <si>
    <t>Rapport Assoupli ITIE-RDC, Page 130-138 et page 167-168</t>
  </si>
  <si>
    <t>Ministère du Budget – République Démocratique du Congo (gouv.cd)</t>
  </si>
  <si>
    <t>Rapport de l'Etat des lieux de la Redevance Minière et des Recettes Pérolières de Catégorie B Doc Final 19022021.pdf - Google Drive</t>
  </si>
  <si>
    <t>Aux termes de l’article 54 de la LOFIP, aucune recette ne peut être affectée à une dépense particulière, l’ensemble des recettes sert à la couverture de l’ensemble des dépenses du budget du pouvoir central.</t>
  </si>
  <si>
    <t>Rapport Assoupli ITIE-RDC, Page 234-238</t>
  </si>
  <si>
    <t>https://budget.gouv.cd</t>
  </si>
  <si>
    <t>Site Internet du Ministère du Budget</t>
  </si>
  <si>
    <t>Rapport Assoupli 2018,2019 et 2020 (p. 239 - 267)</t>
  </si>
  <si>
    <t>Rapport Assoupli ITIE-RDC, Page 168-170</t>
  </si>
  <si>
    <t>Aucune dépense quasi  budgétaire n'a été engagée par les entreprises publiques. Cf. rapport assoupli, pp141-145
Rapport sur les divulgations des entreprises publiques, p.7, 22,34,41,44,53, 59, 66 et 77</t>
  </si>
  <si>
    <t>RAPPORT ANNUEL (bcc.cd)</t>
  </si>
  <si>
    <t>Rapports annuels de la Banque Centrale du Congo https://www.bcc.cd/publications/rapports-annuels/rapport-annuel-2019'</t>
  </si>
  <si>
    <t>- https://drive.google.com/file/d/11lWksITMbsuMAhrSgvzKhCOpfh0daMnI/view
- https://www.mines-rdc.cd/fr/wp-content/uploads/Code%20minier/J.O._n°_speìcial_du_28_mars_2018_CODE_MINIER%20DE%20LA%20RDC.PDF
- http://www.leganet.cd/Legislation/Droit%20economique/Code%20Minier/Decret.038.2003.pdf
- https://www.leganet.cd/Legislation/Droit%20economique/Code%20Minier/Loi.15.012.01.08.2015.html#:~:text=Loi%20no%2015%2F012%20du,portant%20régime%20général%20des%20hydrocarbures&amp;text=La%20République%20Démocratique%20du%20Congo,Ouest%20du%20rift%20Est%20Africain.</t>
  </si>
  <si>
    <t>Décret N°13/015 | ACErdc (ace-rdc.cd)</t>
  </si>
  <si>
    <t>https://www.ace-rdc.cd/blog/documents-utiles-2</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</si>
  <si>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</si>
  <si>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</si>
  <si>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Direction  Générale des Recettes Domaniales, Judiciaires et de Participation (DGRAD)</t>
  </si>
  <si>
    <t>Régie financière Nationale</t>
  </si>
  <si>
    <t>Direction Générale des Impôts (DGI)</t>
  </si>
  <si>
    <t>Direction Générale de Douane et Accises (DGDA)</t>
  </si>
  <si>
    <t>Entreprise Publique (EP)</t>
  </si>
  <si>
    <t xml:space="preserve">Entreprises publiques </t>
  </si>
  <si>
    <t>Secrétariat Général aux Hydrocarbures (SGH)</t>
  </si>
  <si>
    <t>Agence de l'Etat</t>
  </si>
  <si>
    <t>Agence Congolaise de l'Environnement (ACE)</t>
  </si>
  <si>
    <t>Direction des Recettes Provinciales (DRP)</t>
  </si>
  <si>
    <t>Regie Financière provinciale</t>
  </si>
  <si>
    <t>Cadastre Minier (CAMI)</t>
  </si>
  <si>
    <t>Entité Territoriale Décentralisée (ETD)</t>
  </si>
  <si>
    <t>CEEC</t>
  </si>
  <si>
    <t>Colonne1</t>
  </si>
  <si>
    <t>ALPHAMINBISIE MINING SA  (EX MINING PROCESSING AND CONGO)</t>
  </si>
  <si>
    <t>A0705928C</t>
  </si>
  <si>
    <t>ETAIN</t>
  </si>
  <si>
    <t>https://alphaminresources.com</t>
  </si>
  <si>
    <t>ANVIL MINING CONGO SARL</t>
  </si>
  <si>
    <t>A0700172W</t>
  </si>
  <si>
    <t>Cuivre et Argent</t>
  </si>
  <si>
    <t>https://www.mmg.com/?s=anvil</t>
  </si>
  <si>
    <t>BANRO CONGO MINING</t>
  </si>
  <si>
    <t>A0700161J</t>
  </si>
  <si>
    <t>OR</t>
  </si>
  <si>
    <t>BOSS MINING</t>
  </si>
  <si>
    <t>A0905972C</t>
  </si>
  <si>
    <t>Cupro-cobaltifères</t>
  </si>
  <si>
    <t>BRAVURA CONGO SA</t>
  </si>
  <si>
    <t>A1704213Z</t>
  </si>
  <si>
    <t>CGM LISHI MINING SPRL</t>
  </si>
  <si>
    <t>A0906803F</t>
  </si>
  <si>
    <t>CHEMICAL OF AFRICA Sarl</t>
  </si>
  <si>
    <t>A0708211J</t>
  </si>
  <si>
    <t>CHENGTUN CONGO RESSOURCES SARL</t>
  </si>
  <si>
    <t>A1704478M</t>
  </si>
  <si>
    <t>CNMC HUACHIN MABENDE MINING SPRL</t>
  </si>
  <si>
    <t>A1217593M</t>
  </si>
  <si>
    <t>CUIVRE, COBALT, ZINC</t>
  </si>
  <si>
    <t>COMPAGNIE D'EXPLOITATION DES REJETS DE KINGAMYAMBO SARL</t>
  </si>
  <si>
    <t>A1007580B</t>
  </si>
  <si>
    <t>CUIVRE - COBALT</t>
  </si>
  <si>
    <t>COMPAGNIE MINIERE DE KAMBOVE</t>
  </si>
  <si>
    <t>A1100211S</t>
  </si>
  <si>
    <t>Calcaire, Cupro-cobaltifères</t>
  </si>
  <si>
    <t>Compagnie Minière de Luisha SAS</t>
  </si>
  <si>
    <t>A0815428E</t>
  </si>
  <si>
    <t>CUIVRE</t>
  </si>
  <si>
    <t>CONGO COBALT CORPORATION (ex SMKK.)</t>
  </si>
  <si>
    <t>A0906508K</t>
  </si>
  <si>
    <t>Cuivre,cobalt</t>
  </si>
  <si>
    <t>CONGO DONGFANG INTERNATIONAL MINING</t>
  </si>
  <si>
    <t>A0712822W</t>
  </si>
  <si>
    <t>https://www.huayou.com/en</t>
  </si>
  <si>
    <t>CONGO JINJUN CHENG MINING COMPANY</t>
  </si>
  <si>
    <t>A0907120A</t>
  </si>
  <si>
    <t>COOPERATIVE DES ARTISANAUX MINIERS DU CONGO</t>
  </si>
  <si>
    <t>A1808015H</t>
  </si>
  <si>
    <t>COLTAN</t>
  </si>
  <si>
    <t>DATHCOM ( DE AVZ, EX DATHOMIR)</t>
  </si>
  <si>
    <t>A1622637Z</t>
  </si>
  <si>
    <t>Li, Nb-Ta, Wolfram</t>
  </si>
  <si>
    <t>Déclaration unilatérale minier</t>
  </si>
  <si>
    <t>Déclaration unilatérale pétrolier</t>
  </si>
  <si>
    <t>PETROLIER</t>
  </si>
  <si>
    <t>EVELYNE INVESTMENT</t>
  </si>
  <si>
    <t>A1818962G</t>
  </si>
  <si>
    <t>FRONTIER SA</t>
  </si>
  <si>
    <t>A0905460W</t>
  </si>
  <si>
    <t>Générale des Carrières et des Mines</t>
  </si>
  <si>
    <t>A0701147F</t>
  </si>
  <si>
    <t>ARGENT/BERYLLIUM/CARBONE/ ETAIN/LITHIUM/NIOBIUM/OR/TENTALE/TERRES RARES/TITANE/WOLFRANITE/CUIVRE/COBALT//FER /MANGANESE/NICKEL/OR/ PALLADIUM/ PLATINE/PLOMB/SOUFRE/ZINC</t>
  </si>
  <si>
    <t>GIRO GOLDFIELDS</t>
  </si>
  <si>
    <t>A1216135C</t>
  </si>
  <si>
    <t>GROUPEMENT POUR LE TRAITEMENT DU TERRIL DE LUBUMBASHI</t>
  </si>
  <si>
    <t>A0704273D</t>
  </si>
  <si>
    <t>vente d'alliage blanc (co-cu)</t>
  </si>
  <si>
    <t>HUACHIN METAL LEACH SPRL</t>
  </si>
  <si>
    <t>A1113665R</t>
  </si>
  <si>
    <t xml:space="preserve">	CUIVRE, COBALT</t>
  </si>
  <si>
    <t>INTERACTIVES ENERGY RESSOURCES</t>
  </si>
  <si>
    <t>A1803095K</t>
  </si>
  <si>
    <t>IRON  MOUNTAIN</t>
  </si>
  <si>
    <t>A1108022H</t>
  </si>
  <si>
    <t>FER</t>
  </si>
  <si>
    <t>IVERLAND MINING CONGO SARL</t>
  </si>
  <si>
    <t>A1507517N</t>
  </si>
  <si>
    <t>KAI PENG MINING</t>
  </si>
  <si>
    <t>A1206441Q</t>
  </si>
  <si>
    <t>KAMOA COPPER SA (ex. BARBADOS)</t>
  </si>
  <si>
    <t>A0901048A</t>
  </si>
  <si>
    <t>https://fr.ivanhoemines.com</t>
  </si>
  <si>
    <t>KAMOTO COPPER COMPANY SA</t>
  </si>
  <si>
    <t>A0701041Q</t>
  </si>
  <si>
    <t>CUIVRE, COBALT</t>
  </si>
  <si>
    <t>KIBALI GOLD MINES</t>
  </si>
  <si>
    <t>A0702049L</t>
  </si>
  <si>
    <t>https://www.anglogoldashanti.com</t>
  </si>
  <si>
    <t>KINGA KILA MINING SASU</t>
  </si>
  <si>
    <t>A1819188C</t>
  </si>
  <si>
    <t>KINSENDA COPPER COMPANY</t>
  </si>
  <si>
    <t>A0704875H</t>
  </si>
  <si>
    <t>KIPUSHI CORPORATION</t>
  </si>
  <si>
    <t>A1009298T</t>
  </si>
  <si>
    <t>CUIVRE, ZINC</t>
  </si>
  <si>
    <t>KISANFU MINING</t>
  </si>
  <si>
    <t>A1004150Y</t>
  </si>
  <si>
    <t>LA COMPAGNIE MINIERE DE MUSONOIE GLOBAL</t>
  </si>
  <si>
    <t>A0815341K</t>
  </si>
  <si>
    <t>LA CONGOLAISE DES MINES ET DE DEVELOPPEMENT SPRL</t>
  </si>
  <si>
    <t>A0704695M</t>
  </si>
  <si>
    <t>La Congolaise d'Exploitation Minière</t>
  </si>
  <si>
    <t>A1113407L</t>
  </si>
  <si>
    <t>or,argent,coltan,étain,nabium,wolframite</t>
  </si>
  <si>
    <t>LA MINIERE DE KALUMBWE MYUNGA</t>
  </si>
  <si>
    <t>A0704883R</t>
  </si>
  <si>
    <t>LA MINIERE DE KALUNKUNDI</t>
  </si>
  <si>
    <t>A0906438J</t>
  </si>
  <si>
    <t>LA MINIERE DE KASOMBO</t>
  </si>
  <si>
    <t>A0814790L</t>
  </si>
  <si>
    <t>LIREX</t>
  </si>
  <si>
    <t>A0703937N</t>
  </si>
  <si>
    <t>PETROLE</t>
  </si>
  <si>
    <t>LUALABA COPPER SMELTER SAS</t>
  </si>
  <si>
    <t>A1500752K</t>
  </si>
  <si>
    <t>LUGUSHWA MINING SARL</t>
  </si>
  <si>
    <t>A0700163L</t>
  </si>
  <si>
    <t>MACROLINK JIAYUAN MINING SARL</t>
  </si>
  <si>
    <t>A0814788J</t>
  </si>
  <si>
    <t>METAL AND CHEMICALS</t>
  </si>
  <si>
    <t>A1201610P</t>
  </si>
  <si>
    <t>METAL MINES</t>
  </si>
  <si>
    <t>A0814803A</t>
  </si>
  <si>
    <t>CASSITERITE, COBALT, COLTAN ET CUIVRE</t>
  </si>
  <si>
    <t>MINING MINERAL RESOURCES Sarl</t>
  </si>
  <si>
    <t>A0802327P</t>
  </si>
  <si>
    <t>ETAIN, Tantalum, WOLFRAMITE, OR</t>
  </si>
  <si>
    <t>MINING PROGRESS COMPANY SARL</t>
  </si>
  <si>
    <t>A1500849Q</t>
  </si>
  <si>
    <t>MMG KINSEVERE SPRL</t>
  </si>
  <si>
    <t>A0800394N</t>
  </si>
  <si>
    <t>CUIVRE, COBALT, argent, arsenic, barium, cobalt, cuivre, fer, manganese, nickel, or, palladium, platine, plomb, soufre et zinc</t>
  </si>
  <si>
    <t>MSAC SARL</t>
  </si>
  <si>
    <t>A1704598S</t>
  </si>
  <si>
    <t>MUANDA INTERNATIONAL OIL COMPANY</t>
  </si>
  <si>
    <t>A0701284E</t>
  </si>
  <si>
    <t>MUTANDA MINING</t>
  </si>
  <si>
    <t>A0704867Z</t>
  </si>
  <si>
    <t>NAMOYA MINING SARL</t>
  </si>
  <si>
    <t>A0700153A</t>
  </si>
  <si>
    <t>OM METAL RESSOURCES SPRL</t>
  </si>
  <si>
    <t>A1212519X</t>
  </si>
  <si>
    <t>PERENCO ODS (EX. CHEVRON ODS)</t>
  </si>
  <si>
    <t>A0703905D</t>
  </si>
  <si>
    <t>PERENCO RECHERCHE ET EXPLOITATION PETROLIERE</t>
  </si>
  <si>
    <t>A1215507U</t>
  </si>
  <si>
    <t>RUASHI MINING</t>
  </si>
  <si>
    <t>A0704687D</t>
  </si>
  <si>
    <t>RUBACO SARL</t>
  </si>
  <si>
    <t>A0814809G</t>
  </si>
  <si>
    <t>SHITURU MINING CORPORATION</t>
  </si>
  <si>
    <t>A1008279L</t>
  </si>
  <si>
    <t>http://www.pengxinzy.com.cn/business/main/view.htmls?id=5</t>
  </si>
  <si>
    <t>SINO CONGOLAISE DES MINES</t>
  </si>
  <si>
    <t>A1007960P</t>
  </si>
  <si>
    <t>SOCIETE AMUR MUGOTE</t>
  </si>
  <si>
    <t>A1102672S</t>
  </si>
  <si>
    <t>CUIVRE, COBALT, ZINC, ETAIN, PLOMB</t>
  </si>
  <si>
    <t>SOCIETE ANHUI CONGO D'INVESTIMENT MINIER</t>
  </si>
  <si>
    <t>A1001383Q</t>
  </si>
  <si>
    <t>DIAMANT</t>
  </si>
  <si>
    <t>Société Aurifère du Kivu et du Maniema</t>
  </si>
  <si>
    <t>A1105861J</t>
  </si>
  <si>
    <t>SOCIETE CNMC CONGO COMPAGNIE MINIERE SARL</t>
  </si>
  <si>
    <t>A1507008K</t>
  </si>
  <si>
    <t>Société Commerciale Minière de Kisenge Managnèse</t>
  </si>
  <si>
    <t>A0811080D</t>
  </si>
  <si>
    <t>MANGANESE</t>
  </si>
  <si>
    <t>SOCIETE DE DEVELOPPEMENT INDUSTRIEL ET MINIER DU CONGO (SODIMICO)</t>
  </si>
  <si>
    <t>A0905363Q</t>
  </si>
  <si>
    <t>SOCIETE DE TRAITEMENT DE TERRIL DE LUBUMBASHI</t>
  </si>
  <si>
    <t>A0700357X</t>
  </si>
  <si>
    <t>EXPLOITATION DES REJETS</t>
  </si>
  <si>
    <t>SOCIETE D'EXPLOITATION DE MUSOSHI</t>
  </si>
  <si>
    <t>A1801198Y</t>
  </si>
  <si>
    <t>SOCIETE D'EXPLOITATION KIPOI</t>
  </si>
  <si>
    <t>A0811655D</t>
  </si>
  <si>
    <t>SOCIETE GOLDEN AFRICA RESSOURCES SPRL</t>
  </si>
  <si>
    <t>A0900876N</t>
  </si>
  <si>
    <t>Société Immobilière du Congo</t>
  </si>
  <si>
    <t>A1115317M</t>
  </si>
  <si>
    <t>Société Minière de Bakwanga</t>
  </si>
  <si>
    <t>A0700201C</t>
  </si>
  <si>
    <t>OUI (2018)</t>
  </si>
  <si>
    <t>SOCIETE MINIERE DE BISUNZU</t>
  </si>
  <si>
    <t>A1407282G</t>
  </si>
  <si>
    <t xml:space="preserve">	Coltan, Cassiterite, Wolframite</t>
  </si>
  <si>
    <t>SOCIETE MINIERE DE DEZIWA SAS</t>
  </si>
  <si>
    <t>A1712131F</t>
  </si>
  <si>
    <t xml:space="preserve">	CUIVRE COBALT ET ASSOCIES</t>
  </si>
  <si>
    <t>Société Minière de Kilo Moto</t>
  </si>
  <si>
    <t>A0805833A</t>
  </si>
  <si>
    <t>SOCIETE MINIERE DU KATANGA</t>
  </si>
  <si>
    <t>A0704865X</t>
  </si>
  <si>
    <t>Société Nationale des Hydrocarbures du Congo</t>
  </si>
  <si>
    <t>A0700108B</t>
  </si>
  <si>
    <t>SOCIETE TWANGIZA MINING S.A.R.L</t>
  </si>
  <si>
    <t>A0700073N</t>
  </si>
  <si>
    <t>#N/A</t>
  </si>
  <si>
    <t>TEIKOKU OIL</t>
  </si>
  <si>
    <t>A0703938P</t>
  </si>
  <si>
    <t>https://www.inpex.co.jp/english/</t>
  </si>
  <si>
    <t>TENGYUAN COBALT &amp; COPPER RESOURCES LTD.,  CO. " TCC. SARL"</t>
  </si>
  <si>
    <t>A1608603U</t>
  </si>
  <si>
    <t>TENKE FUNGURUME MINING</t>
  </si>
  <si>
    <t>A0810758D</t>
  </si>
  <si>
    <t>https://en.cmoc.com</t>
  </si>
  <si>
    <t>THOMAS MINING</t>
  </si>
  <si>
    <t>A1408473B</t>
  </si>
  <si>
    <t>GFS Niveau 1</t>
  </si>
  <si>
    <t>GFS Niveau 2</t>
  </si>
  <si>
    <t>GFS Niveau 3</t>
  </si>
  <si>
    <t>GFS Niveau 4</t>
  </si>
  <si>
    <t>Avis de Mise en Recouvrement A</t>
  </si>
  <si>
    <t>Avis de Mise en Recouvrement B</t>
  </si>
  <si>
    <t>Pénalités et Amendes Transactionnelles pour la DGDA</t>
  </si>
  <si>
    <t>Pénalités versées à la DGRAD (Sur les flux retenus dans le référentiel)</t>
  </si>
  <si>
    <t>Pénalités versées Trésor</t>
  </si>
  <si>
    <t>Autres Recettes (Uniquement pour les AFE)</t>
  </si>
  <si>
    <t>EP</t>
  </si>
  <si>
    <t>Police des Mines et Hydrocarbures</t>
  </si>
  <si>
    <t>Taxe 1% sur la valeur réévaluée par le CEEC revenant à la province</t>
  </si>
  <si>
    <t>Taxe 1% sur les produits de transaction des matières précieuses  d'exploitation artisanale</t>
  </si>
  <si>
    <t>Taxe Concentrés</t>
  </si>
  <si>
    <t>Taxe pour exploitation des eaux naturelles et de surface</t>
  </si>
  <si>
    <t>Taxe sur la reconstruction</t>
  </si>
  <si>
    <t>Taxe Voirie et Drainage</t>
  </si>
  <si>
    <t>Pas-de-Porte versés aux Entreprises Publiques/Bonus de signature ou Transfert</t>
  </si>
  <si>
    <t>IBP sur Prestations des personnes non résidentes en RDC</t>
  </si>
  <si>
    <t>Effort de contribution au budget de l'Etat</t>
  </si>
  <si>
    <t>Royalties versées aux Entreprises Publiques</t>
  </si>
  <si>
    <t>Dividendes des Entreprises publiques</t>
  </si>
  <si>
    <t>Droits et taxes à l'importation (Totale Quittance)</t>
  </si>
  <si>
    <t>Impôt sur la superficie des concessions Minières et des hydrocarbures</t>
  </si>
  <si>
    <t>Redevance Superficiaire/Frais de passage</t>
  </si>
  <si>
    <t>Droits superficiaires annuels par carré : Quote-part Trésor (50%)</t>
  </si>
  <si>
    <t>Droits superficiaires annuels par carré : CAMI (50%)</t>
  </si>
  <si>
    <t>Accords transactionnels</t>
  </si>
  <si>
    <t>Avance Contractuel</t>
  </si>
  <si>
    <t>Frais administratif de confidentialité</t>
  </si>
  <si>
    <t>Frais de Consultance</t>
  </si>
  <si>
    <t>Frais de dépôt du dossier de la demande</t>
  </si>
  <si>
    <t>Frais de formation des cadres congolais</t>
  </si>
  <si>
    <t>SGH</t>
  </si>
  <si>
    <t>Indemnité Forfaitaire</t>
  </si>
  <si>
    <t>Taxe rémunératoire</t>
  </si>
  <si>
    <t>Impôt sur les bénéfices et Profits(ou Impôt Spécial Forfetaire)</t>
  </si>
  <si>
    <t>Impôts Professionnel sur les Rémunérations et Exceptionnel sur la Rémunération des Expatriés</t>
  </si>
  <si>
    <t>Marge distribuable(Profit-Oil Etat Puissance Publique)</t>
  </si>
  <si>
    <t>Participation (Profit-Oil Etat associé)</t>
  </si>
  <si>
    <t>Impôt mobilier</t>
  </si>
  <si>
    <t>Impôt Spécial sur le profit Excédentaire</t>
  </si>
  <si>
    <t>Prélèvements sur les revenus des quasi-sociétés ( 1413E)</t>
  </si>
  <si>
    <t>Frais d'option/ Frais de renonciation au droit de préemption</t>
  </si>
  <si>
    <t>Revenus Provenant de la participation de l’État (1412E2)</t>
  </si>
  <si>
    <t>Dividendes Pétrolier</t>
  </si>
  <si>
    <t>Redevance annuelle pour entités de traitement et de transformation de toutes catégories et tailleries</t>
  </si>
  <si>
    <t>Redevance minière : quote-part ETD (15%)</t>
  </si>
  <si>
    <t>Redevance minière : quote-part FOMIN (10%)</t>
  </si>
  <si>
    <t>Banque Centrale du Congo (BCC)</t>
  </si>
  <si>
    <t>Redevance Minière: Quote-part Province (25%)</t>
  </si>
  <si>
    <t>Redevance Minière: Quote-part Trésor (50%)</t>
  </si>
  <si>
    <t>Royalties : Quote-part Trésor (50%)</t>
  </si>
  <si>
    <t>Loyers d'Amodiation et/ou rente mensuelle et Indemnisation pour perte des revenus escomptés à titre de contrat  d'amodiation</t>
  </si>
  <si>
    <t>Suivi de l'exécution du PAR,PGE et Audit Environnemental</t>
  </si>
  <si>
    <t>Taxe de statistiques (ST)</t>
  </si>
  <si>
    <t>Droits et Taxes A L'Exportation (Totale Quittance)</t>
  </si>
  <si>
    <t>Retenue Redeveance suivi de Change par les banques commerciales</t>
  </si>
  <si>
    <t>Impôt sur le Véhicule (Vignette &amp; TCSR)</t>
  </si>
  <si>
    <t>Contribution à l'effort pour l'exploration de la Cuvette Centrale</t>
  </si>
  <si>
    <t>Banque de données</t>
  </si>
  <si>
    <t>Mines</t>
  </si>
  <si>
    <t>O</t>
  </si>
  <si>
    <t>AJOUTER UN SECTEUR</t>
  </si>
  <si>
    <t>Ajouter ci-dessous, à titre de commentaire, toute information supplémentaire qu’il ne serait pas nécessaire d’inclure dans le tableau ci-dessus.</t>
  </si>
  <si>
    <t>Comment</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</si>
  <si>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</si>
  <si>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</si>
  <si>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</si>
  <si>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</si>
  <si>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</si>
  <si>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</si>
  <si>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</si>
  <si>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</si>
  <si>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</si>
  <si>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</si>
  <si>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</si>
  <si>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</si>
  <si>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</si>
  <si>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</si>
  <si>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</si>
  <si>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</si>
  <si>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Calibri"/>
        <family val="2"/>
        <scheme val="minor"/>
      </rPr>
      <t>Code de produit HS</t>
    </r>
  </si>
  <si>
    <t>Description de produit HS</t>
  </si>
  <si>
    <r>
      <rPr>
        <b/>
        <sz val="11"/>
        <color theme="1"/>
        <rFont val="Calibri"/>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</si>
  <si>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</si>
  <si>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</si>
  <si>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</si>
  <si>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</si>
  <si>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</si>
  <si>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</si>
  <si>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</si>
  <si>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</si>
  <si>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</si>
  <si>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AF</t>
  </si>
  <si>
    <t>AFG</t>
  </si>
  <si>
    <t>4</t>
  </si>
  <si>
    <t>AFN</t>
  </si>
  <si>
    <t>2606</t>
  </si>
  <si>
    <t>Aluminium (2606), volume</t>
  </si>
  <si>
    <t>Impôts ordinaires sur le revenu, le bénéfice et les plus-values</t>
  </si>
  <si>
    <t>1112E1</t>
  </si>
  <si>
    <t>Impôts (11E)</t>
  </si>
  <si>
    <t>Impôts sur le revenu, le bénéfice et les plus-values</t>
  </si>
  <si>
    <t>ZA</t>
  </si>
  <si>
    <t>ZAF</t>
  </si>
  <si>
    <t>710</t>
  </si>
  <si>
    <t>ZAR</t>
  </si>
  <si>
    <t>Rand sud-africain</t>
  </si>
  <si>
    <r>
      <rPr>
        <sz val="11"/>
        <color theme="1"/>
        <rFont val="Calibri"/>
        <family val="2"/>
        <scheme val="minor"/>
      </rPr>
      <t>Oui, divulgation systématique</t>
    </r>
  </si>
  <si>
    <t>2524</t>
  </si>
  <si>
    <t>Amiante (2524), volume</t>
  </si>
  <si>
    <t>Impôts extraordinaires sur le revenu, le bénéfice et les plus-values</t>
  </si>
  <si>
    <t>1112E2</t>
  </si>
  <si>
    <t>Impôts sur le revenu, le bénéfice et les plus-values (111E)</t>
  </si>
  <si>
    <t>AL</t>
  </si>
  <si>
    <t>ALB</t>
  </si>
  <si>
    <t>8</t>
  </si>
  <si>
    <t>ALL</t>
  </si>
  <si>
    <t>2514</t>
  </si>
  <si>
    <t>Ardoise (2514), volume</t>
  </si>
  <si>
    <t>Impôts sur la masse salariale et la force de travail</t>
  </si>
  <si>
    <t>112E</t>
  </si>
  <si>
    <t>DZ</t>
  </si>
  <si>
    <t>DZA</t>
  </si>
  <si>
    <t>12</t>
  </si>
  <si>
    <t>DZD</t>
  </si>
  <si>
    <t>7106</t>
  </si>
  <si>
    <t>Impôts sur la propriété</t>
  </si>
  <si>
    <t>113E</t>
  </si>
  <si>
    <t>DE</t>
  </si>
  <si>
    <t>DEU</t>
  </si>
  <si>
    <t>276</t>
  </si>
  <si>
    <t>EUR</t>
  </si>
  <si>
    <t>7202</t>
  </si>
  <si>
    <t>Ferro-alliages (7202)</t>
  </si>
  <si>
    <t>Ferro-alliages (7202), volume</t>
  </si>
  <si>
    <t>Impôts généraux sur les biens et services (TVA, taxes sur les ventes, taxes sur le chiffre d’affaires)</t>
  </si>
  <si>
    <t>1141E</t>
  </si>
  <si>
    <t>Impôts sur les biens et services (114E)</t>
  </si>
  <si>
    <t>Impôts généraux sur les biens et services (TVA, taxes sur les ventes, taxes sur le chiffre d’affaires (1141E)</t>
  </si>
  <si>
    <t>AD</t>
  </si>
  <si>
    <t>AND</t>
  </si>
  <si>
    <t>20</t>
  </si>
  <si>
    <t>2509</t>
  </si>
  <si>
    <t>Argile (2509), volume</t>
  </si>
  <si>
    <t>Droits d’accise</t>
  </si>
  <si>
    <t>1142E</t>
  </si>
  <si>
    <t>AO</t>
  </si>
  <si>
    <t>AGO</t>
  </si>
  <si>
    <t>24</t>
  </si>
  <si>
    <t>AOA</t>
  </si>
  <si>
    <r>
      <rPr>
        <b/>
        <sz val="10.5"/>
        <color theme="1"/>
        <rFont val="Calibri"/>
        <family val="2"/>
      </rPr>
      <t>Tableau 4 - Liste des codes de devise</t>
    </r>
  </si>
  <si>
    <t>2617</t>
  </si>
  <si>
    <t>Droits de licence</t>
  </si>
  <si>
    <t>114521E</t>
  </si>
  <si>
    <t>Impôts sur l’usage de biens/permission d’utiliser des biens ou d’exécuter des activités (1145E)</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</si>
  <si>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</si>
  <si>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</si>
  <si>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</si>
  <si>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</si>
  <si>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</si>
  <si>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</si>
  <si>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</si>
  <si>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</si>
  <si>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</si>
  <si>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Autres argiles (2508), volume</t>
  </si>
  <si>
    <t>Taxes sur les émissions et la pollution</t>
  </si>
  <si>
    <t>114522E</t>
  </si>
  <si>
    <t>AG</t>
  </si>
  <si>
    <t>ATG</t>
  </si>
  <si>
    <t>28</t>
  </si>
  <si>
    <r>
      <rPr>
        <sz val="11"/>
        <color theme="1"/>
        <rFont val="Calibri"/>
        <family val="2"/>
        <scheme val="minor"/>
      </rPr>
      <t>AED</t>
    </r>
  </si>
  <si>
    <r>
      <rPr>
        <sz val="11"/>
        <color theme="1"/>
        <rFont val="Calibri"/>
        <family val="2"/>
        <scheme val="minor"/>
      </rPr>
      <t>Dirham des émirats arabes unis</t>
    </r>
  </si>
  <si>
    <t>2621</t>
  </si>
  <si>
    <t>Autres cendres et mâchefer (2621), volume</t>
  </si>
  <si>
    <t>Taxes sur les véhicules à moteur</t>
  </si>
  <si>
    <t>11451E</t>
  </si>
  <si>
    <t>AN</t>
  </si>
  <si>
    <t>ANT</t>
  </si>
  <si>
    <t>530</t>
  </si>
  <si>
    <t>ANG</t>
  </si>
  <si>
    <r>
      <rPr>
        <sz val="11"/>
        <color theme="1"/>
        <rFont val="Calibri"/>
        <family val="2"/>
        <scheme val="minor"/>
      </rPr>
      <t>AFN</t>
    </r>
  </si>
  <si>
    <r>
      <rPr>
        <sz val="11"/>
        <color theme="1"/>
        <rFont val="Calibri"/>
        <family val="2"/>
        <scheme val="minor"/>
      </rPr>
      <t>Afghani afghan</t>
    </r>
  </si>
  <si>
    <t>2714</t>
  </si>
  <si>
    <t>Bitume et asphalte (2714), volume</t>
  </si>
  <si>
    <t>Droits de douane et autres droits d’importation</t>
  </si>
  <si>
    <t>1151E</t>
  </si>
  <si>
    <t>Taxes sur le commerce et les transactions au niveau international (115E)</t>
  </si>
  <si>
    <t>SA</t>
  </si>
  <si>
    <t>SAU</t>
  </si>
  <si>
    <t>682</t>
  </si>
  <si>
    <t>SAR</t>
  </si>
  <si>
    <r>
      <rPr>
        <sz val="11"/>
        <color theme="1"/>
        <rFont val="Calibri"/>
        <family val="2"/>
        <scheme val="minor"/>
      </rPr>
      <t>ALL</t>
    </r>
  </si>
  <si>
    <r>
      <rPr>
        <sz val="11"/>
        <color theme="1"/>
        <rFont val="Calibri"/>
        <family val="2"/>
        <scheme val="minor"/>
      </rPr>
      <t>Lek albanais</t>
    </r>
  </si>
  <si>
    <t>2528</t>
  </si>
  <si>
    <t>Borates et concentrés naturels (2528), volume</t>
  </si>
  <si>
    <t>Taxes sur les exportations</t>
  </si>
  <si>
    <t>1152E</t>
  </si>
  <si>
    <t>AR</t>
  </si>
  <si>
    <t>ARG</t>
  </si>
  <si>
    <t>32</t>
  </si>
  <si>
    <t>ARS</t>
  </si>
  <si>
    <r>
      <rPr>
        <sz val="11"/>
        <color theme="1"/>
        <rFont val="Calibri"/>
        <family val="2"/>
        <scheme val="minor"/>
      </rPr>
      <t>AMD</t>
    </r>
  </si>
  <si>
    <r>
      <rPr>
        <sz val="11"/>
        <color theme="1"/>
        <rFont val="Calibri"/>
        <family val="2"/>
        <scheme val="minor"/>
      </rPr>
      <t>Dram arménien</t>
    </r>
  </si>
  <si>
    <t>2517</t>
  </si>
  <si>
    <t>Cailloux (2517), volume</t>
  </si>
  <si>
    <t>Bénéfices des monopoles fiscaux sur les ressources naturelles</t>
  </si>
  <si>
    <t>1153E1</t>
  </si>
  <si>
    <t>AM</t>
  </si>
  <si>
    <t>ARM</t>
  </si>
  <si>
    <t>51</t>
  </si>
  <si>
    <t>AMD</t>
  </si>
  <si>
    <r>
      <rPr>
        <sz val="11"/>
        <color theme="1"/>
        <rFont val="Calibri"/>
        <family val="2"/>
        <scheme val="minor"/>
      </rPr>
      <t>ANG</t>
    </r>
  </si>
  <si>
    <r>
      <rPr>
        <sz val="11"/>
        <color theme="1"/>
        <rFont val="Calibri"/>
        <family val="2"/>
        <scheme val="minor"/>
      </rPr>
      <t>Florin des Antilles néerlandaises</t>
    </r>
  </si>
  <si>
    <t>2521</t>
  </si>
  <si>
    <t>Calcaire (2521), volume</t>
  </si>
  <si>
    <t>Autres impôts payés par les entreprises exploitant des ressources naturelles</t>
  </si>
  <si>
    <t>116E</t>
  </si>
  <si>
    <t>AW</t>
  </si>
  <si>
    <t>ABW</t>
  </si>
  <si>
    <t>533</t>
  </si>
  <si>
    <t>AWG</t>
  </si>
  <si>
    <r>
      <rPr>
        <sz val="11"/>
        <color theme="1"/>
        <rFont val="Calibri"/>
        <family val="2"/>
        <scheme val="minor"/>
      </rPr>
      <t>AOA</t>
    </r>
  </si>
  <si>
    <r>
      <rPr>
        <sz val="11"/>
        <color theme="1"/>
        <rFont val="Calibri"/>
        <family val="2"/>
        <scheme val="minor"/>
      </rPr>
      <t>Kwanza angolais</t>
    </r>
  </si>
  <si>
    <t>2519</t>
  </si>
  <si>
    <t>Carbonate de magnésium naturel (2519), volume</t>
  </si>
  <si>
    <t>Cotisations patronales à la sécurité sociale</t>
  </si>
  <si>
    <t>1212E</t>
  </si>
  <si>
    <t>Cotisations sociales (12E)</t>
  </si>
  <si>
    <t>AU</t>
  </si>
  <si>
    <t>AUS</t>
  </si>
  <si>
    <t>36</t>
  </si>
  <si>
    <t>AUD</t>
  </si>
  <si>
    <r>
      <rPr>
        <sz val="11"/>
        <color theme="1"/>
        <rFont val="Calibri"/>
        <family val="2"/>
        <scheme val="minor"/>
      </rPr>
      <t>ARS</t>
    </r>
  </si>
  <si>
    <r>
      <rPr>
        <sz val="11"/>
        <color theme="1"/>
        <rFont val="Calibri"/>
        <family val="2"/>
        <scheme val="minor"/>
      </rPr>
      <t>Peso argentin</t>
    </r>
  </si>
  <si>
    <t>2620</t>
  </si>
  <si>
    <t>Cendres et résidus (2620), volume</t>
  </si>
  <si>
    <t>Des entreprises d’État</t>
  </si>
  <si>
    <t>1412E1</t>
  </si>
  <si>
    <t>Autre revenu (14E)</t>
  </si>
  <si>
    <t>Revenu dégagé de la propriété (141E)</t>
  </si>
  <si>
    <t>Dividendes (1412E)</t>
  </si>
  <si>
    <t>AT</t>
  </si>
  <si>
    <t>AUT</t>
  </si>
  <si>
    <t>40</t>
  </si>
  <si>
    <r>
      <rPr>
        <sz val="11"/>
        <color theme="1"/>
        <rFont val="Calibri"/>
        <family val="2"/>
        <scheme val="minor"/>
      </rPr>
      <t>AUD</t>
    </r>
  </si>
  <si>
    <r>
      <rPr>
        <sz val="11"/>
        <color theme="1"/>
        <rFont val="Calibri"/>
        <family val="2"/>
        <scheme val="minor"/>
      </rPr>
      <t>Dollar australien</t>
    </r>
  </si>
  <si>
    <t>2701</t>
  </si>
  <si>
    <t>Provenant de la participation de l’État</t>
  </si>
  <si>
    <t>1412E2</t>
  </si>
  <si>
    <t>AZ</t>
  </si>
  <si>
    <t>AZE</t>
  </si>
  <si>
    <t>31</t>
  </si>
  <si>
    <t>AZN</t>
  </si>
  <si>
    <r>
      <rPr>
        <sz val="11"/>
        <color theme="1"/>
        <rFont val="Calibri"/>
        <family val="2"/>
        <scheme val="minor"/>
      </rPr>
      <t>AWG</t>
    </r>
  </si>
  <si>
    <r>
      <rPr>
        <sz val="11"/>
        <color theme="1"/>
        <rFont val="Calibri"/>
        <family val="2"/>
        <scheme val="minor"/>
      </rPr>
      <t>Florin d’Aruba</t>
    </r>
  </si>
  <si>
    <t>2522</t>
  </si>
  <si>
    <t>Chaux vive (2522), volume</t>
  </si>
  <si>
    <t>Retraits à partir du revenu de quasi-sociétés</t>
  </si>
  <si>
    <t>1413E</t>
  </si>
  <si>
    <t>BS</t>
  </si>
  <si>
    <t>BHS</t>
  </si>
  <si>
    <t>44</t>
  </si>
  <si>
    <t>BSD</t>
  </si>
  <si>
    <r>
      <rPr>
        <sz val="11"/>
        <color theme="1"/>
        <rFont val="Calibri"/>
        <family val="2"/>
        <scheme val="minor"/>
      </rPr>
      <t>AZN</t>
    </r>
  </si>
  <si>
    <r>
      <rPr>
        <sz val="11"/>
        <color theme="1"/>
        <rFont val="Calibri"/>
        <family val="2"/>
        <scheme val="minor"/>
      </rPr>
      <t>Manat azéri</t>
    </r>
  </si>
  <si>
    <t>2610</t>
  </si>
  <si>
    <t>Chrome (2610), volume</t>
  </si>
  <si>
    <t>Redevances</t>
  </si>
  <si>
    <t>1415E1</t>
  </si>
  <si>
    <t>Loyers (1415E)</t>
  </si>
  <si>
    <t>BH</t>
  </si>
  <si>
    <t>BHR</t>
  </si>
  <si>
    <t>48</t>
  </si>
  <si>
    <t>BHD</t>
  </si>
  <si>
    <r>
      <rPr>
        <sz val="11"/>
        <color theme="1"/>
        <rFont val="Calibri"/>
        <family val="2"/>
        <scheme val="minor"/>
      </rPr>
      <t>BAM</t>
    </r>
  </si>
  <si>
    <r>
      <rPr>
        <sz val="11"/>
        <color theme="1"/>
        <rFont val="Calibri"/>
        <family val="2"/>
        <scheme val="minor"/>
      </rPr>
      <t>Mark convertible de Bosnie-Herzégovine</t>
    </r>
  </si>
  <si>
    <t>2523</t>
  </si>
  <si>
    <t>Ciment Portland (2523), volume</t>
  </si>
  <si>
    <t>Primes</t>
  </si>
  <si>
    <t>1415E2</t>
  </si>
  <si>
    <t>BD</t>
  </si>
  <si>
    <t>BGD</t>
  </si>
  <si>
    <t>50</t>
  </si>
  <si>
    <t>BDT</t>
  </si>
  <si>
    <r>
      <rPr>
        <sz val="11"/>
        <color theme="1"/>
        <rFont val="Calibri"/>
        <family val="2"/>
        <scheme val="minor"/>
      </rPr>
      <t>BBD</t>
    </r>
  </si>
  <si>
    <r>
      <rPr>
        <sz val="11"/>
        <color theme="1"/>
        <rFont val="Calibri"/>
        <family val="2"/>
        <scheme val="minor"/>
      </rPr>
      <t>Dollar de la Barbade</t>
    </r>
  </si>
  <si>
    <t>2605</t>
  </si>
  <si>
    <t>Livré/payé directement à l’État</t>
  </si>
  <si>
    <t>1415E31</t>
  </si>
  <si>
    <t>Droits sur la production (en nature ou en espèces)(1415E3)</t>
  </si>
  <si>
    <t>BB</t>
  </si>
  <si>
    <t>BRB</t>
  </si>
  <si>
    <t>52</t>
  </si>
  <si>
    <t>BBD</t>
  </si>
  <si>
    <r>
      <rPr>
        <sz val="11"/>
        <color theme="1"/>
        <rFont val="Calibri"/>
        <family val="2"/>
        <scheme val="minor"/>
      </rPr>
      <t>BDT</t>
    </r>
  </si>
  <si>
    <r>
      <rPr>
        <sz val="11"/>
        <color theme="1"/>
        <rFont val="Calibri"/>
        <family val="2"/>
        <scheme val="minor"/>
      </rPr>
      <t>Taka bangladeshi</t>
    </r>
  </si>
  <si>
    <t>2713</t>
  </si>
  <si>
    <t>Coke de pétrole (2713), volume</t>
  </si>
  <si>
    <t>Livré/payé à une/des entreprise(s) d’État</t>
  </si>
  <si>
    <t>1415E32</t>
  </si>
  <si>
    <t>BY</t>
  </si>
  <si>
    <t>BLR</t>
  </si>
  <si>
    <t>112</t>
  </si>
  <si>
    <t>BYR</t>
  </si>
  <si>
    <r>
      <rPr>
        <sz val="11"/>
        <color theme="1"/>
        <rFont val="Calibri"/>
        <family val="2"/>
        <scheme val="minor"/>
      </rPr>
      <t>BGN</t>
    </r>
  </si>
  <si>
    <r>
      <rPr>
        <sz val="11"/>
        <color theme="1"/>
        <rFont val="Calibri"/>
        <family val="2"/>
        <scheme val="minor"/>
      </rPr>
      <t>Lev bulgare (ancien)</t>
    </r>
  </si>
  <si>
    <t>2704</t>
  </si>
  <si>
    <t>Coke et semi-coke (2704), volume</t>
  </si>
  <si>
    <t>Transferts obligatoires à l’État (infrastructures et autres éléments)</t>
  </si>
  <si>
    <t>1415E4</t>
  </si>
  <si>
    <t>BE</t>
  </si>
  <si>
    <t>BEL</t>
  </si>
  <si>
    <t>56</t>
  </si>
  <si>
    <r>
      <rPr>
        <sz val="11"/>
        <color theme="1"/>
        <rFont val="Calibri"/>
        <family val="2"/>
        <scheme val="minor"/>
      </rPr>
      <t>BHD</t>
    </r>
  </si>
  <si>
    <r>
      <rPr>
        <sz val="11"/>
        <color theme="1"/>
        <rFont val="Calibri"/>
        <family val="2"/>
        <scheme val="minor"/>
      </rPr>
      <t>Dinar de Bahreïn</t>
    </r>
  </si>
  <si>
    <t>2527</t>
  </si>
  <si>
    <t>Cryolite naturelle (2527), volume</t>
  </si>
  <si>
    <t>Autres paiements de loyer</t>
  </si>
  <si>
    <t>1415E5</t>
  </si>
  <si>
    <t>BZ</t>
  </si>
  <si>
    <t>BLZ</t>
  </si>
  <si>
    <t>84</t>
  </si>
  <si>
    <t>BZD</t>
  </si>
  <si>
    <r>
      <rPr>
        <sz val="11"/>
        <color theme="1"/>
        <rFont val="Calibri"/>
        <family val="2"/>
        <scheme val="minor"/>
      </rPr>
      <t>BIF</t>
    </r>
  </si>
  <si>
    <r>
      <rPr>
        <sz val="11"/>
        <color theme="1"/>
        <rFont val="Calibri"/>
        <family val="2"/>
        <scheme val="minor"/>
      </rPr>
      <t>Franc du Burundi</t>
    </r>
  </si>
  <si>
    <t>2603</t>
  </si>
  <si>
    <t>Ventes de marchandises et de services par des entités de l’État</t>
  </si>
  <si>
    <t>1421E</t>
  </si>
  <si>
    <t>Ventes de marchandises et de services (142E)</t>
  </si>
  <si>
    <t>BJ</t>
  </si>
  <si>
    <t>BEN</t>
  </si>
  <si>
    <t>204</t>
  </si>
  <si>
    <t>XOF</t>
  </si>
  <si>
    <t>Franc CFA d’Afrique de l’Ouest</t>
  </si>
  <si>
    <r>
      <rPr>
        <sz val="11"/>
        <color theme="1"/>
        <rFont val="Calibri"/>
        <family val="2"/>
        <scheme val="minor"/>
      </rPr>
      <t>BMD</t>
    </r>
  </si>
  <si>
    <r>
      <rPr>
        <sz val="11"/>
        <color theme="1"/>
        <rFont val="Calibri"/>
        <family val="2"/>
        <scheme val="minor"/>
      </rPr>
      <t>Dollar des Bermudes</t>
    </r>
  </si>
  <si>
    <t>7102</t>
  </si>
  <si>
    <t>Frais administratifs pour services gouvernementaux</t>
  </si>
  <si>
    <t>1422E</t>
  </si>
  <si>
    <t>BM</t>
  </si>
  <si>
    <t>BMU</t>
  </si>
  <si>
    <t>60</t>
  </si>
  <si>
    <t>BMD</t>
  </si>
  <si>
    <r>
      <rPr>
        <sz val="11"/>
        <color theme="1"/>
        <rFont val="Calibri"/>
        <family val="2"/>
        <scheme val="minor"/>
      </rPr>
      <t>BND</t>
    </r>
  </si>
  <si>
    <r>
      <rPr>
        <sz val="11"/>
        <color theme="1"/>
        <rFont val="Calibri"/>
        <family val="2"/>
        <scheme val="minor"/>
      </rPr>
      <t>Dollar de Brunei</t>
    </r>
  </si>
  <si>
    <t>2518</t>
  </si>
  <si>
    <t>Dolomite (2518), volume</t>
  </si>
  <si>
    <t>Amendes, peines et forfaits</t>
  </si>
  <si>
    <t>143E</t>
  </si>
  <si>
    <t>Amendes, peines et forfaits (143E)</t>
  </si>
  <si>
    <t>Amendes, peines et forfaits(143E)</t>
  </si>
  <si>
    <t>BT</t>
  </si>
  <si>
    <t>BTN</t>
  </si>
  <si>
    <t>64</t>
  </si>
  <si>
    <r>
      <rPr>
        <sz val="11"/>
        <color theme="1"/>
        <rFont val="Calibri"/>
        <family val="2"/>
        <scheme val="minor"/>
      </rPr>
      <t>BOB</t>
    </r>
  </si>
  <si>
    <r>
      <rPr>
        <sz val="11"/>
        <color theme="1"/>
        <rFont val="Calibri"/>
        <family val="2"/>
        <scheme val="minor"/>
      </rPr>
      <t>Boliviano bolivien</t>
    </r>
  </si>
  <si>
    <t>2716</t>
  </si>
  <si>
    <t>Énergie électrique (2 716), volume</t>
  </si>
  <si>
    <t>Transferts volontaires à l’État (donations)</t>
  </si>
  <si>
    <t>144E1</t>
  </si>
  <si>
    <t>Transferts volontaires à l’État (donations)(144E1)</t>
  </si>
  <si>
    <t>BO</t>
  </si>
  <si>
    <t>BOL</t>
  </si>
  <si>
    <t>68</t>
  </si>
  <si>
    <t>BOB</t>
  </si>
  <si>
    <r>
      <rPr>
        <sz val="11"/>
        <color theme="1"/>
        <rFont val="Calibri"/>
        <family val="2"/>
        <scheme val="minor"/>
      </rPr>
      <t>BRL</t>
    </r>
  </si>
  <si>
    <r>
      <rPr>
        <sz val="11"/>
        <color theme="1"/>
        <rFont val="Calibri"/>
        <family val="2"/>
        <scheme val="minor"/>
      </rPr>
      <t>Réal brésilien</t>
    </r>
  </si>
  <si>
    <t>2609</t>
  </si>
  <si>
    <t>Étain (2609), volume</t>
  </si>
  <si>
    <t>BA</t>
  </si>
  <si>
    <t>BIH</t>
  </si>
  <si>
    <t>70</t>
  </si>
  <si>
    <t>BAM</t>
  </si>
  <si>
    <r>
      <rPr>
        <sz val="11"/>
        <color theme="1"/>
        <rFont val="Calibri"/>
        <family val="2"/>
        <scheme val="minor"/>
      </rPr>
      <t>BSD</t>
    </r>
  </si>
  <si>
    <r>
      <rPr>
        <sz val="11"/>
        <color theme="1"/>
        <rFont val="Calibri"/>
        <family val="2"/>
        <scheme val="minor"/>
      </rPr>
      <t>Dollar bahamien</t>
    </r>
  </si>
  <si>
    <t>2512</t>
  </si>
  <si>
    <t>Farines siliceuses fossiles (2512), volume</t>
  </si>
  <si>
    <t>BW</t>
  </si>
  <si>
    <t>BWA</t>
  </si>
  <si>
    <t>72</t>
  </si>
  <si>
    <t>BWP</t>
  </si>
  <si>
    <r>
      <rPr>
        <sz val="11"/>
        <color theme="1"/>
        <rFont val="Calibri"/>
        <family val="2"/>
        <scheme val="minor"/>
      </rPr>
      <t>BTN</t>
    </r>
  </si>
  <si>
    <t>2529</t>
  </si>
  <si>
    <t>Feldspath (2529), volume</t>
  </si>
  <si>
    <t>BR</t>
  </si>
  <si>
    <t>BRA</t>
  </si>
  <si>
    <t>76</t>
  </si>
  <si>
    <t>BRL</t>
  </si>
  <si>
    <r>
      <rPr>
        <sz val="11"/>
        <color theme="1"/>
        <rFont val="Calibri"/>
        <family val="2"/>
        <scheme val="minor"/>
      </rPr>
      <t>BWP</t>
    </r>
  </si>
  <si>
    <r>
      <rPr>
        <sz val="11"/>
        <color theme="1"/>
        <rFont val="Calibri"/>
        <family val="2"/>
        <scheme val="minor"/>
      </rPr>
      <t>Pula du Botswana</t>
    </r>
  </si>
  <si>
    <t>2601</t>
  </si>
  <si>
    <t>Fer (2601), volume</t>
  </si>
  <si>
    <t>BG</t>
  </si>
  <si>
    <t>BGR</t>
  </si>
  <si>
    <t>100</t>
  </si>
  <si>
    <t>BGN</t>
  </si>
  <si>
    <r>
      <rPr>
        <sz val="11"/>
        <color theme="1"/>
        <rFont val="Calibri"/>
        <family val="2"/>
        <scheme val="minor"/>
      </rPr>
      <t>BYR</t>
    </r>
  </si>
  <si>
    <r>
      <rPr>
        <sz val="11"/>
        <color theme="1"/>
        <rFont val="Calibri"/>
        <family val="2"/>
        <scheme val="minor"/>
      </rPr>
      <t>Rouble de Belarus</t>
    </r>
  </si>
  <si>
    <t>2705</t>
  </si>
  <si>
    <t>Gaz de charbon (2705), volume</t>
  </si>
  <si>
    <t>BF</t>
  </si>
  <si>
    <t>BFA</t>
  </si>
  <si>
    <t>854</t>
  </si>
  <si>
    <r>
      <rPr>
        <sz val="11"/>
        <color theme="1"/>
        <rFont val="Calibri"/>
        <family val="2"/>
        <scheme val="minor"/>
      </rPr>
      <t>BZD</t>
    </r>
  </si>
  <si>
    <r>
      <rPr>
        <sz val="11"/>
        <color theme="1"/>
        <rFont val="Calibri"/>
        <family val="2"/>
        <scheme val="minor"/>
      </rPr>
      <t>Dollar de Belize</t>
    </r>
  </si>
  <si>
    <t>2711</t>
  </si>
  <si>
    <t>BI</t>
  </si>
  <si>
    <t>BDI</t>
  </si>
  <si>
    <t>108</t>
  </si>
  <si>
    <t>BIF</t>
  </si>
  <si>
    <r>
      <rPr>
        <sz val="11"/>
        <color theme="1"/>
        <rFont val="Calibri"/>
        <family val="2"/>
        <scheme val="minor"/>
      </rPr>
      <t>CAD</t>
    </r>
  </si>
  <si>
    <r>
      <rPr>
        <sz val="11"/>
        <color theme="1"/>
        <rFont val="Calibri"/>
        <family val="2"/>
        <scheme val="minor"/>
      </rPr>
      <t>Dollar canadien</t>
    </r>
  </si>
  <si>
    <t>2712</t>
  </si>
  <si>
    <t>Gelée de pétrole (2712), volume</t>
  </si>
  <si>
    <t>KH</t>
  </si>
  <si>
    <t>KHM</t>
  </si>
  <si>
    <t>116</t>
  </si>
  <si>
    <t>KHR</t>
  </si>
  <si>
    <r>
      <rPr>
        <sz val="11"/>
        <color theme="1"/>
        <rFont val="Calibri"/>
        <family val="2"/>
        <scheme val="minor"/>
      </rPr>
      <t>CDF</t>
    </r>
  </si>
  <si>
    <r>
      <rPr>
        <sz val="11"/>
        <color theme="1"/>
        <rFont val="Calibri"/>
        <family val="2"/>
        <scheme val="minor"/>
      </rPr>
      <t>Franc congolais</t>
    </r>
  </si>
  <si>
    <t>2706</t>
  </si>
  <si>
    <t>Goudron distillé à partir de charbon (2706), volume</t>
  </si>
  <si>
    <t>CM</t>
  </si>
  <si>
    <t>CMR</t>
  </si>
  <si>
    <t>120</t>
  </si>
  <si>
    <t>XAF</t>
  </si>
  <si>
    <t>Franc CFA d’Afrique centrale</t>
  </si>
  <si>
    <r>
      <rPr>
        <sz val="11"/>
        <color theme="1"/>
        <rFont val="Calibri"/>
        <family val="2"/>
        <scheme val="minor"/>
      </rPr>
      <t>CHF</t>
    </r>
  </si>
  <si>
    <r>
      <rPr>
        <sz val="11"/>
        <color theme="1"/>
        <rFont val="Calibri"/>
        <family val="2"/>
        <scheme val="minor"/>
      </rPr>
      <t>Franc suisse</t>
    </r>
  </si>
  <si>
    <t>2516</t>
  </si>
  <si>
    <t>Granite (2516), volume</t>
  </si>
  <si>
    <t>CA</t>
  </si>
  <si>
    <t>CAN</t>
  </si>
  <si>
    <t>124</t>
  </si>
  <si>
    <t>CAD</t>
  </si>
  <si>
    <r>
      <rPr>
        <sz val="11"/>
        <color theme="1"/>
        <rFont val="Calibri"/>
        <family val="2"/>
        <scheme val="minor"/>
      </rPr>
      <t>CLF</t>
    </r>
  </si>
  <si>
    <t>2504</t>
  </si>
  <si>
    <t>Graphite naturel (2504), volume</t>
  </si>
  <si>
    <t>CV</t>
  </si>
  <si>
    <t>CPV</t>
  </si>
  <si>
    <t>132</t>
  </si>
  <si>
    <t>CVE</t>
  </si>
  <si>
    <r>
      <rPr>
        <sz val="11"/>
        <color theme="1"/>
        <rFont val="Calibri"/>
        <family val="2"/>
        <scheme val="minor"/>
      </rPr>
      <t>CNH</t>
    </r>
  </si>
  <si>
    <r>
      <rPr>
        <sz val="11"/>
        <color theme="1"/>
        <rFont val="Calibri"/>
        <family val="2"/>
        <scheme val="minor"/>
      </rPr>
      <t>Yuan renminbi chinois (off-shore)</t>
    </r>
  </si>
  <si>
    <t>2520</t>
  </si>
  <si>
    <t>Gypse (2520), volume</t>
  </si>
  <si>
    <t>CL</t>
  </si>
  <si>
    <t>CHL</t>
  </si>
  <si>
    <t>152</t>
  </si>
  <si>
    <t>CLF</t>
  </si>
  <si>
    <r>
      <rPr>
        <sz val="11"/>
        <color theme="1"/>
        <rFont val="Calibri"/>
        <family val="2"/>
        <scheme val="minor"/>
      </rPr>
      <t>COP</t>
    </r>
  </si>
  <si>
    <r>
      <rPr>
        <sz val="11"/>
        <color theme="1"/>
        <rFont val="Calibri"/>
        <family val="2"/>
        <scheme val="minor"/>
      </rPr>
      <t>Peso colombien</t>
    </r>
  </si>
  <si>
    <t>2710</t>
  </si>
  <si>
    <t>Huiles de pétrole hors pétrole brut (2710), volume</t>
  </si>
  <si>
    <t>CN</t>
  </si>
  <si>
    <t>CHN</t>
  </si>
  <si>
    <t>156</t>
  </si>
  <si>
    <t>CNH</t>
  </si>
  <si>
    <r>
      <rPr>
        <sz val="11"/>
        <color theme="1"/>
        <rFont val="Calibri"/>
        <family val="2"/>
        <scheme val="minor"/>
      </rPr>
      <t>CRC</t>
    </r>
  </si>
  <si>
    <r>
      <rPr>
        <sz val="11"/>
        <color theme="1"/>
        <rFont val="Calibri"/>
        <family val="2"/>
        <scheme val="minor"/>
      </rPr>
      <t>Colon costaricain</t>
    </r>
  </si>
  <si>
    <t>2507</t>
  </si>
  <si>
    <t>Kaolin (2507), volume</t>
  </si>
  <si>
    <t>CY</t>
  </si>
  <si>
    <t>CYP</t>
  </si>
  <si>
    <t>196</t>
  </si>
  <si>
    <r>
      <rPr>
        <sz val="11"/>
        <color theme="1"/>
        <rFont val="Calibri"/>
        <family val="2"/>
        <scheme val="minor"/>
      </rPr>
      <t>CUC</t>
    </r>
  </si>
  <si>
    <r>
      <rPr>
        <sz val="11"/>
        <color theme="1"/>
        <rFont val="Calibri"/>
        <family val="2"/>
        <scheme val="minor"/>
      </rPr>
      <t>Peso cubain convertible</t>
    </r>
  </si>
  <si>
    <t>2702</t>
  </si>
  <si>
    <t>Lignite (2702), volume</t>
  </si>
  <si>
    <t>CO</t>
  </si>
  <si>
    <t>COL</t>
  </si>
  <si>
    <t>170</t>
  </si>
  <si>
    <t>COP</t>
  </si>
  <si>
    <r>
      <rPr>
        <sz val="11"/>
        <color theme="1"/>
        <rFont val="Calibri"/>
        <family val="2"/>
        <scheme val="minor"/>
      </rPr>
      <t>CVE</t>
    </r>
  </si>
  <si>
    <r>
      <rPr>
        <sz val="11"/>
        <color theme="1"/>
        <rFont val="Calibri"/>
        <family val="2"/>
        <scheme val="minor"/>
      </rPr>
      <t>Escudo cap-verdien</t>
    </r>
  </si>
  <si>
    <t>2619</t>
  </si>
  <si>
    <t>Mâchefer (2619), volume</t>
  </si>
  <si>
    <t>KM</t>
  </si>
  <si>
    <t>COM</t>
  </si>
  <si>
    <t>174</t>
  </si>
  <si>
    <t>KMF</t>
  </si>
  <si>
    <r>
      <rPr>
        <sz val="11"/>
        <color theme="1"/>
        <rFont val="Calibri"/>
        <family val="2"/>
        <scheme val="minor"/>
      </rPr>
      <t>CZK</t>
    </r>
  </si>
  <si>
    <r>
      <rPr>
        <sz val="11"/>
        <color theme="1"/>
        <rFont val="Calibri"/>
        <family val="2"/>
        <scheme val="minor"/>
      </rPr>
      <t>Couronne tchèque</t>
    </r>
  </si>
  <si>
    <t>2602</t>
  </si>
  <si>
    <t>Manganèse (2602), volume</t>
  </si>
  <si>
    <t>KP</t>
  </si>
  <si>
    <t>PRK</t>
  </si>
  <si>
    <t>408</t>
  </si>
  <si>
    <t>KPW</t>
  </si>
  <si>
    <r>
      <rPr>
        <sz val="11"/>
        <color theme="1"/>
        <rFont val="Calibri"/>
        <family val="2"/>
        <scheme val="minor"/>
      </rPr>
      <t>DJF</t>
    </r>
  </si>
  <si>
    <r>
      <rPr>
        <sz val="11"/>
        <color theme="1"/>
        <rFont val="Calibri"/>
        <family val="2"/>
        <scheme val="minor"/>
      </rPr>
      <t>Franc djiboutien</t>
    </r>
  </si>
  <si>
    <t>2515</t>
  </si>
  <si>
    <t>Marbre (2515), volume</t>
  </si>
  <si>
    <t>KR</t>
  </si>
  <si>
    <t>KOR</t>
  </si>
  <si>
    <t>410</t>
  </si>
  <si>
    <t>KRW</t>
  </si>
  <si>
    <r>
      <rPr>
        <sz val="11"/>
        <color theme="1"/>
        <rFont val="Calibri"/>
        <family val="2"/>
        <scheme val="minor"/>
      </rPr>
      <t>DKK</t>
    </r>
  </si>
  <si>
    <r>
      <rPr>
        <sz val="11"/>
        <color theme="1"/>
        <rFont val="Calibri"/>
        <family val="2"/>
        <scheme val="minor"/>
      </rPr>
      <t>Couronne danoise</t>
    </r>
  </si>
  <si>
    <t>2715</t>
  </si>
  <si>
    <t>Mélanges bitumineux (2715), volume</t>
  </si>
  <si>
    <t>CR</t>
  </si>
  <si>
    <t>CRI</t>
  </si>
  <si>
    <t>188</t>
  </si>
  <si>
    <t>CRC</t>
  </si>
  <si>
    <r>
      <rPr>
        <sz val="11"/>
        <color theme="1"/>
        <rFont val="Calibri"/>
        <family val="2"/>
        <scheme val="minor"/>
      </rPr>
      <t>DOP</t>
    </r>
  </si>
  <si>
    <r>
      <rPr>
        <sz val="11"/>
        <color theme="1"/>
        <rFont val="Calibri"/>
        <family val="2"/>
        <scheme val="minor"/>
      </rPr>
      <t>Peso dominicain</t>
    </r>
  </si>
  <si>
    <t>2616</t>
  </si>
  <si>
    <t>Métaux précieux (2616), volume</t>
  </si>
  <si>
    <t>CI</t>
  </si>
  <si>
    <t>CIV</t>
  </si>
  <si>
    <t>384</t>
  </si>
  <si>
    <r>
      <rPr>
        <sz val="11"/>
        <color theme="1"/>
        <rFont val="Calibri"/>
        <family val="2"/>
        <scheme val="minor"/>
      </rPr>
      <t>DZD</t>
    </r>
  </si>
  <si>
    <r>
      <rPr>
        <sz val="11"/>
        <color theme="1"/>
        <rFont val="Calibri"/>
        <family val="2"/>
        <scheme val="minor"/>
      </rPr>
      <t>Dinar algérien</t>
    </r>
  </si>
  <si>
    <t>2525</t>
  </si>
  <si>
    <t>Mica (2525), volume</t>
  </si>
  <si>
    <t>HR</t>
  </si>
  <si>
    <t>HRV</t>
  </si>
  <si>
    <t>191</t>
  </si>
  <si>
    <t>HRK</t>
  </si>
  <si>
    <r>
      <rPr>
        <sz val="11"/>
        <color theme="1"/>
        <rFont val="Calibri"/>
        <family val="2"/>
        <scheme val="minor"/>
      </rPr>
      <t>EGP</t>
    </r>
  </si>
  <si>
    <r>
      <rPr>
        <sz val="11"/>
        <color theme="1"/>
        <rFont val="Calibri"/>
        <family val="2"/>
        <scheme val="minor"/>
      </rPr>
      <t>Livre égyptienne</t>
    </r>
  </si>
  <si>
    <t>2613</t>
  </si>
  <si>
    <t>Molybdène (2613), volume</t>
  </si>
  <si>
    <t>CU</t>
  </si>
  <si>
    <t>CUB</t>
  </si>
  <si>
    <t>192</t>
  </si>
  <si>
    <t>CUC</t>
  </si>
  <si>
    <r>
      <rPr>
        <sz val="11"/>
        <color theme="1"/>
        <rFont val="Calibri"/>
        <family val="2"/>
        <scheme val="minor"/>
      </rPr>
      <t>ERN</t>
    </r>
  </si>
  <si>
    <r>
      <rPr>
        <sz val="11"/>
        <color theme="1"/>
        <rFont val="Calibri"/>
        <family val="2"/>
        <scheme val="minor"/>
      </rPr>
      <t>Nakfa érythréen</t>
    </r>
  </si>
  <si>
    <t>2604</t>
  </si>
  <si>
    <t>Nickel (2604), volume</t>
  </si>
  <si>
    <t>DK</t>
  </si>
  <si>
    <t>DNK</t>
  </si>
  <si>
    <t>208</t>
  </si>
  <si>
    <t>DKK</t>
  </si>
  <si>
    <r>
      <rPr>
        <sz val="11"/>
        <color theme="1"/>
        <rFont val="Calibri"/>
        <family val="2"/>
        <scheme val="minor"/>
      </rPr>
      <t>ETB</t>
    </r>
  </si>
  <si>
    <r>
      <rPr>
        <sz val="11"/>
        <color theme="1"/>
        <rFont val="Calibri"/>
        <family val="2"/>
        <scheme val="minor"/>
      </rPr>
      <t>Birr éthiopien</t>
    </r>
  </si>
  <si>
    <t>2615</t>
  </si>
  <si>
    <t>Niobium, Vanadium, Zirconium (2615), volume</t>
  </si>
  <si>
    <t>BN</t>
  </si>
  <si>
    <t>BRN</t>
  </si>
  <si>
    <t>96</t>
  </si>
  <si>
    <t>BND</t>
  </si>
  <si>
    <r>
      <rPr>
        <sz val="11"/>
        <color theme="1"/>
        <rFont val="Calibri"/>
        <family val="2"/>
        <scheme val="minor"/>
      </rPr>
      <t>EUR</t>
    </r>
  </si>
  <si>
    <r>
      <rPr>
        <sz val="11"/>
        <color theme="1"/>
        <rFont val="Calibri"/>
        <family val="2"/>
        <scheme val="minor"/>
      </rPr>
      <t>Euro</t>
    </r>
  </si>
  <si>
    <t>7108</t>
  </si>
  <si>
    <t>DJ</t>
  </si>
  <si>
    <t>DJI</t>
  </si>
  <si>
    <t>262</t>
  </si>
  <si>
    <t>DJF</t>
  </si>
  <si>
    <r>
      <rPr>
        <sz val="11"/>
        <color theme="1"/>
        <rFont val="Calibri"/>
        <family val="2"/>
        <scheme val="minor"/>
      </rPr>
      <t>FJD</t>
    </r>
  </si>
  <si>
    <r>
      <rPr>
        <sz val="11"/>
        <color theme="1"/>
        <rFont val="Calibri"/>
        <family val="2"/>
        <scheme val="minor"/>
      </rPr>
      <t>Dollar fidjien</t>
    </r>
  </si>
  <si>
    <t>2709</t>
  </si>
  <si>
    <t>DM</t>
  </si>
  <si>
    <t>DMA</t>
  </si>
  <si>
    <t>212</t>
  </si>
  <si>
    <r>
      <rPr>
        <sz val="11"/>
        <color theme="1"/>
        <rFont val="Calibri"/>
        <family val="2"/>
        <scheme val="minor"/>
      </rPr>
      <t>FKP</t>
    </r>
  </si>
  <si>
    <r>
      <rPr>
        <sz val="11"/>
        <color theme="1"/>
        <rFont val="Calibri"/>
        <family val="2"/>
        <scheme val="minor"/>
      </rPr>
      <t>Livre des Malouines</t>
    </r>
  </si>
  <si>
    <t>2510</t>
  </si>
  <si>
    <t>Phosphates de calcium naturels (2510), volume</t>
  </si>
  <si>
    <t>EG</t>
  </si>
  <si>
    <t>EGY</t>
  </si>
  <si>
    <t>818</t>
  </si>
  <si>
    <t>EGP</t>
  </si>
  <si>
    <r>
      <rPr>
        <sz val="11"/>
        <color theme="1"/>
        <rFont val="Calibri"/>
        <family val="2"/>
        <scheme val="minor"/>
      </rPr>
      <t>GBP</t>
    </r>
  </si>
  <si>
    <r>
      <rPr>
        <sz val="11"/>
        <color theme="1"/>
        <rFont val="Calibri"/>
        <family val="2"/>
        <scheme val="minor"/>
      </rPr>
      <t>Livre sterling</t>
    </r>
  </si>
  <si>
    <t>2513</t>
  </si>
  <si>
    <t>Pierre ponce (2513), volume</t>
  </si>
  <si>
    <t>AE</t>
  </si>
  <si>
    <t>ARE</t>
  </si>
  <si>
    <t>784</t>
  </si>
  <si>
    <t>AED</t>
  </si>
  <si>
    <t>Dirham des Émirats arabes unis</t>
  </si>
  <si>
    <r>
      <rPr>
        <sz val="11"/>
        <color theme="1"/>
        <rFont val="Calibri"/>
        <family val="2"/>
        <scheme val="minor"/>
      </rPr>
      <t>GEL</t>
    </r>
  </si>
  <si>
    <r>
      <rPr>
        <sz val="11"/>
        <color theme="1"/>
        <rFont val="Calibri"/>
        <family val="2"/>
        <scheme val="minor"/>
      </rPr>
      <t>Géorgie</t>
    </r>
  </si>
  <si>
    <t>2607</t>
  </si>
  <si>
    <t>EC</t>
  </si>
  <si>
    <t>ECU</t>
  </si>
  <si>
    <t>218</t>
  </si>
  <si>
    <r>
      <rPr>
        <sz val="11"/>
        <color theme="1"/>
        <rFont val="Calibri"/>
        <family val="2"/>
        <scheme val="minor"/>
      </rPr>
      <t>GGP</t>
    </r>
  </si>
  <si>
    <r>
      <rPr>
        <sz val="11"/>
        <color theme="1"/>
        <rFont val="Calibri"/>
        <family val="2"/>
        <scheme val="minor"/>
      </rPr>
      <t>Livre</t>
    </r>
  </si>
  <si>
    <t>2707</t>
  </si>
  <si>
    <t>Produits de distillation du goudron de charbon (2707), volume</t>
  </si>
  <si>
    <t>ER</t>
  </si>
  <si>
    <t>ERI</t>
  </si>
  <si>
    <t>232</t>
  </si>
  <si>
    <t>ERN</t>
  </si>
  <si>
    <r>
      <rPr>
        <sz val="11"/>
        <color theme="1"/>
        <rFont val="Calibri"/>
        <family val="2"/>
        <scheme val="minor"/>
      </rPr>
      <t>GHS</t>
    </r>
  </si>
  <si>
    <r>
      <rPr>
        <sz val="11"/>
        <color theme="1"/>
        <rFont val="Calibri"/>
        <family val="2"/>
        <scheme val="minor"/>
      </rPr>
      <t>Cedi ghanéen</t>
    </r>
  </si>
  <si>
    <t>2502</t>
  </si>
  <si>
    <t>Pyrites de fer (2502), volume</t>
  </si>
  <si>
    <t>ES</t>
  </si>
  <si>
    <t>ESP</t>
  </si>
  <si>
    <t>724</t>
  </si>
  <si>
    <r>
      <rPr>
        <sz val="11"/>
        <color theme="1"/>
        <rFont val="Calibri"/>
        <family val="2"/>
        <scheme val="minor"/>
      </rPr>
      <t>GIP</t>
    </r>
  </si>
  <si>
    <r>
      <rPr>
        <sz val="11"/>
        <color theme="1"/>
        <rFont val="Calibri"/>
        <family val="2"/>
        <scheme val="minor"/>
      </rPr>
      <t>Livre de Gibraltar</t>
    </r>
  </si>
  <si>
    <t>2506</t>
  </si>
  <si>
    <t>Quartz (2506), volume</t>
  </si>
  <si>
    <t>EE</t>
  </si>
  <si>
    <t>EST</t>
  </si>
  <si>
    <t>233</t>
  </si>
  <si>
    <r>
      <rPr>
        <sz val="11"/>
        <color theme="1"/>
        <rFont val="Calibri"/>
        <family val="2"/>
        <scheme val="minor"/>
      </rPr>
      <t>GMD</t>
    </r>
  </si>
  <si>
    <r>
      <rPr>
        <sz val="11"/>
        <color theme="1"/>
        <rFont val="Calibri"/>
        <family val="2"/>
        <scheme val="minor"/>
      </rPr>
      <t>Dalasi gambien</t>
    </r>
  </si>
  <si>
    <t>2505</t>
  </si>
  <si>
    <t>Sables naturels (2505), volume</t>
  </si>
  <si>
    <t>SZ</t>
  </si>
  <si>
    <t>SWZ</t>
  </si>
  <si>
    <t>748</t>
  </si>
  <si>
    <t>SZL</t>
  </si>
  <si>
    <r>
      <rPr>
        <sz val="11"/>
        <color theme="1"/>
        <rFont val="Calibri"/>
        <family val="2"/>
        <scheme val="minor"/>
      </rPr>
      <t>GNF</t>
    </r>
  </si>
  <si>
    <r>
      <rPr>
        <sz val="11"/>
        <color theme="1"/>
        <rFont val="Calibri"/>
        <family val="2"/>
        <scheme val="minor"/>
      </rPr>
      <t>Franc guinéen</t>
    </r>
  </si>
  <si>
    <t>2618</t>
  </si>
  <si>
    <t>Scorie granulée (2618), volume</t>
  </si>
  <si>
    <t>US</t>
  </si>
  <si>
    <t>USA</t>
  </si>
  <si>
    <t>840</t>
  </si>
  <si>
    <r>
      <rPr>
        <sz val="11"/>
        <color theme="1"/>
        <rFont val="Calibri"/>
        <family val="2"/>
        <scheme val="minor"/>
      </rPr>
      <t>GTQ</t>
    </r>
  </si>
  <si>
    <r>
      <rPr>
        <sz val="11"/>
        <color theme="1"/>
        <rFont val="Calibri"/>
        <family val="2"/>
        <scheme val="minor"/>
      </rPr>
      <t>Quetzal guatémaltèque</t>
    </r>
  </si>
  <si>
    <t>2501</t>
  </si>
  <si>
    <t>Sel et chlorure de sodium pur (2501), volume</t>
  </si>
  <si>
    <t>ET</t>
  </si>
  <si>
    <t>ETH</t>
  </si>
  <si>
    <t>231</t>
  </si>
  <si>
    <t>ETB</t>
  </si>
  <si>
    <r>
      <rPr>
        <sz val="11"/>
        <color theme="1"/>
        <rFont val="Calibri"/>
        <family val="2"/>
        <scheme val="minor"/>
      </rPr>
      <t>GYD</t>
    </r>
  </si>
  <si>
    <r>
      <rPr>
        <sz val="11"/>
        <color theme="1"/>
        <rFont val="Calibri"/>
        <family val="2"/>
        <scheme val="minor"/>
      </rPr>
      <t>Dollar guyanais</t>
    </r>
  </si>
  <si>
    <t>2503</t>
  </si>
  <si>
    <t>Soufre de tout type (2503), volume</t>
  </si>
  <si>
    <t>RU</t>
  </si>
  <si>
    <t>RUS</t>
  </si>
  <si>
    <t>643</t>
  </si>
  <si>
    <t>RUB</t>
  </si>
  <si>
    <r>
      <rPr>
        <sz val="11"/>
        <color theme="1"/>
        <rFont val="Calibri"/>
        <family val="2"/>
        <scheme val="minor"/>
      </rPr>
      <t>HKD</t>
    </r>
  </si>
  <si>
    <t>2526</t>
  </si>
  <si>
    <t>Stéatite naturelle (2526), volume</t>
  </si>
  <si>
    <t>FJ</t>
  </si>
  <si>
    <t>FJI</t>
  </si>
  <si>
    <t>242</t>
  </si>
  <si>
    <t>FJD</t>
  </si>
  <si>
    <r>
      <rPr>
        <sz val="11"/>
        <color theme="1"/>
        <rFont val="Calibri"/>
        <family val="2"/>
        <scheme val="minor"/>
      </rPr>
      <t>HNL</t>
    </r>
  </si>
  <si>
    <r>
      <rPr>
        <sz val="11"/>
        <color theme="1"/>
        <rFont val="Calibri"/>
        <family val="2"/>
        <scheme val="minor"/>
      </rPr>
      <t>Lempira hondurien</t>
    </r>
  </si>
  <si>
    <t>2530</t>
  </si>
  <si>
    <t>Substances minérales non spécifiées ailleurs (2530), volume</t>
  </si>
  <si>
    <t>FI</t>
  </si>
  <si>
    <t>FIN</t>
  </si>
  <si>
    <t>246</t>
  </si>
  <si>
    <r>
      <rPr>
        <sz val="11"/>
        <color theme="1"/>
        <rFont val="Calibri"/>
        <family val="2"/>
        <scheme val="minor"/>
      </rPr>
      <t>HRK</t>
    </r>
  </si>
  <si>
    <r>
      <rPr>
        <sz val="11"/>
        <color theme="1"/>
        <rFont val="Calibri"/>
        <family val="2"/>
        <scheme val="minor"/>
      </rPr>
      <t>Kuna croate</t>
    </r>
  </si>
  <si>
    <t>2511</t>
  </si>
  <si>
    <t>Sulfate de baryum naturel (2511), volume</t>
  </si>
  <si>
    <t>FR</t>
  </si>
  <si>
    <t>FRA</t>
  </si>
  <si>
    <t>250</t>
  </si>
  <si>
    <r>
      <rPr>
        <sz val="11"/>
        <color theme="1"/>
        <rFont val="Calibri"/>
        <family val="2"/>
        <scheme val="minor"/>
      </rPr>
      <t>HTG</t>
    </r>
  </si>
  <si>
    <r>
      <rPr>
        <sz val="11"/>
        <color theme="1"/>
        <rFont val="Calibri"/>
        <family val="2"/>
        <scheme val="minor"/>
      </rPr>
      <t>Gourde haïtienne</t>
    </r>
  </si>
  <si>
    <t>2614</t>
  </si>
  <si>
    <t>Titane (2614), volume</t>
  </si>
  <si>
    <t>GA</t>
  </si>
  <si>
    <t>GAB</t>
  </si>
  <si>
    <t>266</t>
  </si>
  <si>
    <r>
      <rPr>
        <sz val="11"/>
        <color theme="1"/>
        <rFont val="Calibri"/>
        <family val="2"/>
        <scheme val="minor"/>
      </rPr>
      <t>HUF</t>
    </r>
  </si>
  <si>
    <r>
      <rPr>
        <sz val="11"/>
        <color theme="1"/>
        <rFont val="Calibri"/>
        <family val="2"/>
        <scheme val="minor"/>
      </rPr>
      <t>Forint hongrois</t>
    </r>
  </si>
  <si>
    <t>2703</t>
  </si>
  <si>
    <t>Tourbe (2703), volume</t>
  </si>
  <si>
    <t>GM</t>
  </si>
  <si>
    <t>GMB</t>
  </si>
  <si>
    <t>270</t>
  </si>
  <si>
    <t>GMD</t>
  </si>
  <si>
    <r>
      <rPr>
        <sz val="11"/>
        <color theme="1"/>
        <rFont val="Calibri"/>
        <family val="2"/>
        <scheme val="minor"/>
      </rPr>
      <t>IDR</t>
    </r>
  </si>
  <si>
    <r>
      <rPr>
        <sz val="11"/>
        <color theme="1"/>
        <rFont val="Calibri"/>
        <family val="2"/>
        <scheme val="minor"/>
      </rPr>
      <t>Roupie indonésienne</t>
    </r>
  </si>
  <si>
    <t>2708</t>
  </si>
  <si>
    <t>Tourbe et coke de tourbe (2708), volume</t>
  </si>
  <si>
    <t>GE</t>
  </si>
  <si>
    <t>GEO</t>
  </si>
  <si>
    <t>268</t>
  </si>
  <si>
    <t>GEL</t>
  </si>
  <si>
    <t>Lari géorgien</t>
  </si>
  <si>
    <r>
      <rPr>
        <sz val="11"/>
        <color theme="1"/>
        <rFont val="Calibri"/>
        <family val="2"/>
        <scheme val="minor"/>
      </rPr>
      <t>ILS</t>
    </r>
  </si>
  <si>
    <r>
      <rPr>
        <sz val="11"/>
        <color theme="1"/>
        <rFont val="Calibri"/>
        <family val="2"/>
        <scheme val="minor"/>
      </rPr>
      <t>Nouveau shekel israélien</t>
    </r>
  </si>
  <si>
    <t>2611</t>
  </si>
  <si>
    <t>GS</t>
  </si>
  <si>
    <t>SGS</t>
  </si>
  <si>
    <t>239</t>
  </si>
  <si>
    <r>
      <rPr>
        <sz val="11"/>
        <color theme="1"/>
        <rFont val="Calibri"/>
        <family val="2"/>
        <scheme val="minor"/>
      </rPr>
      <t>IMP</t>
    </r>
  </si>
  <si>
    <r>
      <rPr>
        <sz val="11"/>
        <color theme="1"/>
        <rFont val="Calibri"/>
        <family val="2"/>
        <scheme val="minor"/>
      </rPr>
      <t>Livre de l’Île de Man</t>
    </r>
  </si>
  <si>
    <t>2612</t>
  </si>
  <si>
    <t>Uranium ou thorium (2612), volume</t>
  </si>
  <si>
    <t>GH</t>
  </si>
  <si>
    <t>GHA</t>
  </si>
  <si>
    <t>288</t>
  </si>
  <si>
    <t>GHS</t>
  </si>
  <si>
    <r>
      <rPr>
        <sz val="11"/>
        <color theme="1"/>
        <rFont val="Calibri"/>
        <family val="2"/>
        <scheme val="minor"/>
      </rPr>
      <t>INR</t>
    </r>
  </si>
  <si>
    <r>
      <rPr>
        <sz val="11"/>
        <color theme="1"/>
        <rFont val="Calibri"/>
        <family val="2"/>
        <scheme val="minor"/>
      </rPr>
      <t>Roupie indienne</t>
    </r>
  </si>
  <si>
    <t>2608</t>
  </si>
  <si>
    <t>GI</t>
  </si>
  <si>
    <t>GIB</t>
  </si>
  <si>
    <t>292</t>
  </si>
  <si>
    <t>GIP</t>
  </si>
  <si>
    <r>
      <rPr>
        <sz val="11"/>
        <color theme="1"/>
        <rFont val="Calibri"/>
        <family val="2"/>
        <scheme val="minor"/>
      </rPr>
      <t>IQD</t>
    </r>
  </si>
  <si>
    <r>
      <rPr>
        <sz val="11"/>
        <color theme="1"/>
        <rFont val="Calibri"/>
        <family val="2"/>
        <scheme val="minor"/>
      </rPr>
      <t>Dinar irakien</t>
    </r>
  </si>
  <si>
    <t>Pierres gemmes (précieuses ou fines) autres que les diamants (7103)</t>
  </si>
  <si>
    <t>Pierres gemmes (précieuses ou fines) autres que les diamants (7103), volume</t>
  </si>
  <si>
    <t>GR</t>
  </si>
  <si>
    <t>GRC</t>
  </si>
  <si>
    <t>300</t>
  </si>
  <si>
    <r>
      <rPr>
        <sz val="11"/>
        <color theme="1"/>
        <rFont val="Calibri"/>
        <family val="2"/>
        <scheme val="minor"/>
      </rPr>
      <t>IRR</t>
    </r>
  </si>
  <si>
    <r>
      <rPr>
        <sz val="11"/>
        <color theme="1"/>
        <rFont val="Calibri"/>
        <family val="2"/>
        <scheme val="minor"/>
      </rPr>
      <t>Rial iranien</t>
    </r>
  </si>
  <si>
    <t>GD</t>
  </si>
  <si>
    <t>GRD</t>
  </si>
  <si>
    <t>308</t>
  </si>
  <si>
    <r>
      <rPr>
        <sz val="11"/>
        <color theme="1"/>
        <rFont val="Calibri"/>
        <family val="2"/>
        <scheme val="minor"/>
      </rPr>
      <t>ISK</t>
    </r>
  </si>
  <si>
    <r>
      <rPr>
        <sz val="11"/>
        <color theme="1"/>
        <rFont val="Calibri"/>
        <family val="2"/>
        <scheme val="minor"/>
      </rPr>
      <t>Couronne islandaise</t>
    </r>
  </si>
  <si>
    <t>GL</t>
  </si>
  <si>
    <t>GRL</t>
  </si>
  <si>
    <t>304</t>
  </si>
  <si>
    <r>
      <rPr>
        <sz val="11"/>
        <color theme="1"/>
        <rFont val="Calibri"/>
        <family val="2"/>
        <scheme val="minor"/>
      </rPr>
      <t>JEP</t>
    </r>
  </si>
  <si>
    <r>
      <rPr>
        <sz val="11"/>
        <color theme="1"/>
        <rFont val="Calibri"/>
        <family val="2"/>
        <scheme val="minor"/>
      </rPr>
      <t>Livre de Jersey</t>
    </r>
  </si>
  <si>
    <t>GP</t>
  </si>
  <si>
    <t>GLP</t>
  </si>
  <si>
    <t>312</t>
  </si>
  <si>
    <r>
      <rPr>
        <sz val="11"/>
        <color theme="1"/>
        <rFont val="Calibri"/>
        <family val="2"/>
        <scheme val="minor"/>
      </rPr>
      <t>JMD</t>
    </r>
  </si>
  <si>
    <r>
      <rPr>
        <sz val="11"/>
        <color theme="1"/>
        <rFont val="Calibri"/>
        <family val="2"/>
        <scheme val="minor"/>
      </rPr>
      <t>Dollar de la Jamaïque</t>
    </r>
  </si>
  <si>
    <t>GU</t>
  </si>
  <si>
    <t>GUM</t>
  </si>
  <si>
    <t>316</t>
  </si>
  <si>
    <r>
      <rPr>
        <sz val="11"/>
        <color theme="1"/>
        <rFont val="Calibri"/>
        <family val="2"/>
        <scheme val="minor"/>
      </rPr>
      <t>JOD</t>
    </r>
  </si>
  <si>
    <r>
      <rPr>
        <sz val="11"/>
        <color theme="1"/>
        <rFont val="Calibri"/>
        <family val="2"/>
        <scheme val="minor"/>
      </rPr>
      <t>Dinar jordanien</t>
    </r>
  </si>
  <si>
    <t>GT</t>
  </si>
  <si>
    <t>GTM</t>
  </si>
  <si>
    <t>320</t>
  </si>
  <si>
    <t>GTQ</t>
  </si>
  <si>
    <r>
      <rPr>
        <sz val="11"/>
        <color theme="1"/>
        <rFont val="Calibri"/>
        <family val="2"/>
        <scheme val="minor"/>
      </rPr>
      <t>JPY</t>
    </r>
  </si>
  <si>
    <r>
      <rPr>
        <sz val="11"/>
        <color theme="1"/>
        <rFont val="Calibri"/>
        <family val="2"/>
        <scheme val="minor"/>
      </rPr>
      <t>Yen japonais</t>
    </r>
  </si>
  <si>
    <t>GG</t>
  </si>
  <si>
    <t>GGY</t>
  </si>
  <si>
    <t>831</t>
  </si>
  <si>
    <t>GGP</t>
  </si>
  <si>
    <r>
      <rPr>
        <sz val="11"/>
        <color theme="1"/>
        <rFont val="Calibri"/>
        <family val="2"/>
        <scheme val="minor"/>
      </rPr>
      <t>KES</t>
    </r>
  </si>
  <si>
    <r>
      <rPr>
        <sz val="11"/>
        <color theme="1"/>
        <rFont val="Calibri"/>
        <family val="2"/>
        <scheme val="minor"/>
      </rPr>
      <t>Shilling kenyan</t>
    </r>
  </si>
  <si>
    <t>GN</t>
  </si>
  <si>
    <t>GIN</t>
  </si>
  <si>
    <t>324</t>
  </si>
  <si>
    <t>GNF</t>
  </si>
  <si>
    <r>
      <rPr>
        <sz val="11"/>
        <color theme="1"/>
        <rFont val="Calibri"/>
        <family val="2"/>
        <scheme val="minor"/>
      </rPr>
      <t>KGS</t>
    </r>
  </si>
  <si>
    <r>
      <rPr>
        <sz val="11"/>
        <color theme="1"/>
        <rFont val="Calibri"/>
        <family val="2"/>
        <scheme val="minor"/>
      </rPr>
      <t>Sum kirghize</t>
    </r>
  </si>
  <si>
    <t>GQ</t>
  </si>
  <si>
    <t>GNQ</t>
  </si>
  <si>
    <t>226</t>
  </si>
  <si>
    <r>
      <rPr>
        <sz val="11"/>
        <color theme="1"/>
        <rFont val="Calibri"/>
        <family val="2"/>
        <scheme val="minor"/>
      </rPr>
      <t>KHR</t>
    </r>
  </si>
  <si>
    <r>
      <rPr>
        <sz val="11"/>
        <color theme="1"/>
        <rFont val="Calibri"/>
        <family val="2"/>
        <scheme val="minor"/>
      </rPr>
      <t>Riel cambodgien</t>
    </r>
  </si>
  <si>
    <t>GW</t>
  </si>
  <si>
    <t>GNB</t>
  </si>
  <si>
    <t>624</t>
  </si>
  <si>
    <r>
      <rPr>
        <sz val="11"/>
        <color theme="1"/>
        <rFont val="Calibri"/>
        <family val="2"/>
        <scheme val="minor"/>
      </rPr>
      <t>KMF</t>
    </r>
  </si>
  <si>
    <r>
      <rPr>
        <sz val="11"/>
        <color theme="1"/>
        <rFont val="Calibri"/>
        <family val="2"/>
        <scheme val="minor"/>
      </rPr>
      <t>Franc comorien</t>
    </r>
  </si>
  <si>
    <t>GY</t>
  </si>
  <si>
    <t>GUY</t>
  </si>
  <si>
    <t>328</t>
  </si>
  <si>
    <t>GYD</t>
  </si>
  <si>
    <r>
      <rPr>
        <sz val="11"/>
        <color theme="1"/>
        <rFont val="Calibri"/>
        <family val="2"/>
        <scheme val="minor"/>
      </rPr>
      <t>KPW</t>
    </r>
  </si>
  <si>
    <r>
      <rPr>
        <sz val="11"/>
        <color theme="1"/>
        <rFont val="Calibri"/>
        <family val="2"/>
        <scheme val="minor"/>
      </rPr>
      <t>Won nord-coréen</t>
    </r>
  </si>
  <si>
    <t>GF</t>
  </si>
  <si>
    <t>GUF</t>
  </si>
  <si>
    <t>254</t>
  </si>
  <si>
    <r>
      <rPr>
        <sz val="11"/>
        <color theme="1"/>
        <rFont val="Calibri"/>
        <family val="2"/>
        <scheme val="minor"/>
      </rPr>
      <t>KRW</t>
    </r>
  </si>
  <si>
    <r>
      <rPr>
        <sz val="11"/>
        <color theme="1"/>
        <rFont val="Calibri"/>
        <family val="2"/>
        <scheme val="minor"/>
      </rPr>
      <t>Won sud-coréen</t>
    </r>
  </si>
  <si>
    <t>HT</t>
  </si>
  <si>
    <t>HTI</t>
  </si>
  <si>
    <t>332</t>
  </si>
  <si>
    <t>HTG</t>
  </si>
  <si>
    <r>
      <rPr>
        <sz val="11"/>
        <color theme="1"/>
        <rFont val="Calibri"/>
        <family val="2"/>
        <scheme val="minor"/>
      </rPr>
      <t>KWD</t>
    </r>
  </si>
  <si>
    <t>HN</t>
  </si>
  <si>
    <t>HND</t>
  </si>
  <si>
    <t>340</t>
  </si>
  <si>
    <t>HNL</t>
  </si>
  <si>
    <r>
      <rPr>
        <sz val="11"/>
        <color theme="1"/>
        <rFont val="Calibri"/>
        <family val="2"/>
        <scheme val="minor"/>
      </rPr>
      <t>KYD</t>
    </r>
  </si>
  <si>
    <r>
      <rPr>
        <sz val="11"/>
        <color theme="1"/>
        <rFont val="Calibri"/>
        <family val="2"/>
        <scheme val="minor"/>
      </rPr>
      <t>Dollar des Îles Caïman</t>
    </r>
  </si>
  <si>
    <t>HK</t>
  </si>
  <si>
    <t>HKG</t>
  </si>
  <si>
    <t>344</t>
  </si>
  <si>
    <t>HKD</t>
  </si>
  <si>
    <r>
      <rPr>
        <sz val="11"/>
        <color theme="1"/>
        <rFont val="Calibri"/>
        <family val="2"/>
        <scheme val="minor"/>
      </rPr>
      <t>KZT</t>
    </r>
  </si>
  <si>
    <r>
      <rPr>
        <sz val="11"/>
        <color theme="1"/>
        <rFont val="Calibri"/>
        <family val="2"/>
        <scheme val="minor"/>
      </rPr>
      <t>Tenge kazakh</t>
    </r>
  </si>
  <si>
    <t>HU</t>
  </si>
  <si>
    <t>HUN</t>
  </si>
  <si>
    <t>348</t>
  </si>
  <si>
    <t>HUF</t>
  </si>
  <si>
    <r>
      <rPr>
        <sz val="11"/>
        <color theme="1"/>
        <rFont val="Calibri"/>
        <family val="2"/>
        <scheme val="minor"/>
      </rPr>
      <t>LAK</t>
    </r>
  </si>
  <si>
    <r>
      <rPr>
        <sz val="11"/>
        <color theme="1"/>
        <rFont val="Calibri"/>
        <family val="2"/>
        <scheme val="minor"/>
      </rPr>
      <t>Kip laotien</t>
    </r>
  </si>
  <si>
    <t>IM</t>
  </si>
  <si>
    <t>IMN</t>
  </si>
  <si>
    <t>833</t>
  </si>
  <si>
    <t>IMP</t>
  </si>
  <si>
    <r>
      <rPr>
        <sz val="11"/>
        <color theme="1"/>
        <rFont val="Calibri"/>
        <family val="2"/>
        <scheme val="minor"/>
      </rPr>
      <t>LBP</t>
    </r>
  </si>
  <si>
    <r>
      <rPr>
        <sz val="11"/>
        <color theme="1"/>
        <rFont val="Calibri"/>
        <family val="2"/>
        <scheme val="minor"/>
      </rPr>
      <t>Livre libanaise</t>
    </r>
  </si>
  <si>
    <t>CX</t>
  </si>
  <si>
    <t>CXR</t>
  </si>
  <si>
    <t>162</t>
  </si>
  <si>
    <r>
      <rPr>
        <sz val="11"/>
        <color theme="1"/>
        <rFont val="Calibri"/>
        <family val="2"/>
        <scheme val="minor"/>
      </rPr>
      <t>LKR</t>
    </r>
  </si>
  <si>
    <r>
      <rPr>
        <sz val="11"/>
        <color theme="1"/>
        <rFont val="Calibri"/>
        <family val="2"/>
        <scheme val="minor"/>
      </rPr>
      <t>Roupie du Sri Lanka</t>
    </r>
  </si>
  <si>
    <t>FO</t>
  </si>
  <si>
    <t>FRO</t>
  </si>
  <si>
    <t>234</t>
  </si>
  <si>
    <r>
      <rPr>
        <sz val="11"/>
        <color theme="1"/>
        <rFont val="Calibri"/>
        <family val="2"/>
        <scheme val="minor"/>
      </rPr>
      <t>LRD</t>
    </r>
  </si>
  <si>
    <r>
      <rPr>
        <sz val="11"/>
        <color theme="1"/>
        <rFont val="Calibri"/>
        <family val="2"/>
        <scheme val="minor"/>
      </rPr>
      <t>Dollar du Libéria</t>
    </r>
  </si>
  <si>
    <t>HM</t>
  </si>
  <si>
    <t>HMD</t>
  </si>
  <si>
    <t>334</t>
  </si>
  <si>
    <r>
      <rPr>
        <sz val="11"/>
        <color theme="1"/>
        <rFont val="Calibri"/>
        <family val="2"/>
        <scheme val="minor"/>
      </rPr>
      <t>LSL</t>
    </r>
  </si>
  <si>
    <r>
      <rPr>
        <sz val="11"/>
        <color theme="1"/>
        <rFont val="Calibri"/>
        <family val="2"/>
        <scheme val="minor"/>
      </rPr>
      <t>Loti du Lesotho</t>
    </r>
  </si>
  <si>
    <t>CC</t>
  </si>
  <si>
    <t>CCK</t>
  </si>
  <si>
    <t>166</t>
  </si>
  <si>
    <r>
      <rPr>
        <sz val="11"/>
        <color theme="1"/>
        <rFont val="Calibri"/>
        <family val="2"/>
        <scheme val="minor"/>
      </rPr>
      <t>LYD</t>
    </r>
  </si>
  <si>
    <r>
      <rPr>
        <sz val="11"/>
        <color theme="1"/>
        <rFont val="Calibri"/>
        <family val="2"/>
        <scheme val="minor"/>
      </rPr>
      <t>Dinar libyen</t>
    </r>
  </si>
  <si>
    <t>MP</t>
  </si>
  <si>
    <t>MNP</t>
  </si>
  <si>
    <t>580</t>
  </si>
  <si>
    <r>
      <rPr>
        <sz val="11"/>
        <color theme="1"/>
        <rFont val="Calibri"/>
        <family val="2"/>
        <scheme val="minor"/>
      </rPr>
      <t>MAD</t>
    </r>
  </si>
  <si>
    <r>
      <rPr>
        <sz val="11"/>
        <color theme="1"/>
        <rFont val="Calibri"/>
        <family val="2"/>
        <scheme val="minor"/>
      </rPr>
      <t>Dirham marocain</t>
    </r>
  </si>
  <si>
    <t>MH</t>
  </si>
  <si>
    <t>MHL</t>
  </si>
  <si>
    <t>584</t>
  </si>
  <si>
    <r>
      <rPr>
        <sz val="11"/>
        <color theme="1"/>
        <rFont val="Calibri"/>
        <family val="2"/>
        <scheme val="minor"/>
      </rPr>
      <t>MDL</t>
    </r>
  </si>
  <si>
    <r>
      <rPr>
        <sz val="11"/>
        <color theme="1"/>
        <rFont val="Calibri"/>
        <family val="2"/>
        <scheme val="minor"/>
      </rPr>
      <t>Leu moldave</t>
    </r>
  </si>
  <si>
    <t>NF</t>
  </si>
  <si>
    <t>NFK</t>
  </si>
  <si>
    <t>574</t>
  </si>
  <si>
    <r>
      <rPr>
        <sz val="11"/>
        <color theme="1"/>
        <rFont val="Calibri"/>
        <family val="2"/>
        <scheme val="minor"/>
      </rPr>
      <t>MGA</t>
    </r>
  </si>
  <si>
    <r>
      <rPr>
        <sz val="11"/>
        <color theme="1"/>
        <rFont val="Calibri"/>
        <family val="2"/>
        <scheme val="minor"/>
      </rPr>
      <t>Ariary malgache</t>
    </r>
  </si>
  <si>
    <t>KY</t>
  </si>
  <si>
    <t>CYM</t>
  </si>
  <si>
    <t>136</t>
  </si>
  <si>
    <t>KYD</t>
  </si>
  <si>
    <r>
      <rPr>
        <sz val="11"/>
        <color theme="1"/>
        <rFont val="Calibri"/>
        <family val="2"/>
        <scheme val="minor"/>
      </rPr>
      <t>MKD</t>
    </r>
  </si>
  <si>
    <r>
      <rPr>
        <sz val="11"/>
        <color theme="1"/>
        <rFont val="Calibri"/>
        <family val="2"/>
        <scheme val="minor"/>
      </rPr>
      <t>Denar macédonien</t>
    </r>
  </si>
  <si>
    <t>SB</t>
  </si>
  <si>
    <t>SLB</t>
  </si>
  <si>
    <t>90</t>
  </si>
  <si>
    <t>SBD</t>
  </si>
  <si>
    <r>
      <rPr>
        <sz val="11"/>
        <color theme="1"/>
        <rFont val="Calibri"/>
        <family val="2"/>
        <scheme val="minor"/>
      </rPr>
      <t>MMK</t>
    </r>
  </si>
  <si>
    <r>
      <rPr>
        <sz val="11"/>
        <color theme="1"/>
        <rFont val="Calibri"/>
        <family val="2"/>
        <scheme val="minor"/>
      </rPr>
      <t>Kyat birman</t>
    </r>
  </si>
  <si>
    <t>SJ</t>
  </si>
  <si>
    <t>SJM</t>
  </si>
  <si>
    <t>744</t>
  </si>
  <si>
    <r>
      <rPr>
        <sz val="11"/>
        <color theme="1"/>
        <rFont val="Calibri"/>
        <family val="2"/>
        <scheme val="minor"/>
      </rPr>
      <t>MNT</t>
    </r>
  </si>
  <si>
    <r>
      <rPr>
        <sz val="11"/>
        <color theme="1"/>
        <rFont val="Calibri"/>
        <family val="2"/>
        <scheme val="minor"/>
      </rPr>
      <t>Tugrik mongole</t>
    </r>
  </si>
  <si>
    <t>TC</t>
  </si>
  <si>
    <t>TCA</t>
  </si>
  <si>
    <t>796</t>
  </si>
  <si>
    <r>
      <rPr>
        <sz val="11"/>
        <color theme="1"/>
        <rFont val="Calibri"/>
        <family val="2"/>
        <scheme val="minor"/>
      </rPr>
      <t>MOP</t>
    </r>
  </si>
  <si>
    <r>
      <rPr>
        <sz val="11"/>
        <color theme="1"/>
        <rFont val="Calibri"/>
        <family val="2"/>
        <scheme val="minor"/>
      </rPr>
      <t>Patca de Macao</t>
    </r>
  </si>
  <si>
    <t>VG</t>
  </si>
  <si>
    <t>VGB</t>
  </si>
  <si>
    <t>92</t>
  </si>
  <si>
    <r>
      <rPr>
        <sz val="11"/>
        <color theme="1"/>
        <rFont val="Calibri"/>
        <family val="2"/>
        <scheme val="minor"/>
      </rPr>
      <t>MRO</t>
    </r>
  </si>
  <si>
    <r>
      <rPr>
        <sz val="11"/>
        <color theme="1"/>
        <rFont val="Calibri"/>
        <family val="2"/>
        <scheme val="minor"/>
      </rPr>
      <t>Ouguiya mauritanien</t>
    </r>
  </si>
  <si>
    <t>VI</t>
  </si>
  <si>
    <t>VIR</t>
  </si>
  <si>
    <t>850</t>
  </si>
  <si>
    <r>
      <rPr>
        <sz val="11"/>
        <color theme="1"/>
        <rFont val="Calibri"/>
        <family val="2"/>
        <scheme val="minor"/>
      </rPr>
      <t>MUR</t>
    </r>
  </si>
  <si>
    <r>
      <rPr>
        <sz val="11"/>
        <color theme="1"/>
        <rFont val="Calibri"/>
        <family val="2"/>
        <scheme val="minor"/>
      </rPr>
      <t>Roupie mauricienne</t>
    </r>
  </si>
  <si>
    <t>WF</t>
  </si>
  <si>
    <t>WLF</t>
  </si>
  <si>
    <t>876</t>
  </si>
  <si>
    <r>
      <rPr>
        <sz val="11"/>
        <color theme="1"/>
        <rFont val="Calibri"/>
        <family val="2"/>
        <scheme val="minor"/>
      </rPr>
      <t>MVR</t>
    </r>
  </si>
  <si>
    <r>
      <rPr>
        <sz val="11"/>
        <color theme="1"/>
        <rFont val="Calibri"/>
        <family val="2"/>
        <scheme val="minor"/>
      </rPr>
      <t>Rufiyaa des Maldives</t>
    </r>
  </si>
  <si>
    <t>AX</t>
  </si>
  <si>
    <t>ALA</t>
  </si>
  <si>
    <t>248</t>
  </si>
  <si>
    <r>
      <rPr>
        <sz val="11"/>
        <color theme="1"/>
        <rFont val="Calibri"/>
        <family val="2"/>
        <scheme val="minor"/>
      </rPr>
      <t>MWK</t>
    </r>
  </si>
  <si>
    <r>
      <rPr>
        <sz val="11"/>
        <color theme="1"/>
        <rFont val="Calibri"/>
        <family val="2"/>
        <scheme val="minor"/>
      </rPr>
      <t>Kwacha du Malawi</t>
    </r>
  </si>
  <si>
    <t>IN</t>
  </si>
  <si>
    <t>IND</t>
  </si>
  <si>
    <t>356</t>
  </si>
  <si>
    <t>INR</t>
  </si>
  <si>
    <r>
      <rPr>
        <sz val="11"/>
        <color theme="1"/>
        <rFont val="Calibri"/>
        <family val="2"/>
        <scheme val="minor"/>
      </rPr>
      <t>MXN</t>
    </r>
  </si>
  <si>
    <r>
      <rPr>
        <sz val="11"/>
        <color theme="1"/>
        <rFont val="Calibri"/>
        <family val="2"/>
        <scheme val="minor"/>
      </rPr>
      <t>Peso mexicain</t>
    </r>
  </si>
  <si>
    <t>ID</t>
  </si>
  <si>
    <t>IDN</t>
  </si>
  <si>
    <t>360</t>
  </si>
  <si>
    <t>IDR</t>
  </si>
  <si>
    <r>
      <rPr>
        <sz val="11"/>
        <color theme="1"/>
        <rFont val="Calibri"/>
        <family val="2"/>
        <scheme val="minor"/>
      </rPr>
      <t>MYR</t>
    </r>
  </si>
  <si>
    <r>
      <rPr>
        <sz val="11"/>
        <color theme="1"/>
        <rFont val="Calibri"/>
        <family val="2"/>
        <scheme val="minor"/>
      </rPr>
      <t>Ringgit malais</t>
    </r>
  </si>
  <si>
    <t>IQ</t>
  </si>
  <si>
    <t>IRQ</t>
  </si>
  <si>
    <t>368</t>
  </si>
  <si>
    <t>IQD</t>
  </si>
  <si>
    <r>
      <rPr>
        <sz val="11"/>
        <color theme="1"/>
        <rFont val="Calibri"/>
        <family val="2"/>
        <scheme val="minor"/>
      </rPr>
      <t>MZN</t>
    </r>
  </si>
  <si>
    <r>
      <rPr>
        <sz val="11"/>
        <color theme="1"/>
        <rFont val="Calibri"/>
        <family val="2"/>
        <scheme val="minor"/>
      </rPr>
      <t>Metical mozambicain</t>
    </r>
  </si>
  <si>
    <t>IR</t>
  </si>
  <si>
    <t>IRN</t>
  </si>
  <si>
    <t>364</t>
  </si>
  <si>
    <t>IRR</t>
  </si>
  <si>
    <r>
      <rPr>
        <sz val="11"/>
        <color theme="1"/>
        <rFont val="Calibri"/>
        <family val="2"/>
        <scheme val="minor"/>
      </rPr>
      <t>NAD</t>
    </r>
  </si>
  <si>
    <r>
      <rPr>
        <sz val="11"/>
        <color theme="1"/>
        <rFont val="Calibri"/>
        <family val="2"/>
        <scheme val="minor"/>
      </rPr>
      <t>Dollar namibien</t>
    </r>
  </si>
  <si>
    <t>IE</t>
  </si>
  <si>
    <t>IRL</t>
  </si>
  <si>
    <t>372</t>
  </si>
  <si>
    <r>
      <rPr>
        <sz val="11"/>
        <color theme="1"/>
        <rFont val="Calibri"/>
        <family val="2"/>
        <scheme val="minor"/>
      </rPr>
      <t>NGN</t>
    </r>
  </si>
  <si>
    <r>
      <rPr>
        <sz val="11"/>
        <color theme="1"/>
        <rFont val="Calibri"/>
        <family val="2"/>
        <scheme val="minor"/>
      </rPr>
      <t>Naira  nigérian</t>
    </r>
  </si>
  <si>
    <t>IS</t>
  </si>
  <si>
    <t>ISL</t>
  </si>
  <si>
    <t>352</t>
  </si>
  <si>
    <t>ISK</t>
  </si>
  <si>
    <r>
      <rPr>
        <sz val="11"/>
        <color theme="1"/>
        <rFont val="Calibri"/>
        <family val="2"/>
        <scheme val="minor"/>
      </rPr>
      <t>NIO</t>
    </r>
  </si>
  <si>
    <r>
      <rPr>
        <sz val="11"/>
        <color theme="1"/>
        <rFont val="Calibri"/>
        <family val="2"/>
        <scheme val="minor"/>
      </rPr>
      <t xml:space="preserve">Cordoba oro nicaraguayen </t>
    </r>
  </si>
  <si>
    <t>IL</t>
  </si>
  <si>
    <t>ISR</t>
  </si>
  <si>
    <t>376</t>
  </si>
  <si>
    <t>ILS</t>
  </si>
  <si>
    <r>
      <rPr>
        <sz val="11"/>
        <color theme="1"/>
        <rFont val="Calibri"/>
        <family val="2"/>
        <scheme val="minor"/>
      </rPr>
      <t>NOK</t>
    </r>
  </si>
  <si>
    <r>
      <rPr>
        <sz val="11"/>
        <color theme="1"/>
        <rFont val="Calibri"/>
        <family val="2"/>
        <scheme val="minor"/>
      </rPr>
      <t>Couronne norvégienne</t>
    </r>
  </si>
  <si>
    <t>IT</t>
  </si>
  <si>
    <t>ITA</t>
  </si>
  <si>
    <t>380</t>
  </si>
  <si>
    <r>
      <rPr>
        <sz val="11"/>
        <color theme="1"/>
        <rFont val="Calibri"/>
        <family val="2"/>
        <scheme val="minor"/>
      </rPr>
      <t>NPR</t>
    </r>
  </si>
  <si>
    <r>
      <rPr>
        <sz val="11"/>
        <color theme="1"/>
        <rFont val="Calibri"/>
        <family val="2"/>
        <scheme val="minor"/>
      </rPr>
      <t>Roupie népalaise</t>
    </r>
  </si>
  <si>
    <t>JM</t>
  </si>
  <si>
    <t>JAM</t>
  </si>
  <si>
    <t>388</t>
  </si>
  <si>
    <t>JMD</t>
  </si>
  <si>
    <r>
      <rPr>
        <sz val="11"/>
        <color theme="1"/>
        <rFont val="Calibri"/>
        <family val="2"/>
        <scheme val="minor"/>
      </rPr>
      <t>NZD</t>
    </r>
  </si>
  <si>
    <r>
      <rPr>
        <sz val="11"/>
        <color theme="1"/>
        <rFont val="Calibri"/>
        <family val="2"/>
        <scheme val="minor"/>
      </rPr>
      <t>Dollar néo-zélandais</t>
    </r>
  </si>
  <si>
    <t>JP</t>
  </si>
  <si>
    <t>JPN</t>
  </si>
  <si>
    <t>392</t>
  </si>
  <si>
    <t>JPY</t>
  </si>
  <si>
    <r>
      <rPr>
        <sz val="11"/>
        <color theme="1"/>
        <rFont val="Calibri"/>
        <family val="2"/>
        <scheme val="minor"/>
      </rPr>
      <t>OMR</t>
    </r>
  </si>
  <si>
    <r>
      <rPr>
        <sz val="11"/>
        <color theme="1"/>
        <rFont val="Calibri"/>
        <family val="2"/>
        <scheme val="minor"/>
      </rPr>
      <t>Rial omanais</t>
    </r>
  </si>
  <si>
    <t>JE</t>
  </si>
  <si>
    <t>JEY</t>
  </si>
  <si>
    <t>832</t>
  </si>
  <si>
    <t>JEP</t>
  </si>
  <si>
    <r>
      <rPr>
        <sz val="11"/>
        <color theme="1"/>
        <rFont val="Calibri"/>
        <family val="2"/>
        <scheme val="minor"/>
      </rPr>
      <t>PAB</t>
    </r>
  </si>
  <si>
    <t>JO</t>
  </si>
  <si>
    <t>JOR</t>
  </si>
  <si>
    <t>400</t>
  </si>
  <si>
    <t>JOD</t>
  </si>
  <si>
    <r>
      <rPr>
        <sz val="11"/>
        <color theme="1"/>
        <rFont val="Calibri"/>
        <family val="2"/>
        <scheme val="minor"/>
      </rPr>
      <t>PEN</t>
    </r>
  </si>
  <si>
    <r>
      <rPr>
        <sz val="11"/>
        <color theme="1"/>
        <rFont val="Calibri"/>
        <family val="2"/>
        <scheme val="minor"/>
      </rPr>
      <t>Sol péruvien</t>
    </r>
  </si>
  <si>
    <t>KZ</t>
  </si>
  <si>
    <t>KAZ</t>
  </si>
  <si>
    <t>398</t>
  </si>
  <si>
    <t>KZT</t>
  </si>
  <si>
    <r>
      <rPr>
        <sz val="11"/>
        <color theme="1"/>
        <rFont val="Calibri"/>
        <family val="2"/>
        <scheme val="minor"/>
      </rPr>
      <t>PGK</t>
    </r>
  </si>
  <si>
    <t>KE</t>
  </si>
  <si>
    <t>KEN</t>
  </si>
  <si>
    <t>404</t>
  </si>
  <si>
    <t>KES</t>
  </si>
  <si>
    <r>
      <rPr>
        <sz val="11"/>
        <color theme="1"/>
        <rFont val="Calibri"/>
        <family val="2"/>
        <scheme val="minor"/>
      </rPr>
      <t>PHP</t>
    </r>
  </si>
  <si>
    <r>
      <rPr>
        <sz val="11"/>
        <color theme="1"/>
        <rFont val="Calibri"/>
        <family val="2"/>
        <scheme val="minor"/>
      </rPr>
      <t>Peso philippin</t>
    </r>
  </si>
  <si>
    <t>KI</t>
  </si>
  <si>
    <t>KIR</t>
  </si>
  <si>
    <t>296</t>
  </si>
  <si>
    <r>
      <rPr>
        <sz val="11"/>
        <color theme="1"/>
        <rFont val="Calibri"/>
        <family val="2"/>
        <scheme val="minor"/>
      </rPr>
      <t>PKR</t>
    </r>
  </si>
  <si>
    <r>
      <rPr>
        <sz val="11"/>
        <color theme="1"/>
        <rFont val="Calibri"/>
        <family val="2"/>
        <scheme val="minor"/>
      </rPr>
      <t>Roupie pakistanaise</t>
    </r>
  </si>
  <si>
    <t>XK</t>
  </si>
  <si>
    <t>XKX</t>
  </si>
  <si>
    <t>-</t>
  </si>
  <si>
    <r>
      <rPr>
        <sz val="11"/>
        <color theme="1"/>
        <rFont val="Calibri"/>
        <family val="2"/>
        <scheme val="minor"/>
      </rPr>
      <t>PLN</t>
    </r>
  </si>
  <si>
    <r>
      <rPr>
        <sz val="11"/>
        <color theme="1"/>
        <rFont val="Calibri"/>
        <family val="2"/>
        <scheme val="minor"/>
      </rPr>
      <t>Zloty polonais</t>
    </r>
  </si>
  <si>
    <t>KW</t>
  </si>
  <si>
    <t>KWT</t>
  </si>
  <si>
    <t>414</t>
  </si>
  <si>
    <t>KWD</t>
  </si>
  <si>
    <r>
      <rPr>
        <sz val="11"/>
        <color theme="1"/>
        <rFont val="Calibri"/>
        <family val="2"/>
        <scheme val="minor"/>
      </rPr>
      <t>PYG</t>
    </r>
  </si>
  <si>
    <r>
      <rPr>
        <sz val="11"/>
        <color theme="1"/>
        <rFont val="Calibri"/>
        <family val="2"/>
        <scheme val="minor"/>
      </rPr>
      <t>Guarani paraguayen</t>
    </r>
  </si>
  <si>
    <t>LS</t>
  </si>
  <si>
    <t>LSO</t>
  </si>
  <si>
    <t>426</t>
  </si>
  <si>
    <t>LSL</t>
  </si>
  <si>
    <r>
      <rPr>
        <sz val="11"/>
        <color theme="1"/>
        <rFont val="Calibri"/>
        <family val="2"/>
        <scheme val="minor"/>
      </rPr>
      <t>QAR</t>
    </r>
  </si>
  <si>
    <t>LV</t>
  </si>
  <si>
    <t>LVA</t>
  </si>
  <si>
    <t>428</t>
  </si>
  <si>
    <r>
      <rPr>
        <sz val="11"/>
        <color theme="1"/>
        <rFont val="Calibri"/>
        <family val="2"/>
        <scheme val="minor"/>
      </rPr>
      <t>RON</t>
    </r>
  </si>
  <si>
    <r>
      <rPr>
        <sz val="11"/>
        <color theme="1"/>
        <rFont val="Calibri"/>
        <family val="2"/>
        <scheme val="minor"/>
      </rPr>
      <t>Leu roumain</t>
    </r>
  </si>
  <si>
    <t>LB</t>
  </si>
  <si>
    <t>LBN</t>
  </si>
  <si>
    <t>422</t>
  </si>
  <si>
    <t>LBP</t>
  </si>
  <si>
    <r>
      <rPr>
        <sz val="11"/>
        <color theme="1"/>
        <rFont val="Calibri"/>
        <family val="2"/>
        <scheme val="minor"/>
      </rPr>
      <t>RSD</t>
    </r>
  </si>
  <si>
    <r>
      <rPr>
        <sz val="11"/>
        <color theme="1"/>
        <rFont val="Calibri"/>
        <family val="2"/>
        <scheme val="minor"/>
      </rPr>
      <t>Dinar serbe</t>
    </r>
  </si>
  <si>
    <t>LR</t>
  </si>
  <si>
    <t>LBR</t>
  </si>
  <si>
    <t>430</t>
  </si>
  <si>
    <t>LRD</t>
  </si>
  <si>
    <r>
      <rPr>
        <sz val="11"/>
        <color theme="1"/>
        <rFont val="Calibri"/>
        <family val="2"/>
        <scheme val="minor"/>
      </rPr>
      <t>RUB</t>
    </r>
  </si>
  <si>
    <r>
      <rPr>
        <sz val="11"/>
        <color theme="1"/>
        <rFont val="Calibri"/>
        <family val="2"/>
        <scheme val="minor"/>
      </rPr>
      <t>Rouble russe</t>
    </r>
  </si>
  <si>
    <t>LY</t>
  </si>
  <si>
    <t>LBY</t>
  </si>
  <si>
    <t>434</t>
  </si>
  <si>
    <t>LYD</t>
  </si>
  <si>
    <r>
      <rPr>
        <sz val="11"/>
        <color theme="1"/>
        <rFont val="Calibri"/>
        <family val="2"/>
        <scheme val="minor"/>
      </rPr>
      <t>RWF</t>
    </r>
  </si>
  <si>
    <r>
      <rPr>
        <sz val="11"/>
        <color theme="1"/>
        <rFont val="Calibri"/>
        <family val="2"/>
        <scheme val="minor"/>
      </rPr>
      <t>Franc rwandais</t>
    </r>
  </si>
  <si>
    <t>LI</t>
  </si>
  <si>
    <t>LIE</t>
  </si>
  <si>
    <t>438</t>
  </si>
  <si>
    <t>CHF</t>
  </si>
  <si>
    <r>
      <rPr>
        <sz val="11"/>
        <color theme="1"/>
        <rFont val="Calibri"/>
        <family val="2"/>
        <scheme val="minor"/>
      </rPr>
      <t>SAR</t>
    </r>
  </si>
  <si>
    <r>
      <rPr>
        <sz val="11"/>
        <color theme="1"/>
        <rFont val="Calibri"/>
        <family val="2"/>
        <scheme val="minor"/>
      </rPr>
      <t>Rial saoudite</t>
    </r>
  </si>
  <si>
    <t>LT</t>
  </si>
  <si>
    <t>LTU</t>
  </si>
  <si>
    <t>440</t>
  </si>
  <si>
    <r>
      <rPr>
        <sz val="11"/>
        <color theme="1"/>
        <rFont val="Calibri"/>
        <family val="2"/>
        <scheme val="minor"/>
      </rPr>
      <t>SBD</t>
    </r>
  </si>
  <si>
    <r>
      <rPr>
        <sz val="11"/>
        <color theme="1"/>
        <rFont val="Calibri"/>
        <family val="2"/>
        <scheme val="minor"/>
      </rPr>
      <t>Dollar des Îles Salomon</t>
    </r>
  </si>
  <si>
    <t>LU</t>
  </si>
  <si>
    <t>LUX</t>
  </si>
  <si>
    <t>442</t>
  </si>
  <si>
    <r>
      <rPr>
        <sz val="11"/>
        <color theme="1"/>
        <rFont val="Calibri"/>
        <family val="2"/>
        <scheme val="minor"/>
      </rPr>
      <t>SCR</t>
    </r>
  </si>
  <si>
    <r>
      <rPr>
        <sz val="11"/>
        <color theme="1"/>
        <rFont val="Calibri"/>
        <family val="2"/>
        <scheme val="minor"/>
      </rPr>
      <t>Roupie seychelloise</t>
    </r>
  </si>
  <si>
    <t>MO</t>
  </si>
  <si>
    <t>MAC</t>
  </si>
  <si>
    <t>446</t>
  </si>
  <si>
    <t>MOP</t>
  </si>
  <si>
    <r>
      <rPr>
        <sz val="11"/>
        <color theme="1"/>
        <rFont val="Calibri"/>
        <family val="2"/>
        <scheme val="minor"/>
      </rPr>
      <t>SDG</t>
    </r>
  </si>
  <si>
    <r>
      <rPr>
        <sz val="11"/>
        <color theme="1"/>
        <rFont val="Calibri"/>
        <family val="2"/>
        <scheme val="minor"/>
      </rPr>
      <t>Livre soudanaise</t>
    </r>
  </si>
  <si>
    <t>MK</t>
  </si>
  <si>
    <t>MKD</t>
  </si>
  <si>
    <t>807</t>
  </si>
  <si>
    <r>
      <rPr>
        <sz val="11"/>
        <color theme="1"/>
        <rFont val="Calibri"/>
        <family val="2"/>
        <scheme val="minor"/>
      </rPr>
      <t>SEK</t>
    </r>
  </si>
  <si>
    <r>
      <rPr>
        <sz val="11"/>
        <color theme="1"/>
        <rFont val="Calibri"/>
        <family val="2"/>
        <scheme val="minor"/>
      </rPr>
      <t>Couronne suédoise</t>
    </r>
  </si>
  <si>
    <t>MG</t>
  </si>
  <si>
    <t>MDG</t>
  </si>
  <si>
    <t>450</t>
  </si>
  <si>
    <t>MGA</t>
  </si>
  <si>
    <r>
      <rPr>
        <sz val="11"/>
        <color theme="1"/>
        <rFont val="Calibri"/>
        <family val="2"/>
        <scheme val="minor"/>
      </rPr>
      <t>SGD</t>
    </r>
  </si>
  <si>
    <r>
      <rPr>
        <sz val="11"/>
        <color theme="1"/>
        <rFont val="Calibri"/>
        <family val="2"/>
        <scheme val="minor"/>
      </rPr>
      <t>Dollar de Singapour</t>
    </r>
  </si>
  <si>
    <t>MY</t>
  </si>
  <si>
    <t>MYS</t>
  </si>
  <si>
    <t>458</t>
  </si>
  <si>
    <t>MYR</t>
  </si>
  <si>
    <r>
      <rPr>
        <sz val="11"/>
        <color theme="1"/>
        <rFont val="Calibri"/>
        <family val="2"/>
        <scheme val="minor"/>
      </rPr>
      <t>SHP</t>
    </r>
  </si>
  <si>
    <r>
      <rPr>
        <sz val="11"/>
        <color theme="1"/>
        <rFont val="Calibri"/>
        <family val="2"/>
        <scheme val="minor"/>
      </rPr>
      <t>Livre de Saint Hélène</t>
    </r>
  </si>
  <si>
    <t>MW</t>
  </si>
  <si>
    <t>MWI</t>
  </si>
  <si>
    <t>454</t>
  </si>
  <si>
    <t>MWK</t>
  </si>
  <si>
    <r>
      <rPr>
        <sz val="11"/>
        <color theme="1"/>
        <rFont val="Calibri"/>
        <family val="2"/>
        <scheme val="minor"/>
      </rPr>
      <t>SLL</t>
    </r>
  </si>
  <si>
    <r>
      <rPr>
        <sz val="11"/>
        <color theme="1"/>
        <rFont val="Calibri"/>
        <family val="2"/>
        <scheme val="minor"/>
      </rPr>
      <t>Leone sierra-léonaise</t>
    </r>
  </si>
  <si>
    <t>MV</t>
  </si>
  <si>
    <t>MDV</t>
  </si>
  <si>
    <t>462</t>
  </si>
  <si>
    <t>MVR</t>
  </si>
  <si>
    <r>
      <rPr>
        <sz val="11"/>
        <color theme="1"/>
        <rFont val="Calibri"/>
        <family val="2"/>
        <scheme val="minor"/>
      </rPr>
      <t>SOS</t>
    </r>
  </si>
  <si>
    <t>ML</t>
  </si>
  <si>
    <t>MLI</t>
  </si>
  <si>
    <t>466</t>
  </si>
  <si>
    <r>
      <rPr>
        <sz val="11"/>
        <color theme="1"/>
        <rFont val="Calibri"/>
        <family val="2"/>
        <scheme val="minor"/>
      </rPr>
      <t>SRD</t>
    </r>
  </si>
  <si>
    <r>
      <rPr>
        <sz val="11"/>
        <color theme="1"/>
        <rFont val="Calibri"/>
        <family val="2"/>
        <scheme val="minor"/>
      </rPr>
      <t>Dollar du Suriname</t>
    </r>
  </si>
  <si>
    <t>FK</t>
  </si>
  <si>
    <t>FLK</t>
  </si>
  <si>
    <t>238</t>
  </si>
  <si>
    <t>FKP</t>
  </si>
  <si>
    <r>
      <rPr>
        <sz val="11"/>
        <color theme="1"/>
        <rFont val="Calibri"/>
        <family val="2"/>
        <scheme val="minor"/>
      </rPr>
      <t>SSP</t>
    </r>
  </si>
  <si>
    <r>
      <rPr>
        <sz val="11"/>
        <color theme="1"/>
        <rFont val="Calibri"/>
        <family val="2"/>
        <scheme val="minor"/>
      </rPr>
      <t>Livre sud-soudanaise</t>
    </r>
  </si>
  <si>
    <t>MT</t>
  </si>
  <si>
    <t>MLT</t>
  </si>
  <si>
    <t>470</t>
  </si>
  <si>
    <r>
      <rPr>
        <sz val="11"/>
        <color theme="1"/>
        <rFont val="Calibri"/>
        <family val="2"/>
        <scheme val="minor"/>
      </rPr>
      <t>STD</t>
    </r>
  </si>
  <si>
    <r>
      <rPr>
        <sz val="11"/>
        <color theme="1"/>
        <rFont val="Calibri"/>
        <family val="2"/>
        <scheme val="minor"/>
      </rPr>
      <t>Dobra de Sao Tomé-et-Principe</t>
    </r>
  </si>
  <si>
    <t>MA</t>
  </si>
  <si>
    <t>MAR</t>
  </si>
  <si>
    <t>504</t>
  </si>
  <si>
    <t>MAD</t>
  </si>
  <si>
    <r>
      <rPr>
        <sz val="11"/>
        <color theme="1"/>
        <rFont val="Calibri"/>
        <family val="2"/>
        <scheme val="minor"/>
      </rPr>
      <t>SYP</t>
    </r>
  </si>
  <si>
    <r>
      <rPr>
        <sz val="11"/>
        <color theme="1"/>
        <rFont val="Calibri"/>
        <family val="2"/>
        <scheme val="minor"/>
      </rPr>
      <t>Livre syrienne</t>
    </r>
  </si>
  <si>
    <t>MQ</t>
  </si>
  <si>
    <t>MTQ</t>
  </si>
  <si>
    <t>474</t>
  </si>
  <si>
    <r>
      <rPr>
        <sz val="11"/>
        <color theme="1"/>
        <rFont val="Calibri"/>
        <family val="2"/>
        <scheme val="minor"/>
      </rPr>
      <t>SZL</t>
    </r>
  </si>
  <si>
    <r>
      <rPr>
        <sz val="11"/>
        <color theme="1"/>
        <rFont val="Calibri"/>
        <family val="2"/>
        <scheme val="minor"/>
      </rPr>
      <t>Lilangeni swazi</t>
    </r>
  </si>
  <si>
    <t>MU</t>
  </si>
  <si>
    <t>MUS</t>
  </si>
  <si>
    <t>480</t>
  </si>
  <si>
    <t>MUR</t>
  </si>
  <si>
    <r>
      <rPr>
        <sz val="11"/>
        <color theme="1"/>
        <rFont val="Calibri"/>
        <family val="2"/>
        <scheme val="minor"/>
      </rPr>
      <t>THB</t>
    </r>
  </si>
  <si>
    <r>
      <rPr>
        <sz val="11"/>
        <color theme="1"/>
        <rFont val="Calibri"/>
        <family val="2"/>
        <scheme val="minor"/>
      </rPr>
      <t>Baht thaïlandais</t>
    </r>
  </si>
  <si>
    <t>MR</t>
  </si>
  <si>
    <t>MRT</t>
  </si>
  <si>
    <t>478</t>
  </si>
  <si>
    <t>MRO</t>
  </si>
  <si>
    <r>
      <rPr>
        <sz val="11"/>
        <color theme="1"/>
        <rFont val="Calibri"/>
        <family val="2"/>
        <scheme val="minor"/>
      </rPr>
      <t>TJS</t>
    </r>
  </si>
  <si>
    <t>YT</t>
  </si>
  <si>
    <t>MYT</t>
  </si>
  <si>
    <t>175</t>
  </si>
  <si>
    <r>
      <rPr>
        <sz val="11"/>
        <color theme="1"/>
        <rFont val="Calibri"/>
        <family val="2"/>
        <scheme val="minor"/>
      </rPr>
      <t>TMT</t>
    </r>
  </si>
  <si>
    <r>
      <rPr>
        <sz val="11"/>
        <color theme="1"/>
        <rFont val="Calibri"/>
        <family val="2"/>
        <scheme val="minor"/>
      </rPr>
      <t>Nouveau manat turkmène</t>
    </r>
  </si>
  <si>
    <t>MX</t>
  </si>
  <si>
    <t>MEX</t>
  </si>
  <si>
    <t>484</t>
  </si>
  <si>
    <t>MXN</t>
  </si>
  <si>
    <r>
      <rPr>
        <sz val="11"/>
        <color theme="1"/>
        <rFont val="Calibri"/>
        <family val="2"/>
        <scheme val="minor"/>
      </rPr>
      <t>TND</t>
    </r>
  </si>
  <si>
    <r>
      <rPr>
        <sz val="11"/>
        <color theme="1"/>
        <rFont val="Calibri"/>
        <family val="2"/>
        <scheme val="minor"/>
      </rPr>
      <t>Tunisie</t>
    </r>
  </si>
  <si>
    <t>FM</t>
  </si>
  <si>
    <t>FSM</t>
  </si>
  <si>
    <t>583</t>
  </si>
  <si>
    <r>
      <rPr>
        <sz val="11"/>
        <color theme="1"/>
        <rFont val="Calibri"/>
        <family val="2"/>
        <scheme val="minor"/>
      </rPr>
      <t>TOP</t>
    </r>
  </si>
  <si>
    <r>
      <rPr>
        <sz val="11"/>
        <color theme="1"/>
        <rFont val="Calibri"/>
        <family val="2"/>
        <scheme val="minor"/>
      </rPr>
      <t>Pa’anga des Îles Tonga</t>
    </r>
  </si>
  <si>
    <t>MD</t>
  </si>
  <si>
    <t>MDA</t>
  </si>
  <si>
    <t>498</t>
  </si>
  <si>
    <t>MDL</t>
  </si>
  <si>
    <r>
      <rPr>
        <sz val="11"/>
        <color theme="1"/>
        <rFont val="Calibri"/>
        <family val="2"/>
        <scheme val="minor"/>
      </rPr>
      <t>TRY</t>
    </r>
  </si>
  <si>
    <r>
      <rPr>
        <sz val="11"/>
        <color theme="1"/>
        <rFont val="Calibri"/>
        <family val="2"/>
        <scheme val="minor"/>
      </rPr>
      <t>Lire turque</t>
    </r>
  </si>
  <si>
    <t>MC</t>
  </si>
  <si>
    <t>MCO</t>
  </si>
  <si>
    <t>492</t>
  </si>
  <si>
    <r>
      <rPr>
        <sz val="11"/>
        <color theme="1"/>
        <rFont val="Calibri"/>
        <family val="2"/>
        <scheme val="minor"/>
      </rPr>
      <t>TTD</t>
    </r>
  </si>
  <si>
    <r>
      <rPr>
        <sz val="11"/>
        <color theme="1"/>
        <rFont val="Calibri"/>
        <family val="2"/>
        <scheme val="minor"/>
      </rPr>
      <t>Dollar de Trinité-et-Tobago</t>
    </r>
  </si>
  <si>
    <t>MN</t>
  </si>
  <si>
    <t>MNG</t>
  </si>
  <si>
    <t>496</t>
  </si>
  <si>
    <t>MNT</t>
  </si>
  <si>
    <r>
      <rPr>
        <sz val="11"/>
        <color theme="1"/>
        <rFont val="Calibri"/>
        <family val="2"/>
        <scheme val="minor"/>
      </rPr>
      <t>TVD</t>
    </r>
  </si>
  <si>
    <r>
      <rPr>
        <sz val="11"/>
        <color theme="1"/>
        <rFont val="Calibri"/>
        <family val="2"/>
        <scheme val="minor"/>
      </rPr>
      <t>Dollar de Tuvalu</t>
    </r>
  </si>
  <si>
    <t>ME</t>
  </si>
  <si>
    <t>MNE</t>
  </si>
  <si>
    <t>499</t>
  </si>
  <si>
    <r>
      <rPr>
        <sz val="11"/>
        <color theme="1"/>
        <rFont val="Calibri"/>
        <family val="2"/>
        <scheme val="minor"/>
      </rPr>
      <t>TWD</t>
    </r>
  </si>
  <si>
    <r>
      <rPr>
        <sz val="11"/>
        <color theme="1"/>
        <rFont val="Calibri"/>
        <family val="2"/>
        <scheme val="minor"/>
      </rPr>
      <t>Nouveau dollar taïwanais</t>
    </r>
  </si>
  <si>
    <t>MS</t>
  </si>
  <si>
    <t>MSR</t>
  </si>
  <si>
    <t>500</t>
  </si>
  <si>
    <r>
      <rPr>
        <sz val="11"/>
        <color theme="1"/>
        <rFont val="Calibri"/>
        <family val="2"/>
        <scheme val="minor"/>
      </rPr>
      <t>TZS</t>
    </r>
  </si>
  <si>
    <r>
      <rPr>
        <sz val="11"/>
        <color theme="1"/>
        <rFont val="Calibri"/>
        <family val="2"/>
        <scheme val="minor"/>
      </rPr>
      <t>Shilling tanzanien</t>
    </r>
  </si>
  <si>
    <t>MZ</t>
  </si>
  <si>
    <t>MOZ</t>
  </si>
  <si>
    <t>508</t>
  </si>
  <si>
    <t>MZN</t>
  </si>
  <si>
    <r>
      <rPr>
        <sz val="11"/>
        <color theme="1"/>
        <rFont val="Calibri"/>
        <family val="2"/>
        <scheme val="minor"/>
      </rPr>
      <t>UAH</t>
    </r>
  </si>
  <si>
    <r>
      <rPr>
        <sz val="11"/>
        <color theme="1"/>
        <rFont val="Calibri"/>
        <family val="2"/>
        <scheme val="minor"/>
      </rPr>
      <t>Hryvnia ukrainien</t>
    </r>
  </si>
  <si>
    <t>MM</t>
  </si>
  <si>
    <t>MMR</t>
  </si>
  <si>
    <t>104</t>
  </si>
  <si>
    <t>MMK</t>
  </si>
  <si>
    <r>
      <rPr>
        <sz val="11"/>
        <color theme="1"/>
        <rFont val="Calibri"/>
        <family val="2"/>
        <scheme val="minor"/>
      </rPr>
      <t>UGX</t>
    </r>
  </si>
  <si>
    <r>
      <rPr>
        <sz val="11"/>
        <color theme="1"/>
        <rFont val="Calibri"/>
        <family val="2"/>
        <scheme val="minor"/>
      </rPr>
      <t>Shilling ougandais</t>
    </r>
  </si>
  <si>
    <t>NA</t>
  </si>
  <si>
    <t>NAM</t>
  </si>
  <si>
    <t>516</t>
  </si>
  <si>
    <t>NAD</t>
  </si>
  <si>
    <r>
      <rPr>
        <sz val="11"/>
        <color theme="1"/>
        <rFont val="Calibri"/>
        <family val="2"/>
        <scheme val="minor"/>
      </rPr>
      <t>USD</t>
    </r>
  </si>
  <si>
    <r>
      <rPr>
        <sz val="11"/>
        <color theme="1"/>
        <rFont val="Calibri"/>
        <family val="2"/>
        <scheme val="minor"/>
      </rPr>
      <t>Dollar des États-Unis</t>
    </r>
  </si>
  <si>
    <t>NR</t>
  </si>
  <si>
    <t>NRU</t>
  </si>
  <si>
    <t>520</t>
  </si>
  <si>
    <t>NP</t>
  </si>
  <si>
    <t>NPL</t>
  </si>
  <si>
    <t>524</t>
  </si>
  <si>
    <t>NPR</t>
  </si>
  <si>
    <r>
      <rPr>
        <sz val="11"/>
        <color theme="1"/>
        <rFont val="Calibri"/>
        <family val="2"/>
        <scheme val="minor"/>
      </rPr>
      <t>UYU</t>
    </r>
  </si>
  <si>
    <r>
      <rPr>
        <sz val="11"/>
        <color theme="1"/>
        <rFont val="Calibri"/>
        <family val="2"/>
        <scheme val="minor"/>
      </rPr>
      <t xml:space="preserve">Peso uruguayen </t>
    </r>
  </si>
  <si>
    <t>NI</t>
  </si>
  <si>
    <t>NIC</t>
  </si>
  <si>
    <t>558</t>
  </si>
  <si>
    <t>NIO</t>
  </si>
  <si>
    <r>
      <rPr>
        <sz val="11"/>
        <color theme="1"/>
        <rFont val="Calibri"/>
        <family val="2"/>
        <scheme val="minor"/>
      </rPr>
      <t>UZS</t>
    </r>
  </si>
  <si>
    <t>Sum ouzbèque</t>
  </si>
  <si>
    <t>NE</t>
  </si>
  <si>
    <t>NER</t>
  </si>
  <si>
    <t>562</t>
  </si>
  <si>
    <r>
      <rPr>
        <sz val="11"/>
        <color theme="1"/>
        <rFont val="Calibri"/>
        <family val="2"/>
        <scheme val="minor"/>
      </rPr>
      <t>VEF</t>
    </r>
  </si>
  <si>
    <t>Bolivar fuerte vénézuélien</t>
  </si>
  <si>
    <t>NG</t>
  </si>
  <si>
    <t>NGA</t>
  </si>
  <si>
    <t>566</t>
  </si>
  <si>
    <t>NGN</t>
  </si>
  <si>
    <r>
      <rPr>
        <sz val="11"/>
        <color theme="1"/>
        <rFont val="Calibri"/>
        <family val="2"/>
        <scheme val="minor"/>
      </rPr>
      <t>VND</t>
    </r>
  </si>
  <si>
    <r>
      <rPr>
        <sz val="11"/>
        <color theme="1"/>
        <rFont val="Calibri"/>
        <family val="2"/>
        <scheme val="minor"/>
      </rPr>
      <t>Dong vietnamien</t>
    </r>
  </si>
  <si>
    <t>NU</t>
  </si>
  <si>
    <t>NIU</t>
  </si>
  <si>
    <t>570</t>
  </si>
  <si>
    <r>
      <rPr>
        <sz val="11"/>
        <color theme="1"/>
        <rFont val="Calibri"/>
        <family val="2"/>
        <scheme val="minor"/>
      </rPr>
      <t>VUV</t>
    </r>
  </si>
  <si>
    <r>
      <rPr>
        <sz val="11"/>
        <color theme="1"/>
        <rFont val="Calibri"/>
        <family val="2"/>
        <scheme val="minor"/>
      </rPr>
      <t>Vatu de Vanuatu</t>
    </r>
  </si>
  <si>
    <t>NO</t>
  </si>
  <si>
    <t>NOR</t>
  </si>
  <si>
    <t>578</t>
  </si>
  <si>
    <t>NOK</t>
  </si>
  <si>
    <r>
      <rPr>
        <sz val="11"/>
        <color theme="1"/>
        <rFont val="Calibri"/>
        <family val="2"/>
        <scheme val="minor"/>
      </rPr>
      <t>WST</t>
    </r>
  </si>
  <si>
    <r>
      <rPr>
        <sz val="11"/>
        <color theme="1"/>
        <rFont val="Calibri"/>
        <family val="2"/>
        <scheme val="minor"/>
      </rPr>
      <t>Tala de Samoa</t>
    </r>
  </si>
  <si>
    <t>NC</t>
  </si>
  <si>
    <t>NCL</t>
  </si>
  <si>
    <t>540</t>
  </si>
  <si>
    <r>
      <rPr>
        <sz val="11"/>
        <color theme="1"/>
        <rFont val="Calibri"/>
        <family val="2"/>
        <scheme val="minor"/>
      </rPr>
      <t>XAF</t>
    </r>
  </si>
  <si>
    <r>
      <rPr>
        <sz val="11"/>
        <color theme="1"/>
        <rFont val="Calibri"/>
        <family val="2"/>
        <scheme val="minor"/>
      </rPr>
      <t>Franc CFA d’Afrique centrale</t>
    </r>
  </si>
  <si>
    <t>NZ</t>
  </si>
  <si>
    <t>NZL</t>
  </si>
  <si>
    <t>554</t>
  </si>
  <si>
    <t>NZD</t>
  </si>
  <si>
    <t>Dollar néo-zélandaise</t>
  </si>
  <si>
    <r>
      <rPr>
        <sz val="11"/>
        <color theme="1"/>
        <rFont val="Calibri"/>
        <family val="2"/>
        <scheme val="minor"/>
      </rPr>
      <t>XCD</t>
    </r>
  </si>
  <si>
    <r>
      <rPr>
        <sz val="11"/>
        <color theme="1"/>
        <rFont val="Calibri"/>
        <family val="2"/>
        <scheme val="minor"/>
      </rPr>
      <t>Dollar des Caraïbes orientales</t>
    </r>
  </si>
  <si>
    <t>OM</t>
  </si>
  <si>
    <t>OMN</t>
  </si>
  <si>
    <t>512</t>
  </si>
  <si>
    <t>OMR</t>
  </si>
  <si>
    <t>Rial omani</t>
  </si>
  <si>
    <r>
      <rPr>
        <sz val="11"/>
        <color theme="1"/>
        <rFont val="Calibri"/>
        <family val="2"/>
        <scheme val="minor"/>
      </rPr>
      <t>XOF</t>
    </r>
  </si>
  <si>
    <r>
      <rPr>
        <sz val="11"/>
        <color theme="1"/>
        <rFont val="Calibri"/>
        <family val="2"/>
        <scheme val="minor"/>
      </rPr>
      <t>Franc CFA d’Afrique de l’Ouest</t>
    </r>
  </si>
  <si>
    <t>UG</t>
  </si>
  <si>
    <t>UGA</t>
  </si>
  <si>
    <t>800</t>
  </si>
  <si>
    <t>UGX</t>
  </si>
  <si>
    <r>
      <rPr>
        <sz val="11"/>
        <color theme="1"/>
        <rFont val="Calibri"/>
        <family val="2"/>
        <scheme val="minor"/>
      </rPr>
      <t>YER</t>
    </r>
  </si>
  <si>
    <r>
      <rPr>
        <sz val="11"/>
        <color theme="1"/>
        <rFont val="Calibri"/>
        <family val="2"/>
        <scheme val="minor"/>
      </rPr>
      <t>Rial yéménite</t>
    </r>
  </si>
  <si>
    <t>UZ</t>
  </si>
  <si>
    <t>UZB</t>
  </si>
  <si>
    <t>860</t>
  </si>
  <si>
    <t>UZS</t>
  </si>
  <si>
    <r>
      <rPr>
        <sz val="11"/>
        <color theme="1"/>
        <rFont val="Calibri"/>
        <family val="2"/>
        <scheme val="minor"/>
      </rPr>
      <t>ZAR</t>
    </r>
  </si>
  <si>
    <r>
      <rPr>
        <sz val="11"/>
        <color theme="1"/>
        <rFont val="Calibri"/>
        <family val="2"/>
        <scheme val="minor"/>
      </rPr>
      <t>Rand sud-africain</t>
    </r>
  </si>
  <si>
    <t>PK</t>
  </si>
  <si>
    <t>PAK</t>
  </si>
  <si>
    <t>586</t>
  </si>
  <si>
    <t>PKR</t>
  </si>
  <si>
    <r>
      <rPr>
        <sz val="11"/>
        <color theme="1"/>
        <rFont val="Calibri"/>
        <family val="2"/>
        <scheme val="minor"/>
      </rPr>
      <t>ZMW</t>
    </r>
  </si>
  <si>
    <r>
      <rPr>
        <sz val="11"/>
        <color theme="1"/>
        <rFont val="Calibri"/>
        <family val="2"/>
        <scheme val="minor"/>
      </rPr>
      <t>Kwacha zambien</t>
    </r>
  </si>
  <si>
    <t>PW</t>
  </si>
  <si>
    <t>PLW</t>
  </si>
  <si>
    <t>585</t>
  </si>
  <si>
    <t>PA</t>
  </si>
  <si>
    <t>PAN</t>
  </si>
  <si>
    <t>591</t>
  </si>
  <si>
    <t>PAB</t>
  </si>
  <si>
    <t>PG</t>
  </si>
  <si>
    <t>PNG</t>
  </si>
  <si>
    <t>598</t>
  </si>
  <si>
    <t>PGK</t>
  </si>
  <si>
    <t>PY</t>
  </si>
  <si>
    <t>PRY</t>
  </si>
  <si>
    <t>600</t>
  </si>
  <si>
    <t>PYG</t>
  </si>
  <si>
    <t>NL</t>
  </si>
  <si>
    <t>NLD</t>
  </si>
  <si>
    <t>528</t>
  </si>
  <si>
    <t>PE</t>
  </si>
  <si>
    <t>PER</t>
  </si>
  <si>
    <t>604</t>
  </si>
  <si>
    <t>PEN</t>
  </si>
  <si>
    <t>PH</t>
  </si>
  <si>
    <t>PHL</t>
  </si>
  <si>
    <t>608</t>
  </si>
  <si>
    <t>PHP</t>
  </si>
  <si>
    <t>PN</t>
  </si>
  <si>
    <t>PCN</t>
  </si>
  <si>
    <t>612</t>
  </si>
  <si>
    <t>PL</t>
  </si>
  <si>
    <t>POL</t>
  </si>
  <si>
    <t>616</t>
  </si>
  <si>
    <t>PLN</t>
  </si>
  <si>
    <t>PF</t>
  </si>
  <si>
    <t>PYF</t>
  </si>
  <si>
    <t>258</t>
  </si>
  <si>
    <t>PR</t>
  </si>
  <si>
    <t>PRI</t>
  </si>
  <si>
    <t>630</t>
  </si>
  <si>
    <t>PT</t>
  </si>
  <si>
    <t>PRT</t>
  </si>
  <si>
    <t>620</t>
  </si>
  <si>
    <t>QA</t>
  </si>
  <si>
    <t>QAT</t>
  </si>
  <si>
    <t>634</t>
  </si>
  <si>
    <t>QAR</t>
  </si>
  <si>
    <t>Rial du Qatar</t>
  </si>
  <si>
    <t>CF</t>
  </si>
  <si>
    <t>CAF</t>
  </si>
  <si>
    <t>140</t>
  </si>
  <si>
    <t>CD</t>
  </si>
  <si>
    <t>COD</t>
  </si>
  <si>
    <t>180</t>
  </si>
  <si>
    <t>DO</t>
  </si>
  <si>
    <t>DOM</t>
  </si>
  <si>
    <t>214</t>
  </si>
  <si>
    <t>DOP</t>
  </si>
  <si>
    <t>CG</t>
  </si>
  <si>
    <t>COG</t>
  </si>
  <si>
    <t>178</t>
  </si>
  <si>
    <t>KG</t>
  </si>
  <si>
    <t>KGZ</t>
  </si>
  <si>
    <t>417</t>
  </si>
  <si>
    <t>KGS</t>
  </si>
  <si>
    <t>CZ</t>
  </si>
  <si>
    <t>CZE</t>
  </si>
  <si>
    <t>203</t>
  </si>
  <si>
    <t>CZK</t>
  </si>
  <si>
    <t>RE</t>
  </si>
  <si>
    <t>REU</t>
  </si>
  <si>
    <t>638</t>
  </si>
  <si>
    <t>RO</t>
  </si>
  <si>
    <t>ROU</t>
  </si>
  <si>
    <t>642</t>
  </si>
  <si>
    <t>RON</t>
  </si>
  <si>
    <t>GB</t>
  </si>
  <si>
    <t>GBR</t>
  </si>
  <si>
    <t>826</t>
  </si>
  <si>
    <t>GBP</t>
  </si>
  <si>
    <t>LA</t>
  </si>
  <si>
    <t>LAO</t>
  </si>
  <si>
    <t>418</t>
  </si>
  <si>
    <t>LAK</t>
  </si>
  <si>
    <t>RW</t>
  </si>
  <si>
    <t>RWA</t>
  </si>
  <si>
    <t>646</t>
  </si>
  <si>
    <t>RWF</t>
  </si>
  <si>
    <t>EH</t>
  </si>
  <si>
    <t>ESH</t>
  </si>
  <si>
    <t>732</t>
  </si>
  <si>
    <t>SH</t>
  </si>
  <si>
    <t>SHN</t>
  </si>
  <si>
    <t>654</t>
  </si>
  <si>
    <t>SHP</t>
  </si>
  <si>
    <t>KN</t>
  </si>
  <si>
    <t>KNA</t>
  </si>
  <si>
    <t>659</t>
  </si>
  <si>
    <t>SM</t>
  </si>
  <si>
    <t>SMR</t>
  </si>
  <si>
    <t>674</t>
  </si>
  <si>
    <t>PM</t>
  </si>
  <si>
    <t>SPM</t>
  </si>
  <si>
    <t>666</t>
  </si>
  <si>
    <t>VC</t>
  </si>
  <si>
    <t>VCT</t>
  </si>
  <si>
    <t>670</t>
  </si>
  <si>
    <t>BL</t>
  </si>
  <si>
    <t>BLM</t>
  </si>
  <si>
    <t>652</t>
  </si>
  <si>
    <t>LC</t>
  </si>
  <si>
    <t>LCA</t>
  </si>
  <si>
    <t>662</t>
  </si>
  <si>
    <t>MF</t>
  </si>
  <si>
    <t>MAF</t>
  </si>
  <si>
    <t>663</t>
  </si>
  <si>
    <t>SV</t>
  </si>
  <si>
    <t>SLV</t>
  </si>
  <si>
    <t>222</t>
  </si>
  <si>
    <t>WS</t>
  </si>
  <si>
    <t>WSM</t>
  </si>
  <si>
    <t>882</t>
  </si>
  <si>
    <t>WST</t>
  </si>
  <si>
    <t>Tala de Samoa</t>
  </si>
  <si>
    <t>AS</t>
  </si>
  <si>
    <t>ASM</t>
  </si>
  <si>
    <t>16</t>
  </si>
  <si>
    <t>ST</t>
  </si>
  <si>
    <t>STP</t>
  </si>
  <si>
    <t>678</t>
  </si>
  <si>
    <t>STD</t>
  </si>
  <si>
    <t>SN</t>
  </si>
  <si>
    <t>SEN</t>
  </si>
  <si>
    <t>686</t>
  </si>
  <si>
    <t>RS</t>
  </si>
  <si>
    <t>SRB</t>
  </si>
  <si>
    <t>688</t>
  </si>
  <si>
    <t>RSD</t>
  </si>
  <si>
    <t>SC</t>
  </si>
  <si>
    <t>SYC</t>
  </si>
  <si>
    <t>690</t>
  </si>
  <si>
    <t>SCR</t>
  </si>
  <si>
    <t>SL</t>
  </si>
  <si>
    <t>SLE</t>
  </si>
  <si>
    <t>694</t>
  </si>
  <si>
    <t>SLL</t>
  </si>
  <si>
    <t>Leone sierra-léonais</t>
  </si>
  <si>
    <t>SG</t>
  </si>
  <si>
    <t>SGP</t>
  </si>
  <si>
    <t>702</t>
  </si>
  <si>
    <t>SGD</t>
  </si>
  <si>
    <t>SK</t>
  </si>
  <si>
    <t>SVK</t>
  </si>
  <si>
    <t>703</t>
  </si>
  <si>
    <t>SI</t>
  </si>
  <si>
    <t>SVN</t>
  </si>
  <si>
    <t>705</t>
  </si>
  <si>
    <t>SO</t>
  </si>
  <si>
    <t>SOM</t>
  </si>
  <si>
    <t>706</t>
  </si>
  <si>
    <t>SOS</t>
  </si>
  <si>
    <t>SD</t>
  </si>
  <si>
    <t>SDN</t>
  </si>
  <si>
    <t>736</t>
  </si>
  <si>
    <t>SDG</t>
  </si>
  <si>
    <t>SS</t>
  </si>
  <si>
    <t>SSD</t>
  </si>
  <si>
    <t>728</t>
  </si>
  <si>
    <t>SSP</t>
  </si>
  <si>
    <t>LK</t>
  </si>
  <si>
    <t>LKA</t>
  </si>
  <si>
    <t>144</t>
  </si>
  <si>
    <t>LKR</t>
  </si>
  <si>
    <t>SE</t>
  </si>
  <si>
    <t>SWE</t>
  </si>
  <si>
    <t>752</t>
  </si>
  <si>
    <t>SEK</t>
  </si>
  <si>
    <t>CH</t>
  </si>
  <si>
    <t>CHE</t>
  </si>
  <si>
    <t>756</t>
  </si>
  <si>
    <t>SR</t>
  </si>
  <si>
    <t>SUR</t>
  </si>
  <si>
    <t>740</t>
  </si>
  <si>
    <t>SRD</t>
  </si>
  <si>
    <t>SY</t>
  </si>
  <si>
    <t>SYR</t>
  </si>
  <si>
    <t>760</t>
  </si>
  <si>
    <t>SYP</t>
  </si>
  <si>
    <t>TJ</t>
  </si>
  <si>
    <t>TJK</t>
  </si>
  <si>
    <t>762</t>
  </si>
  <si>
    <t>TJS</t>
  </si>
  <si>
    <t>Somoni tadjik</t>
  </si>
  <si>
    <t>TW</t>
  </si>
  <si>
    <t>TWN</t>
  </si>
  <si>
    <t>158</t>
  </si>
  <si>
    <t>TWD</t>
  </si>
  <si>
    <t>TZ</t>
  </si>
  <si>
    <t>TZA</t>
  </si>
  <si>
    <t>834</t>
  </si>
  <si>
    <t>TZS</t>
  </si>
  <si>
    <t>TD</t>
  </si>
  <si>
    <t>TCD</t>
  </si>
  <si>
    <t>148</t>
  </si>
  <si>
    <t>IO</t>
  </si>
  <si>
    <t>IOT</t>
  </si>
  <si>
    <t>86</t>
  </si>
  <si>
    <t>PS</t>
  </si>
  <si>
    <t>PSE</t>
  </si>
  <si>
    <t>275</t>
  </si>
  <si>
    <t>TF</t>
  </si>
  <si>
    <t>ATF</t>
  </si>
  <si>
    <t>260</t>
  </si>
  <si>
    <t>TH</t>
  </si>
  <si>
    <t>THA</t>
  </si>
  <si>
    <t>764</t>
  </si>
  <si>
    <t>THB</t>
  </si>
  <si>
    <t>TL</t>
  </si>
  <si>
    <t>TLS</t>
  </si>
  <si>
    <t>626</t>
  </si>
  <si>
    <t>TG</t>
  </si>
  <si>
    <t>TGO</t>
  </si>
  <si>
    <t>768</t>
  </si>
  <si>
    <t>TK</t>
  </si>
  <si>
    <t>TKL</t>
  </si>
  <si>
    <t>772</t>
  </si>
  <si>
    <t>TO</t>
  </si>
  <si>
    <t>TON</t>
  </si>
  <si>
    <t>776</t>
  </si>
  <si>
    <t>TOP</t>
  </si>
  <si>
    <t>TT</t>
  </si>
  <si>
    <t>TTO</t>
  </si>
  <si>
    <t>780</t>
  </si>
  <si>
    <t>TTD</t>
  </si>
  <si>
    <t>TN</t>
  </si>
  <si>
    <t>TUN</t>
  </si>
  <si>
    <t>788</t>
  </si>
  <si>
    <t>TND</t>
  </si>
  <si>
    <t>Dinar tunisien</t>
  </si>
  <si>
    <t>TM</t>
  </si>
  <si>
    <t>TKM</t>
  </si>
  <si>
    <t>795</t>
  </si>
  <si>
    <t>TMT</t>
  </si>
  <si>
    <t>TR</t>
  </si>
  <si>
    <t>TUR</t>
  </si>
  <si>
    <t>792</t>
  </si>
  <si>
    <t>TRY</t>
  </si>
  <si>
    <t>TV</t>
  </si>
  <si>
    <t>TUV</t>
  </si>
  <si>
    <t>798</t>
  </si>
  <si>
    <t>TVD</t>
  </si>
  <si>
    <t>UA</t>
  </si>
  <si>
    <t>UKR</t>
  </si>
  <si>
    <t>804</t>
  </si>
  <si>
    <t>UAH</t>
  </si>
  <si>
    <t>UY</t>
  </si>
  <si>
    <t>URY</t>
  </si>
  <si>
    <t>858</t>
  </si>
  <si>
    <t>UYU</t>
  </si>
  <si>
    <t>Peso uruguayen</t>
  </si>
  <si>
    <t>VU</t>
  </si>
  <si>
    <t>VUT</t>
  </si>
  <si>
    <t>548</t>
  </si>
  <si>
    <t>VUV</t>
  </si>
  <si>
    <t>Vatu de Vanuatu</t>
  </si>
  <si>
    <t>VA</t>
  </si>
  <si>
    <t>VAT</t>
  </si>
  <si>
    <t>336</t>
  </si>
  <si>
    <t>VE</t>
  </si>
  <si>
    <t>VEN</t>
  </si>
  <si>
    <t>862</t>
  </si>
  <si>
    <t>VEF</t>
  </si>
  <si>
    <t>VN</t>
  </si>
  <si>
    <t>VNM</t>
  </si>
  <si>
    <t>704</t>
  </si>
  <si>
    <t>VND</t>
  </si>
  <si>
    <t>Dong vietnamien</t>
  </si>
  <si>
    <t>YE</t>
  </si>
  <si>
    <t>YEM</t>
  </si>
  <si>
    <t>887</t>
  </si>
  <si>
    <t>YER</t>
  </si>
  <si>
    <t>Rial yéménite</t>
  </si>
  <si>
    <t>ZM</t>
  </si>
  <si>
    <t>ZMB</t>
  </si>
  <si>
    <t>894</t>
  </si>
  <si>
    <t>ZMW</t>
  </si>
  <si>
    <t>Kwacha zambien</t>
  </si>
  <si>
    <t>ZW</t>
  </si>
  <si>
    <t>ZWE</t>
  </si>
  <si>
    <t>716</t>
  </si>
  <si>
    <t>AAAA-MM-JJ</t>
  </si>
  <si>
    <t/>
  </si>
  <si>
    <t>1. Starting from the top, begin by responding to questions in the first column (Inclusion). Guidance will be provided in yellow boxes once the cell is highlighted. Click the cells of each EITI Requirement for the precise language of the EITI Standard.</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</si>
  <si>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</si>
  <si>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</si>
  <si>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t>EITI Requirement 7.2</t>
    </r>
    <r>
      <rPr>
        <b/>
        <sz val="11"/>
        <rFont val="Franklin Gothic Book"/>
        <family val="2"/>
      </rPr>
      <t>: Data accessibility and open data</t>
    </r>
  </si>
  <si>
    <r>
      <rPr>
        <i/>
        <sz val="11"/>
        <rFont val="Franklin Gothic Book"/>
        <family val="2"/>
      </rPr>
      <t>Reporting currency (</t>
    </r>
    <r>
      <rPr>
        <i/>
        <sz val="11"/>
        <color theme="10"/>
        <rFont val="Franklin Gothic Book"/>
        <family val="2"/>
      </rPr>
      <t>ISO-4217 currency codes</t>
    </r>
    <r>
      <rPr>
        <i/>
        <sz val="11"/>
        <rFont val="Franklin Gothic Book"/>
        <family val="2"/>
      </rPr>
      <t>)</t>
    </r>
  </si>
  <si>
    <r>
      <t>EITI Requirement 4.7</t>
    </r>
    <r>
      <rPr>
        <b/>
        <sz val="11"/>
        <rFont val="Franklin Gothic Book"/>
        <family val="2"/>
      </rPr>
      <t>: Disaggregation</t>
    </r>
  </si>
  <si>
    <t xml:space="preserve">Rapport Assoupli ITIE-RDC 2018, 2019 et 1er sem.2020. Le Rapport Assoupli ITIE-RDC a été réalisé par le ST suivant le mandat reçu du Comité Exécutif. </t>
  </si>
  <si>
    <t>Nickel sulphide (2833), volume</t>
  </si>
  <si>
    <t>Other (2617), volume</t>
  </si>
  <si>
    <t>Tungsten (2611), volume</t>
  </si>
  <si>
    <t>Tin (2609), volume</t>
  </si>
  <si>
    <t>Diamonds (7102), volume</t>
  </si>
  <si>
    <t>Lead (2607), volume</t>
  </si>
  <si>
    <t>Lead(90-99,9%)</t>
  </si>
  <si>
    <t>Democratic Republic of the Congo</t>
  </si>
  <si>
    <t>Autres impôts périodiques sur le patrimoine (113E)</t>
  </si>
  <si>
    <t>Autres impôts sur les biens et services (114E)</t>
  </si>
  <si>
    <t>Nickel sulphide (2833), value</t>
  </si>
  <si>
    <t>Cobalt (2605), value</t>
  </si>
  <si>
    <t>Other (2617), value</t>
  </si>
  <si>
    <t>Tungsten (2611), value</t>
  </si>
  <si>
    <t>Tantalum (8103), value</t>
  </si>
  <si>
    <t>Tin (2609), value</t>
  </si>
  <si>
    <t>Diamonds (7102), value</t>
  </si>
  <si>
    <t>Zinc (2608), value</t>
  </si>
  <si>
    <t>Lead (2607), value</t>
  </si>
  <si>
    <t>Revenus de la propriété pour décaissement de revenu des investissements (1415E5)</t>
  </si>
  <si>
    <t>Other income, profit and capital gains tax (113E)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</si>
</sst>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yyyy\-mm\-dd"/>
    <numFmt numFmtId="165" formatCode="_ * #,##0.00_ ;_ * \-#,##0.00_ ;_ * &quot;-&quot;??_ ;_ @_ "/>
    <numFmt numFmtId="166" formatCode="_ * #,##0_ ;_ * \-#,##0_ ;_ * &quot;-&quot;??_ ;_ @_ "/>
    <numFmt numFmtId="167" formatCode="0.0\ %"/>
    <numFmt numFmtId="168" formatCode="#,##0.00\ _€"/>
    <numFmt numFmtId="169" formatCode="_-* #,##0.00\ _€_-;\-* #,##0.00\ _€_-;_-* &quot;-&quot;??\ _€_-;_-@_-"/>
    <numFmt numFmtId="170" formatCode="#,##0.00_ ;\-#,##0.00\ "/>
  </numFmts>
  <fonts count="91" x14ac:knownFonts="1">
    <font>
      <sz val="11"/>
      <color theme="1"/>
      <name val="Calibri"/>
      <family val="2"/>
      <scheme val="minor"/>
    </font>
    <font>
      <sz val="12"/>
      <color theme="1"/>
      <name val="Calibri"/>
      <family val="2"/>
      <scheme val="minor"/>
    </font>
    <font>
      <i/>
      <sz val="11"/>
      <color rgb="FF000000"/>
      <name val="Franklin Gothic Book"/>
      <family val="2"/>
    </font>
    <font>
      <i/>
      <sz val="12"/>
      <color rgb="FF000000"/>
      <name val="Franklin Gothic Book"/>
      <family val="2"/>
    </font>
    <font>
      <sz val="12"/>
      <color rgb="FF000000"/>
      <name val="Franklin Gothic Book"/>
      <family val="2"/>
    </font>
    <font>
      <b/>
      <sz val="11"/>
      <color rgb="FF000000"/>
      <name val="Franklin Gothic Book"/>
      <family val="2"/>
    </font>
    <font>
      <b/>
      <sz val="12"/>
      <color rgb="FF000000"/>
      <name val="Franklin Gothic Book"/>
      <family val="2"/>
    </font>
    <font>
      <u/>
      <sz val="10.5"/>
      <color theme="10"/>
      <name val="Calibri"/>
      <family val="2"/>
    </font>
    <font>
      <b/>
      <u/>
      <sz val="11"/>
      <color theme="10"/>
      <name val="Franklin Gothic Book"/>
      <family val="2"/>
    </font>
    <font>
      <b/>
      <sz val="11"/>
      <name val="Franklin Gothic Book"/>
      <family val="2"/>
    </font>
    <font>
      <b/>
      <u/>
      <sz val="11"/>
      <color rgb="FF188FBB"/>
      <name val="Franklin Gothic Book"/>
      <family val="2"/>
    </font>
    <font>
      <sz val="11"/>
      <color rgb="FF000000"/>
      <name val="Franklin Gothic Book"/>
      <family val="2"/>
    </font>
    <font>
      <i/>
      <sz val="11"/>
      <color theme="10"/>
      <name val="Franklin Gothic Book"/>
      <family val="2"/>
    </font>
    <font>
      <i/>
      <sz val="11"/>
      <name val="Franklin Gothic Book"/>
      <family val="2"/>
    </font>
    <font>
      <u/>
      <sz val="12"/>
      <color theme="10"/>
      <name val="Franklin Gothic Book"/>
      <family val="2"/>
    </font>
    <font>
      <u/>
      <sz val="12"/>
      <color theme="10"/>
      <name val="Calibri"/>
      <family val="2"/>
      <scheme val="minor"/>
    </font>
    <font>
      <i/>
      <u/>
      <sz val="12"/>
      <color theme="10"/>
      <name val="Franklin Gothic Book"/>
      <family val="2"/>
    </font>
    <font>
      <sz val="10.5"/>
      <color theme="1"/>
      <name val="Calibri"/>
      <family val="2"/>
    </font>
    <font>
      <b/>
      <u/>
      <sz val="10.5"/>
      <color theme="10"/>
      <name val="Franklin Gothic Book"/>
      <family val="2"/>
    </font>
    <font>
      <i/>
      <sz val="10.5"/>
      <color rgb="FF000000"/>
      <name val="Franklin Gothic Book"/>
      <family val="2"/>
    </font>
    <font>
      <i/>
      <u/>
      <sz val="10.5"/>
      <color theme="10"/>
      <name val="Franklin Gothic Book"/>
      <family val="2"/>
    </font>
    <font>
      <i/>
      <sz val="10.5"/>
      <name val="Franklin Gothic Book"/>
      <family val="2"/>
    </font>
    <font>
      <i/>
      <sz val="11"/>
      <color theme="1"/>
      <name val="Franklin Gothic Book"/>
      <family val="2"/>
    </font>
    <font>
      <i/>
      <sz val="10.5"/>
      <color theme="10"/>
      <name val="Franklin Gothic Book"/>
      <family val="2"/>
    </font>
    <font>
      <sz val="10.5"/>
      <color rgb="FF000000"/>
      <name val="Franklin Gothic Book"/>
      <family val="2"/>
    </font>
    <font>
      <b/>
      <sz val="14"/>
      <color rgb="FF000000"/>
      <name val="Franklin Gothic Book"/>
      <family val="2"/>
    </font>
    <font>
      <b/>
      <sz val="12"/>
      <name val="Franklin Gothic Book"/>
      <family val="2"/>
    </font>
    <font>
      <i/>
      <sz val="12"/>
      <color theme="1"/>
      <name val="Franklin Gothic Book"/>
      <family val="2"/>
    </font>
    <font>
      <sz val="11"/>
      <name val="Franklin Gothic Book"/>
      <family val="2"/>
    </font>
    <font>
      <sz val="11"/>
      <color theme="1"/>
      <name val="Franklin Gothic Book"/>
      <family val="2"/>
    </font>
    <font>
      <sz val="12"/>
      <color theme="1"/>
      <name val="Franklin Gothic Book"/>
      <family val="2"/>
    </font>
    <font>
      <i/>
      <sz val="10.5"/>
      <color rgb="FF7F7F7F"/>
      <name val="Calibri"/>
      <family val="2"/>
    </font>
    <font>
      <b/>
      <sz val="11"/>
      <name val="Calibri"/>
      <family val="2"/>
    </font>
    <font>
      <sz val="18"/>
      <color theme="1"/>
      <name val="Franklin Gothic Book"/>
      <family val="2"/>
    </font>
    <font>
      <b/>
      <sz val="10"/>
      <color theme="1"/>
      <name val="Franklin Gothic Book"/>
      <family val="2"/>
    </font>
    <font>
      <sz val="11"/>
      <color theme="1"/>
      <name val="Calibri"/>
      <family val="2"/>
    </font>
    <font>
      <b/>
      <sz val="18"/>
      <color rgb="FF000000"/>
      <name val="Franklin Gothic Book"/>
      <family val="2"/>
    </font>
    <font>
      <u/>
      <sz val="11"/>
      <color rgb="FF0070C0"/>
      <name val="Franklin Gothic Book"/>
      <family val="2"/>
    </font>
    <font>
      <u/>
      <sz val="11"/>
      <color theme="10"/>
      <name val="Franklin Gothic Book"/>
      <family val="2"/>
    </font>
    <font>
      <b/>
      <u/>
      <sz val="11"/>
      <name val="Franklin Gothic Book"/>
      <family val="2"/>
    </font>
    <font>
      <i/>
      <u/>
      <sz val="10.5"/>
      <color theme="10"/>
      <name val="Calibri"/>
      <family val="2"/>
    </font>
    <font>
      <i/>
      <sz val="10.5"/>
      <name val="Calibri"/>
      <family val="2"/>
    </font>
    <font>
      <b/>
      <u/>
      <sz val="11"/>
      <color theme="1"/>
      <name val="Franklin Gothic Book"/>
      <family val="2"/>
    </font>
    <font>
      <b/>
      <i/>
      <sz val="11"/>
      <color theme="1"/>
      <name val="Franklin Gothic Book"/>
      <family val="2"/>
    </font>
    <font>
      <b/>
      <i/>
      <u/>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b/>
      <sz val="11"/>
      <color theme="1"/>
      <name val="Calibri"/>
      <family val="2"/>
      <scheme val="minor"/>
    </font>
    <font>
      <b/>
      <i/>
      <u/>
      <sz val="18"/>
      <color theme="1"/>
      <name val="Franklin Gothic Book"/>
      <family val="2"/>
    </font>
    <font>
      <b/>
      <i/>
      <sz val="11"/>
      <color rgb="FF000000"/>
      <name val="Franklin Gothic Book"/>
      <family val="2"/>
    </font>
    <font>
      <i/>
      <sz val="12"/>
      <color rgb="FF000000"/>
      <name val="Calibri"/>
      <family val="2"/>
      <scheme val="minor"/>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i/>
      <sz val="12"/>
      <color theme="1"/>
      <name val="Franklin Gothic Book"/>
      <family val="2"/>
    </font>
    <font>
      <b/>
      <i/>
      <sz val="12"/>
      <color rgb="FF000000"/>
      <name val="Franklin Gothic Book"/>
      <family val="2"/>
    </font>
    <font>
      <b/>
      <u/>
      <sz val="12"/>
      <color theme="10"/>
      <name val="Franklin Gothic Book"/>
      <family val="2"/>
    </font>
    <font>
      <b/>
      <i/>
      <u/>
      <sz val="16"/>
      <color theme="1"/>
      <name val="Franklin Gothic Book"/>
      <family val="2"/>
    </font>
    <font>
      <b/>
      <u/>
      <sz val="12"/>
      <color theme="1"/>
      <name val="Franklin Gothic Book"/>
      <family val="2"/>
    </font>
    <font>
      <i/>
      <u/>
      <sz val="12"/>
      <color rgb="FF000000"/>
      <name val="Franklin Gothic Book"/>
      <family val="2"/>
    </font>
    <font>
      <sz val="14"/>
      <color theme="1"/>
      <name val="Franklin Gothic Book"/>
      <family val="2"/>
    </font>
    <font>
      <b/>
      <sz val="14"/>
      <color theme="1"/>
      <name val="Franklin Gothic Book"/>
      <family val="2"/>
    </font>
    <font>
      <sz val="10.5"/>
      <color theme="1"/>
      <name val="Franklin Gothic Book"/>
      <family val="2"/>
    </font>
    <font>
      <sz val="10.5"/>
      <name val="Franklin Gothic Book"/>
      <family val="2"/>
    </font>
    <font>
      <i/>
      <sz val="10.5"/>
      <color theme="1"/>
      <name val="Franklin Gothic Book"/>
      <family val="2"/>
    </font>
    <font>
      <sz val="11"/>
      <color rgb="FFFF0000"/>
      <name val="Franklin Gothic Book"/>
      <family val="2"/>
    </font>
    <font>
      <i/>
      <sz val="11"/>
      <color rgb="FFFF0000"/>
      <name val="Franklin Gothic Book"/>
      <family val="2"/>
    </font>
    <font>
      <b/>
      <u/>
      <sz val="12"/>
      <color rgb="FF0070C0"/>
      <name val="Franklin Gothic Book"/>
      <family val="2"/>
    </font>
    <font>
      <b/>
      <sz val="14"/>
      <color rgb="FF0076AF"/>
      <name val="Franklin Gothic Book"/>
      <family val="2"/>
    </font>
    <font>
      <b/>
      <i/>
      <u/>
      <sz val="12"/>
      <color theme="1"/>
      <name val="Franklin Gothic Book"/>
      <family val="2"/>
    </font>
    <font>
      <i/>
      <sz val="12"/>
      <name val="Franklin Gothic Book"/>
      <family val="2"/>
    </font>
    <font>
      <b/>
      <sz val="12"/>
      <color theme="0"/>
      <name val="Franklin Gothic Book"/>
      <family val="2"/>
    </font>
    <font>
      <sz val="10.5"/>
      <name val="Calibri"/>
      <family val="2"/>
    </font>
    <font>
      <b/>
      <sz val="12"/>
      <color theme="1"/>
      <name val="Franklin Gothic Book"/>
      <family val="2"/>
    </font>
    <font>
      <sz val="10.5"/>
      <color rgb="FFFF0000"/>
      <name val="Calibri"/>
      <family val="2"/>
    </font>
    <font>
      <sz val="10"/>
      <color rgb="FF000000"/>
      <name val="Calibri"/>
      <family val="2"/>
    </font>
    <font>
      <b/>
      <sz val="18"/>
      <color theme="1"/>
      <name val="Franklin Gothic Book"/>
      <family val="2"/>
    </font>
    <font>
      <b/>
      <sz val="10.5"/>
      <color theme="1"/>
      <name val="Franklin Gothic Book"/>
      <family val="2"/>
    </font>
    <font>
      <i/>
      <sz val="10.5"/>
      <color rgb="FF7F7F7F"/>
      <name val="Franklin Gothic Book"/>
      <family val="2"/>
    </font>
    <font>
      <b/>
      <i/>
      <u/>
      <sz val="10.5"/>
      <color theme="1"/>
      <name val="Franklin Gothic Book"/>
      <family val="2"/>
    </font>
    <font>
      <sz val="10.5"/>
      <color theme="10"/>
      <name val="Franklin Gothic Book"/>
      <family val="2"/>
    </font>
    <font>
      <b/>
      <sz val="16"/>
      <color theme="1"/>
      <name val="Franklin Gothic Book"/>
      <family val="2"/>
    </font>
    <font>
      <sz val="10.5"/>
      <color rgb="FF242424"/>
      <name val="Segoe UI"/>
      <family val="2"/>
    </font>
    <font>
      <b/>
      <sz val="10.5"/>
      <color theme="1"/>
      <name val="Calibri"/>
      <family val="2"/>
    </font>
    <font>
      <i/>
      <sz val="10.5"/>
      <color theme="1"/>
      <name val="Calibri"/>
      <family val="2"/>
    </font>
    <font>
      <b/>
      <sz val="10.5"/>
      <color theme="0"/>
      <name val="Calibri"/>
      <family val="2"/>
    </font>
    <font>
      <sz val="11"/>
      <color theme="1"/>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F6A70A"/>
        <bgColor indexed="64"/>
      </patternFill>
    </fill>
    <fill>
      <patternFill patternType="solid">
        <fgColor theme="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rgb="FFD9D9D9"/>
        <bgColor indexed="64"/>
      </patternFill>
    </fill>
    <fill>
      <patternFill patternType="solid">
        <fgColor theme="0" tint="-0.14999847407452621"/>
        <bgColor indexed="64"/>
      </patternFill>
    </fill>
    <fill>
      <patternFill patternType="solid">
        <fgColor rgb="FFFF7700"/>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
      <patternFill patternType="solid">
        <fgColor theme="4"/>
        <bgColor theme="4"/>
      </patternFill>
    </fill>
  </fills>
  <borders count="54">
    <border>
      <left/>
      <right/>
      <top/>
      <bottom/>
      <diagonal/>
    </border>
    <border>
      <left/>
      <right style="thin">
        <color theme="0"/>
      </right>
      <top/>
      <bottom/>
      <diagonal/>
    </border>
    <border>
      <left/>
      <right style="thin">
        <color theme="0"/>
      </right>
      <top/>
      <bottom style="medium">
        <color indexed="64"/>
      </bottom>
      <diagonal/>
    </border>
    <border>
      <left/>
      <right style="thin">
        <color theme="0"/>
      </right>
      <top style="thin">
        <color indexed="64"/>
      </top>
      <bottom/>
      <diagonal/>
    </border>
    <border>
      <left/>
      <right style="thin">
        <color theme="0"/>
      </right>
      <top style="medium">
        <color indexed="64"/>
      </top>
      <bottom style="medium">
        <color indexed="64"/>
      </bottom>
      <diagonal/>
    </border>
    <border>
      <left/>
      <right/>
      <top/>
      <bottom style="medium">
        <color indexed="64"/>
      </bottom>
      <diagonal/>
    </border>
    <border>
      <left/>
      <right/>
      <top style="thin">
        <color indexed="64"/>
      </top>
      <bottom/>
      <diagonal/>
    </border>
    <border>
      <left/>
      <right/>
      <top/>
      <bottom style="thin">
        <color indexed="64"/>
      </bottom>
      <diagonal/>
    </border>
    <border>
      <left style="thin">
        <color theme="0"/>
      </left>
      <right/>
      <top style="medium">
        <color auto="1"/>
      </top>
      <bottom style="medium">
        <color auto="1"/>
      </bottom>
      <diagonal/>
    </border>
    <border>
      <left style="thin">
        <color theme="0"/>
      </left>
      <right style="thin">
        <color theme="0"/>
      </right>
      <top/>
      <bottom/>
      <diagonal/>
    </border>
    <border>
      <left/>
      <right/>
      <top/>
      <bottom style="thin">
        <color rgb="FF188FBB"/>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medium">
        <color indexed="64"/>
      </top>
      <bottom style="medium">
        <color rgb="FF188FBB"/>
      </bottom>
      <diagonal/>
    </border>
    <border>
      <left style="thin">
        <color indexed="64"/>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rgb="FF1BC2EE"/>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style="thin">
        <color theme="0"/>
      </left>
      <right/>
      <top style="thin">
        <color indexed="64"/>
      </top>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medium">
        <color theme="0"/>
      </top>
      <bottom style="medium">
        <color rgb="FF1BC2EE"/>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bottom/>
      <diagonal/>
    </border>
    <border>
      <left style="dashed">
        <color indexed="64"/>
      </left>
      <right style="thin">
        <color indexed="64"/>
      </right>
      <top style="dashed">
        <color indexed="64"/>
      </top>
      <bottom style="dashed">
        <color indexed="64"/>
      </bottom>
      <diagonal/>
    </border>
    <border>
      <left style="hair">
        <color auto="1"/>
      </left>
      <right style="hair">
        <color auto="1"/>
      </right>
      <top style="hair">
        <color auto="1"/>
      </top>
      <bottom/>
      <diagonal/>
    </border>
    <border>
      <left/>
      <right/>
      <top/>
      <bottom style="medium">
        <color theme="0"/>
      </bottom>
      <diagonal/>
    </border>
    <border>
      <left/>
      <right/>
      <top style="medium">
        <color theme="0"/>
      </top>
      <bottom/>
      <diagonal/>
    </border>
    <border>
      <left/>
      <right/>
      <top/>
      <bottom style="medium">
        <color rgb="FF0076AF"/>
      </bottom>
      <diagonal/>
    </border>
    <border>
      <left style="medium">
        <color indexed="64"/>
      </left>
      <right/>
      <top style="medium">
        <color indexed="64"/>
      </top>
      <bottom style="medium">
        <color indexed="64"/>
      </bottom>
      <diagonal/>
    </border>
    <border>
      <left style="medium">
        <color indexed="64"/>
      </left>
      <right/>
      <top/>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s>
  <cellStyleXfs count="11">
    <xf numFmtId="0" fontId="0" fillId="0" borderId="0"/>
    <xf numFmtId="0" fontId="1" fillId="0" borderId="0"/>
    <xf numFmtId="0" fontId="7" fillId="0" borderId="0" applyNumberFormat="0" applyFill="0" applyBorder="0" applyAlignment="0" applyProtection="0"/>
    <xf numFmtId="0" fontId="15" fillId="0" borderId="0" applyNumberFormat="0" applyFill="0" applyBorder="0" applyAlignment="0" applyProtection="0"/>
    <xf numFmtId="0" fontId="17" fillId="0" borderId="0"/>
    <xf numFmtId="165" fontId="17" fillId="0" borderId="0" applyFont="0" applyFill="0" applyBorder="0" applyAlignment="0" applyProtection="0"/>
    <xf numFmtId="0" fontId="31" fillId="0" borderId="0" applyNumberFormat="0" applyFill="0" applyBorder="0" applyAlignment="0" applyProtection="0"/>
    <xf numFmtId="9" fontId="17" fillId="0" borderId="0" applyFont="0" applyFill="0" applyBorder="0" applyAlignment="0" applyProtection="0"/>
    <xf numFmtId="0" fontId="32" fillId="0" borderId="0">
      <alignment vertical="center"/>
    </xf>
    <xf numFmtId="0" fontId="15" fillId="0" borderId="0" applyNumberFormat="0" applyFill="0" applyBorder="0" applyAlignment="0" applyProtection="0"/>
    <xf numFmtId="43" fontId="90" fillId="0" borderId="0" applyFont="0" applyFill="0" applyBorder="0" applyAlignment="0" applyProtection="0"/>
  </cellStyleXfs>
  <cellXfs count="434">
    <xf numFmtId="0" fontId="0" fillId="0" borderId="0" xfId="0"/>
    <xf numFmtId="0" fontId="2" fillId="0" borderId="1" xfId="1" applyFont="1" applyBorder="1" applyAlignment="1" applyProtection="1">
      <alignment horizontal="left" vertical="center" indent="2"/>
      <protection locked="0"/>
    </xf>
    <xf numFmtId="0" fontId="2" fillId="0" borderId="2" xfId="1" applyFont="1" applyBorder="1" applyAlignment="1" applyProtection="1">
      <alignment horizontal="left" vertical="center" indent="2"/>
      <protection locked="0"/>
    </xf>
    <xf numFmtId="0" fontId="5" fillId="0" borderId="2" xfId="1" applyFont="1" applyBorder="1" applyAlignment="1" applyProtection="1">
      <alignment vertical="center"/>
      <protection locked="0"/>
    </xf>
    <xf numFmtId="0" fontId="2" fillId="0" borderId="1" xfId="1" applyFont="1" applyBorder="1" applyAlignment="1" applyProtection="1">
      <alignment horizontal="left" vertical="center" wrapText="1" indent="2"/>
      <protection locked="0"/>
    </xf>
    <xf numFmtId="0" fontId="2" fillId="0" borderId="3" xfId="1" applyFont="1" applyBorder="1" applyAlignment="1" applyProtection="1">
      <alignment horizontal="left" vertical="center" wrapText="1" indent="2"/>
      <protection locked="0"/>
    </xf>
    <xf numFmtId="0" fontId="8" fillId="0" borderId="4" xfId="2" applyFont="1" applyFill="1" applyBorder="1" applyAlignment="1" applyProtection="1">
      <alignment vertical="center"/>
      <protection locked="0"/>
    </xf>
    <xf numFmtId="0" fontId="2" fillId="0" borderId="0" xfId="1" applyFont="1" applyAlignment="1">
      <alignment horizontal="left" vertical="center" indent="1"/>
    </xf>
    <xf numFmtId="0" fontId="2" fillId="0" borderId="5" xfId="1" applyFont="1" applyBorder="1" applyAlignment="1">
      <alignment horizontal="left" vertical="center" indent="1"/>
    </xf>
    <xf numFmtId="0" fontId="11" fillId="0" borderId="1" xfId="1" applyFont="1" applyBorder="1" applyAlignment="1" applyProtection="1">
      <alignment horizontal="left" vertical="center" indent="2"/>
      <protection locked="0"/>
    </xf>
    <xf numFmtId="0" fontId="2" fillId="0" borderId="1" xfId="1" applyFont="1" applyBorder="1" applyAlignment="1" applyProtection="1">
      <alignment horizontal="left" vertical="center" indent="4"/>
      <protection locked="0"/>
    </xf>
    <xf numFmtId="0" fontId="2" fillId="0" borderId="1" xfId="1" applyFont="1" applyBorder="1" applyAlignment="1" applyProtection="1">
      <alignment horizontal="left" vertical="center" indent="6"/>
      <protection locked="0"/>
    </xf>
    <xf numFmtId="0" fontId="12" fillId="0" borderId="6" xfId="2" applyFont="1" applyFill="1" applyBorder="1" applyAlignment="1" applyProtection="1">
      <alignment horizontal="left" vertical="center" indent="2"/>
      <protection locked="0"/>
    </xf>
    <xf numFmtId="0" fontId="2" fillId="0" borderId="0" xfId="1" applyFont="1" applyAlignment="1" applyProtection="1">
      <alignment horizontal="left" vertical="center" indent="4"/>
      <protection locked="0"/>
    </xf>
    <xf numFmtId="0" fontId="2" fillId="0" borderId="5" xfId="1" applyFont="1" applyBorder="1" applyAlignment="1" applyProtection="1">
      <alignment horizontal="left" vertical="center" indent="4"/>
      <protection locked="0"/>
    </xf>
    <xf numFmtId="0" fontId="8" fillId="0" borderId="2" xfId="2" applyFont="1" applyFill="1" applyBorder="1" applyAlignment="1" applyProtection="1">
      <alignment horizontal="left" vertical="center" wrapText="1"/>
      <protection locked="0"/>
    </xf>
    <xf numFmtId="0" fontId="2" fillId="0" borderId="2" xfId="1" applyFont="1" applyBorder="1" applyAlignment="1" applyProtection="1">
      <alignment horizontal="left" vertical="center" indent="4"/>
      <protection locked="0"/>
    </xf>
    <xf numFmtId="0" fontId="5" fillId="0" borderId="5" xfId="1" applyFont="1" applyBorder="1" applyAlignment="1" applyProtection="1">
      <alignment vertical="center"/>
      <protection locked="0"/>
    </xf>
    <xf numFmtId="0" fontId="5" fillId="0" borderId="8" xfId="1" applyFont="1" applyBorder="1" applyAlignment="1" applyProtection="1">
      <alignment vertical="center"/>
      <protection locked="0"/>
    </xf>
    <xf numFmtId="0" fontId="2" fillId="0" borderId="2" xfId="1" applyFont="1" applyBorder="1" applyAlignment="1" applyProtection="1">
      <alignment vertical="center"/>
      <protection locked="0"/>
    </xf>
    <xf numFmtId="164" fontId="2" fillId="3" borderId="9" xfId="1" applyNumberFormat="1" applyFont="1" applyFill="1" applyBorder="1" applyAlignment="1">
      <alignment vertical="center"/>
    </xf>
    <xf numFmtId="0" fontId="2" fillId="3" borderId="9" xfId="1" applyFont="1" applyFill="1" applyBorder="1" applyAlignment="1">
      <alignment vertical="center"/>
    </xf>
    <xf numFmtId="0" fontId="2" fillId="3" borderId="0" xfId="1" applyFont="1" applyFill="1" applyAlignment="1">
      <alignment vertical="center"/>
    </xf>
    <xf numFmtId="0" fontId="17" fillId="0" borderId="0" xfId="4"/>
    <xf numFmtId="0" fontId="17" fillId="0" borderId="11" xfId="4" applyBorder="1"/>
    <xf numFmtId="0" fontId="17" fillId="0" borderId="11" xfId="4" applyBorder="1" applyAlignment="1">
      <alignment wrapText="1"/>
    </xf>
    <xf numFmtId="0" fontId="18" fillId="0" borderId="12" xfId="2" applyFont="1" applyFill="1" applyBorder="1" applyAlignment="1">
      <alignment horizontal="left" vertical="center" wrapText="1"/>
    </xf>
    <xf numFmtId="0" fontId="19" fillId="0" borderId="13" xfId="1" applyFont="1" applyBorder="1" applyAlignment="1">
      <alignment horizontal="left" vertical="center" indent="1"/>
    </xf>
    <xf numFmtId="0" fontId="19" fillId="0" borderId="13" xfId="1" applyFont="1" applyBorder="1" applyAlignment="1">
      <alignment horizontal="left" vertical="center" indent="3"/>
    </xf>
    <xf numFmtId="0" fontId="2" fillId="0" borderId="13" xfId="1" applyFont="1" applyBorder="1" applyAlignment="1">
      <alignment horizontal="left" vertical="center" wrapText="1" indent="3"/>
    </xf>
    <xf numFmtId="0" fontId="19" fillId="0" borderId="14" xfId="1" applyFont="1" applyBorder="1" applyAlignment="1">
      <alignment horizontal="left" vertical="center" indent="3"/>
    </xf>
    <xf numFmtId="0" fontId="19" fillId="0" borderId="0" xfId="1" applyFont="1" applyAlignment="1">
      <alignment horizontal="left" vertical="center"/>
    </xf>
    <xf numFmtId="0" fontId="2" fillId="0" borderId="13" xfId="1" applyFont="1" applyBorder="1" applyAlignment="1">
      <alignment horizontal="left" vertical="center" wrapText="1" indent="1"/>
    </xf>
    <xf numFmtId="0" fontId="19" fillId="0" borderId="0" xfId="1" applyFont="1" applyAlignment="1">
      <alignment horizontal="left" vertical="center" indent="5"/>
    </xf>
    <xf numFmtId="0" fontId="19" fillId="0" borderId="15" xfId="1" applyFont="1" applyBorder="1" applyAlignment="1">
      <alignment horizontal="left" vertical="center" indent="5"/>
    </xf>
    <xf numFmtId="0" fontId="19" fillId="0" borderId="15" xfId="1" applyFont="1" applyBorder="1" applyAlignment="1">
      <alignment horizontal="left" vertical="center" indent="1"/>
    </xf>
    <xf numFmtId="0" fontId="19" fillId="0" borderId="16" xfId="1" applyFont="1" applyBorder="1" applyAlignment="1">
      <alignment horizontal="left" vertical="center"/>
    </xf>
    <xf numFmtId="0" fontId="19" fillId="0" borderId="14" xfId="1" applyFont="1" applyBorder="1" applyAlignment="1">
      <alignment horizontal="left" vertical="center" wrapText="1" indent="1"/>
    </xf>
    <xf numFmtId="0" fontId="19" fillId="0" borderId="14" xfId="1" applyFont="1" applyBorder="1" applyAlignment="1">
      <alignment horizontal="left" vertical="center" indent="1"/>
    </xf>
    <xf numFmtId="0" fontId="19" fillId="0" borderId="13" xfId="1" applyFont="1" applyBorder="1" applyAlignment="1">
      <alignment horizontal="left" vertical="center" wrapText="1" indent="1"/>
    </xf>
    <xf numFmtId="0" fontId="19" fillId="0" borderId="13" xfId="1" applyFont="1" applyBorder="1" applyAlignment="1">
      <alignment horizontal="left" vertical="center" wrapText="1" indent="3"/>
    </xf>
    <xf numFmtId="0" fontId="2" fillId="0" borderId="14" xfId="1" applyFont="1" applyBorder="1" applyAlignment="1">
      <alignment horizontal="left" vertical="center" wrapText="1" indent="3"/>
    </xf>
    <xf numFmtId="0" fontId="19" fillId="0" borderId="14" xfId="1" applyFont="1" applyBorder="1" applyAlignment="1">
      <alignment horizontal="left" vertical="center" wrapText="1" indent="3"/>
    </xf>
    <xf numFmtId="0" fontId="20" fillId="0" borderId="13" xfId="2" applyFont="1" applyFill="1" applyBorder="1" applyAlignment="1">
      <alignment horizontal="left" vertical="center" wrapText="1"/>
    </xf>
    <xf numFmtId="0" fontId="19" fillId="3" borderId="13" xfId="1" applyFont="1" applyFill="1" applyBorder="1" applyAlignment="1">
      <alignment horizontal="left" vertical="center" wrapText="1" indent="3"/>
    </xf>
    <xf numFmtId="0" fontId="13" fillId="0" borderId="13" xfId="2" applyFont="1" applyFill="1" applyBorder="1" applyAlignment="1">
      <alignment horizontal="left" vertical="center" wrapText="1" indent="1"/>
    </xf>
    <xf numFmtId="0" fontId="21" fillId="0" borderId="13" xfId="2" applyFont="1" applyFill="1" applyBorder="1" applyAlignment="1">
      <alignment horizontal="left" vertical="center" wrapText="1" indent="1"/>
    </xf>
    <xf numFmtId="0" fontId="21" fillId="0" borderId="14" xfId="2" applyFont="1" applyFill="1" applyBorder="1" applyAlignment="1">
      <alignment horizontal="left" vertical="center" wrapText="1" indent="1"/>
    </xf>
    <xf numFmtId="0" fontId="21" fillId="0" borderId="13" xfId="2" applyFont="1" applyFill="1" applyBorder="1" applyAlignment="1">
      <alignment horizontal="left" vertical="center" wrapText="1" indent="3"/>
    </xf>
    <xf numFmtId="0" fontId="19" fillId="3" borderId="13" xfId="1" applyFont="1" applyFill="1" applyBorder="1" applyAlignment="1">
      <alignment horizontal="left" vertical="center" wrapText="1" indent="5"/>
    </xf>
    <xf numFmtId="0" fontId="19" fillId="3" borderId="14" xfId="1" applyFont="1" applyFill="1" applyBorder="1" applyAlignment="1">
      <alignment horizontal="left" vertical="center" wrapText="1" indent="5"/>
    </xf>
    <xf numFmtId="0" fontId="19" fillId="0" borderId="13" xfId="1" applyFont="1" applyBorder="1" applyAlignment="1">
      <alignment horizontal="left" vertical="center" wrapText="1" indent="5"/>
    </xf>
    <xf numFmtId="0" fontId="21" fillId="0" borderId="14" xfId="2" applyFont="1" applyFill="1" applyBorder="1" applyAlignment="1">
      <alignment horizontal="left" vertical="center" wrapText="1" indent="3"/>
    </xf>
    <xf numFmtId="0" fontId="21" fillId="0" borderId="13" xfId="2" applyFont="1" applyFill="1" applyBorder="1" applyAlignment="1">
      <alignment horizontal="left" vertical="center" wrapText="1"/>
    </xf>
    <xf numFmtId="0" fontId="23" fillId="0" borderId="13" xfId="2" applyFont="1" applyFill="1" applyBorder="1" applyAlignment="1">
      <alignment horizontal="left" vertical="center" wrapText="1" indent="1"/>
    </xf>
    <xf numFmtId="0" fontId="11" fillId="0" borderId="0" xfId="1" applyFont="1" applyAlignment="1">
      <alignment vertical="center"/>
    </xf>
    <xf numFmtId="0" fontId="24" fillId="0" borderId="0" xfId="1" applyFont="1" applyAlignment="1">
      <alignment vertical="center"/>
    </xf>
    <xf numFmtId="0" fontId="19" fillId="0" borderId="14" xfId="1" applyFont="1" applyBorder="1" applyAlignment="1">
      <alignment vertical="center" wrapText="1"/>
    </xf>
    <xf numFmtId="0" fontId="25" fillId="2" borderId="0" xfId="1" applyFont="1" applyFill="1" applyAlignment="1">
      <alignment vertical="center"/>
    </xf>
    <xf numFmtId="0" fontId="25" fillId="3" borderId="0" xfId="1" applyFont="1" applyFill="1" applyAlignment="1">
      <alignment vertical="center"/>
    </xf>
    <xf numFmtId="0" fontId="29" fillId="0" borderId="0" xfId="1" applyFont="1" applyAlignment="1">
      <alignment horizontal="left" vertical="center"/>
    </xf>
    <xf numFmtId="0" fontId="30" fillId="0" borderId="0" xfId="1" applyFont="1" applyAlignment="1">
      <alignment horizontal="left" vertical="center"/>
    </xf>
    <xf numFmtId="0" fontId="33" fillId="0" borderId="0" xfId="1" applyFont="1" applyAlignment="1">
      <alignment horizontal="left" vertical="center"/>
    </xf>
    <xf numFmtId="0" fontId="35" fillId="0" borderId="0" xfId="4" applyFont="1"/>
    <xf numFmtId="0" fontId="29" fillId="0" borderId="0" xfId="1" applyFont="1" applyAlignment="1">
      <alignment horizontal="right" vertical="center"/>
    </xf>
    <xf numFmtId="0" fontId="2" fillId="4" borderId="0" xfId="1" applyFont="1" applyFill="1" applyAlignment="1">
      <alignment horizontal="left" vertical="center"/>
    </xf>
    <xf numFmtId="0" fontId="11" fillId="4" borderId="0" xfId="1" applyFont="1" applyFill="1" applyAlignment="1">
      <alignment horizontal="left" vertical="center"/>
    </xf>
    <xf numFmtId="0" fontId="29" fillId="4" borderId="0" xfId="1" applyFont="1" applyFill="1" applyAlignment="1">
      <alignment horizontal="left" vertical="center"/>
    </xf>
    <xf numFmtId="0" fontId="36" fillId="4" borderId="0" xfId="1" applyFont="1" applyFill="1" applyAlignment="1">
      <alignment vertical="center"/>
    </xf>
    <xf numFmtId="0" fontId="29" fillId="4" borderId="0" xfId="1" applyFont="1" applyFill="1" applyAlignment="1">
      <alignment vertical="center"/>
    </xf>
    <xf numFmtId="0" fontId="13" fillId="4" borderId="0" xfId="1" applyFont="1" applyFill="1" applyAlignment="1">
      <alignment vertical="center"/>
    </xf>
    <xf numFmtId="0" fontId="2" fillId="4" borderId="0" xfId="1" applyFont="1" applyFill="1" applyAlignment="1">
      <alignment vertical="center"/>
    </xf>
    <xf numFmtId="0" fontId="28" fillId="4" borderId="0" xfId="1" applyFont="1" applyFill="1" applyAlignment="1">
      <alignment horizontal="left" vertical="center"/>
    </xf>
    <xf numFmtId="0" fontId="9" fillId="4" borderId="0" xfId="1" applyFont="1" applyFill="1" applyAlignment="1">
      <alignment vertical="center"/>
    </xf>
    <xf numFmtId="0" fontId="2" fillId="4" borderId="0" xfId="1" applyFont="1" applyFill="1" applyAlignment="1">
      <alignment vertical="center" wrapText="1"/>
    </xf>
    <xf numFmtId="0" fontId="28" fillId="4" borderId="0" xfId="1" applyFont="1" applyFill="1" applyAlignment="1">
      <alignment vertical="center"/>
    </xf>
    <xf numFmtId="0" fontId="11" fillId="4" borderId="0" xfId="1" applyFont="1" applyFill="1" applyAlignment="1">
      <alignment vertical="center"/>
    </xf>
    <xf numFmtId="0" fontId="39" fillId="4" borderId="0" xfId="1" applyFont="1" applyFill="1" applyAlignment="1">
      <alignment vertical="center"/>
    </xf>
    <xf numFmtId="0" fontId="5" fillId="4" borderId="0" xfId="1" applyFont="1" applyFill="1" applyAlignment="1">
      <alignment vertical="center"/>
    </xf>
    <xf numFmtId="0" fontId="28" fillId="4" borderId="0" xfId="1" applyFont="1" applyFill="1" applyAlignment="1">
      <alignment horizontal="left" vertical="center" indent="2"/>
    </xf>
    <xf numFmtId="0" fontId="29" fillId="2" borderId="0" xfId="1" applyFont="1" applyFill="1" applyAlignment="1">
      <alignment horizontal="left" vertical="center"/>
    </xf>
    <xf numFmtId="0" fontId="11" fillId="2" borderId="0" xfId="1" applyFont="1" applyFill="1" applyAlignment="1">
      <alignment vertical="center"/>
    </xf>
    <xf numFmtId="0" fontId="38" fillId="2" borderId="0" xfId="2" applyFont="1" applyFill="1" applyBorder="1" applyAlignment="1"/>
    <xf numFmtId="0" fontId="42" fillId="3" borderId="23" xfId="1" applyFont="1" applyFill="1" applyBorder="1" applyAlignment="1">
      <alignment horizontal="left" vertical="center"/>
    </xf>
    <xf numFmtId="0" fontId="39" fillId="5" borderId="23" xfId="1" applyFont="1" applyFill="1" applyBorder="1" applyAlignment="1">
      <alignment horizontal="left" vertical="center" wrapText="1"/>
    </xf>
    <xf numFmtId="0" fontId="39" fillId="0" borderId="23" xfId="1" applyFont="1" applyBorder="1" applyAlignment="1">
      <alignment horizontal="left" vertical="center"/>
    </xf>
    <xf numFmtId="0" fontId="42" fillId="2" borderId="0" xfId="1" applyFont="1" applyFill="1" applyAlignment="1">
      <alignment horizontal="left" vertical="center"/>
    </xf>
    <xf numFmtId="0" fontId="38" fillId="4" borderId="0" xfId="3" applyFont="1" applyFill="1" applyBorder="1" applyAlignment="1"/>
    <xf numFmtId="0" fontId="38" fillId="0" borderId="0" xfId="3" applyFont="1" applyFill="1" applyBorder="1" applyAlignment="1"/>
    <xf numFmtId="0" fontId="43" fillId="4" borderId="12" xfId="1" applyFont="1" applyFill="1" applyBorder="1" applyAlignment="1">
      <alignment vertical="center" wrapText="1"/>
    </xf>
    <xf numFmtId="0" fontId="22" fillId="0" borderId="0" xfId="1" applyFont="1" applyAlignment="1">
      <alignment vertical="center" wrapText="1"/>
    </xf>
    <xf numFmtId="0" fontId="43" fillId="4" borderId="17" xfId="1" applyFont="1" applyFill="1" applyBorder="1" applyAlignment="1">
      <alignment vertical="center" wrapText="1"/>
    </xf>
    <xf numFmtId="0" fontId="22" fillId="4" borderId="6" xfId="1" applyFont="1" applyFill="1" applyBorder="1" applyAlignment="1">
      <alignment vertical="center" wrapText="1"/>
    </xf>
    <xf numFmtId="0" fontId="22" fillId="4" borderId="24" xfId="1" applyFont="1" applyFill="1" applyBorder="1" applyAlignment="1">
      <alignment vertical="center" wrapText="1"/>
    </xf>
    <xf numFmtId="0" fontId="22" fillId="4" borderId="13" xfId="1" applyFont="1" applyFill="1" applyBorder="1" applyAlignment="1">
      <alignment vertical="center" wrapText="1"/>
    </xf>
    <xf numFmtId="0" fontId="22" fillId="4" borderId="15" xfId="1" applyFont="1" applyFill="1" applyBorder="1" applyAlignment="1">
      <alignment vertical="center" wrapText="1"/>
    </xf>
    <xf numFmtId="0" fontId="22" fillId="4" borderId="0" xfId="1" applyFont="1" applyFill="1" applyAlignment="1">
      <alignment vertical="center" wrapText="1"/>
    </xf>
    <xf numFmtId="0" fontId="22" fillId="4" borderId="25" xfId="1" applyFont="1" applyFill="1" applyBorder="1" applyAlignment="1">
      <alignment vertical="center" wrapText="1"/>
    </xf>
    <xf numFmtId="0" fontId="45" fillId="4" borderId="15" xfId="1" applyFont="1" applyFill="1" applyBorder="1" applyAlignment="1">
      <alignment vertical="center" wrapText="1"/>
    </xf>
    <xf numFmtId="0" fontId="45" fillId="4" borderId="14" xfId="1" applyFont="1" applyFill="1" applyBorder="1" applyAlignment="1">
      <alignment vertical="center" wrapText="1"/>
    </xf>
    <xf numFmtId="0" fontId="45" fillId="4" borderId="19" xfId="1" applyFont="1" applyFill="1" applyBorder="1" applyAlignment="1">
      <alignment vertical="center" wrapText="1"/>
    </xf>
    <xf numFmtId="0" fontId="22" fillId="4" borderId="7" xfId="1" applyFont="1" applyFill="1" applyBorder="1" applyAlignment="1">
      <alignment vertical="center" wrapText="1"/>
    </xf>
    <xf numFmtId="0" fontId="22" fillId="4" borderId="20" xfId="1" applyFont="1" applyFill="1" applyBorder="1" applyAlignment="1">
      <alignment vertical="center" wrapText="1"/>
    </xf>
    <xf numFmtId="0" fontId="5" fillId="0" borderId="22" xfId="1" applyFont="1" applyBorder="1" applyAlignment="1">
      <alignment horizontal="left" vertical="center"/>
    </xf>
    <xf numFmtId="0" fontId="22" fillId="0" borderId="22" xfId="1" applyFont="1" applyBorder="1" applyAlignment="1">
      <alignment horizontal="left" vertical="center"/>
    </xf>
    <xf numFmtId="0" fontId="2" fillId="0" borderId="22" xfId="1" applyFont="1" applyBorder="1" applyAlignment="1">
      <alignment vertical="center"/>
    </xf>
    <xf numFmtId="0" fontId="22" fillId="0" borderId="0" xfId="1" applyFont="1" applyAlignment="1">
      <alignment horizontal="left" vertical="center"/>
    </xf>
    <xf numFmtId="0" fontId="5" fillId="0" borderId="0" xfId="1" applyFont="1" applyAlignment="1">
      <alignment horizontal="left" vertical="center"/>
    </xf>
    <xf numFmtId="0" fontId="2" fillId="0" borderId="0" xfId="1" applyFont="1" applyAlignment="1">
      <alignment vertical="center"/>
    </xf>
    <xf numFmtId="0" fontId="49" fillId="0" borderId="0" xfId="1" applyFont="1" applyAlignment="1">
      <alignment vertical="center"/>
    </xf>
    <xf numFmtId="0" fontId="2" fillId="4" borderId="0" xfId="1" applyFont="1" applyFill="1" applyAlignment="1">
      <alignment horizontal="left" vertical="center" wrapText="1" indent="2"/>
    </xf>
    <xf numFmtId="14" fontId="30" fillId="3" borderId="0" xfId="1" applyNumberFormat="1" applyFont="1" applyFill="1" applyAlignment="1">
      <alignment horizontal="right" vertical="center"/>
    </xf>
    <xf numFmtId="0" fontId="42" fillId="0" borderId="0" xfId="1" applyFont="1" applyAlignment="1">
      <alignment horizontal="left" vertical="center"/>
    </xf>
    <xf numFmtId="0" fontId="39" fillId="5" borderId="23" xfId="1" applyFont="1" applyFill="1" applyBorder="1" applyAlignment="1">
      <alignment horizontal="left" vertical="center"/>
    </xf>
    <xf numFmtId="0" fontId="33" fillId="0" borderId="0" xfId="1" quotePrefix="1" applyFont="1" applyAlignment="1">
      <alignment horizontal="left" vertical="center"/>
    </xf>
    <xf numFmtId="0" fontId="36" fillId="0" borderId="0" xfId="1" applyFont="1" applyAlignment="1" applyProtection="1">
      <alignment vertical="center"/>
      <protection locked="0"/>
    </xf>
    <xf numFmtId="0" fontId="33" fillId="0" borderId="0" xfId="1" applyFont="1" applyAlignment="1">
      <alignment vertical="center"/>
    </xf>
    <xf numFmtId="0" fontId="54" fillId="0" borderId="0" xfId="1" applyFont="1" applyAlignment="1">
      <alignment horizontal="left" vertical="center"/>
    </xf>
    <xf numFmtId="0" fontId="55" fillId="0" borderId="5" xfId="1" applyFont="1" applyBorder="1" applyAlignment="1" applyProtection="1">
      <alignment horizontal="left" vertical="center"/>
      <protection locked="0"/>
    </xf>
    <xf numFmtId="0" fontId="56" fillId="0" borderId="5" xfId="1" applyFont="1" applyBorder="1" applyAlignment="1">
      <alignment horizontal="left" vertical="center"/>
    </xf>
    <xf numFmtId="0" fontId="55" fillId="0" borderId="5" xfId="1" applyFont="1" applyBorder="1" applyAlignment="1">
      <alignment horizontal="left" vertical="center"/>
    </xf>
    <xf numFmtId="0" fontId="57" fillId="0" borderId="5" xfId="1" applyFont="1" applyBorder="1" applyAlignment="1">
      <alignment horizontal="left" vertical="center"/>
    </xf>
    <xf numFmtId="0" fontId="6" fillId="0" borderId="1" xfId="1" applyFont="1" applyBorder="1" applyAlignment="1">
      <alignment vertical="center"/>
    </xf>
    <xf numFmtId="0" fontId="29" fillId="0" borderId="5" xfId="1" applyFont="1" applyBorder="1" applyAlignment="1">
      <alignment horizontal="left" vertical="center"/>
    </xf>
    <xf numFmtId="0" fontId="2" fillId="0" borderId="5" xfId="1" applyFont="1" applyBorder="1" applyAlignment="1">
      <alignment horizontal="left" vertical="center"/>
    </xf>
    <xf numFmtId="0" fontId="27" fillId="0" borderId="0" xfId="1" applyFont="1" applyAlignment="1">
      <alignment horizontal="left" vertical="center"/>
    </xf>
    <xf numFmtId="0" fontId="22" fillId="5" borderId="29" xfId="1" applyFont="1" applyFill="1" applyBorder="1" applyAlignment="1">
      <alignment horizontal="left" vertical="center"/>
    </xf>
    <xf numFmtId="0" fontId="2" fillId="0" borderId="9" xfId="1" applyFont="1" applyBorder="1" applyAlignment="1">
      <alignment vertical="center"/>
    </xf>
    <xf numFmtId="0" fontId="22" fillId="0" borderId="5" xfId="1" applyFont="1" applyBorder="1" applyAlignment="1">
      <alignment horizontal="left" vertical="center"/>
    </xf>
    <xf numFmtId="0" fontId="2" fillId="0" borderId="30" xfId="1" applyFont="1" applyBorder="1" applyAlignment="1">
      <alignment vertical="center"/>
    </xf>
    <xf numFmtId="0" fontId="22" fillId="5" borderId="31" xfId="1" applyFont="1" applyFill="1" applyBorder="1" applyAlignment="1">
      <alignment horizontal="left" vertical="center"/>
    </xf>
    <xf numFmtId="0" fontId="29" fillId="7" borderId="32" xfId="1" applyFont="1" applyFill="1" applyBorder="1" applyAlignment="1">
      <alignment horizontal="left" vertical="center"/>
    </xf>
    <xf numFmtId="0" fontId="7" fillId="0" borderId="0" xfId="2" applyAlignment="1">
      <alignment vertical="center" wrapText="1"/>
    </xf>
    <xf numFmtId="0" fontId="17" fillId="0" borderId="0" xfId="4" applyAlignment="1">
      <alignment wrapText="1"/>
    </xf>
    <xf numFmtId="164" fontId="2" fillId="3" borderId="0" xfId="1" applyNumberFormat="1" applyFont="1" applyFill="1" applyAlignment="1">
      <alignment vertical="center"/>
    </xf>
    <xf numFmtId="0" fontId="15" fillId="3" borderId="7" xfId="9" applyFill="1" applyBorder="1" applyAlignment="1">
      <alignment vertical="center"/>
    </xf>
    <xf numFmtId="0" fontId="22" fillId="5" borderId="0" xfId="1" applyFont="1" applyFill="1" applyAlignment="1">
      <alignment horizontal="left" vertical="center" wrapText="1"/>
    </xf>
    <xf numFmtId="164" fontId="2" fillId="3" borderId="0" xfId="1" quotePrefix="1" applyNumberFormat="1" applyFont="1" applyFill="1" applyAlignment="1">
      <alignment vertical="center" wrapText="1"/>
    </xf>
    <xf numFmtId="0" fontId="22" fillId="5" borderId="0" xfId="1" applyFont="1" applyFill="1" applyAlignment="1">
      <alignment horizontal="left" vertical="center"/>
    </xf>
    <xf numFmtId="0" fontId="15" fillId="3" borderId="16" xfId="9" applyFill="1" applyBorder="1" applyAlignment="1">
      <alignment vertical="center"/>
    </xf>
    <xf numFmtId="0" fontId="15" fillId="3" borderId="0" xfId="9" applyFill="1" applyBorder="1" applyAlignment="1">
      <alignment vertical="center"/>
    </xf>
    <xf numFmtId="0" fontId="7" fillId="3" borderId="0" xfId="2" applyFill="1" applyBorder="1" applyAlignment="1">
      <alignment vertical="center"/>
    </xf>
    <xf numFmtId="0" fontId="22" fillId="0" borderId="6" xfId="1" applyFont="1" applyBorder="1" applyAlignment="1">
      <alignment horizontal="left" vertical="center"/>
    </xf>
    <xf numFmtId="0" fontId="22" fillId="5" borderId="6" xfId="1" applyFont="1" applyFill="1" applyBorder="1" applyAlignment="1">
      <alignment horizontal="left" vertical="center"/>
    </xf>
    <xf numFmtId="0" fontId="22" fillId="0" borderId="3" xfId="1" applyFont="1" applyBorder="1" applyAlignment="1">
      <alignment horizontal="left" vertical="center"/>
    </xf>
    <xf numFmtId="0" fontId="22" fillId="5" borderId="33" xfId="1" applyFont="1" applyFill="1" applyBorder="1" applyAlignment="1">
      <alignment horizontal="left" vertical="center" wrapText="1"/>
    </xf>
    <xf numFmtId="0" fontId="22" fillId="0" borderId="31" xfId="1" applyFont="1" applyBorder="1" applyAlignment="1">
      <alignment horizontal="left" vertical="center"/>
    </xf>
    <xf numFmtId="0" fontId="15" fillId="3" borderId="5" xfId="9" applyFill="1" applyBorder="1" applyAlignment="1">
      <alignment vertical="center"/>
    </xf>
    <xf numFmtId="0" fontId="49" fillId="5" borderId="5" xfId="1" applyFont="1" applyFill="1" applyBorder="1" applyAlignment="1">
      <alignment vertical="center"/>
    </xf>
    <xf numFmtId="0" fontId="29" fillId="0" borderId="8" xfId="1" applyFont="1" applyBorder="1" applyAlignment="1">
      <alignment horizontal="left" vertical="center"/>
    </xf>
    <xf numFmtId="0" fontId="29" fillId="0" borderId="32" xfId="1" applyFont="1" applyBorder="1" applyAlignment="1">
      <alignment horizontal="left" vertical="center"/>
    </xf>
    <xf numFmtId="0" fontId="6" fillId="0" borderId="0" xfId="1" applyFont="1" applyAlignment="1">
      <alignment vertical="center"/>
    </xf>
    <xf numFmtId="0" fontId="2" fillId="3" borderId="34" xfId="1" applyFont="1" applyFill="1" applyBorder="1" applyAlignment="1">
      <alignment vertical="center" wrapText="1"/>
    </xf>
    <xf numFmtId="0" fontId="49" fillId="5" borderId="34" xfId="1" applyFont="1" applyFill="1" applyBorder="1" applyAlignment="1">
      <alignment vertical="center"/>
    </xf>
    <xf numFmtId="0" fontId="15" fillId="3" borderId="7" xfId="9" applyFill="1" applyBorder="1" applyAlignment="1">
      <alignment vertical="center" wrapText="1"/>
    </xf>
    <xf numFmtId="0" fontId="49" fillId="5" borderId="0" xfId="1" applyFont="1" applyFill="1" applyAlignment="1">
      <alignment vertical="center"/>
    </xf>
    <xf numFmtId="0" fontId="22" fillId="0" borderId="35" xfId="1" applyFont="1" applyBorder="1" applyAlignment="1">
      <alignment horizontal="left" vertical="center"/>
    </xf>
    <xf numFmtId="0" fontId="22" fillId="5" borderId="7" xfId="1" applyFont="1" applyFill="1" applyBorder="1" applyAlignment="1">
      <alignment horizontal="left" vertical="center"/>
    </xf>
    <xf numFmtId="0" fontId="2" fillId="3" borderId="6" xfId="1" applyFont="1" applyFill="1" applyBorder="1" applyAlignment="1">
      <alignment vertical="center"/>
    </xf>
    <xf numFmtId="166" fontId="2" fillId="3" borderId="0" xfId="5" applyNumberFormat="1" applyFont="1" applyFill="1" applyBorder="1" applyAlignment="1">
      <alignment vertical="center"/>
    </xf>
    <xf numFmtId="166" fontId="7" fillId="3" borderId="0" xfId="2" applyNumberFormat="1" applyFill="1" applyBorder="1" applyAlignment="1">
      <alignment vertical="center"/>
    </xf>
    <xf numFmtId="0" fontId="22" fillId="5" borderId="5" xfId="1" applyFont="1" applyFill="1" applyBorder="1" applyAlignment="1">
      <alignment horizontal="left" vertical="center"/>
    </xf>
    <xf numFmtId="0" fontId="2" fillId="0" borderId="5" xfId="1" applyFont="1" applyBorder="1" applyAlignment="1">
      <alignment vertical="center"/>
    </xf>
    <xf numFmtId="0" fontId="58" fillId="0" borderId="5" xfId="1" applyFont="1" applyBorder="1" applyAlignment="1">
      <alignment horizontal="left" vertical="center"/>
    </xf>
    <xf numFmtId="10" fontId="59" fillId="0" borderId="32" xfId="1" applyNumberFormat="1" applyFont="1" applyBorder="1" applyAlignment="1">
      <alignment vertical="center"/>
    </xf>
    <xf numFmtId="10" fontId="3" fillId="0" borderId="9" xfId="1" applyNumberFormat="1" applyFont="1" applyBorder="1" applyAlignment="1">
      <alignment horizontal="left" vertical="center"/>
    </xf>
    <xf numFmtId="0" fontId="27" fillId="0" borderId="29" xfId="1" applyFont="1" applyBorder="1" applyAlignment="1">
      <alignment horizontal="left" vertical="center"/>
    </xf>
    <xf numFmtId="10" fontId="30" fillId="0" borderId="0" xfId="7" applyNumberFormat="1" applyFont="1" applyFill="1" applyAlignment="1">
      <alignment horizontal="left" vertical="center"/>
    </xf>
    <xf numFmtId="0" fontId="43" fillId="0" borderId="32" xfId="1" applyFont="1" applyBorder="1" applyAlignment="1">
      <alignment horizontal="left" vertical="center"/>
    </xf>
    <xf numFmtId="0" fontId="52" fillId="0" borderId="32" xfId="1" applyFont="1" applyBorder="1" applyAlignment="1">
      <alignment vertical="center"/>
    </xf>
    <xf numFmtId="0" fontId="15" fillId="3" borderId="9" xfId="9" applyFill="1" applyBorder="1" applyAlignment="1">
      <alignment vertical="center"/>
    </xf>
    <xf numFmtId="0" fontId="3" fillId="0" borderId="0" xfId="1" applyFont="1" applyAlignment="1">
      <alignment vertical="center"/>
    </xf>
    <xf numFmtId="0" fontId="4" fillId="0" borderId="0" xfId="1" applyFont="1" applyAlignment="1">
      <alignment vertical="center"/>
    </xf>
    <xf numFmtId="0" fontId="30" fillId="0" borderId="0" xfId="1" applyFont="1" applyAlignment="1">
      <alignment horizontal="right" vertical="center"/>
    </xf>
    <xf numFmtId="0" fontId="4" fillId="8" borderId="0" xfId="1" applyFont="1" applyFill="1" applyAlignment="1">
      <alignment horizontal="left" vertical="center"/>
    </xf>
    <xf numFmtId="0" fontId="30" fillId="8" borderId="0" xfId="1" applyFont="1" applyFill="1" applyAlignment="1">
      <alignment horizontal="left" vertical="center"/>
    </xf>
    <xf numFmtId="0" fontId="61" fillId="8" borderId="0" xfId="1" applyFont="1" applyFill="1" applyAlignment="1">
      <alignment horizontal="left" vertical="center"/>
    </xf>
    <xf numFmtId="0" fontId="16" fillId="0" borderId="0" xfId="2" applyFont="1" applyFill="1"/>
    <xf numFmtId="0" fontId="62" fillId="3" borderId="23" xfId="1" applyFont="1" applyFill="1" applyBorder="1" applyAlignment="1">
      <alignment horizontal="left" vertical="center" wrapText="1"/>
    </xf>
    <xf numFmtId="0" fontId="62" fillId="5" borderId="23" xfId="1" applyFont="1" applyFill="1" applyBorder="1" applyAlignment="1">
      <alignment horizontal="left" vertical="center" wrapText="1"/>
    </xf>
    <xf numFmtId="0" fontId="62" fillId="0" borderId="23" xfId="1" applyFont="1" applyBorder="1" applyAlignment="1">
      <alignment horizontal="left" vertical="center" wrapText="1"/>
    </xf>
    <xf numFmtId="0" fontId="36" fillId="0" borderId="0" xfId="1" applyFont="1" applyAlignment="1">
      <alignment vertical="center"/>
    </xf>
    <xf numFmtId="0" fontId="30" fillId="0" borderId="0" xfId="1" applyFont="1" applyAlignment="1">
      <alignment vertical="center"/>
    </xf>
    <xf numFmtId="0" fontId="3" fillId="0" borderId="0" xfId="1" applyFont="1" applyAlignment="1">
      <alignment horizontal="left" vertical="center"/>
    </xf>
    <xf numFmtId="0" fontId="4" fillId="0" borderId="0" xfId="1" applyFont="1" applyAlignment="1">
      <alignment horizontal="left" vertical="center"/>
    </xf>
    <xf numFmtId="0" fontId="25" fillId="0" borderId="0" xfId="1" applyFont="1" applyAlignment="1">
      <alignment horizontal="left" vertical="center"/>
    </xf>
    <xf numFmtId="0" fontId="64" fillId="0" borderId="0" xfId="1" applyFont="1" applyAlignment="1">
      <alignment horizontal="left" vertical="center"/>
    </xf>
    <xf numFmtId="0" fontId="65" fillId="0" borderId="0" xfId="1" applyFont="1" applyAlignment="1">
      <alignment horizontal="left" vertical="center"/>
    </xf>
    <xf numFmtId="0" fontId="66" fillId="0" borderId="0" xfId="1" applyFont="1" applyAlignment="1">
      <alignment horizontal="left" vertical="center"/>
    </xf>
    <xf numFmtId="0" fontId="19" fillId="0" borderId="12" xfId="1" applyFont="1" applyBorder="1" applyAlignment="1">
      <alignment vertical="center" wrapText="1"/>
    </xf>
    <xf numFmtId="0" fontId="66" fillId="5" borderId="12" xfId="1" applyFont="1" applyFill="1" applyBorder="1" applyAlignment="1">
      <alignment horizontal="left" vertical="center"/>
    </xf>
    <xf numFmtId="0" fontId="19" fillId="0" borderId="13" xfId="1" applyFont="1" applyBorder="1" applyAlignment="1">
      <alignment vertical="center" wrapText="1"/>
    </xf>
    <xf numFmtId="0" fontId="66" fillId="5" borderId="13" xfId="1" applyFont="1" applyFill="1" applyBorder="1" applyAlignment="1">
      <alignment horizontal="left" vertical="center"/>
    </xf>
    <xf numFmtId="0" fontId="19" fillId="3" borderId="13" xfId="1" applyFont="1" applyFill="1" applyBorder="1" applyAlignment="1">
      <alignment vertical="center" wrapText="1"/>
    </xf>
    <xf numFmtId="0" fontId="7" fillId="3" borderId="13" xfId="2" applyFill="1" applyBorder="1" applyAlignment="1">
      <alignment vertical="center" wrapText="1"/>
    </xf>
    <xf numFmtId="0" fontId="66" fillId="5" borderId="13" xfId="1" quotePrefix="1" applyFont="1" applyFill="1" applyBorder="1" applyAlignment="1">
      <alignment horizontal="left" vertical="center" wrapText="1"/>
    </xf>
    <xf numFmtId="0" fontId="66" fillId="5" borderId="13" xfId="1" applyFont="1" applyFill="1" applyBorder="1" applyAlignment="1">
      <alignment horizontal="left" vertical="center" wrapText="1"/>
    </xf>
    <xf numFmtId="0" fontId="66" fillId="5" borderId="14" xfId="1" quotePrefix="1" applyFont="1" applyFill="1" applyBorder="1" applyAlignment="1">
      <alignment horizontal="left" vertical="center" wrapText="1"/>
    </xf>
    <xf numFmtId="0" fontId="24" fillId="0" borderId="0" xfId="1" applyFont="1" applyAlignment="1">
      <alignment horizontal="left" vertical="center"/>
    </xf>
    <xf numFmtId="0" fontId="7" fillId="3" borderId="13" xfId="2" quotePrefix="1" applyFill="1" applyBorder="1" applyAlignment="1">
      <alignment vertical="center" wrapText="1"/>
    </xf>
    <xf numFmtId="0" fontId="67" fillId="0" borderId="0" xfId="1" applyFont="1" applyAlignment="1">
      <alignment horizontal="left" vertical="center"/>
    </xf>
    <xf numFmtId="0" fontId="67" fillId="5" borderId="13" xfId="1" applyFont="1" applyFill="1" applyBorder="1" applyAlignment="1">
      <alignment horizontal="left" vertical="center" wrapText="1"/>
    </xf>
    <xf numFmtId="0" fontId="30" fillId="0" borderId="25" xfId="1" applyFont="1" applyBorder="1" applyAlignment="1">
      <alignment horizontal="left" vertical="center"/>
    </xf>
    <xf numFmtId="0" fontId="66" fillId="0" borderId="13" xfId="1" applyFont="1" applyBorder="1" applyAlignment="1">
      <alignment horizontal="left" vertical="center"/>
    </xf>
    <xf numFmtId="0" fontId="66" fillId="0" borderId="16" xfId="1" applyFont="1" applyBorder="1" applyAlignment="1">
      <alignment horizontal="left" vertical="center"/>
    </xf>
    <xf numFmtId="0" fontId="67" fillId="0" borderId="12" xfId="1" applyFont="1" applyBorder="1" applyAlignment="1">
      <alignment vertical="center"/>
    </xf>
    <xf numFmtId="0" fontId="15" fillId="3" borderId="38" xfId="9" applyFill="1" applyBorder="1" applyAlignment="1">
      <alignment horizontal="center" vertical="center" wrapText="1"/>
    </xf>
    <xf numFmtId="0" fontId="66" fillId="5" borderId="14" xfId="1" applyFont="1" applyFill="1" applyBorder="1" applyAlignment="1">
      <alignment horizontal="left" vertical="center"/>
    </xf>
    <xf numFmtId="0" fontId="15" fillId="3" borderId="38" xfId="9" quotePrefix="1" applyFill="1" applyBorder="1" applyAlignment="1">
      <alignment horizontal="left" vertical="center" wrapText="1"/>
    </xf>
    <xf numFmtId="0" fontId="29" fillId="0" borderId="38" xfId="1" applyFont="1" applyBorder="1" applyAlignment="1">
      <alignment vertical="center"/>
    </xf>
    <xf numFmtId="0" fontId="66" fillId="5" borderId="12" xfId="1" quotePrefix="1" applyFont="1" applyFill="1" applyBorder="1" applyAlignment="1">
      <alignment horizontal="left" vertical="center" wrapText="1"/>
    </xf>
    <xf numFmtId="0" fontId="15" fillId="3" borderId="0" xfId="9" quotePrefix="1" applyFill="1" applyBorder="1" applyAlignment="1">
      <alignment horizontal="left" vertical="center" wrapText="1"/>
    </xf>
    <xf numFmtId="0" fontId="29" fillId="0" borderId="0" xfId="1" applyFont="1" applyAlignment="1">
      <alignment vertical="center"/>
    </xf>
    <xf numFmtId="0" fontId="66" fillId="0" borderId="12" xfId="1" applyFont="1" applyBorder="1" applyAlignment="1">
      <alignment vertical="center"/>
    </xf>
    <xf numFmtId="0" fontId="19" fillId="3" borderId="14" xfId="1" applyFont="1" applyFill="1" applyBorder="1" applyAlignment="1">
      <alignment vertical="center" wrapText="1"/>
    </xf>
    <xf numFmtId="0" fontId="19" fillId="0" borderId="23" xfId="1" applyFont="1" applyBorder="1" applyAlignment="1">
      <alignment horizontal="left" vertical="center" indent="1"/>
    </xf>
    <xf numFmtId="0" fontId="19" fillId="3" borderId="0" xfId="1" applyFont="1" applyFill="1" applyAlignment="1">
      <alignment vertical="center" wrapText="1"/>
    </xf>
    <xf numFmtId="0" fontId="66" fillId="5" borderId="0" xfId="1" applyFont="1" applyFill="1" applyAlignment="1">
      <alignment horizontal="left" vertical="center"/>
    </xf>
    <xf numFmtId="0" fontId="66" fillId="0" borderId="13" xfId="1" applyFont="1" applyBorder="1" applyAlignment="1">
      <alignment vertical="center"/>
    </xf>
    <xf numFmtId="165" fontId="19" fillId="3" borderId="13" xfId="5" applyFont="1" applyFill="1" applyBorder="1" applyAlignment="1">
      <alignment vertical="center" wrapText="1"/>
    </xf>
    <xf numFmtId="0" fontId="19" fillId="0" borderId="23" xfId="1" applyFont="1" applyBorder="1" applyAlignment="1">
      <alignment horizontal="left" vertical="center"/>
    </xf>
    <xf numFmtId="0" fontId="29" fillId="0" borderId="39" xfId="1" applyFont="1" applyBorder="1" applyAlignment="1">
      <alignment horizontal="left" vertical="center"/>
    </xf>
    <xf numFmtId="0" fontId="2" fillId="0" borderId="38" xfId="1" applyFont="1" applyBorder="1" applyAlignment="1">
      <alignment horizontal="left" vertical="center" wrapText="1" indent="1"/>
    </xf>
    <xf numFmtId="0" fontId="29" fillId="0" borderId="38" xfId="1" applyFont="1" applyBorder="1" applyAlignment="1">
      <alignment horizontal="left" vertical="center"/>
    </xf>
    <xf numFmtId="0" fontId="11" fillId="3" borderId="38" xfId="1" applyFont="1" applyFill="1" applyBorder="1" applyAlignment="1">
      <alignment vertical="center" wrapText="1"/>
    </xf>
    <xf numFmtId="0" fontId="29" fillId="0" borderId="40" xfId="1" applyFont="1" applyBorder="1" applyAlignment="1">
      <alignment vertical="center"/>
    </xf>
    <xf numFmtId="0" fontId="29" fillId="5" borderId="41" xfId="1" applyFont="1" applyFill="1" applyBorder="1" applyAlignment="1">
      <alignment vertical="center"/>
    </xf>
    <xf numFmtId="0" fontId="56" fillId="0" borderId="0" xfId="1" applyFont="1" applyAlignment="1">
      <alignment horizontal="left" vertical="center"/>
    </xf>
    <xf numFmtId="0" fontId="29" fillId="10" borderId="42" xfId="1" applyFont="1" applyFill="1" applyBorder="1" applyAlignment="1">
      <alignment horizontal="left" vertical="center"/>
    </xf>
    <xf numFmtId="0" fontId="29" fillId="5" borderId="41" xfId="1" applyFont="1" applyFill="1" applyBorder="1" applyAlignment="1">
      <alignment horizontal="left" vertical="center" wrapText="1"/>
    </xf>
    <xf numFmtId="165" fontId="19" fillId="0" borderId="13" xfId="5" applyFont="1" applyFill="1" applyBorder="1" applyAlignment="1">
      <alignment horizontal="right" wrapText="1"/>
    </xf>
    <xf numFmtId="0" fontId="24" fillId="0" borderId="12" xfId="1" applyFont="1" applyBorder="1" applyAlignment="1">
      <alignment vertical="center"/>
    </xf>
    <xf numFmtId="0" fontId="66" fillId="0" borderId="12" xfId="1" applyFont="1" applyBorder="1" applyAlignment="1">
      <alignment horizontal="left" vertical="center"/>
    </xf>
    <xf numFmtId="167" fontId="19" fillId="0" borderId="14" xfId="7" applyNumberFormat="1" applyFont="1" applyFill="1" applyBorder="1" applyAlignment="1">
      <alignment vertical="center" wrapText="1"/>
    </xf>
    <xf numFmtId="0" fontId="66" fillId="0" borderId="7" xfId="1" applyFont="1" applyBorder="1" applyAlignment="1">
      <alignment horizontal="left" vertical="center"/>
    </xf>
    <xf numFmtId="0" fontId="30" fillId="0" borderId="13" xfId="1" applyFont="1" applyBorder="1" applyAlignment="1">
      <alignment horizontal="left" vertical="center"/>
    </xf>
    <xf numFmtId="166" fontId="19" fillId="3" borderId="14" xfId="5" applyNumberFormat="1" applyFont="1" applyFill="1" applyBorder="1" applyAlignment="1">
      <alignment vertical="center" wrapText="1"/>
    </xf>
    <xf numFmtId="0" fontId="66" fillId="5" borderId="14" xfId="1" applyFont="1" applyFill="1" applyBorder="1" applyAlignment="1">
      <alignment horizontal="left" vertical="center" wrapText="1"/>
    </xf>
    <xf numFmtId="4" fontId="2" fillId="3" borderId="38" xfId="1" applyNumberFormat="1" applyFont="1" applyFill="1" applyBorder="1" applyAlignment="1">
      <alignment vertical="center" wrapText="1"/>
    </xf>
    <xf numFmtId="0" fontId="69" fillId="0" borderId="38" xfId="1" applyFont="1" applyBorder="1" applyAlignment="1">
      <alignment horizontal="left" vertical="center"/>
    </xf>
    <xf numFmtId="0" fontId="70" fillId="3" borderId="38" xfId="1" applyFont="1" applyFill="1" applyBorder="1" applyAlignment="1">
      <alignment vertical="center" wrapText="1"/>
    </xf>
    <xf numFmtId="0" fontId="56" fillId="0" borderId="38" xfId="1" applyFont="1" applyBorder="1" applyAlignment="1">
      <alignment horizontal="left" vertical="center"/>
    </xf>
    <xf numFmtId="0" fontId="7" fillId="0" borderId="0" xfId="2"/>
    <xf numFmtId="0" fontId="24" fillId="0" borderId="16" xfId="1" applyFont="1" applyBorder="1" applyAlignment="1">
      <alignment vertical="center"/>
    </xf>
    <xf numFmtId="0" fontId="15" fillId="3" borderId="38" xfId="9" applyFill="1" applyBorder="1" applyAlignment="1">
      <alignment vertical="center" wrapText="1"/>
    </xf>
    <xf numFmtId="165" fontId="0" fillId="3" borderId="0" xfId="5" applyFont="1" applyFill="1"/>
    <xf numFmtId="0" fontId="29" fillId="5" borderId="43" xfId="1" applyFont="1" applyFill="1" applyBorder="1" applyAlignment="1">
      <alignment horizontal="left" vertical="center" wrapText="1"/>
    </xf>
    <xf numFmtId="0" fontId="66" fillId="0" borderId="25" xfId="1" applyFont="1" applyBorder="1" applyAlignment="1">
      <alignment horizontal="left" vertical="center"/>
    </xf>
    <xf numFmtId="0" fontId="19" fillId="2" borderId="12" xfId="1" applyFont="1" applyFill="1" applyBorder="1" applyAlignment="1">
      <alignment vertical="center" wrapText="1"/>
    </xf>
    <xf numFmtId="0" fontId="24" fillId="2" borderId="12" xfId="1" applyFont="1" applyFill="1" applyBorder="1" applyAlignment="1">
      <alignment vertical="center"/>
    </xf>
    <xf numFmtId="4" fontId="2" fillId="3" borderId="38" xfId="5" applyNumberFormat="1" applyFont="1" applyFill="1" applyBorder="1" applyAlignment="1">
      <alignment vertical="center" wrapText="1"/>
    </xf>
    <xf numFmtId="0" fontId="30" fillId="3" borderId="0" xfId="1" applyFont="1" applyFill="1" applyAlignment="1">
      <alignment horizontal="left" vertical="center"/>
    </xf>
    <xf numFmtId="4" fontId="19" fillId="3" borderId="13" xfId="1" applyNumberFormat="1" applyFont="1" applyFill="1" applyBorder="1" applyAlignment="1">
      <alignment vertical="center" wrapText="1"/>
    </xf>
    <xf numFmtId="3" fontId="19" fillId="3" borderId="13" xfId="1" applyNumberFormat="1" applyFont="1" applyFill="1" applyBorder="1" applyAlignment="1">
      <alignment vertical="center" wrapText="1"/>
    </xf>
    <xf numFmtId="0" fontId="19" fillId="0" borderId="0" xfId="1" applyFont="1" applyAlignment="1">
      <alignment vertical="center" wrapText="1"/>
    </xf>
    <xf numFmtId="0" fontId="2" fillId="0" borderId="12" xfId="1" applyFont="1" applyBorder="1" applyAlignment="1">
      <alignment vertical="center" wrapText="1"/>
    </xf>
    <xf numFmtId="0" fontId="29" fillId="5" borderId="12" xfId="1" applyFont="1" applyFill="1" applyBorder="1" applyAlignment="1">
      <alignment horizontal="left" vertical="center"/>
    </xf>
    <xf numFmtId="0" fontId="2" fillId="0" borderId="13" xfId="1" applyFont="1" applyBorder="1" applyAlignment="1">
      <alignment vertical="center" wrapText="1"/>
    </xf>
    <xf numFmtId="0" fontId="29" fillId="5" borderId="13" xfId="1" applyFont="1" applyFill="1" applyBorder="1" applyAlignment="1">
      <alignment horizontal="left" vertical="center"/>
    </xf>
    <xf numFmtId="0" fontId="29" fillId="0" borderId="13" xfId="1" applyFont="1" applyBorder="1" applyAlignment="1">
      <alignment horizontal="left" vertical="center"/>
    </xf>
    <xf numFmtId="0" fontId="29" fillId="5" borderId="14" xfId="1" applyFont="1" applyFill="1" applyBorder="1" applyAlignment="1">
      <alignment horizontal="left" vertical="center"/>
    </xf>
    <xf numFmtId="0" fontId="30" fillId="8" borderId="26" xfId="1" applyFont="1" applyFill="1" applyBorder="1" applyAlignment="1">
      <alignment horizontal="left" vertical="center"/>
    </xf>
    <xf numFmtId="0" fontId="30" fillId="8" borderId="45" xfId="1" applyFont="1" applyFill="1" applyBorder="1" applyAlignment="1">
      <alignment horizontal="left" vertical="center"/>
    </xf>
    <xf numFmtId="0" fontId="4" fillId="0" borderId="46" xfId="1" applyFont="1" applyBorder="1" applyAlignment="1">
      <alignment vertical="center"/>
    </xf>
    <xf numFmtId="0" fontId="30" fillId="0" borderId="46" xfId="1" applyFont="1" applyBorder="1" applyAlignment="1">
      <alignment horizontal="left" vertical="center"/>
    </xf>
    <xf numFmtId="0" fontId="34" fillId="0" borderId="0" xfId="4" applyFont="1" applyAlignment="1">
      <alignment vertical="center"/>
    </xf>
    <xf numFmtId="0" fontId="72" fillId="0" borderId="0" xfId="4" applyFont="1" applyAlignment="1">
      <alignment vertical="center"/>
    </xf>
    <xf numFmtId="0" fontId="66" fillId="0" borderId="0" xfId="4" applyFont="1"/>
    <xf numFmtId="0" fontId="4" fillId="9" borderId="0" xfId="1" applyFont="1" applyFill="1" applyAlignment="1">
      <alignment horizontal="left" vertical="center"/>
    </xf>
    <xf numFmtId="0" fontId="73" fillId="8" borderId="0" xfId="1" applyFont="1" applyFill="1" applyAlignment="1">
      <alignment horizontal="left" vertical="center"/>
    </xf>
    <xf numFmtId="0" fontId="73" fillId="0" borderId="0" xfId="1" applyFont="1" applyAlignment="1">
      <alignment horizontal="left" vertical="center"/>
    </xf>
    <xf numFmtId="0" fontId="27" fillId="8" borderId="0" xfId="1" applyFont="1" applyFill="1" applyAlignment="1">
      <alignment horizontal="left" vertical="center" wrapText="1" indent="3"/>
    </xf>
    <xf numFmtId="0" fontId="27" fillId="8" borderId="0" xfId="1" applyFont="1" applyFill="1" applyAlignment="1">
      <alignment vertical="center" wrapText="1"/>
    </xf>
    <xf numFmtId="0" fontId="27" fillId="0" borderId="0" xfId="1" applyFont="1" applyAlignment="1">
      <alignment vertical="center" wrapText="1"/>
    </xf>
    <xf numFmtId="0" fontId="14" fillId="9" borderId="0" xfId="2" applyFont="1" applyFill="1"/>
    <xf numFmtId="0" fontId="16" fillId="9" borderId="0" xfId="2" applyFont="1" applyFill="1"/>
    <xf numFmtId="0" fontId="27" fillId="3" borderId="0" xfId="1" applyFont="1" applyFill="1" applyAlignment="1">
      <alignment horizontal="left" vertical="center"/>
    </xf>
    <xf numFmtId="0" fontId="75" fillId="0" borderId="0" xfId="1" applyFont="1" applyAlignment="1">
      <alignment vertical="center"/>
    </xf>
    <xf numFmtId="0" fontId="27" fillId="0" borderId="0" xfId="1" applyFont="1" applyAlignment="1">
      <alignment vertical="center"/>
    </xf>
    <xf numFmtId="0" fontId="17" fillId="0" borderId="0" xfId="4" applyAlignment="1">
      <alignment horizontal="left"/>
    </xf>
    <xf numFmtId="0" fontId="29" fillId="0" borderId="10" xfId="1" applyFont="1" applyBorder="1" applyAlignment="1">
      <alignment horizontal="left" vertical="center"/>
    </xf>
    <xf numFmtId="168" fontId="17" fillId="0" borderId="0" xfId="4" applyNumberFormat="1"/>
    <xf numFmtId="165" fontId="0" fillId="0" borderId="0" xfId="5" applyFont="1"/>
    <xf numFmtId="43" fontId="17" fillId="0" borderId="0" xfId="4" applyNumberFormat="1"/>
    <xf numFmtId="165" fontId="76" fillId="0" borderId="0" xfId="5" applyFont="1" applyFill="1"/>
    <xf numFmtId="43" fontId="76" fillId="0" borderId="0" xfId="4" applyNumberFormat="1" applyFont="1"/>
    <xf numFmtId="168" fontId="27" fillId="0" borderId="0" xfId="1" applyNumberFormat="1" applyFont="1" applyAlignment="1">
      <alignment horizontal="left" vertical="center"/>
    </xf>
    <xf numFmtId="0" fontId="75" fillId="11" borderId="18" xfId="1" applyFont="1" applyFill="1" applyBorder="1" applyAlignment="1">
      <alignment horizontal="left" vertical="center"/>
    </xf>
    <xf numFmtId="0" fontId="30" fillId="2" borderId="0" xfId="1" applyFont="1" applyFill="1" applyAlignment="1">
      <alignment horizontal="left" vertical="center"/>
    </xf>
    <xf numFmtId="0" fontId="27" fillId="2" borderId="0" xfId="1" applyFont="1" applyFill="1" applyAlignment="1">
      <alignment horizontal="left" vertical="center"/>
    </xf>
    <xf numFmtId="0" fontId="27" fillId="12" borderId="19" xfId="1" applyFont="1" applyFill="1" applyBorder="1" applyAlignment="1">
      <alignment vertical="center"/>
    </xf>
    <xf numFmtId="0" fontId="27" fillId="13" borderId="7" xfId="1" applyFont="1" applyFill="1" applyBorder="1" applyAlignment="1">
      <alignment vertical="center"/>
    </xf>
    <xf numFmtId="0" fontId="27" fillId="12" borderId="20" xfId="1" applyFont="1" applyFill="1" applyBorder="1" applyAlignment="1">
      <alignment vertical="center" wrapText="1"/>
    </xf>
    <xf numFmtId="0" fontId="77" fillId="0" borderId="0" xfId="1" applyFont="1" applyAlignment="1">
      <alignment horizontal="left" vertical="center"/>
    </xf>
    <xf numFmtId="0" fontId="30" fillId="0" borderId="0" xfId="1" applyFont="1" applyAlignment="1">
      <alignment horizontal="left" vertical="center" wrapText="1"/>
    </xf>
    <xf numFmtId="166" fontId="27" fillId="0" borderId="0" xfId="1" applyNumberFormat="1" applyFont="1" applyAlignment="1">
      <alignment horizontal="left" vertical="center"/>
    </xf>
    <xf numFmtId="169" fontId="66" fillId="0" borderId="0" xfId="4" applyNumberFormat="1" applyFont="1"/>
    <xf numFmtId="4" fontId="66" fillId="0" borderId="0" xfId="4" applyNumberFormat="1" applyFont="1"/>
    <xf numFmtId="166" fontId="7" fillId="0" borderId="0" xfId="2" applyNumberFormat="1" applyAlignment="1">
      <alignment horizontal="left" vertical="center"/>
    </xf>
    <xf numFmtId="166" fontId="7" fillId="0" borderId="0" xfId="2" applyNumberFormat="1" applyFill="1" applyAlignment="1">
      <alignment horizontal="left" vertical="center"/>
    </xf>
    <xf numFmtId="165" fontId="78" fillId="0" borderId="0" xfId="5" applyFont="1"/>
    <xf numFmtId="0" fontId="79" fillId="0" borderId="0" xfId="4" applyFont="1" applyAlignment="1">
      <alignment horizontal="left" indent="1"/>
    </xf>
    <xf numFmtId="0" fontId="30" fillId="0" borderId="0" xfId="4" applyFont="1"/>
    <xf numFmtId="165" fontId="30" fillId="0" borderId="0" xfId="5" applyFont="1" applyFill="1" applyAlignment="1">
      <alignment horizontal="left" vertical="center"/>
    </xf>
    <xf numFmtId="165" fontId="30" fillId="0" borderId="0" xfId="5" applyFont="1" applyFill="1" applyBorder="1" applyAlignment="1">
      <alignment horizontal="left" vertical="center"/>
    </xf>
    <xf numFmtId="165" fontId="30" fillId="8" borderId="0" xfId="5" applyFont="1" applyFill="1" applyAlignment="1">
      <alignment horizontal="left" vertical="center"/>
    </xf>
    <xf numFmtId="0" fontId="61" fillId="8" borderId="0" xfId="4" applyFont="1" applyFill="1" applyAlignment="1">
      <alignment vertical="center" wrapText="1"/>
    </xf>
    <xf numFmtId="0" fontId="27" fillId="9" borderId="0" xfId="4" applyFont="1" applyFill="1" applyAlignment="1">
      <alignment horizontal="left" vertical="center" wrapText="1" indent="3"/>
    </xf>
    <xf numFmtId="0" fontId="74" fillId="8" borderId="0" xfId="1" applyFont="1" applyFill="1" applyAlignment="1">
      <alignment horizontal="left" vertical="center" wrapText="1" indent="3"/>
    </xf>
    <xf numFmtId="0" fontId="74" fillId="9" borderId="0" xfId="4" applyFont="1" applyFill="1" applyAlignment="1">
      <alignment horizontal="left" vertical="center" wrapText="1" indent="3"/>
    </xf>
    <xf numFmtId="0" fontId="74" fillId="9" borderId="0" xfId="4" applyFont="1" applyFill="1" applyAlignment="1">
      <alignment horizontal="left" vertical="center" wrapText="1"/>
    </xf>
    <xf numFmtId="0" fontId="74" fillId="9" borderId="0" xfId="4" applyFont="1" applyFill="1" applyAlignment="1">
      <alignment horizontal="left" vertical="top" wrapText="1" indent="3"/>
    </xf>
    <xf numFmtId="0" fontId="30" fillId="8" borderId="0" xfId="1" applyFont="1" applyFill="1" applyAlignment="1">
      <alignment horizontal="left" vertical="center" wrapText="1"/>
    </xf>
    <xf numFmtId="0" fontId="36" fillId="8" borderId="0" xfId="1" applyFont="1" applyFill="1" applyAlignment="1">
      <alignment vertical="center"/>
    </xf>
    <xf numFmtId="0" fontId="30" fillId="8" borderId="0" xfId="1" applyFont="1" applyFill="1" applyAlignment="1">
      <alignment vertical="center"/>
    </xf>
    <xf numFmtId="165" fontId="30" fillId="8" borderId="0" xfId="5" applyFont="1" applyFill="1" applyBorder="1" applyAlignment="1">
      <alignment vertical="center"/>
    </xf>
    <xf numFmtId="0" fontId="80" fillId="9" borderId="0" xfId="4" applyFont="1" applyFill="1" applyAlignment="1">
      <alignment vertical="center"/>
    </xf>
    <xf numFmtId="0" fontId="81" fillId="9" borderId="0" xfId="4" applyFont="1" applyFill="1"/>
    <xf numFmtId="0" fontId="68" fillId="3" borderId="0" xfId="2" applyFont="1" applyFill="1" applyBorder="1" applyAlignment="1">
      <alignment horizontal="left" vertical="center" wrapText="1"/>
    </xf>
    <xf numFmtId="0" fontId="82" fillId="0" borderId="0" xfId="6" applyFont="1"/>
    <xf numFmtId="0" fontId="66" fillId="0" borderId="0" xfId="4" applyFont="1" applyAlignment="1">
      <alignment wrapText="1"/>
    </xf>
    <xf numFmtId="165" fontId="66" fillId="0" borderId="0" xfId="5" applyFont="1"/>
    <xf numFmtId="0" fontId="77" fillId="13" borderId="5" xfId="4" applyFont="1" applyFill="1" applyBorder="1" applyAlignment="1">
      <alignment vertical="center"/>
    </xf>
    <xf numFmtId="0" fontId="82" fillId="0" borderId="0" xfId="6" applyNumberFormat="1" applyFont="1"/>
    <xf numFmtId="0" fontId="68" fillId="0" borderId="0" xfId="4" applyFont="1"/>
    <xf numFmtId="0" fontId="77" fillId="0" borderId="47" xfId="4" applyFont="1" applyBorder="1"/>
    <xf numFmtId="166" fontId="77" fillId="0" borderId="32" xfId="5" applyNumberFormat="1" applyFont="1" applyBorder="1"/>
    <xf numFmtId="0" fontId="66" fillId="0" borderId="48" xfId="4" applyFont="1" applyBorder="1"/>
    <xf numFmtId="166" fontId="77" fillId="0" borderId="32" xfId="5" applyNumberFormat="1" applyFont="1" applyFill="1" applyBorder="1"/>
    <xf numFmtId="0" fontId="85" fillId="9" borderId="0" xfId="4" applyFont="1" applyFill="1" applyAlignment="1">
      <alignment vertical="center"/>
    </xf>
    <xf numFmtId="165" fontId="80" fillId="9" borderId="0" xfId="5" applyFont="1" applyFill="1" applyBorder="1" applyAlignment="1">
      <alignment vertical="center"/>
    </xf>
    <xf numFmtId="0" fontId="68" fillId="9" borderId="0" xfId="1" applyFont="1" applyFill="1" applyAlignment="1">
      <alignment horizontal="left" vertical="center" indent="1"/>
    </xf>
    <xf numFmtId="0" fontId="68" fillId="9" borderId="0" xfId="1" applyFont="1" applyFill="1" applyAlignment="1">
      <alignment horizontal="left" vertical="center"/>
    </xf>
    <xf numFmtId="165" fontId="68" fillId="9" borderId="0" xfId="5" applyFont="1" applyFill="1" applyBorder="1" applyAlignment="1">
      <alignment horizontal="left" vertical="center"/>
    </xf>
    <xf numFmtId="43" fontId="66" fillId="0" borderId="0" xfId="4" applyNumberFormat="1" applyFont="1"/>
    <xf numFmtId="0" fontId="81" fillId="9" borderId="6" xfId="1" applyFont="1" applyFill="1" applyBorder="1" applyAlignment="1">
      <alignment horizontal="left" vertical="center"/>
    </xf>
    <xf numFmtId="165" fontId="81" fillId="9" borderId="6" xfId="5" applyFont="1" applyFill="1" applyBorder="1" applyAlignment="1">
      <alignment horizontal="left" vertical="center"/>
    </xf>
    <xf numFmtId="165" fontId="81" fillId="9" borderId="16" xfId="5" applyFont="1" applyFill="1" applyBorder="1" applyAlignment="1">
      <alignment horizontal="left" vertical="center"/>
    </xf>
    <xf numFmtId="0" fontId="68" fillId="9" borderId="6" xfId="1" applyFont="1" applyFill="1" applyBorder="1" applyAlignment="1">
      <alignment horizontal="left" vertical="center"/>
    </xf>
    <xf numFmtId="165" fontId="68" fillId="9" borderId="6" xfId="5" applyFont="1" applyFill="1" applyBorder="1" applyAlignment="1">
      <alignment horizontal="left" vertical="center"/>
    </xf>
    <xf numFmtId="165" fontId="68" fillId="9" borderId="7" xfId="5" applyFont="1" applyFill="1" applyBorder="1" applyAlignment="1">
      <alignment horizontal="left" vertical="center"/>
    </xf>
    <xf numFmtId="0" fontId="68" fillId="9" borderId="49" xfId="1" applyFont="1" applyFill="1" applyBorder="1" applyAlignment="1">
      <alignment horizontal="left" vertical="center"/>
    </xf>
    <xf numFmtId="165" fontId="68" fillId="9" borderId="16" xfId="5" applyFont="1" applyFill="1" applyBorder="1" applyAlignment="1">
      <alignment horizontal="left" vertical="center"/>
    </xf>
    <xf numFmtId="165" fontId="4" fillId="0" borderId="0" xfId="5" applyFont="1" applyFill="1" applyBorder="1" applyAlignment="1">
      <alignment vertical="center"/>
    </xf>
    <xf numFmtId="165" fontId="27" fillId="0" borderId="0" xfId="5" applyFont="1" applyFill="1" applyAlignment="1">
      <alignment horizontal="left" vertical="center"/>
    </xf>
    <xf numFmtId="165" fontId="72" fillId="0" borderId="0" xfId="5" applyFont="1" applyAlignment="1">
      <alignment vertical="center"/>
    </xf>
    <xf numFmtId="0" fontId="66" fillId="8" borderId="0" xfId="4" applyFont="1" applyFill="1"/>
    <xf numFmtId="0" fontId="66" fillId="8" borderId="0" xfId="4" applyFont="1" applyFill="1" applyAlignment="1">
      <alignment wrapText="1"/>
    </xf>
    <xf numFmtId="0" fontId="61" fillId="8" borderId="0" xfId="4" applyFont="1" applyFill="1" applyAlignment="1">
      <alignment vertical="center"/>
    </xf>
    <xf numFmtId="0" fontId="27" fillId="9" borderId="0" xfId="4" applyFont="1" applyFill="1" applyAlignment="1">
      <alignment horizontal="left" vertical="center" wrapText="1" indent="2"/>
    </xf>
    <xf numFmtId="0" fontId="66" fillId="3" borderId="0" xfId="4" applyFont="1" applyFill="1"/>
    <xf numFmtId="0" fontId="86" fillId="0" borderId="0" xfId="4" applyFont="1"/>
    <xf numFmtId="0" fontId="29" fillId="0" borderId="0" xfId="4" applyFont="1" applyAlignment="1">
      <alignment wrapText="1"/>
    </xf>
    <xf numFmtId="165" fontId="29" fillId="0" borderId="0" xfId="5" applyFont="1" applyAlignment="1">
      <alignment wrapText="1"/>
    </xf>
    <xf numFmtId="0" fontId="77" fillId="0" borderId="32" xfId="4" applyFont="1" applyBorder="1"/>
    <xf numFmtId="165" fontId="77" fillId="0" borderId="50" xfId="5" applyFont="1" applyBorder="1"/>
    <xf numFmtId="0" fontId="77" fillId="0" borderId="0" xfId="4" applyFont="1"/>
    <xf numFmtId="165" fontId="77" fillId="0" borderId="0" xfId="5" applyFont="1" applyBorder="1"/>
    <xf numFmtId="166" fontId="77" fillId="0" borderId="50" xfId="5" applyNumberFormat="1" applyFont="1" applyBorder="1"/>
    <xf numFmtId="43" fontId="68" fillId="9" borderId="0" xfId="1" applyNumberFormat="1" applyFont="1" applyFill="1" applyAlignment="1">
      <alignment horizontal="left" vertical="center"/>
    </xf>
    <xf numFmtId="165" fontId="68" fillId="9" borderId="0" xfId="5" applyFont="1" applyFill="1" applyBorder="1" applyAlignment="1">
      <alignment horizontal="left" vertical="center" indent="1"/>
    </xf>
    <xf numFmtId="0" fontId="26" fillId="0" borderId="44" xfId="2" applyFont="1" applyFill="1" applyBorder="1" applyAlignment="1"/>
    <xf numFmtId="0" fontId="26" fillId="0" borderId="0" xfId="2" applyFont="1" applyFill="1" applyBorder="1" applyAlignment="1"/>
    <xf numFmtId="0" fontId="26" fillId="0" borderId="45" xfId="2" applyFont="1" applyFill="1" applyBorder="1" applyAlignment="1"/>
    <xf numFmtId="0" fontId="60" fillId="0" borderId="45" xfId="2" applyFont="1" applyFill="1" applyBorder="1" applyAlignment="1"/>
    <xf numFmtId="0" fontId="87" fillId="0" borderId="0" xfId="4" applyFont="1" applyAlignment="1">
      <alignment wrapText="1"/>
    </xf>
    <xf numFmtId="49" fontId="50" fillId="0" borderId="0" xfId="4" applyNumberFormat="1" applyFont="1" applyAlignment="1">
      <alignment horizontal="left" wrapText="1"/>
    </xf>
    <xf numFmtId="0" fontId="88" fillId="0" borderId="0" xfId="4" quotePrefix="1" applyFont="1" applyAlignment="1">
      <alignment wrapText="1"/>
    </xf>
    <xf numFmtId="49" fontId="17" fillId="0" borderId="0" xfId="4" applyNumberFormat="1" applyAlignment="1">
      <alignment wrapText="1"/>
    </xf>
    <xf numFmtId="0" fontId="89" fillId="14" borderId="51" xfId="4" applyFont="1" applyFill="1" applyBorder="1" applyAlignment="1">
      <alignment wrapText="1"/>
    </xf>
    <xf numFmtId="0" fontId="89" fillId="14" borderId="52" xfId="4" applyFont="1" applyFill="1" applyBorder="1" applyAlignment="1">
      <alignment wrapText="1"/>
    </xf>
    <xf numFmtId="0" fontId="17" fillId="0" borderId="53" xfId="4" applyBorder="1" applyAlignment="1">
      <alignment wrapText="1"/>
    </xf>
    <xf numFmtId="0" fontId="17" fillId="0" borderId="53" xfId="4" applyBorder="1"/>
    <xf numFmtId="170" fontId="19" fillId="3" borderId="13" xfId="5" applyNumberFormat="1" applyFont="1" applyFill="1" applyBorder="1" applyAlignment="1">
      <alignment vertical="center" wrapText="1"/>
    </xf>
    <xf numFmtId="43" fontId="19" fillId="3" borderId="13" xfId="10" applyFont="1" applyFill="1" applyBorder="1" applyAlignment="1">
      <alignment horizontal="right" wrapText="1"/>
    </xf>
    <xf numFmtId="0" fontId="5" fillId="0" borderId="0" xfId="1" applyFont="1" applyAlignment="1">
      <alignment horizontal="left" vertical="center" wrapText="1"/>
    </xf>
    <xf numFmtId="0" fontId="2" fillId="4" borderId="0" xfId="1" applyFont="1" applyFill="1" applyAlignment="1">
      <alignment horizontal="left" vertical="center" wrapText="1" indent="2"/>
    </xf>
    <xf numFmtId="0" fontId="28" fillId="4" borderId="0" xfId="2" applyFont="1" applyFill="1" applyBorder="1" applyAlignment="1">
      <alignment vertical="center"/>
    </xf>
    <xf numFmtId="0" fontId="38" fillId="4" borderId="0" xfId="2" applyFont="1" applyFill="1" applyBorder="1" applyAlignment="1">
      <alignment vertical="center" wrapText="1"/>
    </xf>
    <xf numFmtId="0" fontId="40" fillId="4" borderId="0" xfId="2" applyFont="1" applyFill="1" applyBorder="1" applyAlignment="1">
      <alignment vertical="center"/>
    </xf>
    <xf numFmtId="0" fontId="8" fillId="4" borderId="21" xfId="2" applyFont="1" applyFill="1" applyBorder="1" applyAlignment="1">
      <alignment horizontal="center" vertical="center"/>
    </xf>
    <xf numFmtId="0" fontId="8" fillId="4" borderId="26" xfId="2" applyFont="1" applyFill="1" applyBorder="1" applyAlignment="1">
      <alignment horizontal="center" vertical="center"/>
    </xf>
    <xf numFmtId="0" fontId="8" fillId="4" borderId="27" xfId="2" applyFont="1" applyFill="1" applyBorder="1" applyAlignment="1">
      <alignment horizontal="center" vertical="center"/>
    </xf>
    <xf numFmtId="0" fontId="8" fillId="4" borderId="28" xfId="2" applyFont="1" applyFill="1" applyBorder="1" applyAlignment="1">
      <alignment horizontal="center" vertical="center"/>
    </xf>
    <xf numFmtId="0" fontId="11" fillId="4" borderId="0" xfId="1" applyFont="1" applyFill="1" applyAlignment="1">
      <alignment horizontal="left" vertical="center"/>
    </xf>
    <xf numFmtId="0" fontId="51" fillId="4" borderId="0" xfId="1" applyFont="1" applyFill="1" applyAlignment="1">
      <alignment horizontal="left" vertical="center"/>
    </xf>
    <xf numFmtId="0" fontId="13" fillId="4" borderId="0" xfId="1" applyFont="1" applyFill="1" applyAlignment="1">
      <alignment horizontal="left" vertical="center" wrapText="1" indent="3"/>
    </xf>
    <xf numFmtId="0" fontId="22" fillId="4" borderId="0" xfId="1" applyFont="1" applyFill="1" applyAlignment="1">
      <alignment horizontal="left" vertical="center" wrapText="1" indent="3"/>
    </xf>
    <xf numFmtId="0" fontId="53" fillId="6" borderId="0" xfId="1" applyFont="1" applyFill="1"/>
    <xf numFmtId="0" fontId="1" fillId="6" borderId="0" xfId="1" applyFill="1"/>
    <xf numFmtId="0" fontId="11" fillId="0" borderId="36" xfId="1" applyFont="1" applyBorder="1" applyAlignment="1">
      <alignment vertical="center"/>
    </xf>
    <xf numFmtId="0" fontId="11" fillId="0" borderId="37" xfId="1" applyFont="1" applyBorder="1" applyAlignment="1">
      <alignment vertical="center"/>
    </xf>
    <xf numFmtId="0" fontId="5" fillId="0" borderId="22" xfId="1" applyFont="1" applyBorder="1" applyAlignment="1">
      <alignment horizontal="left" vertical="center"/>
    </xf>
    <xf numFmtId="0" fontId="34" fillId="0" borderId="0" xfId="4" applyFont="1" applyAlignment="1">
      <alignment vertical="center"/>
    </xf>
    <xf numFmtId="0" fontId="5" fillId="0" borderId="0" xfId="1" applyFont="1" applyAlignment="1">
      <alignment horizontal="left" vertical="center"/>
    </xf>
    <xf numFmtId="0" fontId="60" fillId="0" borderId="0" xfId="2" applyFont="1" applyFill="1" applyBorder="1" applyAlignment="1">
      <alignment horizontal="center" vertical="center"/>
    </xf>
    <xf numFmtId="0" fontId="27" fillId="8" borderId="0" xfId="1" applyFont="1" applyFill="1" applyAlignment="1">
      <alignment vertical="center" wrapText="1"/>
    </xf>
    <xf numFmtId="0" fontId="27" fillId="8" borderId="0" xfId="1" applyFont="1" applyFill="1" applyAlignment="1">
      <alignment horizontal="left" vertical="center" wrapText="1" indent="3"/>
    </xf>
    <xf numFmtId="0" fontId="14" fillId="9" borderId="0" xfId="2" applyFont="1" applyFill="1" applyAlignment="1"/>
    <xf numFmtId="0" fontId="16" fillId="9" borderId="0" xfId="2" applyFont="1" applyFill="1" applyAlignment="1"/>
    <xf numFmtId="0" fontId="26" fillId="8" borderId="44" xfId="2" applyFont="1" applyFill="1" applyBorder="1" applyAlignment="1">
      <alignment horizontal="center"/>
    </xf>
    <xf numFmtId="0" fontId="26" fillId="8" borderId="26" xfId="2" applyFont="1" applyFill="1" applyBorder="1" applyAlignment="1">
      <alignment horizontal="center"/>
    </xf>
    <xf numFmtId="0" fontId="26" fillId="8" borderId="0" xfId="2" applyFont="1" applyFill="1" applyAlignment="1">
      <alignment horizontal="center"/>
    </xf>
    <xf numFmtId="0" fontId="60" fillId="9" borderId="27" xfId="2" applyFont="1" applyFill="1" applyBorder="1" applyAlignment="1">
      <alignment horizontal="center"/>
    </xf>
    <xf numFmtId="0" fontId="60" fillId="9" borderId="28" xfId="2" applyFont="1" applyFill="1" applyBorder="1" applyAlignment="1">
      <alignment horizontal="center"/>
    </xf>
    <xf numFmtId="0" fontId="60" fillId="9" borderId="21" xfId="2" applyFont="1" applyFill="1" applyBorder="1" applyAlignment="1">
      <alignment horizontal="center"/>
    </xf>
    <xf numFmtId="0" fontId="60" fillId="9" borderId="0" xfId="2" applyFont="1" applyFill="1" applyBorder="1" applyAlignment="1">
      <alignment horizontal="center"/>
    </xf>
    <xf numFmtId="0" fontId="36" fillId="8" borderId="5" xfId="1" applyFont="1" applyFill="1" applyBorder="1" applyAlignment="1">
      <alignment vertical="center"/>
    </xf>
    <xf numFmtId="0" fontId="63" fillId="9" borderId="32" xfId="1" applyFont="1" applyFill="1" applyBorder="1" applyAlignment="1">
      <alignment horizontal="left" vertical="center"/>
    </xf>
    <xf numFmtId="0" fontId="27" fillId="0" borderId="0" xfId="1" applyFont="1" applyAlignment="1">
      <alignment horizontal="left" vertical="center"/>
    </xf>
    <xf numFmtId="0" fontId="26" fillId="8" borderId="0" xfId="2" applyFont="1" applyFill="1" applyBorder="1" applyAlignment="1">
      <alignment horizontal="center"/>
    </xf>
    <xf numFmtId="0" fontId="68" fillId="9" borderId="0" xfId="4" applyFont="1" applyFill="1" applyAlignment="1">
      <alignment horizontal="left" vertical="center" wrapText="1" indent="2"/>
    </xf>
    <xf numFmtId="0" fontId="61" fillId="8" borderId="0" xfId="4" applyFont="1" applyFill="1" applyAlignment="1">
      <alignment vertical="center" wrapText="1"/>
    </xf>
    <xf numFmtId="0" fontId="27" fillId="9" borderId="0" xfId="4" applyFont="1" applyFill="1" applyAlignment="1">
      <alignment horizontal="left" vertical="center" wrapText="1" indent="3"/>
    </xf>
    <xf numFmtId="0" fontId="30" fillId="8" borderId="0" xfId="1" applyFont="1" applyFill="1" applyAlignment="1">
      <alignment horizontal="left" vertical="center" wrapText="1"/>
    </xf>
    <xf numFmtId="0" fontId="74" fillId="8" borderId="0" xfId="1" applyFont="1" applyFill="1" applyAlignment="1">
      <alignment horizontal="left" vertical="center" wrapText="1" indent="3"/>
    </xf>
    <xf numFmtId="0" fontId="74" fillId="9" borderId="0" xfId="4" applyFont="1" applyFill="1" applyAlignment="1">
      <alignment horizontal="left" vertical="center" wrapText="1" indent="3"/>
    </xf>
    <xf numFmtId="0" fontId="74" fillId="9" borderId="0" xfId="4" applyFont="1" applyFill="1" applyAlignment="1">
      <alignment horizontal="left" vertical="center" wrapText="1"/>
    </xf>
    <xf numFmtId="0" fontId="74" fillId="9" borderId="0" xfId="4" applyFont="1" applyFill="1" applyAlignment="1">
      <alignment horizontal="left" vertical="top" wrapText="1" indent="3"/>
    </xf>
    <xf numFmtId="0" fontId="20" fillId="9" borderId="1" xfId="2" applyFont="1" applyFill="1" applyBorder="1" applyAlignment="1">
      <alignment horizontal="left" vertical="center" wrapText="1"/>
    </xf>
    <xf numFmtId="0" fontId="20" fillId="9" borderId="0" xfId="2" applyFont="1" applyFill="1" applyBorder="1" applyAlignment="1">
      <alignment horizontal="left" vertical="center" wrapText="1"/>
    </xf>
    <xf numFmtId="0" fontId="68" fillId="3" borderId="1" xfId="2" applyFont="1" applyFill="1" applyBorder="1" applyAlignment="1">
      <alignment horizontal="left" vertical="center" wrapText="1"/>
    </xf>
    <xf numFmtId="0" fontId="83" fillId="9" borderId="0" xfId="4" applyFont="1" applyFill="1" applyAlignment="1">
      <alignment vertical="center" wrapText="1"/>
    </xf>
    <xf numFmtId="0" fontId="60" fillId="9" borderId="45" xfId="2" applyFont="1" applyFill="1" applyBorder="1" applyAlignment="1">
      <alignment horizontal="center"/>
    </xf>
    <xf numFmtId="0" fontId="67" fillId="9" borderId="0" xfId="2" applyFont="1" applyFill="1" applyAlignment="1"/>
    <xf numFmtId="0" fontId="84" fillId="9" borderId="0" xfId="2" applyFont="1" applyFill="1" applyAlignment="1"/>
    <xf numFmtId="0" fontId="20" fillId="0" borderId="0" xfId="2" applyFont="1" applyFill="1" applyBorder="1" applyAlignment="1">
      <alignment horizontal="left" vertical="center" wrapText="1"/>
    </xf>
    <xf numFmtId="0" fontId="26" fillId="8" borderId="45" xfId="2" applyFont="1" applyFill="1" applyBorder="1" applyAlignment="1">
      <alignment horizontal="center"/>
    </xf>
    <xf numFmtId="0" fontId="68" fillId="9" borderId="0" xfId="1" applyFont="1" applyFill="1" applyAlignment="1">
      <alignment horizontal="left" vertical="center"/>
    </xf>
    <xf numFmtId="0" fontId="27" fillId="9" borderId="0" xfId="4" applyFont="1" applyFill="1" applyAlignment="1">
      <alignment horizontal="left" vertical="center" wrapText="1" indent="2"/>
    </xf>
    <xf numFmtId="0" fontId="27" fillId="9" borderId="0" xfId="4" applyFont="1" applyFill="1" applyAlignment="1">
      <alignment horizontal="left" vertical="center" wrapText="1"/>
    </xf>
    <xf numFmtId="0" fontId="36" fillId="9" borderId="0" xfId="1" applyFont="1" applyFill="1" applyAlignment="1">
      <alignment vertical="center"/>
    </xf>
    <xf numFmtId="0" fontId="20" fillId="3" borderId="0" xfId="2" applyFont="1" applyFill="1" applyBorder="1" applyAlignment="1">
      <alignment horizontal="left" vertical="center" wrapText="1"/>
    </xf>
    <xf numFmtId="0" fontId="20" fillId="3" borderId="1" xfId="2" applyFont="1" applyFill="1" applyBorder="1" applyAlignment="1">
      <alignment horizontal="left" vertical="center" wrapText="1"/>
    </xf>
  </cellXfs>
  <cellStyles count="11">
    <cellStyle name="Comma" xfId="10" builtinId="3"/>
    <cellStyle name="Comma 2" xfId="5" xr:uid="{1F4B0126-02D2-407B-8842-52A2FAADF069}"/>
    <cellStyle name="Explanatory Text 2" xfId="6" xr:uid="{3732CB3E-A1BF-468B-9D49-CE71D5330EAA}"/>
    <cellStyle name="Hyperlink 2" xfId="3" xr:uid="{BF1FF857-D5BE-48BC-9AB6-AD82EB9081F5}"/>
    <cellStyle name="Hyperlink 3" xfId="2" xr:uid="{5B9F72D3-26E2-48DF-A632-582773A9916A}"/>
    <cellStyle name="Lien hypertexte 2" xfId="9" xr:uid="{52773B81-C191-4B6F-95F3-3E69C7228C2A}"/>
    <cellStyle name="Normal" xfId="0" builtinId="0"/>
    <cellStyle name="Normal 2" xfId="1" xr:uid="{51C75798-A0C8-4CDC-AFF8-A63B2C520C47}"/>
    <cellStyle name="Normal 3" xfId="4" xr:uid="{1AAF5DFC-5EA4-45BA-B62C-D3D1FD501992}"/>
    <cellStyle name="Percent 2" xfId="7" xr:uid="{E173CAE0-E191-4937-83CF-6EB929375359}"/>
    <cellStyle name="pvtRow" xfId="8" xr:uid="{E30F1158-736A-4DD2-A686-82D78644E1C8}"/>
  </cellStyles>
  <dxfs count="113">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scheme val="none"/>
      </font>
      <numFmt numFmtId="0" formatCode="General"/>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numFmt numFmtId="166" formatCode="_ * #,##0_ ;_ * \-#,##0_ ;_ * &quot;-&quot;??_ ;_ @_ "/>
    </dxf>
    <dxf>
      <font>
        <strike val="0"/>
        <outline val="0"/>
        <shadow val="0"/>
        <vertAlign val="baseline"/>
        <name val="Franklin Gothic Book"/>
        <scheme val="none"/>
      </font>
    </dxf>
    <dxf>
      <font>
        <strike val="0"/>
        <outline val="0"/>
        <shadow val="0"/>
        <vertAlign val="baseline"/>
        <name val="Franklin Gothic Book"/>
        <scheme val="none"/>
      </font>
    </dxf>
    <dxf>
      <font>
        <b val="0"/>
        <i val="0"/>
        <strike val="0"/>
        <condense val="0"/>
        <extend val="0"/>
        <outline val="0"/>
        <shadow val="0"/>
        <u val="none"/>
        <vertAlign val="baseline"/>
        <sz val="10.5"/>
        <color theme="1"/>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numFmt numFmtId="0" formatCode="General"/>
    </dxf>
    <dxf>
      <font>
        <strike val="0"/>
        <outline val="0"/>
        <shadow val="0"/>
        <vertAlign val="baseline"/>
        <name val="Franklin Gothic Book"/>
        <scheme val="none"/>
      </font>
    </dxf>
    <dxf>
      <font>
        <strike val="0"/>
        <outline val="0"/>
        <shadow val="0"/>
        <vertAlign val="baseline"/>
        <name val="Franklin Gothic Book"/>
        <scheme val="none"/>
      </font>
    </dxf>
    <dxf>
      <font>
        <b val="0"/>
        <i val="0"/>
        <strike val="0"/>
        <condense val="0"/>
        <extend val="0"/>
        <outline val="0"/>
        <shadow val="0"/>
        <u val="none"/>
        <vertAlign val="baseline"/>
        <sz val="10.5"/>
        <color theme="1"/>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numFmt numFmtId="0" formatCode="General"/>
    </dxf>
    <dxf>
      <font>
        <strike val="0"/>
        <outline val="0"/>
        <shadow val="0"/>
        <vertAlign val="baseline"/>
        <name val="Franklin Gothic Book"/>
        <scheme val="none"/>
      </font>
      <numFmt numFmtId="0" formatCode="General"/>
    </dxf>
    <dxf>
      <font>
        <strike val="0"/>
        <outline val="0"/>
        <shadow val="0"/>
        <vertAlign val="baseline"/>
        <name val="Franklin Gothic Book"/>
        <scheme val="none"/>
      </font>
      <numFmt numFmtId="0" formatCode="General"/>
    </dxf>
    <dxf>
      <font>
        <strike val="0"/>
        <outline val="0"/>
        <shadow val="0"/>
        <vertAlign val="baseline"/>
        <name val="Franklin Gothic Book"/>
        <scheme val="none"/>
      </font>
      <numFmt numFmtId="0" formatCode="General"/>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vertAlign val="baseline"/>
        <name val="Franklin Gothic Book"/>
        <scheme val="none"/>
      </font>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0.00\ _€"/>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scheme val="none"/>
      </font>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i/>
        <strike val="0"/>
        <outline val="0"/>
        <shadow val="0"/>
        <vertAlign val="baseline"/>
        <sz val="12"/>
        <name val="Franklin Gothic Book"/>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scheme val="none"/>
      </font>
      <numFmt numFmtId="169" formatCode="_-* #,##0.00\ _€_-;\-* #,##0.00\ _€_-;_-* &quot;-&quot;??\ _€_-;_-@_-"/>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scheme val="none"/>
      </font>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2" defaultTableStyle="TableStyleMedium2" defaultPivotStyle="PivotStyleLight16">
    <tableStyle name="EITI Table" pivot="0" count="3" xr9:uid="{F2562F5A-2F21-48AD-B8C1-42D311D93D3C}">
      <tableStyleElement type="headerRow" dxfId="112"/>
      <tableStyleElement type="firstRowStripe" dxfId="111"/>
      <tableStyleElement type="secondRowStripe" dxfId="110"/>
    </tableStyle>
    <tableStyle name="EITI Table 2" pivot="0" count="3" xr9:uid="{435EB714-BAB1-4A64-9A3F-FC3F0EDF34CB}">
      <tableStyleElement type="headerRow" dxfId="109"/>
      <tableStyleElement type="firstRowStripe" dxfId="108"/>
      <tableStyleElement type="secondRowStripe" dxfId="107"/>
    </tableStyle>
  </tableStyles>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4320" y="0"/>
          <a:ext cx="1736679" cy="995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00000000-0008-0000-0200-000003000000}"/>
            </a:ext>
          </a:extLst>
        </xdr:cNvPr>
        <xdr:cNvGrpSpPr>
          <a:grpSpLocks/>
        </xdr:cNvGrpSpPr>
      </xdr:nvGrpSpPr>
      <xdr:grpSpPr bwMode="auto">
        <a:xfrm>
          <a:off x="281214" y="1016000"/>
          <a:ext cx="13180786" cy="45925"/>
          <a:chOff x="1134" y="1904"/>
          <a:chExt cx="9546" cy="181"/>
        </a:xfrm>
      </xdr:grpSpPr>
      <xdr:sp macro="" textlink="">
        <xdr:nvSpPr>
          <xdr:cNvPr id="4" name="Rectangle 3">
            <a:extLst>
              <a:ext uri="{FF2B5EF4-FFF2-40B4-BE49-F238E27FC236}">
                <a16:creationId xmlns:a16="http://schemas.microsoft.com/office/drawing/2014/main" id="{00000000-0008-0000-0200-000004000000}"/>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00000000-0008-0000-0200-00000500000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00000000-0008-0000-0200-000006000000}"/>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00000000-0008-0000-0200-000007000000}"/>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00000000-0008-0000-0200-000008000000}"/>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00000000-0008-0000-0200-000009000000}"/>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00000000-0008-0000-0200-00000A000000}"/>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00000000-0008-0000-0200-00000B000000}"/>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1">
          <a:extLst>
            <a:ext uri="{FF2B5EF4-FFF2-40B4-BE49-F238E27FC236}">
              <a16:creationId xmlns:a16="http://schemas.microsoft.com/office/drawing/2014/main" id="{1B6D17DC-BE4B-4D58-A006-8B12D3E83A57}"/>
            </a:ext>
          </a:extLst>
        </xdr:cNvPr>
        <xdr:cNvGrpSpPr>
          <a:grpSpLocks/>
        </xdr:cNvGrpSpPr>
      </xdr:nvGrpSpPr>
      <xdr:grpSpPr bwMode="auto">
        <a:xfrm>
          <a:off x="281214" y="0"/>
          <a:ext cx="16500929" cy="0"/>
          <a:chOff x="1133" y="1230"/>
          <a:chExt cx="8460" cy="208"/>
        </a:xfrm>
      </xdr:grpSpPr>
      <xdr:sp macro="" textlink="">
        <xdr:nvSpPr>
          <xdr:cNvPr id="3" name="Rektangel 2">
            <a:extLst>
              <a:ext uri="{FF2B5EF4-FFF2-40B4-BE49-F238E27FC236}">
                <a16:creationId xmlns:a16="http://schemas.microsoft.com/office/drawing/2014/main" id="{25819B48-5A96-346E-AC81-9B1D1CE9BB87}"/>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2429E2A2-70B8-65B5-48A7-E952D43B2E02}"/>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2285999</xdr:colOff>
      <xdr:row>0</xdr:row>
      <xdr:rowOff>0</xdr:rowOff>
    </xdr:to>
    <xdr:grpSp>
      <xdr:nvGrpSpPr>
        <xdr:cNvPr id="2" name="Group 1">
          <a:extLst>
            <a:ext uri="{FF2B5EF4-FFF2-40B4-BE49-F238E27FC236}">
              <a16:creationId xmlns:a16="http://schemas.microsoft.com/office/drawing/2014/main" id="{209DB0C4-8708-4B04-B9E5-7202D69EAF6C}"/>
            </a:ext>
          </a:extLst>
        </xdr:cNvPr>
        <xdr:cNvGrpSpPr>
          <a:grpSpLocks/>
        </xdr:cNvGrpSpPr>
      </xdr:nvGrpSpPr>
      <xdr:grpSpPr bwMode="auto">
        <a:xfrm>
          <a:off x="266699" y="0"/>
          <a:ext cx="13205883" cy="0"/>
          <a:chOff x="1133" y="1230"/>
          <a:chExt cx="8460" cy="208"/>
        </a:xfrm>
      </xdr:grpSpPr>
      <xdr:sp macro="" textlink="">
        <xdr:nvSpPr>
          <xdr:cNvPr id="3" name="Rektangel 2">
            <a:extLst>
              <a:ext uri="{FF2B5EF4-FFF2-40B4-BE49-F238E27FC236}">
                <a16:creationId xmlns:a16="http://schemas.microsoft.com/office/drawing/2014/main" id="{278DD7B9-5A70-93EB-64D5-8EA93FAE0B1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2E5D53BA-599D-E36F-4AA7-1C920272E17D}"/>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BEF0615E-2C26-4051-BED0-3008981A4B79}"/>
            </a:ext>
          </a:extLst>
        </xdr:cNvPr>
        <xdr:cNvGrpSpPr>
          <a:grpSpLocks/>
        </xdr:cNvGrpSpPr>
      </xdr:nvGrpSpPr>
      <xdr:grpSpPr bwMode="auto">
        <a:xfrm>
          <a:off x="208643" y="0"/>
          <a:ext cx="21263428" cy="0"/>
          <a:chOff x="1133" y="1230"/>
          <a:chExt cx="8460" cy="208"/>
        </a:xfrm>
      </xdr:grpSpPr>
      <xdr:sp macro="" textlink="">
        <xdr:nvSpPr>
          <xdr:cNvPr id="3" name="Rektangel 2">
            <a:extLst>
              <a:ext uri="{FF2B5EF4-FFF2-40B4-BE49-F238E27FC236}">
                <a16:creationId xmlns:a16="http://schemas.microsoft.com/office/drawing/2014/main" id="{22FF6CE8-659E-78F1-18CB-1669502BCC80}"/>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737307B7-748B-54DE-BD11-18125ADBF54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6613</xdr:colOff>
      <xdr:row>135</xdr:row>
      <xdr:rowOff>41750</xdr:rowOff>
    </xdr:to>
    <xdr:pic>
      <xdr:nvPicPr>
        <xdr:cNvPr id="5" name="Picture 4">
          <a:extLst>
            <a:ext uri="{FF2B5EF4-FFF2-40B4-BE49-F238E27FC236}">
              <a16:creationId xmlns:a16="http://schemas.microsoft.com/office/drawing/2014/main" id="{219E3365-E245-4CE3-9B40-18F997C0F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80615" y="6893110"/>
          <a:ext cx="6493698" cy="88718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8349C1EA-B7AB-43C3-AAAF-0EF27D141DF7}"/>
            </a:ext>
          </a:extLst>
        </xdr:cNvPr>
        <xdr:cNvSpPr>
          <a:spLocks noChangeAspect="1" noChangeArrowheads="1"/>
        </xdr:cNvSpPr>
      </xdr:nvSpPr>
      <xdr:spPr bwMode="auto">
        <a:xfrm>
          <a:off x="12998450" y="125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8F611852-B016-42F8-B91F-E39E71C281F1}"/>
            </a:ext>
          </a:extLst>
        </xdr:cNvPr>
        <xdr:cNvSpPr>
          <a:spLocks noChangeAspect="1" noChangeArrowheads="1"/>
        </xdr:cNvSpPr>
      </xdr:nvSpPr>
      <xdr:spPr bwMode="auto">
        <a:xfrm>
          <a:off x="12998450" y="21463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36E94669-E202-4B19-A565-EC47E0C526DC}"/>
            </a:ext>
          </a:extLst>
        </xdr:cNvPr>
        <xdr:cNvSpPr>
          <a:spLocks noChangeAspect="1" noChangeArrowheads="1"/>
        </xdr:cNvSpPr>
      </xdr:nvSpPr>
      <xdr:spPr bwMode="auto">
        <a:xfrm>
          <a:off x="12998450" y="481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6381F987-966A-4B84-AFE9-949D17A2764F}"/>
            </a:ext>
          </a:extLst>
        </xdr:cNvPr>
        <xdr:cNvSpPr>
          <a:spLocks noChangeAspect="1" noChangeArrowheads="1"/>
        </xdr:cNvSpPr>
      </xdr:nvSpPr>
      <xdr:spPr bwMode="auto">
        <a:xfrm>
          <a:off x="12998450" y="552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50D45742-0E74-46C5-A56D-42E3D51D2AD9}"/>
            </a:ext>
          </a:extLst>
        </xdr:cNvPr>
        <xdr:cNvSpPr>
          <a:spLocks noChangeAspect="1" noChangeArrowheads="1"/>
        </xdr:cNvSpPr>
      </xdr:nvSpPr>
      <xdr:spPr bwMode="auto">
        <a:xfrm>
          <a:off x="12998450" y="712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7" name="AutoShape 265">
          <a:extLst>
            <a:ext uri="{FF2B5EF4-FFF2-40B4-BE49-F238E27FC236}">
              <a16:creationId xmlns:a16="http://schemas.microsoft.com/office/drawing/2014/main" id="{50ED9DF3-6A10-41A1-9328-6DE419CA2172}"/>
            </a:ext>
          </a:extLst>
        </xdr:cNvPr>
        <xdr:cNvSpPr>
          <a:spLocks noChangeAspect="1" noChangeArrowheads="1"/>
        </xdr:cNvSpPr>
      </xdr:nvSpPr>
      <xdr:spPr bwMode="auto">
        <a:xfrm>
          <a:off x="12998450" y="1388110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38403599-5397-45F9-863B-F93A616E3133}"/>
            </a:ext>
          </a:extLst>
        </xdr:cNvPr>
        <xdr:cNvSpPr>
          <a:spLocks noChangeAspect="1" noChangeArrowheads="1"/>
        </xdr:cNvSpPr>
      </xdr:nvSpPr>
      <xdr:spPr bwMode="auto">
        <a:xfrm>
          <a:off x="12998450" y="140589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9" name="AutoShape 267">
          <a:extLst>
            <a:ext uri="{FF2B5EF4-FFF2-40B4-BE49-F238E27FC236}">
              <a16:creationId xmlns:a16="http://schemas.microsoft.com/office/drawing/2014/main" id="{9CBAC2EE-5F18-4523-911F-604E835AF38B}"/>
            </a:ext>
          </a:extLst>
        </xdr:cNvPr>
        <xdr:cNvSpPr>
          <a:spLocks noChangeAspect="1" noChangeArrowheads="1"/>
        </xdr:cNvSpPr>
      </xdr:nvSpPr>
      <xdr:spPr bwMode="auto">
        <a:xfrm>
          <a:off x="12998450" y="1423670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10" name="AutoShape 268">
          <a:extLst>
            <a:ext uri="{FF2B5EF4-FFF2-40B4-BE49-F238E27FC236}">
              <a16:creationId xmlns:a16="http://schemas.microsoft.com/office/drawing/2014/main" id="{74ABBE0C-3A74-432F-A7EC-9C636BC22AB9}"/>
            </a:ext>
          </a:extLst>
        </xdr:cNvPr>
        <xdr:cNvSpPr>
          <a:spLocks noChangeAspect="1" noChangeArrowheads="1"/>
        </xdr:cNvSpPr>
      </xdr:nvSpPr>
      <xdr:spPr bwMode="auto">
        <a:xfrm>
          <a:off x="12998450" y="1548130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120651</xdr:rowOff>
    </xdr:to>
    <xdr:sp macro="" textlink="">
      <xdr:nvSpPr>
        <xdr:cNvPr id="11" name="AutoShape 269">
          <a:extLst>
            <a:ext uri="{FF2B5EF4-FFF2-40B4-BE49-F238E27FC236}">
              <a16:creationId xmlns:a16="http://schemas.microsoft.com/office/drawing/2014/main" id="{0D70C7FC-273E-4690-97C9-DCE45077A38D}"/>
            </a:ext>
          </a:extLst>
        </xdr:cNvPr>
        <xdr:cNvSpPr>
          <a:spLocks noChangeAspect="1" noChangeArrowheads="1"/>
        </xdr:cNvSpPr>
      </xdr:nvSpPr>
      <xdr:spPr bwMode="auto">
        <a:xfrm>
          <a:off x="12998450" y="185039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9AF857BF-6FCE-4F51-B6A2-3B4D25D66C73}"/>
            </a:ext>
          </a:extLst>
        </xdr:cNvPr>
        <xdr:cNvSpPr>
          <a:spLocks noChangeAspect="1" noChangeArrowheads="1"/>
        </xdr:cNvSpPr>
      </xdr:nvSpPr>
      <xdr:spPr bwMode="auto">
        <a:xfrm>
          <a:off x="12998450" y="225933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13" name="AutoShape 271">
          <a:extLst>
            <a:ext uri="{FF2B5EF4-FFF2-40B4-BE49-F238E27FC236}">
              <a16:creationId xmlns:a16="http://schemas.microsoft.com/office/drawing/2014/main" id="{A535D744-2B88-4893-84BD-743230214912}"/>
            </a:ext>
          </a:extLst>
        </xdr:cNvPr>
        <xdr:cNvSpPr>
          <a:spLocks noChangeAspect="1" noChangeArrowheads="1"/>
        </xdr:cNvSpPr>
      </xdr:nvSpPr>
      <xdr:spPr bwMode="auto">
        <a:xfrm>
          <a:off x="12998450" y="229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120651</xdr:rowOff>
    </xdr:to>
    <xdr:sp macro="" textlink="">
      <xdr:nvSpPr>
        <xdr:cNvPr id="14" name="AutoShape 272">
          <a:extLst>
            <a:ext uri="{FF2B5EF4-FFF2-40B4-BE49-F238E27FC236}">
              <a16:creationId xmlns:a16="http://schemas.microsoft.com/office/drawing/2014/main" id="{B9B2E913-F70A-4622-964D-1CDD15CB948E}"/>
            </a:ext>
          </a:extLst>
        </xdr:cNvPr>
        <xdr:cNvSpPr>
          <a:spLocks noChangeAspect="1" noChangeArrowheads="1"/>
        </xdr:cNvSpPr>
      </xdr:nvSpPr>
      <xdr:spPr bwMode="auto">
        <a:xfrm>
          <a:off x="12998450" y="254381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1ED393E4-FE27-484B-9281-670A21B70750}"/>
            </a:ext>
          </a:extLst>
        </xdr:cNvPr>
        <xdr:cNvSpPr>
          <a:spLocks noChangeAspect="1" noChangeArrowheads="1"/>
        </xdr:cNvSpPr>
      </xdr:nvSpPr>
      <xdr:spPr bwMode="auto">
        <a:xfrm>
          <a:off x="12998450" y="265049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120651</xdr:rowOff>
    </xdr:to>
    <xdr:sp macro="" textlink="">
      <xdr:nvSpPr>
        <xdr:cNvPr id="16" name="AutoShape 274">
          <a:extLst>
            <a:ext uri="{FF2B5EF4-FFF2-40B4-BE49-F238E27FC236}">
              <a16:creationId xmlns:a16="http://schemas.microsoft.com/office/drawing/2014/main" id="{C2575B4A-0F7B-4424-8506-A843D4AE96E1}"/>
            </a:ext>
          </a:extLst>
        </xdr:cNvPr>
        <xdr:cNvSpPr>
          <a:spLocks noChangeAspect="1" noChangeArrowheads="1"/>
        </xdr:cNvSpPr>
      </xdr:nvSpPr>
      <xdr:spPr bwMode="auto">
        <a:xfrm>
          <a:off x="12998450" y="266827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1AB62541-9575-4DFE-B026-EF3DB37B701D}"/>
            </a:ext>
          </a:extLst>
        </xdr:cNvPr>
        <xdr:cNvSpPr>
          <a:spLocks noChangeAspect="1" noChangeArrowheads="1"/>
        </xdr:cNvSpPr>
      </xdr:nvSpPr>
      <xdr:spPr bwMode="auto">
        <a:xfrm>
          <a:off x="12998450" y="286385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120649</xdr:rowOff>
    </xdr:to>
    <xdr:sp macro="" textlink="">
      <xdr:nvSpPr>
        <xdr:cNvPr id="18" name="AutoShape 276">
          <a:extLst>
            <a:ext uri="{FF2B5EF4-FFF2-40B4-BE49-F238E27FC236}">
              <a16:creationId xmlns:a16="http://schemas.microsoft.com/office/drawing/2014/main" id="{2C9E2708-D5CA-496F-B74E-B6E0E45976D1}"/>
            </a:ext>
          </a:extLst>
        </xdr:cNvPr>
        <xdr:cNvSpPr>
          <a:spLocks noChangeAspect="1" noChangeArrowheads="1"/>
        </xdr:cNvSpPr>
      </xdr:nvSpPr>
      <xdr:spPr bwMode="auto">
        <a:xfrm>
          <a:off x="12998450" y="305943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6F9736CB-8463-4D67-9C25-2A4F88DEDBB4}"/>
            </a:ext>
          </a:extLst>
        </xdr:cNvPr>
        <xdr:cNvSpPr>
          <a:spLocks noChangeAspect="1" noChangeArrowheads="1"/>
        </xdr:cNvSpPr>
      </xdr:nvSpPr>
      <xdr:spPr bwMode="auto">
        <a:xfrm>
          <a:off x="12998450" y="334391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lexgordy/Downloads/en_eiti_summary_data_template_2.0_1%20(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extractives.sharepoint.com/sites/Data/Shared%20Documents/Summary%20data/Democratic%20Republic%20of%20the%20Congo/2019%20DRC%20Summary%20Data%20FR%20v2.xlsx" TargetMode="External"/><Relationship Id="rId1" Type="http://schemas.openxmlformats.org/officeDocument/2006/relationships/externalLinkPath" Target="2019%20DRC%20Summary%20Data%20FR%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lexgordy/Downloads/en_eiti_summary_data_template_2.0_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 val="Listes"/>
    </sheetNames>
    <sheetDataSet>
      <sheetData sheetId="0">
        <row r="4">
          <cell r="G4" t="str">
            <v>YYYY-MM-DD</v>
          </cell>
        </row>
      </sheetData>
      <sheetData sheetId="1">
        <row r="44">
          <cell r="E44" t="str">
            <v>XXX</v>
          </cell>
        </row>
      </sheetData>
      <sheetData sheetId="2">
        <row r="11">
          <cell r="D11" t="str">
            <v>Cells in light blue are for voluntary input</v>
          </cell>
        </row>
      </sheetData>
      <sheetData sheetId="3"/>
      <sheetData sheetId="4"/>
      <sheetData sheetId="5"/>
      <sheetData sheetId="6">
        <row r="4">
          <cell r="I4" t="str">
            <v>Yes</v>
          </cell>
        </row>
        <row r="5">
          <cell r="I5" t="str">
            <v>Partially</v>
          </cell>
        </row>
      </sheetData>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2019 DRC Summary Data FR v2"/>
    </sheetNames>
    <sheetDataSet>
      <sheetData sheetId="0">
        <row r="4">
          <cell r="G4" t="str">
            <v>AAAA-MM-JJ</v>
          </cell>
        </row>
      </sheetData>
      <sheetData sheetId="1">
        <row r="17">
          <cell r="E17" t="str">
            <v>CDF</v>
          </cell>
        </row>
        <row r="62">
          <cell r="E62" t="str">
            <v>CDF</v>
          </cell>
        </row>
        <row r="63">
          <cell r="E63">
            <v>1620</v>
          </cell>
        </row>
      </sheetData>
      <sheetData sheetId="2">
        <row r="17">
          <cell r="D17" t="str">
            <v>Les cellules en bleu pâle ne servent qu’à indiquer les sources et/ou inscrire des commentaires</v>
          </cell>
        </row>
        <row r="22">
          <cell r="D22" t="str">
            <v>Inclusion</v>
          </cell>
        </row>
        <row r="25">
          <cell r="D25" t="str">
            <v>Oui, divulgation systématique</v>
          </cell>
        </row>
        <row r="26">
          <cell r="D26" t="str">
            <v>Oui, à travers le rapportage ITIE</v>
          </cell>
        </row>
        <row r="27">
          <cell r="D27" t="str">
            <v>Oui, à travers le rapportage ITIE</v>
          </cell>
        </row>
        <row r="28">
          <cell r="D28" t="str">
            <v>Oui, à travers le rapportage ITIE</v>
          </cell>
        </row>
        <row r="29">
          <cell r="D29" t="str">
            <v>Oui, à travers le rapportage ITIE</v>
          </cell>
        </row>
        <row r="33">
          <cell r="D33" t="str">
            <v>Oui, divulgation systématique</v>
          </cell>
        </row>
        <row r="34">
          <cell r="D34" t="str">
            <v>Oui, à travers le rapportage ITIE</v>
          </cell>
        </row>
        <row r="35">
          <cell r="D35" t="str">
            <v>Oui, à travers le rapportage ITIE</v>
          </cell>
        </row>
        <row r="36">
          <cell r="D36" t="str">
            <v>Oui, à travers le rapportage ITIE</v>
          </cell>
        </row>
        <row r="37">
          <cell r="D37" t="str">
            <v>Oui, à travers le rapportage ITIE</v>
          </cell>
        </row>
        <row r="38">
          <cell r="D38" t="str">
            <v>Oui, à travers le rapportage ITIE</v>
          </cell>
        </row>
        <row r="39">
          <cell r="D39">
            <v>500</v>
          </cell>
        </row>
        <row r="42">
          <cell r="D42" t="str">
            <v>Oui, divulgation systématique</v>
          </cell>
        </row>
        <row r="43">
          <cell r="D43" t="str">
            <v>Oui, à travers le rapportage ITIE</v>
          </cell>
        </row>
        <row r="44">
          <cell r="D44" t="str">
            <v>Sans objet.</v>
          </cell>
        </row>
        <row r="47">
          <cell r="D47" t="str">
            <v>Oui, divulgation systématique</v>
          </cell>
        </row>
        <row r="48">
          <cell r="D48" t="str">
            <v>Oui, à travers le rapportage ITIE</v>
          </cell>
        </row>
        <row r="49">
          <cell r="D49" t="str">
            <v>Oui, divulgation systématique</v>
          </cell>
        </row>
        <row r="50">
          <cell r="D50" t="str">
            <v>Oui, à travers le rapportage ITIE</v>
          </cell>
        </row>
        <row r="51">
          <cell r="D51" t="str">
            <v>Oui, divulgation systématique</v>
          </cell>
        </row>
        <row r="52">
          <cell r="D52" t="str">
            <v>Sans objet.</v>
          </cell>
        </row>
        <row r="55">
          <cell r="D55" t="str">
            <v>Oui, à travers le rapportage ITIE</v>
          </cell>
        </row>
        <row r="57">
          <cell r="D57" t="str">
            <v>Oui, divulgation systématique</v>
          </cell>
        </row>
        <row r="58">
          <cell r="D58" t="str">
            <v>Oui, à travers le rapportage ITIE</v>
          </cell>
        </row>
        <row r="59">
          <cell r="D59" t="str">
            <v>Oui, divulgation systématique</v>
          </cell>
        </row>
        <row r="60">
          <cell r="D60" t="str">
            <v>Oui, à travers le rapportage ITIE</v>
          </cell>
        </row>
        <row r="63">
          <cell r="D63" t="str">
            <v>Oui, à travers le rapportage ITIE</v>
          </cell>
        </row>
        <row r="65">
          <cell r="D65" t="str">
            <v>GECAMINES</v>
          </cell>
        </row>
        <row r="66">
          <cell r="D66" t="str">
            <v>COMINIERE</v>
          </cell>
        </row>
        <row r="68">
          <cell r="D68" t="str">
            <v>Oui, à travers le rapportage ITIE</v>
          </cell>
        </row>
        <row r="71">
          <cell r="D71" t="str">
            <v>Oui, à travers le rapportage ITIE</v>
          </cell>
        </row>
        <row r="75">
          <cell r="D75" t="str">
            <v>Oui, à travers le rapportage ITIE</v>
          </cell>
        </row>
        <row r="76">
          <cell r="D76" t="str">
            <v>Oui, divulgation systématique</v>
          </cell>
        </row>
        <row r="77">
          <cell r="D77" t="str">
            <v>Oui, à travers le rapportage ITIE</v>
          </cell>
        </row>
        <row r="78">
          <cell r="D78">
            <v>1420200</v>
          </cell>
        </row>
        <row r="79">
          <cell r="D79">
            <v>5320094</v>
          </cell>
        </row>
        <row r="80">
          <cell r="D80">
            <v>0.3</v>
          </cell>
        </row>
        <row r="82">
          <cell r="D82">
            <v>3.2</v>
          </cell>
        </row>
        <row r="84">
          <cell r="D84">
            <v>15.899999999999901</v>
          </cell>
        </row>
        <row r="86">
          <cell r="D86">
            <v>85</v>
          </cell>
        </row>
        <row r="87">
          <cell r="D87">
            <v>159917.98653846001</v>
          </cell>
        </row>
        <row r="88">
          <cell r="D88">
            <v>574</v>
          </cell>
        </row>
        <row r="90">
          <cell r="D90">
            <v>701</v>
          </cell>
        </row>
        <row r="92">
          <cell r="D92">
            <v>872.55</v>
          </cell>
        </row>
        <row r="94">
          <cell r="D94">
            <v>26372.569999999901</v>
          </cell>
        </row>
        <row r="95">
          <cell r="D95">
            <v>94429110.25</v>
          </cell>
        </row>
        <row r="96">
          <cell r="D96">
            <v>27.560068930264102</v>
          </cell>
        </row>
        <row r="97">
          <cell r="D97">
            <v>491627350.07499999</v>
          </cell>
        </row>
        <row r="98">
          <cell r="D98">
            <v>52471.080216117538</v>
          </cell>
        </row>
        <row r="99">
          <cell r="D99">
            <v>523440733.06416172</v>
          </cell>
        </row>
        <row r="100">
          <cell r="D100">
            <v>57846.95</v>
          </cell>
        </row>
        <row r="102">
          <cell r="D102">
            <v>84252</v>
          </cell>
        </row>
        <row r="104">
          <cell r="D104">
            <v>88482.27</v>
          </cell>
        </row>
        <row r="105">
          <cell r="D105">
            <v>522693.36819999898</v>
          </cell>
        </row>
        <row r="106">
          <cell r="D106">
            <v>151026.32</v>
          </cell>
        </row>
        <row r="108">
          <cell r="D108">
            <v>527895.60239999997</v>
          </cell>
        </row>
        <row r="109">
          <cell r="D109">
            <v>8080818.6299999896</v>
          </cell>
        </row>
        <row r="110">
          <cell r="D110">
            <v>560621.72102168901</v>
          </cell>
        </row>
        <row r="111">
          <cell r="D111">
            <v>2186397356.0735302</v>
          </cell>
        </row>
        <row r="112">
          <cell r="D112">
            <v>1053795.8421999901</v>
          </cell>
        </row>
        <row r="113">
          <cell r="D113">
            <v>29197973.922600001</v>
          </cell>
        </row>
        <row r="114">
          <cell r="D114">
            <v>3940919.19</v>
          </cell>
        </row>
        <row r="115">
          <cell r="D115">
            <v>35782290.850000001</v>
          </cell>
        </row>
        <row r="116">
          <cell r="D116">
            <v>1034883.602</v>
          </cell>
        </row>
        <row r="120">
          <cell r="D120" t="str">
            <v>Oui, à travers le rapportage ITIE</v>
          </cell>
        </row>
        <row r="121">
          <cell r="D121" t="str">
            <v>Oui, divulgation systématique</v>
          </cell>
        </row>
        <row r="122">
          <cell r="D122" t="str">
            <v>Oui, à travers le rapportage ITIE</v>
          </cell>
        </row>
        <row r="123">
          <cell r="D123" t="str">
            <v>Oui, à travers le rapportage ITIE</v>
          </cell>
        </row>
        <row r="124">
          <cell r="D124">
            <v>78</v>
          </cell>
        </row>
        <row r="125">
          <cell r="D125">
            <v>146748.26999999999</v>
          </cell>
        </row>
        <row r="126">
          <cell r="D126">
            <v>85.851739999999893</v>
          </cell>
        </row>
        <row r="127">
          <cell r="D127">
            <v>1273577.0900000001</v>
          </cell>
        </row>
        <row r="128">
          <cell r="D128">
            <v>107.44</v>
          </cell>
        </row>
        <row r="129">
          <cell r="D129">
            <v>150997</v>
          </cell>
        </row>
        <row r="130">
          <cell r="D130">
            <v>124.13</v>
          </cell>
        </row>
        <row r="131">
          <cell r="D131">
            <v>38640.120000000003</v>
          </cell>
        </row>
        <row r="132">
          <cell r="D132">
            <v>128.5</v>
          </cell>
        </row>
        <row r="133">
          <cell r="D133">
            <v>590306.90999999898</v>
          </cell>
        </row>
        <row r="134">
          <cell r="D134">
            <v>163.51</v>
          </cell>
        </row>
        <row r="135">
          <cell r="D135">
            <v>91388.12</v>
          </cell>
        </row>
        <row r="136">
          <cell r="D136">
            <v>382.82</v>
          </cell>
        </row>
        <row r="137">
          <cell r="D137">
            <v>1606485.68</v>
          </cell>
        </row>
        <row r="138">
          <cell r="D138">
            <v>2916.16</v>
          </cell>
        </row>
        <row r="139">
          <cell r="D139">
            <v>450152646.59999901</v>
          </cell>
        </row>
        <row r="140">
          <cell r="D140">
            <v>15714.094999999999</v>
          </cell>
        </row>
        <row r="141">
          <cell r="D141">
            <v>942945.2</v>
          </cell>
        </row>
        <row r="142">
          <cell r="D142">
            <v>25265.384999999998</v>
          </cell>
        </row>
        <row r="143">
          <cell r="D143">
            <v>90054990.700000003</v>
          </cell>
        </row>
        <row r="144">
          <cell r="D144">
            <v>27.3047320789642</v>
          </cell>
        </row>
        <row r="145">
          <cell r="D145">
            <v>1204364393.55</v>
          </cell>
        </row>
        <row r="146">
          <cell r="D146">
            <v>79768.336373000144</v>
          </cell>
        </row>
        <row r="147">
          <cell r="D147">
            <v>468374576.28164792</v>
          </cell>
        </row>
        <row r="148">
          <cell r="D148">
            <v>92536</v>
          </cell>
        </row>
        <row r="149">
          <cell r="D149">
            <v>1550475.48</v>
          </cell>
        </row>
        <row r="150">
          <cell r="D150">
            <v>110094.849999999</v>
          </cell>
        </row>
        <row r="151">
          <cell r="D151">
            <v>296132029.58999997</v>
          </cell>
        </row>
        <row r="152">
          <cell r="D152">
            <v>160500.81</v>
          </cell>
        </row>
        <row r="153">
          <cell r="D153">
            <v>111598152.08999991</v>
          </cell>
        </row>
        <row r="154">
          <cell r="D154">
            <v>489965.46600000001</v>
          </cell>
        </row>
        <row r="155">
          <cell r="D155">
            <v>54496203.600000001</v>
          </cell>
        </row>
        <row r="156">
          <cell r="D156">
            <v>800783.2152913129</v>
          </cell>
        </row>
        <row r="157">
          <cell r="D157">
            <v>3872882966.2787809</v>
          </cell>
        </row>
        <row r="158">
          <cell r="D158">
            <v>1036366.406</v>
          </cell>
        </row>
        <row r="159">
          <cell r="D159">
            <v>41491375.899999999</v>
          </cell>
        </row>
        <row r="160">
          <cell r="D160">
            <v>1279716.8430000001</v>
          </cell>
        </row>
        <row r="161">
          <cell r="D161">
            <v>526652160.84000003</v>
          </cell>
        </row>
        <row r="162">
          <cell r="D162" t="str">
            <v>14 021 298,57</v>
          </cell>
        </row>
        <row r="163">
          <cell r="D163" t="str">
            <v>161 598 384</v>
          </cell>
        </row>
        <row r="166">
          <cell r="D166" t="str">
            <v>Oui, à travers le rapportage ITIE</v>
          </cell>
        </row>
        <row r="167">
          <cell r="D167" t="str">
            <v>Oui, à travers le rapportage ITIE</v>
          </cell>
        </row>
        <row r="168">
          <cell r="D168">
            <v>0.96019989290672048</v>
          </cell>
        </row>
        <row r="171">
          <cell r="D171" t="str">
            <v>Sans objet.</v>
          </cell>
        </row>
        <row r="186">
          <cell r="D186" t="str">
            <v>Oui, à travers le rapportage ITIE</v>
          </cell>
        </row>
        <row r="188">
          <cell r="D188" t="str">
            <v>Oui, divulgation systématique</v>
          </cell>
        </row>
        <row r="189">
          <cell r="D189">
            <v>3000000000</v>
          </cell>
        </row>
        <row r="192">
          <cell r="D192" t="str">
            <v>Oui, à travers le rapportage ITIE</v>
          </cell>
        </row>
        <row r="193">
          <cell r="D193">
            <v>4971882.99</v>
          </cell>
        </row>
        <row r="196">
          <cell r="D196" t="str">
            <v>Oui, à travers le rapportage ITIE</v>
          </cell>
        </row>
        <row r="199">
          <cell r="D199">
            <v>205693136.94</v>
          </cell>
        </row>
        <row r="202">
          <cell r="D202" t="str">
            <v>Oui, à travers le rapportage ITIE</v>
          </cell>
        </row>
        <row r="203">
          <cell r="D203">
            <v>292109708.54837924</v>
          </cell>
        </row>
        <row r="206">
          <cell r="D206" t="str">
            <v>Complété automatiquement à partir du feuillet 1. Présentation</v>
          </cell>
        </row>
        <row r="209">
          <cell r="D209" t="str">
            <v>Oui, à travers le rapportage ITIE</v>
          </cell>
        </row>
        <row r="210">
          <cell r="D210" t="str">
            <v>Oui, à travers le rapportage ITIE</v>
          </cell>
        </row>
        <row r="211">
          <cell r="D211" t="str">
            <v>Oui, à travers le rapportage ITIE</v>
          </cell>
        </row>
        <row r="212">
          <cell r="D212" t="str">
            <v>Non disponible</v>
          </cell>
        </row>
        <row r="213">
          <cell r="D213" t="str">
            <v>Oui, à travers le rapportage ITIE</v>
          </cell>
        </row>
        <row r="214">
          <cell r="D214" t="str">
            <v>Non disponible</v>
          </cell>
        </row>
        <row r="217">
          <cell r="D217" t="str">
            <v>Oui, divulgation systématique</v>
          </cell>
        </row>
        <row r="218">
          <cell r="D218">
            <v>442670344.49369997</v>
          </cell>
        </row>
        <row r="221">
          <cell r="D221" t="str">
            <v>Oui, à travers le rapportage ITIE</v>
          </cell>
        </row>
        <row r="223">
          <cell r="D223">
            <v>87514804.79587999</v>
          </cell>
        </row>
        <row r="224">
          <cell r="D224">
            <v>0</v>
          </cell>
        </row>
        <row r="227">
          <cell r="D227" t="str">
            <v>Oui, à travers le rapportage ITIE</v>
          </cell>
        </row>
        <row r="228">
          <cell r="D228" t="str">
            <v>Oui, à travers le rapportage ITIE</v>
          </cell>
        </row>
        <row r="229">
          <cell r="D229" t="str">
            <v>Oui, divulgation systématique</v>
          </cell>
        </row>
        <row r="232">
          <cell r="D232" t="str">
            <v>Non disponible</v>
          </cell>
        </row>
        <row r="235">
          <cell r="D235" t="str">
            <v>Oui, à travers le rapportage ITIE</v>
          </cell>
        </row>
        <row r="236">
          <cell r="D236">
            <v>16169776.25</v>
          </cell>
        </row>
        <row r="237">
          <cell r="D237">
            <v>21973348.25</v>
          </cell>
        </row>
        <row r="238">
          <cell r="D238" t="str">
            <v>Oui, à travers le rapportage ITIE</v>
          </cell>
        </row>
        <row r="239">
          <cell r="D239">
            <v>65500</v>
          </cell>
        </row>
        <row r="243">
          <cell r="D243" t="str">
            <v>Oui, à travers le rapportage ITIE</v>
          </cell>
        </row>
        <row r="248">
          <cell r="D248" t="str">
            <v>Oui, divulgation systématique</v>
          </cell>
        </row>
        <row r="249">
          <cell r="D249">
            <v>6878866684.1166553</v>
          </cell>
        </row>
        <row r="251">
          <cell r="D251">
            <v>50400000000</v>
          </cell>
        </row>
        <row r="252">
          <cell r="D252">
            <v>2749392602.4904385</v>
          </cell>
        </row>
        <row r="253">
          <cell r="D253">
            <v>4367204572.7086239</v>
          </cell>
        </row>
        <row r="254">
          <cell r="D254">
            <v>14919700000</v>
          </cell>
        </row>
        <row r="255">
          <cell r="D255">
            <v>15031300000</v>
          </cell>
        </row>
        <row r="256">
          <cell r="D256">
            <v>142440</v>
          </cell>
        </row>
        <row r="257">
          <cell r="D257">
            <v>20797</v>
          </cell>
        </row>
        <row r="258">
          <cell r="D258">
            <v>163237</v>
          </cell>
        </row>
        <row r="261">
          <cell r="D261">
            <v>20514279461.93</v>
          </cell>
        </row>
        <row r="265">
          <cell r="D265" t="str">
            <v>Oui, divulgation systématique</v>
          </cell>
        </row>
        <row r="266">
          <cell r="D266" t="str">
            <v>Non disponible</v>
          </cell>
        </row>
        <row r="268">
          <cell r="D268" t="str">
            <v>Oui, divulgation systématique</v>
          </cell>
        </row>
      </sheetData>
      <sheetData sheetId="3"/>
      <sheetData sheetId="4">
        <row r="89">
          <cell r="J89">
            <v>2749392602.490438</v>
          </cell>
        </row>
      </sheetData>
      <sheetData sheetId="5">
        <row r="986">
          <cell r="K986">
            <v>2639966482.4698482</v>
          </cell>
        </row>
      </sheetData>
      <sheetData sheetId="6">
        <row r="4">
          <cell r="K4" t="str">
            <v>Oui, divulgation systématique</v>
          </cell>
        </row>
        <row r="5">
          <cell r="K5" t="str">
            <v>Oui, à travers le rapportage ITIE</v>
          </cell>
        </row>
        <row r="6">
          <cell r="K6" t="str">
            <v>Sans objet.</v>
          </cell>
        </row>
        <row r="7">
          <cell r="K7" t="str">
            <v>Non disponible</v>
          </cell>
        </row>
      </sheetData>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0637535-696A-4294-88AD-58DCA552008A}" name="Companies" displayName="Companies" ref="B40:J124" totalsRowShown="0" headerRowDxfId="106" dataDxfId="105" tableBorderDxfId="104" headerRowCellStyle="Normal 2">
  <autoFilter ref="B40:J124" xr:uid="{00000000-0009-0000-0100-000009000000}"/>
  <sortState xmlns:xlrd2="http://schemas.microsoft.com/office/spreadsheetml/2017/richdata2" ref="B41:J124">
    <sortCondition ref="B40:B124"/>
  </sortState>
  <tableColumns count="9">
    <tableColumn id="1" xr3:uid="{295E7315-C597-434C-942B-49BBD988AF89}" name="Full company name" dataDxfId="103"/>
    <tableColumn id="7" xr3:uid="{5A4C34FB-E700-42EC-AD63-01BFA6FE908A}" name="Company type" dataDxfId="102" dataCellStyle="Normal 2"/>
    <tableColumn id="2" xr3:uid="{E76A18F7-53BE-4298-9A17-8A999F9430DC}" name="Company ID number" dataDxfId="101"/>
    <tableColumn id="5" xr3:uid="{0D0AAD3B-D604-42D0-A315-12DA29AB4E4E}" name="Sector" dataDxfId="100" dataCellStyle="Normal 2"/>
    <tableColumn id="3" xr3:uid="{B0F53F8E-A5CA-46EE-8C35-F70AE386EA37}" name="Commodities (comma-seperated)" dataDxfId="99" dataCellStyle="Normal 2"/>
    <tableColumn id="4" xr3:uid="{C10DEB9D-9F17-4643-80CD-835027D7B1B0}" name="Stock exchange listing or company website " dataDxfId="98"/>
    <tableColumn id="8" xr3:uid="{3EF48559-D9C1-45DF-9F85-211A5FA84688}" name="Audited financial statement (or balance sheet, cash flows, profit/loss statement if unavailable)" dataDxfId="97"/>
    <tableColumn id="6" xr3:uid="{F57033CB-CF04-407E-8101-7626A3C8AC89}" name="Payments to Governments Report" dataDxfId="96"/>
    <tableColumn id="9" xr3:uid="{9A350CF1-2A23-4F05-A5ED-C76CEF3402DD}" name="Colonne1" dataDxfId="95"/>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BE35B80-1921-4613-835E-7ACF01292E1A}" name="Table6_GFS_codes_classification" displayName="Table6_GFS_codes_classification" ref="S2:Y30" totalsRowShown="0" headerRowDxfId="22" dataDxfId="21">
  <autoFilter ref="S2:Y30" xr:uid="{00000000-0009-0000-0100-000007000000}"/>
  <tableColumns count="7">
    <tableColumn id="4" xr3:uid="{2493FD66-3D5B-42DB-8EBB-DA63468EF003}" name="Combiné" dataDxfId="20"/>
    <tableColumn id="1" xr3:uid="{682FAC12-D40E-4858-800D-29F177A5E401}" name="Codes GFS des flux de revenus issus des entreprises extractives" dataDxfId="19"/>
    <tableColumn id="2" xr3:uid="{D7EEC6B7-BA67-41EE-A801-D5D96AA56DDD}" name="Code GFS" dataDxfId="18"/>
    <tableColumn id="5" xr3:uid="{DCB5D51A-A86C-4C75-9016-7539A79F59C2}" name="GFS Niveau 1" dataDxfId="17"/>
    <tableColumn id="6" xr3:uid="{8C76DF35-263F-4C65-98B5-F92A070B31FD}" name="GFS Niveau 2" dataDxfId="16"/>
    <tableColumn id="7" xr3:uid="{8A890F90-C38A-4424-B0FA-669CB709D179}" name="GFS Niveau 3" dataDxfId="15"/>
    <tableColumn id="8" xr3:uid="{75C0808D-D0D3-4C8B-9E85-565934DF0066}"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CAF4D54-DC63-41B5-B007-7273F0F58FD4}" name="Table7_sectors" displayName="Table7_sectors" ref="AA2:AA9" totalsRowShown="0" headerRowDxfId="13" dataDxfId="12">
  <autoFilter ref="AA2:AA9" xr:uid="{00000000-0009-0000-0100-000008000000}"/>
  <tableColumns count="1">
    <tableColumn id="1" xr3:uid="{58CE98D2-332A-4D1A-A707-A1152D9F86F3}"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8E804AF-1467-47D1-86DF-1C2FB8518E86}" name="Table12" displayName="Table12" ref="AC2:AC8" totalsRowShown="0" headerRowDxfId="10" dataDxfId="9">
  <autoFilter ref="AC2:AC8" xr:uid="{00000000-0009-0000-0100-00000C000000}"/>
  <tableColumns count="1">
    <tableColumn id="1" xr3:uid="{845C1D6A-3F3C-45BB-BC7D-2A71C8AAA2D6}"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04E0763-D646-4195-91BD-AF35271352FD}" name="Table15" displayName="Table15" ref="AE2:AE7" totalsRowShown="0" headerRowDxfId="7" dataDxfId="6">
  <autoFilter ref="AE2:AE7" xr:uid="{00000000-0009-0000-0100-00000F000000}"/>
  <tableColumns count="1">
    <tableColumn id="1" xr3:uid="{4BF18CBB-9B43-410D-864B-77914DDCE54A}"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D4865C5-4DF6-46CF-8E8E-B754B3D12276}" name="Table5_Commodities_list" displayName="Table5_Commodities_list" ref="N2:P74" totalsRowShown="0" headerRowDxfId="4" dataDxfId="3">
  <autoFilter ref="N2:P74" xr:uid="{00000000-0009-0000-0100-000005000000}"/>
  <tableColumns count="3">
    <tableColumn id="1" xr3:uid="{76F6D8EA-9F65-4DA2-B8F0-24EB4569E387}" name="Code de produit HS" dataDxfId="2"/>
    <tableColumn id="4" xr3:uid="{BB96E268-1A01-4D87-AB3C-1476F915A58F}" name="Description de produit HS" dataDxfId="1"/>
    <tableColumn id="3" xr3:uid="{A6B50521-889A-4AD6-BC83-07F3B2464CF7}"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492EA36-C62E-412E-836D-001A1CA04EBC}" name="Government_agencies" displayName="Government_agencies" ref="B20:E32" totalsRowCount="1" headerRowDxfId="94" dataDxfId="93" tableBorderDxfId="92" headerRowCellStyle="Normal 2">
  <autoFilter ref="B20:E31" xr:uid="{00000000-0009-0000-0100-00000B000000}"/>
  <tableColumns count="4">
    <tableColumn id="1" xr3:uid="{08EC800D-7A3B-4C5B-9A77-98C8D7D3091A}" name="Full name of agency" dataDxfId="91" totalsRowDxfId="90" dataCellStyle="Normal 2" totalsRowCellStyle="Normal 2"/>
    <tableColumn id="4" xr3:uid="{6CBD507F-B368-4430-93F2-14D9FEF91BD8}" name="&lt; Agency type &gt;" dataDxfId="89" totalsRowDxfId="88" dataCellStyle="Normal 2" totalsRowCellStyle="Normal 2"/>
    <tableColumn id="2" xr3:uid="{D92D75A3-DDB3-4CF0-B11C-7E76C3CF5405}" name="ID number (if applicable)" dataDxfId="87" totalsRowDxfId="86" totalsRowCellStyle="Normal 2"/>
    <tableColumn id="3" xr3:uid="{44B88F9F-4BE6-46F9-8D52-6803E9A8F092}" name="Total reported" dataDxfId="85" totalsRowDxfId="84" totalsRowCellStyle="Normal 2"/>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D22F7E3-9934-4B3E-AD52-82CE2AEFA2AE}" name="Companies15" displayName="Companies15" ref="B127:J128" totalsRowShown="0" headerRowDxfId="83" dataDxfId="82" tableBorderDxfId="81" headerRowCellStyle="Normal 2">
  <autoFilter ref="B127:J128" xr:uid="{00000000-0009-0000-0100-00000E000000}"/>
  <tableColumns count="9">
    <tableColumn id="1" xr3:uid="{8DEDE158-4324-404F-9298-4325F725D3D9}" name="Full project name" dataDxfId="80"/>
    <tableColumn id="2" xr3:uid="{0B36D87F-4277-4204-BC0D-3C0DC669BCD5}" name="Legal agreement reference number(s): contract, licence, lease, concession, …" dataDxfId="79"/>
    <tableColumn id="3" xr3:uid="{71F41CFC-D1D4-442A-A4E2-502EFC057B50}" name="Affiliated companies, start with Operator" dataDxfId="78"/>
    <tableColumn id="5" xr3:uid="{DCB6E853-F505-4B06-A49C-72030232EADE}" name="Commodities (one commodity/row)" dataDxfId="77" dataCellStyle="Normal 2"/>
    <tableColumn id="6" xr3:uid="{4D52524F-79C7-4722-A15F-CF8AB72EC9AC}" name="Status" dataDxfId="76"/>
    <tableColumn id="7" xr3:uid="{2F4F1B1D-02AD-47D5-BFE1-DA2697AFB55A}" name="Production (volume)" dataDxfId="75"/>
    <tableColumn id="8" xr3:uid="{AF3AA3BE-6124-4091-9498-25CF6AC59F25}" name="Unit" dataDxfId="74"/>
    <tableColumn id="9" xr3:uid="{D0678FBD-651B-47DF-A56E-45208942C85C}" name="Production (value)" dataDxfId="73"/>
    <tableColumn id="10" xr3:uid="{7E219AD2-FAE3-40F3-8A7B-4DFF1FD2D2EA}" name="Currency" dataDxfId="7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7DBF5FA-3BC3-4A9D-88F7-5AF3D9D13C97}" name="Government_revenues_table" displayName="Government_revenues_table" ref="B21:K86" totalsRowShown="0" headerRowDxfId="71" dataDxfId="70">
  <autoFilter ref="B21:K86" xr:uid="{00000000-0009-0000-0100-000006000000}">
    <filterColumn colId="4">
      <filters>
        <filter val="Customs and other import duties (1151E)"/>
        <filter val="Customs and other import duties (1151E)"/>
      </filters>
    </filterColumn>
  </autoFilter>
  <sortState xmlns:xlrd2="http://schemas.microsoft.com/office/spreadsheetml/2017/richdata2" ref="B22:K28">
    <sortCondition ref="H21:H86"/>
  </sortState>
  <tableColumns count="10">
    <tableColumn id="8" xr3:uid="{2B2CF7AF-7919-41FF-9FEE-B2C7415289B2}" name="GFS Niveau 1" dataDxfId="69"/>
    <tableColumn id="9" xr3:uid="{5B5B57E6-98A1-4601-8AA6-76364E073ED8}" name="GFS Niveau 2" dataDxfId="68"/>
    <tableColumn id="10" xr3:uid="{1DCE0F4A-60B0-4BA1-86A0-C43234FA59AA}" name="GFS Niveau 3" dataDxfId="67"/>
    <tableColumn id="7" xr3:uid="{A4899B30-4588-4179-A801-63598320D584}" name="GFS Niveau 4" dataDxfId="66"/>
    <tableColumn id="1" xr3:uid="{69DF841C-8EC2-4DA4-8350-D96DB800C96F}" name="GFS Classification" dataDxfId="65"/>
    <tableColumn id="11" xr3:uid="{EB3FB988-A19A-411B-A3CE-8910D8FDDEC7}" name="Sector" dataDxfId="64"/>
    <tableColumn id="3" xr3:uid="{F540945A-CF03-4015-986D-3531C4F2CCF9}" name="Revenue stream name" dataDxfId="63"/>
    <tableColumn id="4" xr3:uid="{977AFFB5-C832-4F73-9BCE-26B01D0132D3}" name="Government entity" dataDxfId="62"/>
    <tableColumn id="5" xr3:uid="{4AD86D3D-1DB1-4D53-A850-2099F8D523DD}" name="Revenue value" dataDxfId="61"/>
    <tableColumn id="2" xr3:uid="{3F2677FB-91F8-4C88-9A4D-4F91930EA3FB}" name="Currency" data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B1A2DB0-B4ED-44CF-AF2C-38321F74B711}" name="Table10" displayName="Table10" ref="B14:N984" totalsRowShown="0" headerRowDxfId="59" dataDxfId="58">
  <autoFilter ref="B14:N984" xr:uid="{00000000-0009-0000-0100-00000A000000}"/>
  <sortState xmlns:xlrd2="http://schemas.microsoft.com/office/spreadsheetml/2017/richdata2" ref="B15:N15">
    <sortCondition descending="1" ref="J14:J984"/>
  </sortState>
  <tableColumns count="13">
    <tableColumn id="7" xr3:uid="{D8348709-E965-43CE-ACDF-EFF4C1C34859}" name="Sector" dataDxfId="57"/>
    <tableColumn id="1" xr3:uid="{FACDA4F4-4E88-4847-AD8D-EFD1838057C5}" name="Company" dataDxfId="56"/>
    <tableColumn id="3" xr3:uid="{CACB7593-950B-450C-9D56-14E31740DA74}" name="Government entity" dataDxfId="55"/>
    <tableColumn id="4" xr3:uid="{2A7E50C9-8BEE-4605-8E50-EBC7127DA0D5}" name="Revenue stream name" dataDxfId="54"/>
    <tableColumn id="5" xr3:uid="{9164D1D6-5642-455B-A207-95CAFDF73C8B}" name="Levied on project (Y/N)" dataDxfId="53"/>
    <tableColumn id="6" xr3:uid="{CD386310-8D87-4908-BC74-646EBEFED55B}" name="Reported by project (Y/N)" dataDxfId="52"/>
    <tableColumn id="2" xr3:uid="{8FB060A5-89A8-4505-B286-615515D78011}" name="Project name" dataDxfId="51"/>
    <tableColumn id="13" xr3:uid="{F9B6A5FA-F6C0-4459-91E7-055E03F32671}" name="Reporting currency" dataDxfId="50"/>
    <tableColumn id="14" xr3:uid="{6D9AD220-5E0D-457D-AF73-F375DCD6AA91}" name="Revenue value" dataDxfId="49"/>
    <tableColumn id="18" xr3:uid="{80410E65-C9D3-44F5-85F1-F9E54A4F4F2E}" name="Payment made in-kind (Y/N)" dataDxfId="48"/>
    <tableColumn id="8" xr3:uid="{9F631DA7-EA02-4C3F-B23F-56B0F0CE2EAB}" name="In-kind volume (if applicable)" dataDxfId="47"/>
    <tableColumn id="9" xr3:uid="{C389C1EE-8D6B-47E3-9A6F-A4EF62157A9B}" name="Unit (if applicable)" dataDxfId="46"/>
    <tableColumn id="11" xr3:uid="{183872CE-06D0-4896-A5A5-CBB4D3C30A4E}" name="Comments" dataDxfId="45"/>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6A91775-050A-4430-842C-A63CE729EAA4}"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341593A0-B35E-4AC3-B0E3-621429D0BF56}" name="Nom de pays ou région" dataDxfId="42"/>
    <tableColumn id="2" xr3:uid="{1FAEA182-2AFA-4FEF-B377-069953A88030}" name="Code ISO de pays (alpha 2)" dataDxfId="41"/>
    <tableColumn id="3" xr3:uid="{DAFB5A92-ED45-4CAD-A20C-080621E3A9A7}" name="Code ISO de devise (alpha 3)" dataDxfId="40"/>
    <tableColumn id="4" xr3:uid="{192FC70F-4795-4F99-B753-05E604E0253C}" name="Code numérique ISO (UN M49)" dataDxfId="39"/>
    <tableColumn id="5" xr3:uid="{D038E144-3715-475C-A347-6CAB43E74D95}" name="Code de devise (ISO 4217)" dataDxfId="38"/>
    <tableColumn id="6" xr3:uid="{0C372F3B-8808-45AA-B089-A56570B0DC1E}" name="Code numérique de devise (ISO 4217)" dataDxfId="37"/>
    <tableColumn id="7" xr3:uid="{E0B164E2-A987-48F9-A0A5-948C31A0C99F}"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6A87514-27D6-4D2C-AC0C-6C30BE110373}" name="Table2_Simple_options" displayName="Table2_Simple_options" ref="I2:I7" totalsRowShown="0" headerRowDxfId="35" dataDxfId="34">
  <autoFilter ref="I2:I7" xr:uid="{00000000-0009-0000-0100-000002000000}"/>
  <tableColumns count="1">
    <tableColumn id="1" xr3:uid="{1DCA41A8-16F3-45CC-85CB-2D8A048AC457}"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8496D04-D1A9-443A-8B42-45F7CBD83C16}" name="Table4_Currency_code_list" displayName="Table4_Currency_code_list" ref="I10:K168" totalsRowShown="0" headerRowDxfId="32" dataDxfId="30" headerRowBorderDxfId="31" tableBorderDxfId="29">
  <autoFilter ref="I10:K168" xr:uid="{00000000-0009-0000-0100-000004000000}"/>
  <tableColumns count="3">
    <tableColumn id="1" xr3:uid="{D5E927BE-8AF5-47C0-914F-4C66301EA8B3}" name="Code de devise (ISO 4217)" dataDxfId="28"/>
    <tableColumn id="2" xr3:uid="{30070ABF-0E32-460A-B9F6-DE649460CC88}" name="Code numérique de devise (ISO 4217)" dataDxfId="27"/>
    <tableColumn id="3" xr3:uid="{FF897EF4-6D29-4762-B2FA-7DCABA09EA0C}"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68F868B-5477-4B34-BB51-2E9EE1532881}" name="Table3_Reporting_options" displayName="Table3_Reporting_options" ref="K2:K7" totalsRowShown="0" headerRowDxfId="25" dataDxfId="24">
  <autoFilter ref="K2:K7" xr:uid="{00000000-0009-0000-0100-000003000000}"/>
  <tableColumns count="1">
    <tableColumn id="1" xr3:uid="{887BDA09-67F2-456C-927F-ED145E717A3A}" name="Liste" dataDxfId="2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drive.google.com/file/d/1PBwLjwIIJwG7kUXryoYfCug_b352-v6f/view?usp=sharing" TargetMode="External"/><Relationship Id="rId13" Type="http://schemas.openxmlformats.org/officeDocument/2006/relationships/hyperlink" Target="https://eiti.org/document/standard" TargetMode="External"/><Relationship Id="rId3" Type="http://schemas.openxmlformats.org/officeDocument/2006/relationships/hyperlink" Target="http://itie-rdc.masiavuvu.fr/donnees-itie/" TargetMode="External"/><Relationship Id="rId7" Type="http://schemas.openxmlformats.org/officeDocument/2006/relationships/hyperlink" Target="https://drive.google.com/file/d/1h7xCY2dbB7lbaw0cU09eNmmqUstM8SjD/view" TargetMode="External"/><Relationship Id="rId12" Type="http://schemas.openxmlformats.org/officeDocument/2006/relationships/hyperlink" Target="https://freecurrencyrates.com/en/exchange-rate-history/CDF-USD/2019" TargetMode="External"/><Relationship Id="rId2" Type="http://schemas.openxmlformats.org/officeDocument/2006/relationships/hyperlink" Target="mailto:jj.kayembe@itierdc.org" TargetMode="External"/><Relationship Id="rId16" Type="http://schemas.openxmlformats.org/officeDocument/2006/relationships/printerSettings" Target="../printerSettings/printerSettings2.bin"/><Relationship Id="rId1" Type="http://schemas.openxmlformats.org/officeDocument/2006/relationships/hyperlink" Target="https://drive.google.com/file/d/1xI4WUpodhRQ97dTHif9gzwAt4nMnMcP-/view?usp=sharing" TargetMode="External"/><Relationship Id="rId6" Type="http://schemas.openxmlformats.org/officeDocument/2006/relationships/hyperlink" Target="https://drive.google.com/file/d/1mn8n2GXUPhhlllzizpVYgbbYdtbvudUw/view" TargetMode="External"/><Relationship Id="rId11" Type="http://schemas.openxmlformats.org/officeDocument/2006/relationships/hyperlink" Target="https://drive.google.com/file/d/11lWksITMbsuMAhrSgvzKhCOpfh0daMnI/view" TargetMode="External"/><Relationship Id="rId5" Type="http://schemas.openxmlformats.org/officeDocument/2006/relationships/hyperlink" Target="https://drive.google.com/file/d/1i2480Dsi-qiG9OC27fTg7I-0f9ufEfD3/view" TargetMode="External"/><Relationship Id="rId15" Type="http://schemas.openxmlformats.org/officeDocument/2006/relationships/hyperlink" Target="https://eiti.org/document/standard" TargetMode="External"/><Relationship Id="rId10" Type="http://schemas.openxmlformats.org/officeDocument/2006/relationships/hyperlink" Target="https://drive.google.com/file/d/1j_zuSA-WW0zcbOrn3_4KIRNxQ5shBump/edit" TargetMode="External"/><Relationship Id="rId4" Type="http://schemas.openxmlformats.org/officeDocument/2006/relationships/hyperlink" Target="https://www.itierdc.net/publications/rapports-itie-rdc-2000/rapport-itie-rdc-2018-1er-sem-2020/" TargetMode="External"/><Relationship Id="rId9" Type="http://schemas.openxmlformats.org/officeDocument/2006/relationships/hyperlink" Target="https://drive.google.com/file/d/1cb6kI_X7nrcnWEMBcfxKlYQnrvadA9hw/view?usp=sharing" TargetMode="External"/><Relationship Id="rId14" Type="http://schemas.openxmlformats.org/officeDocument/2006/relationships/hyperlink" Target="https://en.wikipedia.org/wiki/ISO_4217"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hyperlink" Target="https://mines-rdc.cd/fr/les-statistiques-minieres"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42" Type="http://schemas.openxmlformats.org/officeDocument/2006/relationships/hyperlink" Target="https://drive.google.com/file/d/11lWksITMbsuMAhrSgvzKhCOpfh0daMnI/view" TargetMode="External"/><Relationship Id="rId47" Type="http://schemas.openxmlformats.org/officeDocument/2006/relationships/hyperlink" Target="http://cominiere.cd/partenariat.php" TargetMode="External"/><Relationship Id="rId50" Type="http://schemas.openxmlformats.org/officeDocument/2006/relationships/hyperlink" Target="https://www.primature.cd/public/wp-content/uploads/2021/12/COMPTE-RENDU-DE-LA-TRENTE-QUATRIEME-REUNION-DU-CONSEIL-DES-MINISTRE-du-24-de%CC%81cembre-2021.pdf" TargetMode="External"/><Relationship Id="rId55" Type="http://schemas.openxmlformats.org/officeDocument/2006/relationships/hyperlink" Target="https://drive.google.com/file/d/11lWksITMbsuMAhrSgvzKhCOpfh0daMnI/view" TargetMode="External"/><Relationship Id="rId63" Type="http://schemas.openxmlformats.org/officeDocument/2006/relationships/hyperlink" Target="https://drive.google.com/file/d/11lWksITMbsuMAhrSgvzKhCOpfh0daMnI/view" TargetMode="External"/><Relationship Id="rId68" Type="http://schemas.openxmlformats.org/officeDocument/2006/relationships/hyperlink" Target="https://drive.google.com/file/d/11lWksITMbsuMAhrSgvzKhCOpfh0daMnI/view" TargetMode="External"/><Relationship Id="rId76" Type="http://schemas.openxmlformats.org/officeDocument/2006/relationships/hyperlink" Target="https://cami.cd/wp-content/uploads/2021/07/REGISTRE-DES-DROITS-MINIERS-ET-DE-CARRIERES-VALIDES_JUILLET2021.pdf" TargetMode="External"/><Relationship Id="rId7" Type="http://schemas.openxmlformats.org/officeDocument/2006/relationships/hyperlink" Target="https://eiti.org/fr/document/norme-itie-2016" TargetMode="External"/><Relationship Id="rId71" Type="http://schemas.openxmlformats.org/officeDocument/2006/relationships/hyperlink" Target="https://drive.google.com/file/d/11lWksITMbsuMAhrSgvzKhCOpfh0daMnI/view"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s://www.mines-rdc.cd/fr/wp-content/uploads/Code%20minier/J.O._n%C2%B0_spe%C3%ACcial_du_28_mars_2018_CODE_MINIER%20DE%20LA%20RDC.PDF" TargetMode="External"/><Relationship Id="rId40" Type="http://schemas.openxmlformats.org/officeDocument/2006/relationships/hyperlink" Target="http://itie-rdc.masiavuvu.fr/donnees-itie/" TargetMode="External"/><Relationship Id="rId45" Type="http://schemas.openxmlformats.org/officeDocument/2006/relationships/hyperlink" Target="https://budget.gouv.cd/" TargetMode="External"/><Relationship Id="rId53" Type="http://schemas.openxmlformats.org/officeDocument/2006/relationships/hyperlink" Target="https://drive.google.com/file/d/11lWksITMbsuMAhrSgvzKhCOpfh0daMnI/view" TargetMode="External"/><Relationship Id="rId58" Type="http://schemas.openxmlformats.org/officeDocument/2006/relationships/hyperlink" Target="https://drive.google.com/file/d/11lWksITMbsuMAhrSgvzKhCOpfh0daMnI/view" TargetMode="External"/><Relationship Id="rId66" Type="http://schemas.openxmlformats.org/officeDocument/2006/relationships/hyperlink" Target="https://drive.google.com/file/d/11lWksITMbsuMAhrSgvzKhCOpfh0daMnI/view" TargetMode="External"/><Relationship Id="rId74" Type="http://schemas.openxmlformats.org/officeDocument/2006/relationships/hyperlink" Target="https://drive.google.com/file/d/11lWksITMbsuMAhrSgvzKhCOpfh0daMnI/view" TargetMode="External"/><Relationship Id="rId79" Type="http://schemas.openxmlformats.org/officeDocument/2006/relationships/hyperlink" Target="http://itie-rdc.masiavuvu.fr/donnees-itie/" TargetMode="External"/><Relationship Id="rId5" Type="http://schemas.openxmlformats.org/officeDocument/2006/relationships/hyperlink" Target="https://eiti.org/fr/document/norme-itie-2016" TargetMode="External"/><Relationship Id="rId61" Type="http://schemas.openxmlformats.org/officeDocument/2006/relationships/hyperlink" Target="https://drive.google.com/file/d/11lWksITMbsuMAhrSgvzKhCOpfh0daMnI/view"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4" Type="http://schemas.openxmlformats.org/officeDocument/2006/relationships/hyperlink" Target="https://drive.google.com/file/d/11lWksITMbsuMAhrSgvzKhCOpfh0daMnI/view" TargetMode="External"/><Relationship Id="rId52" Type="http://schemas.openxmlformats.org/officeDocument/2006/relationships/hyperlink" Target="https://drive.google.com/file/d/11lWksITMbsuMAhrSgvzKhCOpfh0daMnI/view" TargetMode="External"/><Relationship Id="rId60" Type="http://schemas.openxmlformats.org/officeDocument/2006/relationships/hyperlink" Target="https://drive.google.com/file/d/11lWksITMbsuMAhrSgvzKhCOpfh0daMnI/view" TargetMode="External"/><Relationship Id="rId65" Type="http://schemas.openxmlformats.org/officeDocument/2006/relationships/hyperlink" Target="https://drive.google.com/file/d/11lWksITMbsuMAhrSgvzKhCOpfh0daMnI/view" TargetMode="External"/><Relationship Id="rId73" Type="http://schemas.openxmlformats.org/officeDocument/2006/relationships/hyperlink" Target="https://drive.google.com/file/d/11lWksITMbsuMAhrSgvzKhCOpfh0daMnI/view" TargetMode="External"/><Relationship Id="rId78" Type="http://schemas.openxmlformats.org/officeDocument/2006/relationships/hyperlink" Target="https://drive.google.com/file/d/1UgkO_dvmLnXtZXQEAgQRTOKOSIcsBS0-/view" TargetMode="External"/><Relationship Id="rId81" Type="http://schemas.openxmlformats.org/officeDocument/2006/relationships/drawing" Target="../drawings/drawing2.xm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mines-rdc.cd/fr/le-code-minier/" TargetMode="External"/><Relationship Id="rId43" Type="http://schemas.openxmlformats.org/officeDocument/2006/relationships/hyperlink" Target="https://drive.google.com/file/d/11lWksITMbsuMAhrSgvzKhCOpfh0daMnI/view" TargetMode="External"/><Relationship Id="rId48" Type="http://schemas.openxmlformats.org/officeDocument/2006/relationships/hyperlink" Target="https://hydrocarbures.gouv.cd/contrats-petroliers/Code%20minier%20RDC%20revis&#233;%20(Textes%20coordon&#233;s)%20(congomines.org)" TargetMode="External"/><Relationship Id="rId56" Type="http://schemas.openxmlformats.org/officeDocument/2006/relationships/hyperlink" Target="https://drive.google.com/file/d/11lWksITMbsuMAhrSgvzKhCOpfh0daMnI/view" TargetMode="External"/><Relationship Id="rId64" Type="http://schemas.openxmlformats.org/officeDocument/2006/relationships/hyperlink" Target="https://drive.google.com/file/d/11lWksITMbsuMAhrSgvzKhCOpfh0daMnI/view" TargetMode="External"/><Relationship Id="rId69" Type="http://schemas.openxmlformats.org/officeDocument/2006/relationships/hyperlink" Target="https://drive.google.com/file/d/11lWksITMbsuMAhrSgvzKhCOpfh0daMnI/view" TargetMode="External"/><Relationship Id="rId77" Type="http://schemas.openxmlformats.org/officeDocument/2006/relationships/hyperlink" Target="https://www.mines-rdc.cd/fr/index.php/http-mines-rdc-cd-resourcecontracts/" TargetMode="External"/><Relationship Id="rId8" Type="http://schemas.openxmlformats.org/officeDocument/2006/relationships/hyperlink" Target="https://eiti.org/fr/document/norme-itie-2016" TargetMode="External"/><Relationship Id="rId51" Type="http://schemas.openxmlformats.org/officeDocument/2006/relationships/hyperlink" Target="https://www.ace-rdc.cd/blog/documents-utiles-2/post/decret-ndeg13-015-5" TargetMode="External"/><Relationship Id="rId72" Type="http://schemas.openxmlformats.org/officeDocument/2006/relationships/hyperlink" Target="https://drive.google.com/file/d/1PBwLjwIIJwG7kUXryoYfCug_b352-v6f/view" TargetMode="External"/><Relationship Id="rId80" Type="http://schemas.openxmlformats.org/officeDocument/2006/relationships/printerSettings" Target="../printerSettings/printerSettings3.bin"/><Relationship Id="rId3"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hyperlink" Target="https://drive.google.com/file/d/11lWksITMbsuMAhrSgvzKhCOpfh0daMnI/view%3c%20%3e" TargetMode="External"/><Relationship Id="rId46" Type="http://schemas.openxmlformats.org/officeDocument/2006/relationships/hyperlink" Target="https://budget.gouv.cd/" TargetMode="External"/><Relationship Id="rId59" Type="http://schemas.openxmlformats.org/officeDocument/2006/relationships/hyperlink" Target="https://drive.google.com/file/d/11lWksITMbsuMAhrSgvzKhCOpfh0daMnI/view" TargetMode="External"/><Relationship Id="rId67" Type="http://schemas.openxmlformats.org/officeDocument/2006/relationships/hyperlink" Target="https://drive.google.com/file/d/11lWksITMbsuMAhrSgvzKhCOpfh0daMnI/view" TargetMode="External"/><Relationship Id="rId20" Type="http://schemas.openxmlformats.org/officeDocument/2006/relationships/hyperlink" Target="https://eiti.org/fr/document/norme-itie-2016" TargetMode="External"/><Relationship Id="rId41" Type="http://schemas.openxmlformats.org/officeDocument/2006/relationships/hyperlink" Target="https://mines-rdc.cd/fr/les-statistiques-minieres" TargetMode="External"/><Relationship Id="rId54" Type="http://schemas.openxmlformats.org/officeDocument/2006/relationships/hyperlink" Target="https://drive.google.com/file/d/11lWksITMbsuMAhrSgvzKhCOpfh0daMnI/view" TargetMode="External"/><Relationship Id="rId62" Type="http://schemas.openxmlformats.org/officeDocument/2006/relationships/hyperlink" Target="https://drive.google.com/file/d/11lWksITMbsuMAhrSgvzKhCOpfh0daMnI/view" TargetMode="External"/><Relationship Id="rId70" Type="http://schemas.openxmlformats.org/officeDocument/2006/relationships/hyperlink" Target="https://drive.google.com/file/d/1cb6kI_X7nrcnWEMBcfxKlYQnrvadA9hw/view" TargetMode="External"/><Relationship Id="rId75" Type="http://schemas.openxmlformats.org/officeDocument/2006/relationships/hyperlink" Target="https://drive.google.com/open?id=1G-rfFT2qRhdZGmlB2_wBvi5n4ROErx1d"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www.itierdc.net/carte-de-la-rdc-cliquable/registre-petrolier/" TargetMode="External"/><Relationship Id="rId49" Type="http://schemas.openxmlformats.org/officeDocument/2006/relationships/hyperlink" Target="https://www.ace-rdc.cd/blog/documents-utiles-2" TargetMode="External"/><Relationship Id="rId57" Type="http://schemas.openxmlformats.org/officeDocument/2006/relationships/hyperlink" Target="https://drive.google.com/file/d/11lWksITMbsuMAhrSgvzKhCOpfh0daMnI/view"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eiti.org/fr/pays" TargetMode="External"/><Relationship Id="rId7" Type="http://schemas.openxmlformats.org/officeDocument/2006/relationships/hyperlink" Target="https://www.huayou.com/en" TargetMode="External"/><Relationship Id="rId12" Type="http://schemas.openxmlformats.org/officeDocument/2006/relationships/table" Target="../tables/table3.xml"/><Relationship Id="rId2" Type="http://schemas.openxmlformats.org/officeDocument/2006/relationships/hyperlink" Target="https://eiti.org/fr/document/modele-donnees-resumees-itie" TargetMode="External"/><Relationship Id="rId1" Type="http://schemas.openxmlformats.org/officeDocument/2006/relationships/hyperlink" Target="mailto:data@eiti.org" TargetMode="External"/><Relationship Id="rId6" Type="http://schemas.openxmlformats.org/officeDocument/2006/relationships/hyperlink" Target="https://fr.ivanhoemines.com/" TargetMode="External"/><Relationship Id="rId11" Type="http://schemas.openxmlformats.org/officeDocument/2006/relationships/table" Target="../tables/table2.xml"/><Relationship Id="rId5" Type="http://schemas.openxmlformats.org/officeDocument/2006/relationships/hyperlink" Target="https://fr.ivanhoemines.com/" TargetMode="External"/><Relationship Id="rId10" Type="http://schemas.openxmlformats.org/officeDocument/2006/relationships/table" Target="../tables/table1.xml"/><Relationship Id="rId4" Type="http://schemas.openxmlformats.org/officeDocument/2006/relationships/hyperlink" Target="mailto:data@eiti.org" TargetMode="External"/><Relationship Id="rId9"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4.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04047-793C-42F7-BA42-B32E7018CB6C}">
  <sheetPr codeName="Sheet1"/>
  <dimension ref="B1:G57"/>
  <sheetViews>
    <sheetView showGridLines="0" zoomScale="70" zoomScaleNormal="70" workbookViewId="0">
      <selection activeCell="G4" sqref="G4"/>
    </sheetView>
  </sheetViews>
  <sheetFormatPr defaultColWidth="4" defaultRowHeight="24" customHeight="1" x14ac:dyDescent="0.35"/>
  <cols>
    <col min="1" max="1" width="4" style="60"/>
    <col min="2" max="2" width="4" style="60" hidden="1" customWidth="1"/>
    <col min="3" max="3" width="76.54296875" style="60" customWidth="1"/>
    <col min="4" max="4" width="2.7265625" style="60" customWidth="1"/>
    <col min="5" max="5" width="56.26953125" style="60" customWidth="1"/>
    <col min="6" max="6" width="2.7265625" style="60" customWidth="1"/>
    <col min="7" max="7" width="50.54296875" style="60" customWidth="1"/>
    <col min="8" max="16384" width="4" style="60"/>
  </cols>
  <sheetData>
    <row r="1" spans="3:7" ht="15.75" customHeight="1" x14ac:dyDescent="0.35">
      <c r="C1" s="63"/>
    </row>
    <row r="2" spans="3:7" ht="15" x14ac:dyDescent="0.35"/>
    <row r="3" spans="3:7" ht="15" x14ac:dyDescent="0.35">
      <c r="E3" s="64"/>
      <c r="G3" s="64"/>
    </row>
    <row r="4" spans="3:7" ht="16" x14ac:dyDescent="0.35">
      <c r="E4" s="64" t="s">
        <v>809</v>
      </c>
      <c r="G4" s="111" t="s">
        <v>2731</v>
      </c>
    </row>
    <row r="5" spans="3:7" ht="15" x14ac:dyDescent="0.35"/>
    <row r="6" spans="3:7" ht="3.75" customHeight="1" x14ac:dyDescent="0.35"/>
    <row r="7" spans="3:7" ht="3.75" customHeight="1" x14ac:dyDescent="0.35"/>
    <row r="8" spans="3:7" ht="15" x14ac:dyDescent="0.35"/>
    <row r="9" spans="3:7" ht="15" x14ac:dyDescent="0.35">
      <c r="C9" s="65"/>
      <c r="D9" s="66"/>
      <c r="E9" s="66"/>
      <c r="F9" s="67"/>
      <c r="G9" s="67"/>
    </row>
    <row r="10" spans="3:7" ht="22.5" x14ac:dyDescent="0.35">
      <c r="C10" s="68" t="s">
        <v>810</v>
      </c>
      <c r="D10" s="69"/>
      <c r="E10" s="69"/>
      <c r="F10" s="67"/>
      <c r="G10" s="67"/>
    </row>
    <row r="11" spans="3:7" ht="15" x14ac:dyDescent="0.35">
      <c r="C11" s="70" t="s">
        <v>811</v>
      </c>
      <c r="D11" s="71"/>
      <c r="E11" s="71"/>
      <c r="F11" s="67"/>
      <c r="G11" s="67"/>
    </row>
    <row r="12" spans="3:7" ht="15" x14ac:dyDescent="0.35">
      <c r="C12" s="65"/>
      <c r="D12" s="66"/>
      <c r="E12" s="66"/>
      <c r="F12" s="67"/>
      <c r="G12" s="67"/>
    </row>
    <row r="13" spans="3:7" ht="15" x14ac:dyDescent="0.35">
      <c r="C13" s="72" t="s">
        <v>812</v>
      </c>
      <c r="D13" s="66"/>
      <c r="E13" s="66"/>
      <c r="F13" s="67"/>
      <c r="G13" s="67"/>
    </row>
    <row r="14" spans="3:7" ht="15" x14ac:dyDescent="0.35">
      <c r="C14" s="376" t="s">
        <v>813</v>
      </c>
      <c r="D14" s="376"/>
      <c r="E14" s="376"/>
      <c r="F14" s="67"/>
      <c r="G14" s="67"/>
    </row>
    <row r="15" spans="3:7" ht="15" x14ac:dyDescent="0.35">
      <c r="C15" s="110"/>
      <c r="D15" s="110"/>
      <c r="E15" s="110"/>
      <c r="F15" s="67"/>
      <c r="G15" s="67"/>
    </row>
    <row r="16" spans="3:7" ht="15" x14ac:dyDescent="0.35">
      <c r="C16" s="73" t="s">
        <v>814</v>
      </c>
      <c r="D16" s="74"/>
      <c r="E16" s="74"/>
      <c r="F16" s="67"/>
      <c r="G16" s="67"/>
    </row>
    <row r="17" spans="3:7" ht="15" x14ac:dyDescent="0.35">
      <c r="C17" s="75" t="s">
        <v>815</v>
      </c>
      <c r="D17" s="74"/>
      <c r="E17" s="74"/>
      <c r="F17" s="67"/>
      <c r="G17" s="67"/>
    </row>
    <row r="18" spans="3:7" ht="15" x14ac:dyDescent="0.35">
      <c r="C18" s="75" t="s">
        <v>816</v>
      </c>
      <c r="D18" s="74"/>
      <c r="E18" s="74"/>
      <c r="F18" s="67"/>
      <c r="G18" s="67"/>
    </row>
    <row r="19" spans="3:7" ht="15" x14ac:dyDescent="0.35">
      <c r="C19" s="377" t="s">
        <v>817</v>
      </c>
      <c r="D19" s="377"/>
      <c r="E19" s="377"/>
      <c r="F19" s="67"/>
      <c r="G19" s="67"/>
    </row>
    <row r="20" spans="3:7" ht="32.15" customHeight="1" x14ac:dyDescent="0.35">
      <c r="C20" s="378" t="s">
        <v>818</v>
      </c>
      <c r="D20" s="378"/>
      <c r="E20" s="378"/>
      <c r="F20" s="67"/>
      <c r="G20" s="67"/>
    </row>
    <row r="21" spans="3:7" ht="15" x14ac:dyDescent="0.35">
      <c r="C21" s="74"/>
      <c r="D21" s="74"/>
      <c r="E21" s="74"/>
      <c r="F21" s="67"/>
      <c r="G21" s="67"/>
    </row>
    <row r="22" spans="3:7" ht="15" x14ac:dyDescent="0.35">
      <c r="C22" s="73" t="s">
        <v>819</v>
      </c>
      <c r="D22" s="75"/>
      <c r="E22" s="75"/>
      <c r="F22" s="67"/>
      <c r="G22" s="67"/>
    </row>
    <row r="23" spans="3:7" ht="15" x14ac:dyDescent="0.35">
      <c r="C23" s="75"/>
      <c r="D23" s="75"/>
      <c r="E23" s="75"/>
      <c r="F23" s="67"/>
      <c r="G23" s="67"/>
    </row>
    <row r="24" spans="3:7" ht="15" x14ac:dyDescent="0.35">
      <c r="C24" s="76"/>
      <c r="D24" s="69"/>
      <c r="E24" s="69"/>
      <c r="F24" s="67"/>
      <c r="G24" s="67"/>
    </row>
    <row r="25" spans="3:7" ht="15" x14ac:dyDescent="0.35">
      <c r="C25" s="77" t="s">
        <v>820</v>
      </c>
      <c r="D25" s="69"/>
      <c r="E25" s="69"/>
      <c r="F25" s="67"/>
      <c r="G25" s="67"/>
    </row>
    <row r="26" spans="3:7" ht="15" x14ac:dyDescent="0.35">
      <c r="C26" s="78"/>
      <c r="D26" s="69"/>
      <c r="E26" s="69"/>
      <c r="F26" s="67"/>
      <c r="G26" s="67"/>
    </row>
    <row r="27" spans="3:7" ht="15" x14ac:dyDescent="0.35">
      <c r="C27" s="79" t="s">
        <v>821</v>
      </c>
      <c r="D27" s="69"/>
      <c r="E27" s="69"/>
      <c r="F27" s="67"/>
      <c r="G27" s="67"/>
    </row>
    <row r="28" spans="3:7" ht="15" x14ac:dyDescent="0.35">
      <c r="C28" s="79" t="s">
        <v>822</v>
      </c>
      <c r="D28" s="69"/>
      <c r="E28" s="69"/>
      <c r="F28" s="67"/>
      <c r="G28" s="67"/>
    </row>
    <row r="29" spans="3:7" ht="15" x14ac:dyDescent="0.35">
      <c r="C29" s="79" t="s">
        <v>823</v>
      </c>
      <c r="D29" s="69"/>
      <c r="E29" s="69"/>
      <c r="F29" s="67"/>
      <c r="G29" s="67"/>
    </row>
    <row r="30" spans="3:7" ht="15" x14ac:dyDescent="0.35">
      <c r="C30" s="79" t="s">
        <v>824</v>
      </c>
      <c r="D30" s="69"/>
      <c r="E30" s="69"/>
      <c r="F30" s="67"/>
      <c r="G30" s="67"/>
    </row>
    <row r="31" spans="3:7" ht="15" x14ac:dyDescent="0.35">
      <c r="C31" s="79" t="s">
        <v>825</v>
      </c>
      <c r="D31" s="69"/>
      <c r="E31" s="69"/>
      <c r="F31" s="67"/>
      <c r="G31" s="67"/>
    </row>
    <row r="32" spans="3:7" ht="15" x14ac:dyDescent="0.35">
      <c r="C32" s="76"/>
      <c r="D32" s="76"/>
      <c r="E32" s="76"/>
      <c r="F32" s="67"/>
      <c r="G32" s="67"/>
    </row>
    <row r="33" spans="3:7" ht="15" x14ac:dyDescent="0.35">
      <c r="C33" s="379" t="s">
        <v>826</v>
      </c>
      <c r="D33" s="379"/>
      <c r="E33" s="379"/>
      <c r="F33" s="379"/>
      <c r="G33" s="379"/>
    </row>
    <row r="34" spans="3:7" s="80" customFormat="1" ht="15" x14ac:dyDescent="0.4">
      <c r="C34" s="81"/>
      <c r="D34" s="81"/>
      <c r="E34" s="82"/>
    </row>
    <row r="35" spans="3:7" ht="30" x14ac:dyDescent="0.35">
      <c r="C35" s="83" t="s">
        <v>827</v>
      </c>
      <c r="E35" s="84" t="s">
        <v>828</v>
      </c>
      <c r="G35" s="85" t="s">
        <v>4</v>
      </c>
    </row>
    <row r="36" spans="3:7" s="80" customFormat="1" ht="15" x14ac:dyDescent="0.35">
      <c r="C36" s="86"/>
      <c r="E36" s="86"/>
      <c r="G36" s="86"/>
    </row>
    <row r="37" spans="3:7" ht="15" x14ac:dyDescent="0.4">
      <c r="C37" s="73" t="s">
        <v>829</v>
      </c>
      <c r="D37" s="76"/>
      <c r="E37" s="87"/>
      <c r="F37" s="67"/>
      <c r="G37" s="67"/>
    </row>
    <row r="38" spans="3:7" ht="15" x14ac:dyDescent="0.4">
      <c r="C38" s="55"/>
      <c r="D38" s="55"/>
      <c r="E38" s="88"/>
    </row>
    <row r="40" spans="3:7" ht="15.65" customHeight="1" x14ac:dyDescent="0.35">
      <c r="C40" s="89" t="s">
        <v>830</v>
      </c>
      <c r="D40" s="90"/>
      <c r="E40" s="91" t="s">
        <v>831</v>
      </c>
      <c r="F40" s="92"/>
      <c r="G40" s="93"/>
    </row>
    <row r="41" spans="3:7" ht="43.5" customHeight="1" x14ac:dyDescent="0.35">
      <c r="C41" s="94" t="s">
        <v>832</v>
      </c>
      <c r="D41" s="90"/>
      <c r="E41" s="95" t="s">
        <v>833</v>
      </c>
      <c r="F41" s="96"/>
      <c r="G41" s="97"/>
    </row>
    <row r="42" spans="3:7" ht="31.5" customHeight="1" x14ac:dyDescent="0.35">
      <c r="C42" s="94" t="s">
        <v>834</v>
      </c>
      <c r="D42" s="90"/>
      <c r="E42" s="98" t="s">
        <v>835</v>
      </c>
      <c r="F42" s="96"/>
      <c r="G42" s="97"/>
    </row>
    <row r="43" spans="3:7" ht="24" customHeight="1" x14ac:dyDescent="0.35">
      <c r="C43" s="94" t="s">
        <v>836</v>
      </c>
      <c r="D43" s="90"/>
      <c r="E43" s="95" t="s">
        <v>837</v>
      </c>
      <c r="F43" s="96"/>
      <c r="G43" s="97"/>
    </row>
    <row r="44" spans="3:7" ht="48" customHeight="1" x14ac:dyDescent="0.35">
      <c r="C44" s="99" t="s">
        <v>838</v>
      </c>
      <c r="D44" s="90"/>
      <c r="E44" s="100" t="s">
        <v>839</v>
      </c>
      <c r="F44" s="101"/>
      <c r="G44" s="102"/>
    </row>
    <row r="45" spans="3:7" ht="12" customHeight="1" thickBot="1" x14ac:dyDescent="0.4"/>
    <row r="46" spans="3:7" ht="15.5" thickBot="1" x14ac:dyDescent="0.4">
      <c r="C46" s="380" t="s">
        <v>840</v>
      </c>
      <c r="D46" s="381"/>
      <c r="E46" s="381"/>
      <c r="F46" s="381"/>
      <c r="G46" s="382"/>
    </row>
    <row r="47" spans="3:7" ht="15.5" thickBot="1" x14ac:dyDescent="0.4">
      <c r="C47" s="383" t="s">
        <v>841</v>
      </c>
      <c r="D47" s="383"/>
      <c r="E47" s="383"/>
      <c r="F47" s="383"/>
      <c r="G47" s="383"/>
    </row>
    <row r="48" spans="3:7" ht="15.5" thickBot="1" x14ac:dyDescent="0.4">
      <c r="C48" s="55"/>
      <c r="D48" s="55"/>
      <c r="E48" s="55"/>
      <c r="F48" s="55"/>
    </row>
    <row r="49" spans="2:7" ht="15" x14ac:dyDescent="0.35">
      <c r="C49" s="103" t="s">
        <v>10</v>
      </c>
      <c r="D49" s="104"/>
      <c r="E49" s="105"/>
      <c r="F49" s="104"/>
      <c r="G49" s="104"/>
    </row>
    <row r="50" spans="2:7" ht="15" x14ac:dyDescent="0.35">
      <c r="C50" s="375" t="s">
        <v>842</v>
      </c>
      <c r="D50" s="375"/>
      <c r="E50" s="375"/>
      <c r="F50" s="375"/>
      <c r="G50" s="375"/>
    </row>
    <row r="51" spans="2:7" ht="15" x14ac:dyDescent="0.35">
      <c r="B51" s="106" t="s">
        <v>7</v>
      </c>
      <c r="C51" s="107" t="s">
        <v>843</v>
      </c>
      <c r="D51" s="106"/>
      <c r="E51" s="108"/>
      <c r="F51" s="106"/>
      <c r="G51" s="109"/>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14:E14"/>
    <mergeCell ref="C19:E19"/>
    <mergeCell ref="C20:E20"/>
    <mergeCell ref="C33:G33"/>
    <mergeCell ref="C46:G46"/>
    <mergeCell ref="C47:G47"/>
  </mergeCells>
  <dataValidations count="2">
    <dataValidation type="whole" allowBlank="1" showInputMessage="1" showErrorMessage="1" errorTitle="Do not edit these cells" error="Please do not edit these cells" sqref="G1:G3 C1:F4 C5:G52" xr:uid="{0C0A6A03-A82F-47A8-B080-E64972D4E19C}">
      <formula1>10000</formula1>
      <formula2>50000</formula2>
    </dataValidation>
    <dataValidation type="whole" errorStyle="warning" allowBlank="1" showInputMessage="1" errorTitle="Veuillez ne pas modifier" error="Renseigné par le Secrétariat International" sqref="G4" xr:uid="{114F9129-E868-4732-A327-9F116C95C637}">
      <formula1>444</formula1>
      <formula2>555</formula2>
    </dataValidation>
  </dataValidations>
  <hyperlinks>
    <hyperlink ref="C20:E20" r:id="rId1" display="The data will be used to populate the global EITI data repository, available on the international EITI website: https://eiti.org/data" xr:uid="{BA68FB15-8F6B-48A7-A7E6-EB4F066B454A}"/>
    <hyperlink ref="C47:G47" r:id="rId2" display="Give us your feedback or report a conflict in the data! Write to us at  data@eiti.org" xr:uid="{5084B30D-C4DE-4846-8430-39BE19B32F22}"/>
    <hyperlink ref="G47" r:id="rId3" display="Give us your feedback or report a conflict in the data! Write to us at  data@eiti.org" xr:uid="{627132A8-AB47-45BF-8764-DB90BFCB2D73}"/>
    <hyperlink ref="E47:F47" r:id="rId4" display="Give us your feedback or report a conflict in the data! Write to us at  data@eiti.org" xr:uid="{8AAF2989-7749-45EE-A1C2-D9BFE4D4CF02}"/>
    <hyperlink ref="F47" r:id="rId5" display="Give us your feedback or report a conflict in the data! Write to us at  data@eiti.org" xr:uid="{AF33D314-91C2-4B6A-A318-FAAEB3A1B7F9}"/>
    <hyperlink ref="C46:G46" r:id="rId6" display="For the latest version of Summary data templates, see  https://eiti.org/summary-data-template" xr:uid="{50FB863F-D537-475B-821F-74B99B9B4709}"/>
    <hyperlink ref="C19:E19" r:id="rId7" display="3. This Data sheet should be submitted alongside the EITI Report. Send it to the International Secretariat: data@eiti.org " xr:uid="{838AF87F-7248-45DB-A25C-F0F2FB9B8850}"/>
    <hyperlink ref="F46" r:id="rId8" display="Curious about your country? Check if you country implements the EITI Standard at  https://eiti.org/countries" xr:uid="{2DDE75FB-24CE-401E-B069-96DFD9B9A629}"/>
    <hyperlink ref="E46:F46" r:id="rId9" display="Curious about your country? Check if you country implements the EITI Standard at  https://eiti.org/countries" xr:uid="{884204B7-741C-4C08-A154-3510972ECB38}"/>
    <hyperlink ref="G46" r:id="rId10" display="Curious about your country? Check if you country implements the EITI Standard at  https://eiti.org/countries" xr:uid="{2D42A1E9-26B0-4710-8405-2641ED98DAD4}"/>
    <hyperlink ref="C33:D33" r:id="rId11" display="The International Secretariat can provide advice and support on request. Please contact " xr:uid="{BA3CB4B7-3269-4B39-857D-DB9ECCF385B2}"/>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E3A73-E1BB-49DC-A863-E98239FC20DF}">
  <sheetPr codeName="Sheet2">
    <pageSetUpPr fitToPage="1"/>
  </sheetPr>
  <dimension ref="A1:K109"/>
  <sheetViews>
    <sheetView showGridLines="0" topLeftCell="A37" zoomScale="79" zoomScaleNormal="55" workbookViewId="0">
      <selection activeCell="E48" sqref="E48"/>
    </sheetView>
  </sheetViews>
  <sheetFormatPr defaultColWidth="4.453125" defaultRowHeight="24" customHeight="1" x14ac:dyDescent="0.35"/>
  <cols>
    <col min="1" max="1" width="4.453125" style="61"/>
    <col min="2" max="2" width="4.453125" style="61" hidden="1" customWidth="1"/>
    <col min="3" max="3" width="83.453125" style="61" bestFit="1" customWidth="1"/>
    <col min="4" max="4" width="3.1796875" style="61" customWidth="1"/>
    <col min="5" max="5" width="57.1796875" style="61" customWidth="1"/>
    <col min="6" max="6" width="3.1796875" style="61" customWidth="1"/>
    <col min="7" max="7" width="184.54296875" style="61" customWidth="1"/>
    <col min="8" max="16384" width="4.453125" style="61"/>
  </cols>
  <sheetData>
    <row r="1" spans="1:7" ht="16" x14ac:dyDescent="0.35"/>
    <row r="2" spans="1:7" ht="16" x14ac:dyDescent="0.35">
      <c r="C2" s="384" t="s">
        <v>844</v>
      </c>
      <c r="D2" s="384"/>
      <c r="E2" s="384"/>
      <c r="F2" s="384"/>
      <c r="G2" s="384"/>
    </row>
    <row r="3" spans="1:7" s="62" customFormat="1" ht="22.5" x14ac:dyDescent="0.35">
      <c r="C3" s="385" t="s">
        <v>845</v>
      </c>
      <c r="D3" s="385"/>
      <c r="E3" s="385"/>
      <c r="F3" s="385"/>
      <c r="G3" s="385"/>
    </row>
    <row r="4" spans="1:7" ht="12.75" customHeight="1" x14ac:dyDescent="0.35">
      <c r="C4" s="386" t="s">
        <v>846</v>
      </c>
      <c r="D4" s="386"/>
      <c r="E4" s="386"/>
      <c r="F4" s="386"/>
      <c r="G4" s="386"/>
    </row>
    <row r="5" spans="1:7" ht="12.75" customHeight="1" x14ac:dyDescent="0.35">
      <c r="C5" s="387" t="s">
        <v>847</v>
      </c>
      <c r="D5" s="387"/>
      <c r="E5" s="387"/>
      <c r="F5" s="387"/>
      <c r="G5" s="387"/>
    </row>
    <row r="6" spans="1:7" ht="12.75" customHeight="1" x14ac:dyDescent="0.35">
      <c r="C6" s="387" t="s">
        <v>848</v>
      </c>
      <c r="D6" s="387"/>
      <c r="E6" s="387"/>
      <c r="F6" s="387"/>
      <c r="G6" s="387"/>
    </row>
    <row r="7" spans="1:7" ht="12.75" customHeight="1" x14ac:dyDescent="0.35">
      <c r="C7" s="388" t="s">
        <v>849</v>
      </c>
      <c r="D7" s="389"/>
      <c r="E7" s="389"/>
      <c r="F7" s="389"/>
      <c r="G7" s="389"/>
    </row>
    <row r="8" spans="1:7" ht="16" x14ac:dyDescent="0.35">
      <c r="C8" s="60"/>
      <c r="D8" s="112"/>
      <c r="E8" s="112"/>
      <c r="F8" s="60"/>
      <c r="G8" s="60"/>
    </row>
    <row r="9" spans="1:7" ht="16" x14ac:dyDescent="0.35">
      <c r="C9" s="83" t="s">
        <v>850</v>
      </c>
      <c r="D9" s="80"/>
      <c r="E9" s="113" t="s">
        <v>851</v>
      </c>
      <c r="F9" s="80"/>
      <c r="G9" s="85" t="s">
        <v>852</v>
      </c>
    </row>
    <row r="10" spans="1:7" ht="16" x14ac:dyDescent="0.35">
      <c r="C10" s="60"/>
      <c r="D10" s="112"/>
      <c r="E10" s="112"/>
      <c r="F10" s="60"/>
      <c r="G10" s="60"/>
    </row>
    <row r="11" spans="1:7" s="62" customFormat="1" ht="22.5" x14ac:dyDescent="0.35">
      <c r="B11" s="114"/>
      <c r="C11" s="115" t="s">
        <v>853</v>
      </c>
      <c r="E11" s="116"/>
    </row>
    <row r="12" spans="1:7" ht="19.5" thickBot="1" x14ac:dyDescent="0.4">
      <c r="A12" s="117"/>
      <c r="B12" s="117"/>
      <c r="C12" s="118" t="s">
        <v>5</v>
      </c>
      <c r="D12" s="119"/>
      <c r="E12" s="120" t="s">
        <v>854</v>
      </c>
      <c r="F12" s="119"/>
      <c r="G12" s="121" t="s">
        <v>6</v>
      </c>
    </row>
    <row r="13" spans="1:7" ht="16.5" thickBot="1" x14ac:dyDescent="0.4">
      <c r="B13" s="122"/>
      <c r="C13" s="3" t="s">
        <v>7</v>
      </c>
      <c r="D13" s="123"/>
      <c r="E13" s="124"/>
      <c r="F13" s="123"/>
      <c r="G13" s="124"/>
    </row>
    <row r="14" spans="1:7" ht="16" x14ac:dyDescent="0.35">
      <c r="A14" s="125"/>
      <c r="B14" s="125" t="s">
        <v>7</v>
      </c>
      <c r="C14" s="1" t="s">
        <v>13</v>
      </c>
      <c r="D14" s="106"/>
      <c r="E14" s="21" t="s">
        <v>2747</v>
      </c>
      <c r="F14" s="106"/>
      <c r="G14" s="126"/>
    </row>
    <row r="15" spans="1:7" ht="16" x14ac:dyDescent="0.35">
      <c r="A15" s="125"/>
      <c r="B15" s="125" t="s">
        <v>7</v>
      </c>
      <c r="C15" s="1" t="s">
        <v>14</v>
      </c>
      <c r="D15" s="106"/>
      <c r="E15" s="127" t="s">
        <v>2732</v>
      </c>
      <c r="F15" s="106"/>
      <c r="G15" s="126"/>
    </row>
    <row r="16" spans="1:7" ht="16" x14ac:dyDescent="0.35">
      <c r="B16" s="125" t="s">
        <v>7</v>
      </c>
      <c r="C16" s="1" t="s">
        <v>15</v>
      </c>
      <c r="D16" s="106"/>
      <c r="E16" s="127" t="s">
        <v>340</v>
      </c>
      <c r="F16" s="106"/>
      <c r="G16" s="126"/>
    </row>
    <row r="17" spans="1:7" ht="16.5" thickBot="1" x14ac:dyDescent="0.4">
      <c r="B17" s="125" t="s">
        <v>7</v>
      </c>
      <c r="C17" s="2" t="s">
        <v>16</v>
      </c>
      <c r="D17" s="128"/>
      <c r="E17" s="129" t="s">
        <v>855</v>
      </c>
      <c r="F17" s="128"/>
      <c r="G17" s="130"/>
    </row>
    <row r="18" spans="1:7" ht="16.5" thickBot="1" x14ac:dyDescent="0.4">
      <c r="B18" s="122"/>
      <c r="C18" s="3" t="s">
        <v>17</v>
      </c>
      <c r="D18" s="123"/>
      <c r="E18" s="124"/>
      <c r="F18" s="123"/>
      <c r="G18" s="124"/>
    </row>
    <row r="19" spans="1:7" ht="16" x14ac:dyDescent="0.35">
      <c r="A19" s="125"/>
      <c r="B19" s="125" t="s">
        <v>17</v>
      </c>
      <c r="C19" s="1" t="s">
        <v>18</v>
      </c>
      <c r="D19" s="106"/>
      <c r="E19" s="20">
        <v>43466</v>
      </c>
      <c r="F19" s="106"/>
      <c r="G19" s="126"/>
    </row>
    <row r="20" spans="1:7" ht="16.5" thickBot="1" x14ac:dyDescent="0.4">
      <c r="A20" s="125"/>
      <c r="B20" s="125" t="s">
        <v>17</v>
      </c>
      <c r="C20" s="2" t="s">
        <v>19</v>
      </c>
      <c r="D20" s="128"/>
      <c r="E20" s="20">
        <v>43830</v>
      </c>
      <c r="F20" s="128"/>
      <c r="G20" s="130"/>
    </row>
    <row r="21" spans="1:7" ht="16.5" thickBot="1" x14ac:dyDescent="0.4">
      <c r="B21" s="122"/>
      <c r="C21" s="3" t="s">
        <v>20</v>
      </c>
      <c r="D21" s="123"/>
      <c r="E21" s="131"/>
      <c r="F21" s="123"/>
      <c r="G21" s="124"/>
    </row>
    <row r="22" spans="1:7" ht="16" x14ac:dyDescent="0.35">
      <c r="B22" s="125" t="s">
        <v>20</v>
      </c>
      <c r="C22" s="1" t="s">
        <v>23</v>
      </c>
      <c r="D22" s="106"/>
      <c r="E22" s="134">
        <v>44286</v>
      </c>
      <c r="F22" s="106"/>
      <c r="G22" s="126"/>
    </row>
    <row r="23" spans="1:7" ht="16" x14ac:dyDescent="0.35">
      <c r="A23" s="125"/>
      <c r="B23" s="125" t="s">
        <v>20</v>
      </c>
      <c r="C23" s="1" t="s">
        <v>24</v>
      </c>
      <c r="D23" s="106"/>
      <c r="E23" s="135" t="s">
        <v>856</v>
      </c>
      <c r="F23" s="106"/>
      <c r="G23" s="126" t="s">
        <v>2739</v>
      </c>
    </row>
    <row r="24" spans="1:7" ht="150" x14ac:dyDescent="0.35">
      <c r="B24" s="125"/>
      <c r="C24" s="4" t="s">
        <v>21</v>
      </c>
      <c r="D24" s="106"/>
      <c r="E24" s="21" t="s">
        <v>61</v>
      </c>
      <c r="F24" s="106"/>
      <c r="G24" s="136" t="s">
        <v>857</v>
      </c>
    </row>
    <row r="25" spans="1:7" ht="16" x14ac:dyDescent="0.35">
      <c r="A25" s="125"/>
      <c r="B25" s="125" t="s">
        <v>20</v>
      </c>
      <c r="C25" s="1" t="s">
        <v>22</v>
      </c>
      <c r="D25" s="106"/>
      <c r="E25" s="22" t="s">
        <v>858</v>
      </c>
      <c r="F25" s="106"/>
      <c r="G25" s="132"/>
    </row>
    <row r="26" spans="1:7" ht="16" x14ac:dyDescent="0.35">
      <c r="A26" s="125"/>
      <c r="B26" s="125"/>
      <c r="C26" s="1"/>
      <c r="D26" s="106"/>
      <c r="E26" s="22"/>
      <c r="F26" s="106"/>
      <c r="G26" s="133"/>
    </row>
    <row r="27" spans="1:7" ht="16" x14ac:dyDescent="0.35">
      <c r="B27" s="125" t="s">
        <v>20</v>
      </c>
      <c r="C27" s="1" t="s">
        <v>23</v>
      </c>
      <c r="D27" s="106"/>
      <c r="E27" s="137">
        <v>44271</v>
      </c>
      <c r="F27" s="106"/>
      <c r="G27" s="138" t="s">
        <v>859</v>
      </c>
    </row>
    <row r="28" spans="1:7" ht="16" x14ac:dyDescent="0.35">
      <c r="B28" s="125"/>
      <c r="C28" s="1"/>
      <c r="D28" s="106"/>
      <c r="E28" s="137">
        <v>44426</v>
      </c>
      <c r="F28" s="106"/>
      <c r="G28" s="138" t="s">
        <v>860</v>
      </c>
    </row>
    <row r="29" spans="1:7" ht="16" x14ac:dyDescent="0.35">
      <c r="B29" s="125"/>
      <c r="C29" s="1"/>
      <c r="D29" s="106"/>
      <c r="E29" s="137">
        <v>44467</v>
      </c>
      <c r="F29" s="106"/>
      <c r="G29" s="138" t="s">
        <v>861</v>
      </c>
    </row>
    <row r="30" spans="1:7" ht="16" x14ac:dyDescent="0.35">
      <c r="B30" s="125"/>
      <c r="C30" s="1"/>
      <c r="D30" s="106"/>
      <c r="E30" s="137">
        <v>44498</v>
      </c>
      <c r="F30" s="106"/>
      <c r="G30" s="138" t="s">
        <v>862</v>
      </c>
    </row>
    <row r="31" spans="1:7" ht="16" x14ac:dyDescent="0.35">
      <c r="B31" s="125"/>
      <c r="C31" s="1"/>
      <c r="D31" s="106"/>
      <c r="E31" s="137">
        <v>44559</v>
      </c>
      <c r="F31" s="106"/>
      <c r="G31" s="138" t="s">
        <v>863</v>
      </c>
    </row>
    <row r="32" spans="1:7" ht="16" x14ac:dyDescent="0.35">
      <c r="B32" s="125"/>
      <c r="C32" s="1"/>
      <c r="D32" s="106"/>
      <c r="E32" s="137">
        <v>44559</v>
      </c>
      <c r="F32" s="106"/>
      <c r="G32" s="138" t="s">
        <v>864</v>
      </c>
    </row>
    <row r="33" spans="1:7" ht="16" x14ac:dyDescent="0.35">
      <c r="A33" s="125"/>
      <c r="B33" s="125" t="s">
        <v>20</v>
      </c>
      <c r="C33" s="1" t="s">
        <v>24</v>
      </c>
      <c r="D33" s="106"/>
      <c r="E33" s="139" t="s">
        <v>865</v>
      </c>
      <c r="F33" s="106"/>
      <c r="G33" s="138" t="s">
        <v>859</v>
      </c>
    </row>
    <row r="34" spans="1:7" ht="16" x14ac:dyDescent="0.35">
      <c r="A34" s="125"/>
      <c r="B34" s="125"/>
      <c r="C34" s="1"/>
      <c r="D34" s="106"/>
      <c r="E34" s="140" t="s">
        <v>866</v>
      </c>
      <c r="F34" s="106"/>
      <c r="G34" s="138" t="s">
        <v>860</v>
      </c>
    </row>
    <row r="35" spans="1:7" ht="16" x14ac:dyDescent="0.35">
      <c r="A35" s="125"/>
      <c r="B35" s="125"/>
      <c r="C35" s="1"/>
      <c r="D35" s="106"/>
      <c r="E35" s="140" t="s">
        <v>867</v>
      </c>
      <c r="F35" s="106"/>
      <c r="G35" s="138" t="s">
        <v>861</v>
      </c>
    </row>
    <row r="36" spans="1:7" ht="16" x14ac:dyDescent="0.35">
      <c r="A36" s="125"/>
      <c r="B36" s="125"/>
      <c r="C36" s="1"/>
      <c r="D36" s="106"/>
      <c r="E36" s="141" t="s">
        <v>868</v>
      </c>
      <c r="F36" s="106"/>
      <c r="G36" s="138" t="s">
        <v>862</v>
      </c>
    </row>
    <row r="37" spans="1:7" ht="16" x14ac:dyDescent="0.35">
      <c r="A37" s="125"/>
      <c r="B37" s="125"/>
      <c r="C37" s="1"/>
      <c r="D37" s="106"/>
      <c r="E37" s="141" t="s">
        <v>869</v>
      </c>
      <c r="F37" s="106"/>
      <c r="G37" s="138" t="s">
        <v>863</v>
      </c>
    </row>
    <row r="38" spans="1:7" ht="16" x14ac:dyDescent="0.35">
      <c r="A38" s="125"/>
      <c r="B38" s="125"/>
      <c r="C38" s="1"/>
      <c r="D38" s="106"/>
      <c r="E38" s="141" t="s">
        <v>870</v>
      </c>
      <c r="F38" s="106"/>
      <c r="G38" s="138" t="s">
        <v>864</v>
      </c>
    </row>
    <row r="39" spans="1:7" ht="16" x14ac:dyDescent="0.35">
      <c r="A39" s="125"/>
      <c r="B39" s="125"/>
      <c r="C39" s="1"/>
      <c r="D39" s="106"/>
    </row>
    <row r="40" spans="1:7" ht="16" x14ac:dyDescent="0.35">
      <c r="B40" s="125" t="s">
        <v>20</v>
      </c>
      <c r="C40" s="5" t="s">
        <v>25</v>
      </c>
      <c r="D40" s="142"/>
      <c r="E40" s="21" t="s">
        <v>61</v>
      </c>
      <c r="F40" s="142"/>
      <c r="G40" s="143"/>
    </row>
    <row r="41" spans="1:7" ht="16" x14ac:dyDescent="0.35">
      <c r="B41" s="125" t="s">
        <v>20</v>
      </c>
      <c r="C41" s="1" t="s">
        <v>26</v>
      </c>
      <c r="D41" s="106"/>
      <c r="E41" s="134">
        <v>44286</v>
      </c>
      <c r="F41" s="106"/>
      <c r="G41" s="138"/>
    </row>
    <row r="42" spans="1:7" ht="16" x14ac:dyDescent="0.35">
      <c r="A42" s="125"/>
      <c r="B42" s="125" t="s">
        <v>20</v>
      </c>
      <c r="C42" s="1" t="s">
        <v>27</v>
      </c>
      <c r="D42" s="106"/>
      <c r="E42" s="135" t="s">
        <v>871</v>
      </c>
      <c r="F42" s="106"/>
      <c r="G42" s="138"/>
    </row>
    <row r="43" spans="1:7" ht="16" x14ac:dyDescent="0.35">
      <c r="B43" s="125" t="s">
        <v>20</v>
      </c>
      <c r="C43" s="5" t="s">
        <v>28</v>
      </c>
      <c r="D43" s="142"/>
      <c r="E43" s="22" t="s">
        <v>61</v>
      </c>
      <c r="F43" s="144"/>
      <c r="G43" s="145" t="s">
        <v>872</v>
      </c>
    </row>
    <row r="44" spans="1:7" ht="16" x14ac:dyDescent="0.35">
      <c r="A44" s="125"/>
      <c r="B44" s="125" t="s">
        <v>20</v>
      </c>
      <c r="C44" s="1" t="s">
        <v>29</v>
      </c>
      <c r="D44" s="106"/>
      <c r="E44" s="134">
        <v>44506</v>
      </c>
      <c r="F44" s="106"/>
      <c r="G44" s="126"/>
    </row>
    <row r="45" spans="1:7" ht="16.5" thickBot="1" x14ac:dyDescent="0.4">
      <c r="A45" s="125"/>
      <c r="B45" s="125" t="s">
        <v>20</v>
      </c>
      <c r="C45" s="1" t="s">
        <v>30</v>
      </c>
      <c r="D45" s="146"/>
      <c r="E45" s="147" t="s">
        <v>873</v>
      </c>
      <c r="F45" s="128"/>
      <c r="G45" s="148"/>
    </row>
    <row r="46" spans="1:7" ht="16" customHeight="1" thickBot="1" x14ac:dyDescent="0.4">
      <c r="C46" s="6" t="s">
        <v>2736</v>
      </c>
      <c r="D46" s="149"/>
      <c r="E46" s="108"/>
      <c r="F46" s="150"/>
      <c r="G46" s="109"/>
    </row>
    <row r="47" spans="1:7" ht="16" x14ac:dyDescent="0.35">
      <c r="A47" s="125"/>
      <c r="B47" s="151"/>
      <c r="C47" s="7" t="s">
        <v>31</v>
      </c>
      <c r="D47" s="106"/>
      <c r="E47" s="152" t="s">
        <v>69</v>
      </c>
      <c r="F47" s="60"/>
      <c r="G47" s="153" t="str">
        <f>IF(OR($E$43=[2]Lists!$I$4,$E$43=[2]Lists!$I$5),"&lt;URL&gt;","")</f>
        <v>&lt;URL&gt;</v>
      </c>
    </row>
    <row r="48" spans="1:7" ht="31.5" thickBot="1" x14ac:dyDescent="0.4">
      <c r="B48" s="125" t="s">
        <v>33</v>
      </c>
      <c r="C48" s="8" t="s">
        <v>32</v>
      </c>
      <c r="D48" s="128"/>
      <c r="E48" s="154" t="s">
        <v>874</v>
      </c>
      <c r="F48" s="123"/>
      <c r="G48" s="155"/>
    </row>
    <row r="49" spans="1:7" ht="18" customHeight="1" thickBot="1" x14ac:dyDescent="0.4">
      <c r="A49" s="125"/>
      <c r="B49" s="125" t="s">
        <v>33</v>
      </c>
      <c r="C49" s="3" t="s">
        <v>33</v>
      </c>
      <c r="D49" s="123"/>
      <c r="E49" s="150"/>
      <c r="F49" s="123"/>
      <c r="G49" s="150"/>
    </row>
    <row r="50" spans="1:7" ht="15.75" customHeight="1" x14ac:dyDescent="0.35">
      <c r="B50" s="125" t="s">
        <v>33</v>
      </c>
      <c r="C50" s="9" t="s">
        <v>34</v>
      </c>
      <c r="D50" s="106"/>
      <c r="E50" s="127"/>
      <c r="F50" s="106"/>
      <c r="G50" s="106"/>
    </row>
    <row r="51" spans="1:7" ht="16.5" customHeight="1" x14ac:dyDescent="0.35">
      <c r="A51" s="125"/>
      <c r="B51" s="125" t="s">
        <v>33</v>
      </c>
      <c r="C51" s="10" t="s">
        <v>35</v>
      </c>
      <c r="D51" s="106"/>
      <c r="E51" s="21" t="s">
        <v>61</v>
      </c>
      <c r="F51" s="106"/>
      <c r="G51" s="138"/>
    </row>
    <row r="52" spans="1:7" ht="16.5" customHeight="1" x14ac:dyDescent="0.35">
      <c r="A52" s="125"/>
      <c r="B52" s="125" t="s">
        <v>33</v>
      </c>
      <c r="C52" s="10" t="s">
        <v>37</v>
      </c>
      <c r="D52" s="106"/>
      <c r="E52" s="21" t="s">
        <v>64</v>
      </c>
      <c r="F52" s="106"/>
      <c r="G52" s="138"/>
    </row>
    <row r="53" spans="1:7" ht="15.75" customHeight="1" x14ac:dyDescent="0.35">
      <c r="B53" s="125" t="s">
        <v>33</v>
      </c>
      <c r="C53" s="10" t="s">
        <v>39</v>
      </c>
      <c r="D53" s="106"/>
      <c r="E53" s="21" t="s">
        <v>61</v>
      </c>
      <c r="F53" s="106"/>
      <c r="G53" s="138" t="s">
        <v>875</v>
      </c>
    </row>
    <row r="54" spans="1:7" ht="18" customHeight="1" x14ac:dyDescent="0.35">
      <c r="B54" s="125" t="s">
        <v>33</v>
      </c>
      <c r="C54" s="10" t="s">
        <v>40</v>
      </c>
      <c r="D54" s="106"/>
      <c r="E54" s="21" t="s">
        <v>64</v>
      </c>
      <c r="F54" s="106"/>
      <c r="G54" s="138"/>
    </row>
    <row r="55" spans="1:7" ht="16" x14ac:dyDescent="0.35">
      <c r="B55" s="125" t="s">
        <v>33</v>
      </c>
      <c r="C55" s="11" t="s">
        <v>41</v>
      </c>
      <c r="D55" s="106"/>
      <c r="E55" s="22"/>
      <c r="F55" s="106"/>
      <c r="G55" s="138"/>
    </row>
    <row r="56" spans="1:7" ht="16" x14ac:dyDescent="0.35">
      <c r="B56" s="125" t="s">
        <v>33</v>
      </c>
      <c r="C56" s="10" t="s">
        <v>42</v>
      </c>
      <c r="D56" s="106"/>
      <c r="E56" s="22">
        <v>11</v>
      </c>
      <c r="F56" s="106"/>
      <c r="G56" s="138" t="s">
        <v>876</v>
      </c>
    </row>
    <row r="57" spans="1:7" ht="16" x14ac:dyDescent="0.35">
      <c r="B57" s="125" t="s">
        <v>33</v>
      </c>
      <c r="C57" s="10" t="s">
        <v>43</v>
      </c>
      <c r="D57" s="156"/>
      <c r="E57" s="22">
        <v>84</v>
      </c>
      <c r="F57" s="106"/>
      <c r="G57" s="157" t="s">
        <v>877</v>
      </c>
    </row>
    <row r="58" spans="1:7" ht="16" x14ac:dyDescent="0.35">
      <c r="B58" s="125" t="s">
        <v>33</v>
      </c>
      <c r="C58" s="12" t="s">
        <v>2737</v>
      </c>
      <c r="D58" s="106"/>
      <c r="E58" s="158" t="s">
        <v>855</v>
      </c>
      <c r="F58" s="142"/>
      <c r="G58" s="138"/>
    </row>
    <row r="59" spans="1:7" ht="16" x14ac:dyDescent="0.35">
      <c r="B59" s="125" t="s">
        <v>33</v>
      </c>
      <c r="C59" s="13" t="s">
        <v>44</v>
      </c>
      <c r="D59" s="106"/>
      <c r="E59" s="159">
        <v>1620</v>
      </c>
      <c r="F59" s="106"/>
      <c r="G59" s="138"/>
    </row>
    <row r="60" spans="1:7" ht="16.5" thickBot="1" x14ac:dyDescent="0.4">
      <c r="B60" s="125" t="s">
        <v>33</v>
      </c>
      <c r="C60" s="14" t="s">
        <v>45</v>
      </c>
      <c r="D60" s="128"/>
      <c r="E60" s="160" t="s">
        <v>878</v>
      </c>
      <c r="F60" s="128"/>
      <c r="G60" s="161"/>
    </row>
    <row r="61" spans="1:7" s="117" customFormat="1" ht="16.5" thickBot="1" x14ac:dyDescent="0.4">
      <c r="A61" s="61"/>
      <c r="B61" s="125" t="s">
        <v>33</v>
      </c>
      <c r="C61" s="15" t="s">
        <v>2738</v>
      </c>
      <c r="D61" s="128"/>
      <c r="E61" s="162"/>
      <c r="F61" s="128"/>
      <c r="G61" s="161"/>
    </row>
    <row r="62" spans="1:7" ht="15.75" customHeight="1" x14ac:dyDescent="0.35">
      <c r="B62" s="125" t="s">
        <v>33</v>
      </c>
      <c r="C62" s="10" t="s">
        <v>46</v>
      </c>
      <c r="D62" s="106"/>
      <c r="E62" s="22" t="s">
        <v>61</v>
      </c>
      <c r="F62" s="106"/>
      <c r="G62" s="138"/>
    </row>
    <row r="63" spans="1:7" s="125" customFormat="1" ht="16" x14ac:dyDescent="0.35">
      <c r="A63" s="61"/>
      <c r="C63" s="10" t="s">
        <v>47</v>
      </c>
      <c r="D63" s="106"/>
      <c r="E63" s="22" t="s">
        <v>61</v>
      </c>
      <c r="F63" s="106"/>
      <c r="G63" s="138"/>
    </row>
    <row r="64" spans="1:7" s="125" customFormat="1" ht="15.75" customHeight="1" x14ac:dyDescent="0.35">
      <c r="A64" s="61"/>
      <c r="C64" s="10" t="s">
        <v>48</v>
      </c>
      <c r="D64" s="106"/>
      <c r="E64" s="22" t="s">
        <v>61</v>
      </c>
      <c r="F64" s="106"/>
      <c r="G64" s="138"/>
    </row>
    <row r="65" spans="1:11" ht="16.5" thickBot="1" x14ac:dyDescent="0.4">
      <c r="B65" s="125"/>
      <c r="C65" s="16" t="s">
        <v>49</v>
      </c>
      <c r="D65" s="128"/>
      <c r="E65" s="22" t="s">
        <v>61</v>
      </c>
      <c r="F65" s="128"/>
      <c r="G65" s="161"/>
    </row>
    <row r="66" spans="1:11" ht="16.5" thickBot="1" x14ac:dyDescent="0.4">
      <c r="B66" s="125"/>
      <c r="C66" s="17" t="s">
        <v>50</v>
      </c>
      <c r="D66" s="163"/>
      <c r="E66" s="164">
        <v>1</v>
      </c>
      <c r="F66" s="163"/>
      <c r="G66" s="163"/>
      <c r="H66" s="125"/>
      <c r="I66" s="125"/>
    </row>
    <row r="67" spans="1:11" ht="16" x14ac:dyDescent="0.35">
      <c r="B67" s="125"/>
      <c r="C67" s="1" t="s">
        <v>51</v>
      </c>
      <c r="D67" s="125"/>
      <c r="E67" s="165">
        <v>0.2581</v>
      </c>
      <c r="F67" s="125"/>
      <c r="G67" s="166" t="s">
        <v>808</v>
      </c>
      <c r="H67" s="125"/>
      <c r="I67" s="125"/>
      <c r="K67" s="167"/>
    </row>
    <row r="68" spans="1:11" s="125" customFormat="1" ht="16" x14ac:dyDescent="0.35">
      <c r="B68" s="122"/>
      <c r="C68" s="1" t="s">
        <v>52</v>
      </c>
      <c r="E68" s="165" t="e">
        <f>COUNTIF('[3]Partie 2 - Liste de pointage'!$D:$D,[3]Listes!$K$5)/SUM(COUNTIF('[3]Partie 2 - Liste de pointage'!$D:$D,"*Rapportage ITIE ou divulgation systématique?*"),COUNTIF('[3]Partie 2 - Liste de pointage'!$D:$D,[3]Listes!$K$4),COUNTIF('[3]Partie 2 - Liste de pointage'!$D:$D,[3]Listes!$K$5),COUNTIF('[3]Partie 2 - Liste de pointage'!$D:$D,[3]Listes!$K$6),COUNTIF('[3]Partie 2 - Liste de pointage'!$D:$D,[3]Listes!$K$7))</f>
        <v>#VALUE!</v>
      </c>
      <c r="G68" s="166" t="s">
        <v>808</v>
      </c>
      <c r="H68" s="61"/>
      <c r="I68" s="61"/>
      <c r="K68" s="167"/>
    </row>
    <row r="69" spans="1:11" s="125" customFormat="1" ht="16" x14ac:dyDescent="0.35">
      <c r="A69" s="61"/>
      <c r="B69" s="125" t="s">
        <v>879</v>
      </c>
      <c r="C69" s="1" t="s">
        <v>53</v>
      </c>
      <c r="E69" s="165" t="e">
        <f>COUNTIF('[3]Partie 2 - Liste de pointage'!$D:$D,[3]Listes!$K$6)/SUM(COUNTIF('[3]Partie 2 - Liste de pointage'!$D:$D,"*Rapportage ITIE ou divulgation systématique?*"),COUNTIF('[3]Partie 2 - Liste de pointage'!$D:$D,[3]Listes!$K$4),COUNTIF('[3]Partie 2 - Liste de pointage'!$D:$D,[3]Listes!$K$5),COUNTIF('[3]Partie 2 - Liste de pointage'!$D:$D,[3]Listes!$K$6),COUNTIF('[3]Partie 2 - Liste de pointage'!$D:$D,[3]Listes!$K$7))</f>
        <v>#VALUE!</v>
      </c>
      <c r="G69" s="166" t="s">
        <v>808</v>
      </c>
      <c r="H69" s="61"/>
      <c r="I69" s="61"/>
      <c r="K69" s="167"/>
    </row>
    <row r="70" spans="1:11" ht="15" customHeight="1" thickBot="1" x14ac:dyDescent="0.4">
      <c r="B70" s="125" t="s">
        <v>879</v>
      </c>
      <c r="C70" s="1" t="s">
        <v>55</v>
      </c>
      <c r="D70" s="125"/>
      <c r="E70" s="165" t="e">
        <f>COUNTIF('[3]Partie 2 - Liste de pointage'!$D:$D,[3]Listes!$K$7)/SUM(COUNTIF('[3]Partie 2 - Liste de pointage'!$D:$D,"*Rapportage ITIE ou divulgation systématique?*"),COUNTIF('[3]Partie 2 - Liste de pointage'!$D:$D,[3]Listes!$K$4),COUNTIF('[3]Partie 2 - Liste de pointage'!$D:$D,[3]Listes!$K$5),COUNTIF('[3]Partie 2 - Liste de pointage'!$D:$D,[3]Listes!$K$6),COUNTIF('[3]Partie 2 - Liste de pointage'!$D:$D,[3]Listes!$K$7))</f>
        <v>#VALUE!</v>
      </c>
      <c r="F70" s="125"/>
      <c r="G70" s="166" t="s">
        <v>808</v>
      </c>
      <c r="K70" s="167"/>
    </row>
    <row r="71" spans="1:11" ht="16.5" thickBot="1" x14ac:dyDescent="0.4">
      <c r="B71" s="125" t="s">
        <v>880</v>
      </c>
      <c r="C71" s="18" t="s">
        <v>56</v>
      </c>
      <c r="D71" s="168"/>
      <c r="E71" s="169"/>
      <c r="F71" s="168"/>
      <c r="G71" s="168"/>
    </row>
    <row r="72" spans="1:11" s="125" customFormat="1" ht="16" x14ac:dyDescent="0.35">
      <c r="A72" s="61"/>
      <c r="B72" s="125" t="s">
        <v>880</v>
      </c>
      <c r="C72" s="1" t="s">
        <v>57</v>
      </c>
      <c r="D72" s="106"/>
      <c r="E72" s="21" t="s">
        <v>881</v>
      </c>
      <c r="F72" s="106"/>
      <c r="G72" s="126"/>
    </row>
    <row r="73" spans="1:11" ht="16" x14ac:dyDescent="0.35">
      <c r="C73" s="1" t="s">
        <v>58</v>
      </c>
      <c r="D73" s="106"/>
      <c r="E73" s="21" t="s">
        <v>882</v>
      </c>
      <c r="F73" s="106"/>
      <c r="G73" s="126"/>
    </row>
    <row r="74" spans="1:11" ht="16" x14ac:dyDescent="0.35">
      <c r="C74" s="1" t="s">
        <v>59</v>
      </c>
      <c r="D74" s="106"/>
      <c r="E74" s="170" t="s">
        <v>883</v>
      </c>
      <c r="F74" s="106"/>
      <c r="G74" s="126"/>
    </row>
    <row r="75" spans="1:11" ht="16.5" thickBot="1" x14ac:dyDescent="0.4">
      <c r="C75" s="19"/>
      <c r="D75" s="128"/>
      <c r="E75" s="129"/>
      <c r="F75" s="128"/>
      <c r="G75" s="146"/>
    </row>
    <row r="76" spans="1:11" s="125" customFormat="1" ht="16.5" thickBot="1" x14ac:dyDescent="0.4">
      <c r="A76" s="61"/>
      <c r="B76" s="61"/>
      <c r="C76" s="390"/>
      <c r="D76" s="390"/>
      <c r="E76" s="390"/>
      <c r="F76" s="390"/>
      <c r="G76" s="390"/>
    </row>
    <row r="77" spans="1:11" s="60" customFormat="1" ht="15.5" thickBot="1" x14ac:dyDescent="0.4">
      <c r="C77" s="380"/>
      <c r="D77" s="381"/>
      <c r="E77" s="381"/>
      <c r="F77" s="381"/>
      <c r="G77" s="382"/>
    </row>
    <row r="78" spans="1:11" s="60" customFormat="1" ht="15.5" thickBot="1" x14ac:dyDescent="0.4">
      <c r="C78" s="380"/>
      <c r="D78" s="381"/>
      <c r="E78" s="381"/>
      <c r="F78" s="381"/>
      <c r="G78" s="382"/>
    </row>
    <row r="79" spans="1:11" s="60" customFormat="1" ht="15.5" thickBot="1" x14ac:dyDescent="0.4">
      <c r="C79" s="391"/>
      <c r="D79" s="391"/>
      <c r="E79" s="391"/>
      <c r="F79" s="391"/>
      <c r="G79" s="391"/>
    </row>
    <row r="80" spans="1:11" s="60" customFormat="1" ht="18.75" customHeight="1" x14ac:dyDescent="0.35">
      <c r="C80" s="392" t="s">
        <v>884</v>
      </c>
      <c r="D80" s="392"/>
      <c r="E80" s="392"/>
      <c r="F80" s="392"/>
      <c r="G80" s="392"/>
    </row>
    <row r="81" spans="2:7" s="60" customFormat="1" ht="15" x14ac:dyDescent="0.35">
      <c r="C81" s="375" t="s">
        <v>885</v>
      </c>
      <c r="D81" s="375"/>
      <c r="E81" s="375"/>
      <c r="F81" s="375"/>
      <c r="G81" s="375"/>
    </row>
    <row r="82" spans="2:7" s="60" customFormat="1" ht="15" x14ac:dyDescent="0.35">
      <c r="B82" s="106" t="s">
        <v>7</v>
      </c>
      <c r="C82" s="394" t="s">
        <v>886</v>
      </c>
      <c r="D82" s="394"/>
      <c r="E82" s="394"/>
      <c r="F82" s="394"/>
      <c r="G82" s="394"/>
    </row>
    <row r="83" spans="2:7" ht="16" x14ac:dyDescent="0.35">
      <c r="C83" s="171"/>
      <c r="D83" s="125"/>
      <c r="E83" s="171"/>
      <c r="F83" s="125"/>
      <c r="G83" s="125"/>
    </row>
    <row r="84" spans="2:7" ht="15" customHeight="1" x14ac:dyDescent="0.35">
      <c r="C84" s="172"/>
      <c r="D84" s="172"/>
      <c r="E84" s="172"/>
      <c r="F84" s="172"/>
    </row>
    <row r="85" spans="2:7" ht="15" customHeight="1" x14ac:dyDescent="0.35"/>
    <row r="86" spans="2:7" ht="16" x14ac:dyDescent="0.35">
      <c r="C86" s="395"/>
      <c r="D86" s="395"/>
      <c r="E86" s="395"/>
      <c r="F86" s="395"/>
      <c r="G86" s="395"/>
    </row>
    <row r="87" spans="2:7" ht="16" x14ac:dyDescent="0.35">
      <c r="C87" s="395"/>
      <c r="D87" s="395"/>
      <c r="E87" s="395"/>
      <c r="F87" s="395"/>
      <c r="G87" s="395"/>
    </row>
    <row r="88" spans="2:7" ht="18.75" customHeight="1" x14ac:dyDescent="0.35">
      <c r="C88" s="395"/>
      <c r="D88" s="395"/>
      <c r="E88" s="395"/>
      <c r="F88" s="395"/>
      <c r="G88" s="395"/>
    </row>
    <row r="89" spans="2:7" ht="16" x14ac:dyDescent="0.35">
      <c r="C89" s="395"/>
      <c r="D89" s="395"/>
      <c r="E89" s="395"/>
      <c r="F89" s="395"/>
      <c r="G89" s="395"/>
    </row>
    <row r="90" spans="2:7" ht="16" x14ac:dyDescent="0.35">
      <c r="C90" s="172"/>
      <c r="D90" s="172"/>
      <c r="E90" s="172"/>
      <c r="F90" s="172"/>
    </row>
    <row r="91" spans="2:7" ht="16" x14ac:dyDescent="0.35">
      <c r="C91" s="393"/>
      <c r="D91" s="393"/>
      <c r="E91" s="393"/>
    </row>
    <row r="92" spans="2:7" ht="16" x14ac:dyDescent="0.35">
      <c r="C92" s="393"/>
      <c r="D92" s="393"/>
      <c r="E92" s="393"/>
    </row>
    <row r="93" spans="2:7" ht="16" x14ac:dyDescent="0.35"/>
    <row r="94" spans="2:7" ht="16" x14ac:dyDescent="0.35"/>
    <row r="95" spans="2:7" ht="16" x14ac:dyDescent="0.35"/>
    <row r="96" spans="2:7" ht="16" x14ac:dyDescent="0.35"/>
    <row r="97" ht="16" x14ac:dyDescent="0.35"/>
    <row r="98" ht="16" x14ac:dyDescent="0.35"/>
    <row r="99" ht="16" x14ac:dyDescent="0.35"/>
    <row r="100" ht="16" x14ac:dyDescent="0.35"/>
    <row r="101" ht="16" x14ac:dyDescent="0.35"/>
    <row r="102" ht="16" x14ac:dyDescent="0.35"/>
    <row r="103" ht="16" x14ac:dyDescent="0.35"/>
    <row r="104" ht="16" x14ac:dyDescent="0.35"/>
    <row r="105" ht="16" x14ac:dyDescent="0.35"/>
    <row r="106" ht="16" x14ac:dyDescent="0.35"/>
    <row r="107" ht="16" x14ac:dyDescent="0.35"/>
    <row r="108" ht="16" x14ac:dyDescent="0.35"/>
    <row r="109" ht="16" x14ac:dyDescent="0.35"/>
  </sheetData>
  <sheetProtection selectLockedCells="1"/>
  <dataConsolidate/>
  <mergeCells count="19">
    <mergeCell ref="C92:E92"/>
    <mergeCell ref="C82:G82"/>
    <mergeCell ref="C86:G86"/>
    <mergeCell ref="C87:G87"/>
    <mergeCell ref="C88:G88"/>
    <mergeCell ref="C89:G89"/>
    <mergeCell ref="C91:E91"/>
    <mergeCell ref="C81:G81"/>
    <mergeCell ref="C2:G2"/>
    <mergeCell ref="C3:G3"/>
    <mergeCell ref="C4:G4"/>
    <mergeCell ref="C5:G5"/>
    <mergeCell ref="C6:G6"/>
    <mergeCell ref="C7:G7"/>
    <mergeCell ref="C76:G76"/>
    <mergeCell ref="C77:G77"/>
    <mergeCell ref="C78:G78"/>
    <mergeCell ref="C79:G79"/>
    <mergeCell ref="C80:G80"/>
  </mergeCells>
  <dataValidations count="4">
    <dataValidation type="whole" allowBlank="1" showInputMessage="1" showErrorMessage="1" errorTitle="Veuillez ne pas remplir" error="Veuillez ne pas remplir manuellement ces celulles" sqref="E68:E70" xr:uid="{D720291C-1A40-4DFF-8259-83A192421C33}">
      <formula1>10000</formula1>
      <formula2>50000</formula2>
    </dataValidation>
    <dataValidation type="whole" allowBlank="1" showInputMessage="1" showErrorMessage="1" errorTitle="Veuillez ne pas modifier" error="Veuillez ne pas modifier ces cellules" sqref="G67:G70" xr:uid="{52F19AF1-7452-4FFF-9FE1-7A694FEFCD63}">
      <formula1>10000</formula1>
      <formula2>50000</formula2>
    </dataValidation>
    <dataValidation type="whole" showInputMessage="1" showErrorMessage="1" sqref="G75 E75 G21 D8:E13 E49:E50 E21 C13:C21 C47:C75 C24:C25 C40:C45" xr:uid="{FD7B305B-8753-43EF-AE89-B49329BE38A9}">
      <formula1>999999</formula1>
      <formula2>99999999</formula2>
    </dataValidation>
    <dataValidation showInputMessage="1" showErrorMessage="1" sqref="C46" xr:uid="{0C1983B5-4D8C-4C08-AC1B-2F804B4B8211}"/>
  </dataValidations>
  <hyperlinks>
    <hyperlink ref="E48" r:id="rId1" xr:uid="{F837FCBD-B03E-489A-8AE6-42DD76D71117}"/>
    <hyperlink ref="E74" r:id="rId2" xr:uid="{FA0F34C0-88B9-4999-BF49-F4376833427B}"/>
    <hyperlink ref="E42" r:id="rId3" xr:uid="{2E550AED-9E2B-4840-9511-BF10A51E3CCC}"/>
    <hyperlink ref="E45" r:id="rId4" xr:uid="{593CC5BE-C5C9-4442-B6E1-E20A65B06259}"/>
    <hyperlink ref="E33" r:id="rId5" xr:uid="{804D9454-E861-4105-A548-1EC09C1C9FBC}"/>
    <hyperlink ref="E34" r:id="rId6" xr:uid="{7CB6A760-CAB2-4F14-A8E3-8824C6C91638}"/>
    <hyperlink ref="E35" r:id="rId7" xr:uid="{F604BD54-369C-4500-8D1A-A7471DF2D6B9}"/>
    <hyperlink ref="E37" r:id="rId8" xr:uid="{BD0D6A9B-B4D1-4F20-8ECE-94DC8045D795}"/>
    <hyperlink ref="E38" r:id="rId9" xr:uid="{6A60136E-4D60-47CA-B041-F9F03F2FAECA}"/>
    <hyperlink ref="E36" r:id="rId10" xr:uid="{B4709FF4-D672-43F4-B4A9-5532132DECC2}"/>
    <hyperlink ref="E23" r:id="rId11" xr:uid="{BE114729-6BC4-42F8-AFED-13ED632222BD}"/>
    <hyperlink ref="E60" r:id="rId12" xr:uid="{C46C9C87-B113-4B7F-B1A9-F67085A4D1FD}"/>
    <hyperlink ref="C46" r:id="rId13" location="r7-2" display="Public debate (Requirement 7.1)" xr:uid="{267DC0AF-934D-43C6-9A5F-23E77A6C4E0B}"/>
    <hyperlink ref="C58" r:id="rId14" display="Reporting currency (ISO-4217)" xr:uid="{E2C6D71F-A46D-4997-8658-DF18A8D33C32}"/>
    <hyperlink ref="C61" r:id="rId15" location="r4-7" xr:uid="{4BC37272-0D47-4DB2-A9C0-84E743AB5171}"/>
  </hyperlinks>
  <pageMargins left="0.23622047244094491" right="0.23622047244094491" top="0.74803149606299213" bottom="0.74803149606299213" header="0.31496062992125984" footer="0.31496062992125984"/>
  <pageSetup paperSize="8" scale="49" fitToHeight="2" orientation="portrait" horizontalDpi="2400" verticalDpi="2400"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0964B-67AF-477A-BDCD-4653A7D5B98F}">
  <sheetPr codeName="Sheet3"/>
  <dimension ref="A1:S301"/>
  <sheetViews>
    <sheetView showGridLines="0" topLeftCell="A135" zoomScale="70" zoomScaleNormal="70" workbookViewId="0">
      <selection activeCell="D164" sqref="D164"/>
    </sheetView>
  </sheetViews>
  <sheetFormatPr defaultColWidth="4" defaultRowHeight="24" customHeight="1" x14ac:dyDescent="0.35"/>
  <cols>
    <col min="1" max="1" width="4" style="61"/>
    <col min="2" max="2" width="56.54296875" style="61" customWidth="1"/>
    <col min="3" max="3" width="4" style="61"/>
    <col min="4" max="4" width="57.453125" style="61" customWidth="1"/>
    <col min="5" max="5" width="4" style="61"/>
    <col min="6" max="6" width="56.453125" style="61" customWidth="1"/>
    <col min="7" max="7" width="4" style="61"/>
    <col min="8" max="8" width="53.81640625" style="61" customWidth="1"/>
    <col min="9" max="9" width="6.36328125" style="61" bestFit="1" customWidth="1"/>
    <col min="10" max="15" width="4" style="61"/>
    <col min="16" max="16" width="42" style="61" bestFit="1" customWidth="1"/>
    <col min="17" max="16384" width="4" style="61"/>
  </cols>
  <sheetData>
    <row r="1" spans="2:8" ht="15.75" hidden="1" customHeight="1" x14ac:dyDescent="0.35"/>
    <row r="2" spans="2:8" ht="16" hidden="1" x14ac:dyDescent="0.35"/>
    <row r="3" spans="2:8" ht="16" hidden="1" x14ac:dyDescent="0.35">
      <c r="H3" s="173" t="s">
        <v>887</v>
      </c>
    </row>
    <row r="4" spans="2:8" ht="16" hidden="1" x14ac:dyDescent="0.35">
      <c r="H4" s="173" t="str">
        <f>[3]Introduction!G4</f>
        <v>AAAA-MM-JJ</v>
      </c>
    </row>
    <row r="5" spans="2:8" ht="16" hidden="1" x14ac:dyDescent="0.35">
      <c r="B5" s="61" t="s">
        <v>2733</v>
      </c>
    </row>
    <row r="6" spans="2:8" ht="16" hidden="1" x14ac:dyDescent="0.35"/>
    <row r="7" spans="2:8" ht="16" x14ac:dyDescent="0.35"/>
    <row r="8" spans="2:8" ht="16" x14ac:dyDescent="0.35">
      <c r="B8" s="174" t="s">
        <v>586</v>
      </c>
      <c r="C8" s="175"/>
      <c r="D8" s="175"/>
      <c r="E8" s="175"/>
      <c r="F8" s="175"/>
      <c r="G8" s="175"/>
      <c r="H8" s="175"/>
    </row>
    <row r="9" spans="2:8" ht="20" x14ac:dyDescent="0.35">
      <c r="B9" s="176" t="s">
        <v>0</v>
      </c>
      <c r="C9" s="175"/>
      <c r="D9" s="175"/>
      <c r="E9" s="175"/>
      <c r="F9" s="176"/>
      <c r="G9" s="175"/>
      <c r="H9" s="175"/>
    </row>
    <row r="10" spans="2:8" ht="17.149999999999999" customHeight="1" x14ac:dyDescent="0.35">
      <c r="B10" s="396" t="s">
        <v>587</v>
      </c>
      <c r="C10" s="396"/>
      <c r="D10" s="396"/>
      <c r="E10" s="396"/>
      <c r="F10" s="396"/>
      <c r="G10" s="396"/>
      <c r="H10" s="396"/>
    </row>
    <row r="11" spans="2:8" ht="52" customHeight="1" x14ac:dyDescent="0.35">
      <c r="B11" s="397" t="s">
        <v>888</v>
      </c>
      <c r="C11" s="397"/>
      <c r="D11" s="397"/>
      <c r="E11" s="397"/>
      <c r="F11" s="396"/>
      <c r="G11" s="396"/>
      <c r="H11" s="396"/>
    </row>
    <row r="12" spans="2:8" ht="36.65" customHeight="1" x14ac:dyDescent="0.35">
      <c r="B12" s="397" t="s">
        <v>588</v>
      </c>
      <c r="C12" s="397"/>
      <c r="D12" s="397"/>
      <c r="E12" s="397"/>
      <c r="F12" s="396"/>
      <c r="G12" s="396"/>
      <c r="H12" s="396"/>
    </row>
    <row r="13" spans="2:8" ht="39" customHeight="1" x14ac:dyDescent="0.35">
      <c r="B13" s="397" t="s">
        <v>589</v>
      </c>
      <c r="C13" s="397"/>
      <c r="D13" s="397"/>
      <c r="E13" s="397"/>
      <c r="F13" s="396"/>
      <c r="G13" s="396"/>
      <c r="H13" s="396"/>
    </row>
    <row r="14" spans="2:8" ht="17.149999999999999" customHeight="1" x14ac:dyDescent="0.35">
      <c r="B14" s="397" t="s">
        <v>590</v>
      </c>
      <c r="C14" s="397"/>
      <c r="D14" s="397"/>
      <c r="E14" s="397"/>
      <c r="F14" s="396"/>
      <c r="G14" s="396"/>
      <c r="H14" s="396"/>
    </row>
    <row r="15" spans="2:8" ht="15" customHeight="1" x14ac:dyDescent="0.4">
      <c r="B15" s="398" t="s">
        <v>1</v>
      </c>
      <c r="C15" s="399"/>
      <c r="D15" s="399"/>
      <c r="E15" s="399"/>
      <c r="F15" s="399"/>
      <c r="G15" s="399"/>
      <c r="H15" s="399"/>
    </row>
    <row r="16" spans="2:8" ht="15" customHeight="1" x14ac:dyDescent="0.4">
      <c r="E16" s="177"/>
      <c r="F16" s="177"/>
      <c r="G16" s="177"/>
      <c r="H16" s="177"/>
    </row>
    <row r="17" spans="2:8" ht="39" customHeight="1" x14ac:dyDescent="0.35">
      <c r="B17" s="178" t="s">
        <v>2</v>
      </c>
      <c r="D17" s="179" t="s">
        <v>3</v>
      </c>
      <c r="F17" s="180" t="s">
        <v>4</v>
      </c>
      <c r="G17" s="125"/>
      <c r="H17" s="125"/>
    </row>
    <row r="18" spans="2:8" ht="16" x14ac:dyDescent="0.35"/>
    <row r="19" spans="2:8" ht="22.5" x14ac:dyDescent="0.35">
      <c r="B19" s="181" t="s">
        <v>591</v>
      </c>
      <c r="D19" s="182"/>
      <c r="F19" s="182"/>
    </row>
    <row r="20" spans="2:8" ht="16" x14ac:dyDescent="0.35">
      <c r="B20" s="171" t="s">
        <v>592</v>
      </c>
      <c r="D20" s="171"/>
      <c r="F20" s="171"/>
    </row>
    <row r="21" spans="2:8" ht="16" x14ac:dyDescent="0.35">
      <c r="B21" s="183"/>
      <c r="D21" s="184"/>
      <c r="F21" s="184"/>
    </row>
    <row r="22" spans="2:8" ht="19" customHeight="1" x14ac:dyDescent="0.35">
      <c r="B22" s="185" t="s">
        <v>593</v>
      </c>
      <c r="C22" s="186"/>
      <c r="D22" s="185" t="s">
        <v>594</v>
      </c>
      <c r="E22" s="186"/>
      <c r="F22" s="185" t="s">
        <v>595</v>
      </c>
      <c r="G22" s="186"/>
      <c r="H22" s="187" t="s">
        <v>596</v>
      </c>
    </row>
    <row r="23" spans="2:8" ht="19" customHeight="1" x14ac:dyDescent="0.35">
      <c r="B23" s="26" t="s">
        <v>454</v>
      </c>
      <c r="C23" s="188"/>
      <c r="D23" s="189"/>
      <c r="E23" s="188"/>
      <c r="F23" s="189"/>
      <c r="G23" s="188"/>
      <c r="H23" s="190"/>
    </row>
    <row r="24" spans="2:8" ht="16" x14ac:dyDescent="0.35">
      <c r="B24" s="27" t="s">
        <v>455</v>
      </c>
      <c r="C24" s="188"/>
      <c r="D24" s="191"/>
      <c r="E24" s="188"/>
      <c r="F24" s="191"/>
      <c r="G24" s="188"/>
      <c r="H24" s="192"/>
    </row>
    <row r="25" spans="2:8" ht="16" x14ac:dyDescent="0.35">
      <c r="B25" s="28" t="s">
        <v>456</v>
      </c>
      <c r="C25" s="188"/>
      <c r="D25" s="193" t="s">
        <v>68</v>
      </c>
      <c r="E25" s="188"/>
      <c r="F25" s="194" t="s">
        <v>889</v>
      </c>
      <c r="G25" s="188"/>
      <c r="H25" s="192"/>
    </row>
    <row r="26" spans="2:8" ht="42" x14ac:dyDescent="0.35">
      <c r="B26" s="28"/>
      <c r="C26" s="188"/>
      <c r="D26" s="193" t="s">
        <v>69</v>
      </c>
      <c r="E26" s="188"/>
      <c r="F26" s="193" t="s">
        <v>890</v>
      </c>
      <c r="G26" s="188"/>
      <c r="H26" s="195" t="s">
        <v>891</v>
      </c>
    </row>
    <row r="27" spans="2:8" ht="28" x14ac:dyDescent="0.35">
      <c r="B27" s="28" t="s">
        <v>457</v>
      </c>
      <c r="C27" s="188"/>
      <c r="D27" s="193" t="s">
        <v>69</v>
      </c>
      <c r="E27" s="188"/>
      <c r="F27" s="193" t="s">
        <v>890</v>
      </c>
      <c r="G27" s="188"/>
      <c r="H27" s="196" t="s">
        <v>892</v>
      </c>
    </row>
    <row r="28" spans="2:8" ht="28" x14ac:dyDescent="0.35">
      <c r="B28" s="28" t="s">
        <v>458</v>
      </c>
      <c r="C28" s="188"/>
      <c r="D28" s="193" t="s">
        <v>69</v>
      </c>
      <c r="E28" s="188"/>
      <c r="F28" s="193" t="s">
        <v>890</v>
      </c>
      <c r="G28" s="188"/>
      <c r="H28" s="192" t="s">
        <v>893</v>
      </c>
    </row>
    <row r="29" spans="2:8" ht="42" x14ac:dyDescent="0.35">
      <c r="B29" s="30" t="s">
        <v>459</v>
      </c>
      <c r="C29" s="188"/>
      <c r="D29" s="193" t="s">
        <v>69</v>
      </c>
      <c r="E29" s="188"/>
      <c r="F29" s="193" t="s">
        <v>890</v>
      </c>
      <c r="G29" s="188"/>
      <c r="H29" s="197" t="s">
        <v>894</v>
      </c>
    </row>
    <row r="30" spans="2:8" ht="15" customHeight="1" x14ac:dyDescent="0.35">
      <c r="B30" s="31"/>
      <c r="C30" s="188"/>
      <c r="D30" s="198"/>
      <c r="E30" s="188"/>
      <c r="F30" s="198"/>
      <c r="G30" s="188"/>
      <c r="H30" s="188"/>
    </row>
    <row r="31" spans="2:8" ht="16" x14ac:dyDescent="0.35">
      <c r="B31" s="26" t="s">
        <v>460</v>
      </c>
      <c r="C31" s="188"/>
      <c r="D31" s="189"/>
      <c r="E31" s="188"/>
      <c r="F31" s="189"/>
      <c r="G31" s="188"/>
      <c r="H31" s="190"/>
    </row>
    <row r="32" spans="2:8" ht="16" x14ac:dyDescent="0.35">
      <c r="B32" s="27" t="s">
        <v>455</v>
      </c>
      <c r="C32" s="188"/>
      <c r="D32" s="191"/>
      <c r="E32" s="188"/>
      <c r="F32" s="191"/>
      <c r="G32" s="188"/>
      <c r="H32" s="192"/>
    </row>
    <row r="33" spans="1:8" ht="28" x14ac:dyDescent="0.35">
      <c r="B33" s="28" t="s">
        <v>461</v>
      </c>
      <c r="C33" s="188"/>
      <c r="D33" s="193" t="s">
        <v>68</v>
      </c>
      <c r="E33" s="188"/>
      <c r="F33" s="199" t="s">
        <v>895</v>
      </c>
      <c r="G33" s="200"/>
      <c r="H33" s="201" t="s">
        <v>896</v>
      </c>
    </row>
    <row r="34" spans="1:8" ht="28" x14ac:dyDescent="0.35">
      <c r="B34" s="28"/>
      <c r="C34" s="188"/>
      <c r="D34" s="193" t="s">
        <v>69</v>
      </c>
      <c r="E34" s="188"/>
      <c r="F34" s="193" t="s">
        <v>890</v>
      </c>
      <c r="G34" s="188"/>
      <c r="H34" s="196" t="s">
        <v>897</v>
      </c>
    </row>
    <row r="35" spans="1:8" ht="56" x14ac:dyDescent="0.35">
      <c r="A35" s="202"/>
      <c r="B35" s="33" t="s">
        <v>462</v>
      </c>
      <c r="C35" s="203"/>
      <c r="D35" s="193" t="s">
        <v>69</v>
      </c>
      <c r="E35" s="188"/>
      <c r="F35" s="193" t="s">
        <v>890</v>
      </c>
      <c r="G35" s="188"/>
      <c r="H35" s="195" t="s">
        <v>898</v>
      </c>
    </row>
    <row r="36" spans="1:8" ht="28" x14ac:dyDescent="0.35">
      <c r="B36" s="28" t="s">
        <v>463</v>
      </c>
      <c r="C36" s="188"/>
      <c r="D36" s="193" t="s">
        <v>69</v>
      </c>
      <c r="E36" s="188"/>
      <c r="F36" s="193" t="s">
        <v>899</v>
      </c>
      <c r="G36" s="188"/>
      <c r="H36" s="192" t="s">
        <v>900</v>
      </c>
    </row>
    <row r="37" spans="1:8" ht="28" x14ac:dyDescent="0.35">
      <c r="B37" s="34" t="s">
        <v>462</v>
      </c>
      <c r="C37" s="203"/>
      <c r="D37" s="193" t="s">
        <v>69</v>
      </c>
      <c r="E37" s="188"/>
      <c r="F37" s="193" t="s">
        <v>890</v>
      </c>
      <c r="G37" s="188"/>
      <c r="H37" s="192" t="s">
        <v>901</v>
      </c>
    </row>
    <row r="38" spans="1:8" ht="42" x14ac:dyDescent="0.35">
      <c r="B38" s="28" t="s">
        <v>464</v>
      </c>
      <c r="C38" s="188"/>
      <c r="D38" s="193" t="s">
        <v>69</v>
      </c>
      <c r="E38" s="188"/>
      <c r="F38" s="193" t="s">
        <v>890</v>
      </c>
      <c r="G38" s="188"/>
      <c r="H38" s="196" t="s">
        <v>902</v>
      </c>
    </row>
    <row r="39" spans="1:8" ht="28" x14ac:dyDescent="0.35">
      <c r="B39" s="35" t="s">
        <v>465</v>
      </c>
      <c r="C39" s="203"/>
      <c r="D39" s="193">
        <v>500</v>
      </c>
      <c r="E39" s="188"/>
      <c r="F39" s="194" t="s">
        <v>899</v>
      </c>
      <c r="G39" s="188"/>
      <c r="H39" s="192" t="s">
        <v>903</v>
      </c>
    </row>
    <row r="40" spans="1:8" ht="16" x14ac:dyDescent="0.35">
      <c r="B40" s="36"/>
      <c r="C40" s="188"/>
      <c r="D40" s="198"/>
      <c r="E40" s="188"/>
      <c r="F40" s="198"/>
      <c r="G40" s="188"/>
      <c r="H40" s="204"/>
    </row>
    <row r="41" spans="1:8" ht="16" x14ac:dyDescent="0.35">
      <c r="B41" s="26" t="s">
        <v>466</v>
      </c>
      <c r="C41" s="188"/>
      <c r="D41" s="205"/>
      <c r="E41" s="188"/>
      <c r="F41" s="205"/>
      <c r="G41" s="188"/>
      <c r="H41" s="190"/>
    </row>
    <row r="42" spans="1:8" ht="28" x14ac:dyDescent="0.35">
      <c r="B42" s="27" t="s">
        <v>467</v>
      </c>
      <c r="C42" s="188"/>
      <c r="D42" s="193" t="s">
        <v>68</v>
      </c>
      <c r="E42" s="188"/>
      <c r="F42" s="194" t="s">
        <v>904</v>
      </c>
      <c r="G42" s="188"/>
      <c r="H42" s="192"/>
    </row>
    <row r="43" spans="1:8" ht="31" x14ac:dyDescent="0.35">
      <c r="B43" s="27" t="s">
        <v>468</v>
      </c>
      <c r="C43" s="188"/>
      <c r="D43" s="193" t="s">
        <v>69</v>
      </c>
      <c r="E43" s="188"/>
      <c r="F43" s="206" t="s">
        <v>905</v>
      </c>
      <c r="G43" s="188"/>
      <c r="H43" s="192"/>
    </row>
    <row r="44" spans="1:8" ht="28" x14ac:dyDescent="0.35">
      <c r="B44" s="37" t="s">
        <v>469</v>
      </c>
      <c r="C44" s="188"/>
      <c r="D44" s="193" t="s">
        <v>53</v>
      </c>
      <c r="E44" s="188"/>
      <c r="F44" s="193" t="s">
        <v>906</v>
      </c>
      <c r="G44" s="188"/>
      <c r="H44" s="207" t="s">
        <v>907</v>
      </c>
    </row>
    <row r="45" spans="1:8" ht="16" x14ac:dyDescent="0.35">
      <c r="B45" s="31"/>
      <c r="C45" s="188"/>
      <c r="D45" s="198"/>
      <c r="E45" s="188"/>
      <c r="F45" s="198"/>
      <c r="G45" s="188"/>
      <c r="H45" s="188"/>
    </row>
    <row r="46" spans="1:8" ht="16" x14ac:dyDescent="0.35">
      <c r="B46" s="26" t="s">
        <v>470</v>
      </c>
      <c r="C46" s="188"/>
      <c r="D46" s="205"/>
      <c r="E46" s="188"/>
      <c r="F46" s="205"/>
      <c r="G46" s="188"/>
      <c r="H46" s="190"/>
    </row>
    <row r="47" spans="1:8" ht="93" x14ac:dyDescent="0.35">
      <c r="B47" s="27" t="s">
        <v>471</v>
      </c>
      <c r="C47" s="188"/>
      <c r="D47" s="193" t="s">
        <v>68</v>
      </c>
      <c r="E47" s="188"/>
      <c r="F47" s="208" t="s">
        <v>908</v>
      </c>
      <c r="G47" s="209"/>
      <c r="H47" s="210" t="s">
        <v>909</v>
      </c>
    </row>
    <row r="48" spans="1:8" ht="42" x14ac:dyDescent="0.35">
      <c r="B48" s="27"/>
      <c r="C48" s="188"/>
      <c r="D48" s="193" t="s">
        <v>69</v>
      </c>
      <c r="E48" s="188"/>
      <c r="F48" s="211" t="s">
        <v>868</v>
      </c>
      <c r="G48" s="212"/>
      <c r="H48" s="195" t="s">
        <v>910</v>
      </c>
    </row>
    <row r="49" spans="2:8" ht="98" x14ac:dyDescent="0.35">
      <c r="B49" s="28" t="s">
        <v>472</v>
      </c>
      <c r="C49" s="188"/>
      <c r="D49" s="193" t="s">
        <v>68</v>
      </c>
      <c r="E49" s="188"/>
      <c r="F49" s="193" t="s">
        <v>911</v>
      </c>
      <c r="G49" s="188"/>
      <c r="H49" s="192"/>
    </row>
    <row r="50" spans="2:8" ht="28" x14ac:dyDescent="0.35">
      <c r="B50" s="27" t="s">
        <v>473</v>
      </c>
      <c r="C50" s="188"/>
      <c r="D50" s="193" t="s">
        <v>69</v>
      </c>
      <c r="E50" s="188"/>
      <c r="F50" s="194" t="s">
        <v>912</v>
      </c>
      <c r="G50" s="188"/>
      <c r="H50" s="192" t="s">
        <v>913</v>
      </c>
    </row>
    <row r="51" spans="2:8" ht="70" x14ac:dyDescent="0.35">
      <c r="B51" s="27" t="s">
        <v>474</v>
      </c>
      <c r="C51" s="188"/>
      <c r="D51" s="193" t="s">
        <v>68</v>
      </c>
      <c r="E51" s="188"/>
      <c r="F51" s="193" t="s">
        <v>914</v>
      </c>
      <c r="G51" s="188"/>
      <c r="H51" s="192"/>
    </row>
    <row r="52" spans="2:8" ht="28" x14ac:dyDescent="0.35">
      <c r="B52" s="37" t="s">
        <v>475</v>
      </c>
      <c r="C52" s="188"/>
      <c r="D52" s="193" t="s">
        <v>53</v>
      </c>
      <c r="E52" s="188"/>
      <c r="F52" s="194" t="s">
        <v>906</v>
      </c>
      <c r="G52" s="188"/>
      <c r="H52" s="207" t="s">
        <v>907</v>
      </c>
    </row>
    <row r="53" spans="2:8" ht="16" x14ac:dyDescent="0.35">
      <c r="B53" s="31"/>
      <c r="C53" s="188"/>
      <c r="D53" s="198"/>
      <c r="E53" s="188"/>
      <c r="F53" s="198"/>
      <c r="G53" s="188"/>
      <c r="H53" s="188"/>
    </row>
    <row r="54" spans="2:8" ht="16" x14ac:dyDescent="0.35">
      <c r="B54" s="26" t="s">
        <v>476</v>
      </c>
      <c r="C54" s="188"/>
      <c r="D54" s="213"/>
      <c r="E54" s="188"/>
      <c r="F54" s="213"/>
      <c r="G54" s="188"/>
      <c r="H54" s="190"/>
    </row>
    <row r="55" spans="2:8" ht="118.4" customHeight="1" x14ac:dyDescent="0.35">
      <c r="B55" s="27" t="s">
        <v>477</v>
      </c>
      <c r="C55" s="188"/>
      <c r="D55" s="193" t="s">
        <v>69</v>
      </c>
      <c r="E55" s="188"/>
      <c r="F55" s="193" t="s">
        <v>915</v>
      </c>
      <c r="G55" s="188"/>
      <c r="H55" s="196" t="s">
        <v>916</v>
      </c>
    </row>
    <row r="56" spans="2:8" ht="118.4" customHeight="1" x14ac:dyDescent="0.35">
      <c r="B56" s="27"/>
      <c r="C56" s="188"/>
      <c r="D56" s="193"/>
      <c r="E56" s="188"/>
      <c r="F56" s="193" t="s">
        <v>917</v>
      </c>
      <c r="G56" s="188"/>
      <c r="H56" s="196"/>
    </row>
    <row r="57" spans="2:8" ht="42" x14ac:dyDescent="0.35">
      <c r="B57" s="27"/>
      <c r="C57" s="188"/>
      <c r="D57" s="193" t="s">
        <v>68</v>
      </c>
      <c r="E57" s="188"/>
      <c r="F57" s="193" t="s">
        <v>918</v>
      </c>
      <c r="G57" s="188"/>
      <c r="H57" s="196" t="s">
        <v>919</v>
      </c>
    </row>
    <row r="58" spans="2:8" ht="112" x14ac:dyDescent="0.35">
      <c r="B58" s="28" t="s">
        <v>478</v>
      </c>
      <c r="C58" s="188"/>
      <c r="D58" s="193" t="s">
        <v>69</v>
      </c>
      <c r="E58" s="188"/>
      <c r="F58" s="194" t="s">
        <v>920</v>
      </c>
      <c r="G58" s="188"/>
      <c r="H58" s="196" t="s">
        <v>921</v>
      </c>
    </row>
    <row r="59" spans="2:8" ht="16" x14ac:dyDescent="0.35">
      <c r="B59" s="38" t="s">
        <v>479</v>
      </c>
      <c r="C59" s="188"/>
      <c r="D59" s="193" t="s">
        <v>68</v>
      </c>
      <c r="E59" s="188"/>
      <c r="F59" s="214" t="s">
        <v>918</v>
      </c>
      <c r="G59" s="188"/>
      <c r="H59" s="207"/>
    </row>
    <row r="60" spans="2:8" ht="28" x14ac:dyDescent="0.35">
      <c r="B60" s="215"/>
      <c r="C60" s="188"/>
      <c r="D60" s="216" t="s">
        <v>69</v>
      </c>
      <c r="E60" s="188"/>
      <c r="F60" s="216" t="s">
        <v>856</v>
      </c>
      <c r="G60" s="188"/>
      <c r="H60" s="217" t="s">
        <v>922</v>
      </c>
    </row>
    <row r="61" spans="2:8" ht="16" x14ac:dyDescent="0.35">
      <c r="B61" s="31"/>
      <c r="C61" s="188"/>
      <c r="D61" s="198"/>
      <c r="E61" s="188"/>
      <c r="F61" s="198"/>
      <c r="G61" s="188"/>
      <c r="H61" s="188"/>
    </row>
    <row r="62" spans="2:8" ht="16" x14ac:dyDescent="0.35">
      <c r="B62" s="26" t="s">
        <v>480</v>
      </c>
      <c r="C62" s="188"/>
      <c r="D62" s="213"/>
      <c r="E62" s="188"/>
      <c r="F62" s="213"/>
      <c r="G62" s="188"/>
      <c r="H62" s="190"/>
    </row>
    <row r="63" spans="2:8" ht="56" x14ac:dyDescent="0.35">
      <c r="B63" s="39" t="s">
        <v>481</v>
      </c>
      <c r="C63" s="188"/>
      <c r="D63" s="193" t="s">
        <v>69</v>
      </c>
      <c r="E63" s="188"/>
      <c r="F63" s="193" t="s">
        <v>890</v>
      </c>
      <c r="G63" s="188"/>
      <c r="H63" s="195" t="s">
        <v>923</v>
      </c>
    </row>
    <row r="64" spans="2:8" ht="28" x14ac:dyDescent="0.35">
      <c r="B64" s="39"/>
      <c r="C64" s="188"/>
      <c r="D64" s="193"/>
      <c r="E64" s="188"/>
      <c r="F64" s="193" t="s">
        <v>865</v>
      </c>
      <c r="G64" s="188"/>
      <c r="H64" s="195"/>
    </row>
    <row r="65" spans="2:8" ht="42" x14ac:dyDescent="0.35">
      <c r="B65" s="40" t="s">
        <v>482</v>
      </c>
      <c r="C65" s="188"/>
      <c r="D65" s="193" t="s">
        <v>924</v>
      </c>
      <c r="E65" s="188"/>
      <c r="F65" s="193" t="s">
        <v>925</v>
      </c>
      <c r="G65" s="188"/>
      <c r="H65" s="192" t="s">
        <v>926</v>
      </c>
    </row>
    <row r="66" spans="2:8" ht="16" x14ac:dyDescent="0.35">
      <c r="B66" s="40"/>
      <c r="C66" s="188"/>
      <c r="D66" s="193" t="s">
        <v>927</v>
      </c>
      <c r="E66" s="188"/>
      <c r="F66" s="194" t="s">
        <v>928</v>
      </c>
      <c r="G66" s="188"/>
      <c r="H66" s="192" t="s">
        <v>926</v>
      </c>
    </row>
    <row r="67" spans="2:8" ht="16" x14ac:dyDescent="0.35">
      <c r="B67" s="40"/>
      <c r="C67" s="188"/>
      <c r="D67" s="193"/>
      <c r="E67" s="188"/>
      <c r="F67" s="194"/>
      <c r="G67" s="188"/>
      <c r="H67" s="192"/>
    </row>
    <row r="68" spans="2:8" ht="84" x14ac:dyDescent="0.35">
      <c r="B68" s="42" t="s">
        <v>483</v>
      </c>
      <c r="C68" s="188"/>
      <c r="D68" s="214" t="s">
        <v>69</v>
      </c>
      <c r="E68" s="188"/>
      <c r="F68" s="214" t="s">
        <v>915</v>
      </c>
      <c r="G68" s="188"/>
      <c r="H68" s="197" t="s">
        <v>929</v>
      </c>
    </row>
    <row r="69" spans="2:8" ht="16" x14ac:dyDescent="0.35">
      <c r="B69" s="31"/>
      <c r="C69" s="188"/>
      <c r="D69" s="198"/>
      <c r="E69" s="188"/>
      <c r="F69" s="198"/>
      <c r="G69" s="188"/>
      <c r="H69" s="188"/>
    </row>
    <row r="70" spans="2:8" ht="16" x14ac:dyDescent="0.35">
      <c r="B70" s="26" t="s">
        <v>484</v>
      </c>
      <c r="C70" s="188"/>
      <c r="D70" s="213"/>
      <c r="E70" s="188"/>
      <c r="F70" s="213"/>
      <c r="G70" s="188"/>
      <c r="H70" s="190"/>
    </row>
    <row r="71" spans="2:8" ht="70" x14ac:dyDescent="0.35">
      <c r="B71" s="37" t="s">
        <v>485</v>
      </c>
      <c r="C71" s="188"/>
      <c r="D71" s="193" t="s">
        <v>69</v>
      </c>
      <c r="E71" s="188"/>
      <c r="F71" s="193" t="s">
        <v>930</v>
      </c>
      <c r="G71" s="188"/>
      <c r="H71" s="197" t="s">
        <v>931</v>
      </c>
    </row>
    <row r="72" spans="2:8" ht="16" x14ac:dyDescent="0.35">
      <c r="B72" s="31"/>
      <c r="C72" s="188"/>
      <c r="D72" s="198"/>
      <c r="E72" s="188"/>
      <c r="F72" s="198"/>
      <c r="G72" s="188"/>
      <c r="H72" s="188"/>
    </row>
    <row r="73" spans="2:8" ht="16" x14ac:dyDescent="0.35">
      <c r="B73" s="26" t="s">
        <v>486</v>
      </c>
      <c r="C73" s="188"/>
      <c r="D73" s="213"/>
      <c r="E73" s="188"/>
      <c r="F73" s="213"/>
      <c r="G73" s="188"/>
      <c r="H73" s="190"/>
    </row>
    <row r="74" spans="2:8" ht="16" x14ac:dyDescent="0.35">
      <c r="B74" s="43" t="s">
        <v>487</v>
      </c>
      <c r="C74" s="188"/>
      <c r="D74" s="218"/>
      <c r="E74" s="188"/>
      <c r="F74" s="218"/>
      <c r="G74" s="188"/>
      <c r="H74" s="192"/>
    </row>
    <row r="75" spans="2:8" ht="28" x14ac:dyDescent="0.35">
      <c r="B75" s="39" t="s">
        <v>488</v>
      </c>
      <c r="C75" s="188"/>
      <c r="D75" s="193" t="s">
        <v>69</v>
      </c>
      <c r="E75" s="188"/>
      <c r="F75" s="193" t="s">
        <v>856</v>
      </c>
      <c r="G75" s="188"/>
      <c r="H75" s="192" t="s">
        <v>932</v>
      </c>
    </row>
    <row r="76" spans="2:8" ht="16" x14ac:dyDescent="0.35">
      <c r="B76" s="39"/>
      <c r="C76" s="188"/>
      <c r="D76" s="193" t="s">
        <v>68</v>
      </c>
      <c r="E76" s="188"/>
      <c r="F76" s="194" t="s">
        <v>933</v>
      </c>
      <c r="G76" s="188"/>
      <c r="H76" s="192"/>
    </row>
    <row r="77" spans="2:8" ht="16" x14ac:dyDescent="0.35">
      <c r="B77" s="39" t="s">
        <v>489</v>
      </c>
      <c r="C77" s="188"/>
      <c r="D77" s="193" t="s">
        <v>69</v>
      </c>
      <c r="E77" s="188"/>
      <c r="F77" s="194" t="s">
        <v>871</v>
      </c>
      <c r="G77" s="188"/>
      <c r="H77" s="192"/>
    </row>
    <row r="78" spans="2:8" ht="16" x14ac:dyDescent="0.35">
      <c r="B78" s="44" t="s">
        <v>500</v>
      </c>
      <c r="C78" s="188"/>
      <c r="D78" s="373">
        <v>1420200</v>
      </c>
      <c r="E78" s="188"/>
      <c r="F78" s="193" t="s">
        <v>582</v>
      </c>
      <c r="G78" s="188"/>
      <c r="H78" s="192" t="s">
        <v>934</v>
      </c>
    </row>
    <row r="79" spans="2:8" ht="16" x14ac:dyDescent="0.35">
      <c r="B79" s="40" t="s">
        <v>502</v>
      </c>
      <c r="C79" s="188"/>
      <c r="D79" s="373">
        <v>5320094</v>
      </c>
      <c r="E79" s="188"/>
      <c r="F79" s="193" t="s">
        <v>935</v>
      </c>
      <c r="G79" s="188"/>
      <c r="H79" s="192"/>
    </row>
    <row r="80" spans="2:8" ht="16" x14ac:dyDescent="0.35">
      <c r="B80" s="44" t="s">
        <v>2740</v>
      </c>
      <c r="C80" s="188"/>
      <c r="D80" s="373">
        <v>0.3</v>
      </c>
      <c r="E80" s="188"/>
      <c r="F80" s="193" t="s">
        <v>582</v>
      </c>
      <c r="G80" s="188"/>
      <c r="H80" s="192" t="s">
        <v>936</v>
      </c>
    </row>
    <row r="81" spans="2:8" ht="16" x14ac:dyDescent="0.35">
      <c r="B81" s="40" t="s">
        <v>2750</v>
      </c>
      <c r="C81" s="188"/>
      <c r="D81" s="373"/>
      <c r="E81" s="188"/>
      <c r="F81" s="193" t="s">
        <v>935</v>
      </c>
      <c r="G81" s="188"/>
      <c r="H81" s="192"/>
    </row>
    <row r="82" spans="2:8" ht="16" x14ac:dyDescent="0.35">
      <c r="B82" s="44" t="s">
        <v>937</v>
      </c>
      <c r="C82" s="188"/>
      <c r="D82" s="373">
        <v>3.2</v>
      </c>
      <c r="E82" s="188"/>
      <c r="F82" s="193" t="s">
        <v>582</v>
      </c>
      <c r="G82" s="188"/>
      <c r="H82" s="192" t="s">
        <v>938</v>
      </c>
    </row>
    <row r="83" spans="2:8" ht="16" x14ac:dyDescent="0.35">
      <c r="B83" s="40" t="s">
        <v>2751</v>
      </c>
      <c r="C83" s="188"/>
      <c r="D83" s="373"/>
      <c r="E83" s="188"/>
      <c r="F83" s="193" t="s">
        <v>935</v>
      </c>
      <c r="G83" s="188"/>
      <c r="H83" s="192" t="s">
        <v>939</v>
      </c>
    </row>
    <row r="84" spans="2:8" ht="16" x14ac:dyDescent="0.35">
      <c r="B84" s="44" t="s">
        <v>937</v>
      </c>
      <c r="C84" s="188"/>
      <c r="D84" s="373">
        <v>15.899999999999901</v>
      </c>
      <c r="E84" s="188"/>
      <c r="F84" s="193" t="s">
        <v>582</v>
      </c>
      <c r="G84" s="188"/>
      <c r="H84" s="192" t="s">
        <v>940</v>
      </c>
    </row>
    <row r="85" spans="2:8" ht="16" x14ac:dyDescent="0.35">
      <c r="B85" s="40" t="s">
        <v>2751</v>
      </c>
      <c r="C85" s="188"/>
      <c r="D85" s="373"/>
      <c r="E85" s="188"/>
      <c r="F85" s="193" t="s">
        <v>935</v>
      </c>
      <c r="G85" s="188"/>
      <c r="H85" s="192" t="s">
        <v>940</v>
      </c>
    </row>
    <row r="86" spans="2:8" ht="16" x14ac:dyDescent="0.35">
      <c r="B86" s="44" t="s">
        <v>937</v>
      </c>
      <c r="C86" s="188"/>
      <c r="D86" s="373">
        <v>85</v>
      </c>
      <c r="E86" s="188"/>
      <c r="F86" s="193" t="s">
        <v>582</v>
      </c>
      <c r="G86" s="188"/>
      <c r="H86" s="192" t="s">
        <v>941</v>
      </c>
    </row>
    <row r="87" spans="2:8" ht="16" x14ac:dyDescent="0.35">
      <c r="B87" s="40" t="s">
        <v>2751</v>
      </c>
      <c r="C87" s="188"/>
      <c r="D87" s="373">
        <v>159917.98653846001</v>
      </c>
      <c r="E87" s="188"/>
      <c r="F87" s="193" t="s">
        <v>935</v>
      </c>
      <c r="G87" s="188"/>
      <c r="H87" s="192" t="s">
        <v>941</v>
      </c>
    </row>
    <row r="88" spans="2:8" ht="16" x14ac:dyDescent="0.35">
      <c r="B88" s="44" t="s">
        <v>500</v>
      </c>
      <c r="C88" s="188"/>
      <c r="D88" s="373">
        <v>574</v>
      </c>
      <c r="E88" s="188"/>
      <c r="F88" s="193" t="s">
        <v>582</v>
      </c>
      <c r="G88" s="188"/>
      <c r="H88" s="192" t="s">
        <v>942</v>
      </c>
    </row>
    <row r="89" spans="2:8" ht="16" x14ac:dyDescent="0.35">
      <c r="B89" s="42" t="s">
        <v>502</v>
      </c>
      <c r="C89" s="188"/>
      <c r="D89" s="373"/>
      <c r="E89" s="188"/>
      <c r="F89" s="193" t="s">
        <v>935</v>
      </c>
      <c r="G89" s="188"/>
      <c r="H89" s="192" t="s">
        <v>942</v>
      </c>
    </row>
    <row r="90" spans="2:8" ht="16" x14ac:dyDescent="0.35">
      <c r="B90" s="44" t="s">
        <v>500</v>
      </c>
      <c r="C90" s="188"/>
      <c r="D90" s="373">
        <v>701</v>
      </c>
      <c r="E90" s="188"/>
      <c r="F90" s="193" t="s">
        <v>582</v>
      </c>
      <c r="G90" s="188"/>
      <c r="H90" s="192" t="s">
        <v>943</v>
      </c>
    </row>
    <row r="91" spans="2:8" ht="16" x14ac:dyDescent="0.35">
      <c r="B91" s="40" t="s">
        <v>502</v>
      </c>
      <c r="C91" s="188"/>
      <c r="D91" s="373"/>
      <c r="E91" s="188"/>
      <c r="F91" s="193" t="s">
        <v>935</v>
      </c>
      <c r="G91" s="188"/>
      <c r="H91" s="192" t="s">
        <v>943</v>
      </c>
    </row>
    <row r="92" spans="2:8" ht="16" x14ac:dyDescent="0.35">
      <c r="B92" s="44" t="s">
        <v>2741</v>
      </c>
      <c r="C92" s="188"/>
      <c r="D92" s="373">
        <v>872.55</v>
      </c>
      <c r="E92" s="188"/>
      <c r="F92" s="193" t="s">
        <v>582</v>
      </c>
      <c r="G92" s="188"/>
      <c r="H92" s="192" t="s">
        <v>945</v>
      </c>
    </row>
    <row r="93" spans="2:8" ht="16" x14ac:dyDescent="0.35">
      <c r="B93" s="42" t="s">
        <v>2752</v>
      </c>
      <c r="C93" s="188"/>
      <c r="D93" s="373"/>
      <c r="E93" s="188"/>
      <c r="F93" s="193" t="s">
        <v>935</v>
      </c>
      <c r="G93" s="188"/>
      <c r="H93" s="192" t="s">
        <v>945</v>
      </c>
    </row>
    <row r="94" spans="2:8" ht="16" x14ac:dyDescent="0.35">
      <c r="B94" s="31" t="s">
        <v>500</v>
      </c>
      <c r="C94" s="188"/>
      <c r="D94" s="373">
        <v>26372.569999999901</v>
      </c>
      <c r="E94" s="188"/>
      <c r="F94" s="193" t="s">
        <v>582</v>
      </c>
      <c r="G94" s="188"/>
      <c r="H94" s="192" t="s">
        <v>946</v>
      </c>
    </row>
    <row r="95" spans="2:8" ht="16" x14ac:dyDescent="0.35">
      <c r="B95" s="44" t="s">
        <v>502</v>
      </c>
      <c r="C95" s="188"/>
      <c r="D95" s="373">
        <v>94429110.25</v>
      </c>
      <c r="E95" s="188"/>
      <c r="F95" s="193" t="s">
        <v>935</v>
      </c>
      <c r="G95" s="188"/>
      <c r="H95" s="192" t="s">
        <v>946</v>
      </c>
    </row>
    <row r="96" spans="2:8" ht="16" x14ac:dyDescent="0.35">
      <c r="B96" s="40" t="s">
        <v>495</v>
      </c>
      <c r="C96" s="188"/>
      <c r="D96" s="373">
        <v>27.560068930264102</v>
      </c>
      <c r="E96" s="188"/>
      <c r="F96" s="193" t="s">
        <v>582</v>
      </c>
      <c r="G96" s="188"/>
      <c r="H96" s="192" t="s">
        <v>947</v>
      </c>
    </row>
    <row r="97" spans="2:8" ht="16" x14ac:dyDescent="0.35">
      <c r="B97" s="44" t="s">
        <v>497</v>
      </c>
      <c r="C97" s="188"/>
      <c r="D97" s="373">
        <v>491627350.07499999</v>
      </c>
      <c r="E97" s="188"/>
      <c r="F97" s="193" t="s">
        <v>935</v>
      </c>
      <c r="G97" s="188"/>
      <c r="H97" s="192" t="s">
        <v>948</v>
      </c>
    </row>
    <row r="98" spans="2:8" ht="16" x14ac:dyDescent="0.35">
      <c r="B98" s="40" t="s">
        <v>937</v>
      </c>
      <c r="C98" s="188"/>
      <c r="D98" s="373">
        <v>52471.080216117538</v>
      </c>
      <c r="E98" s="188"/>
      <c r="F98" s="193" t="s">
        <v>582</v>
      </c>
      <c r="G98" s="188"/>
      <c r="H98" s="192" t="s">
        <v>949</v>
      </c>
    </row>
    <row r="99" spans="2:8" ht="16" x14ac:dyDescent="0.35">
      <c r="B99" s="44" t="s">
        <v>2751</v>
      </c>
      <c r="C99" s="188"/>
      <c r="D99" s="373">
        <v>523440733.06416172</v>
      </c>
      <c r="E99" s="188"/>
      <c r="F99" s="193" t="s">
        <v>935</v>
      </c>
      <c r="G99" s="188"/>
      <c r="H99" s="192" t="s">
        <v>949</v>
      </c>
    </row>
    <row r="100" spans="2:8" ht="16" x14ac:dyDescent="0.35">
      <c r="B100" s="40" t="s">
        <v>500</v>
      </c>
      <c r="C100" s="188"/>
      <c r="D100" s="373">
        <v>57846.95</v>
      </c>
      <c r="E100" s="188"/>
      <c r="F100" s="193" t="s">
        <v>582</v>
      </c>
      <c r="G100" s="188"/>
      <c r="H100" s="192" t="s">
        <v>950</v>
      </c>
    </row>
    <row r="101" spans="2:8" ht="16" x14ac:dyDescent="0.35">
      <c r="B101" s="44" t="s">
        <v>502</v>
      </c>
      <c r="C101" s="188"/>
      <c r="D101" s="373"/>
      <c r="E101" s="188"/>
      <c r="F101" s="193" t="s">
        <v>935</v>
      </c>
      <c r="G101" s="188"/>
      <c r="H101" s="192" t="s">
        <v>950</v>
      </c>
    </row>
    <row r="102" spans="2:8" ht="16" x14ac:dyDescent="0.35">
      <c r="B102" s="40" t="s">
        <v>500</v>
      </c>
      <c r="C102" s="188"/>
      <c r="D102" s="373">
        <v>84252</v>
      </c>
      <c r="E102" s="188"/>
      <c r="F102" s="193" t="s">
        <v>582</v>
      </c>
      <c r="G102" s="188"/>
      <c r="H102" s="192" t="s">
        <v>951</v>
      </c>
    </row>
    <row r="103" spans="2:8" ht="16" x14ac:dyDescent="0.35">
      <c r="B103" s="44" t="s">
        <v>502</v>
      </c>
      <c r="C103" s="188"/>
      <c r="D103" s="373"/>
      <c r="E103" s="188"/>
      <c r="F103" s="193" t="s">
        <v>935</v>
      </c>
      <c r="G103" s="188"/>
      <c r="H103" s="192" t="s">
        <v>951</v>
      </c>
    </row>
    <row r="104" spans="2:8" ht="16" x14ac:dyDescent="0.35">
      <c r="B104" s="40" t="s">
        <v>2742</v>
      </c>
      <c r="C104" s="188"/>
      <c r="D104" s="373">
        <v>88482.27</v>
      </c>
      <c r="E104" s="188"/>
      <c r="F104" s="193" t="s">
        <v>582</v>
      </c>
      <c r="G104" s="188"/>
      <c r="H104" s="192" t="s">
        <v>953</v>
      </c>
    </row>
    <row r="105" spans="2:8" ht="16" x14ac:dyDescent="0.35">
      <c r="B105" s="44" t="s">
        <v>2753</v>
      </c>
      <c r="C105" s="188"/>
      <c r="D105" s="373">
        <v>522693.36819999898</v>
      </c>
      <c r="E105" s="188"/>
      <c r="F105" s="193" t="s">
        <v>935</v>
      </c>
      <c r="G105" s="188"/>
      <c r="H105" s="192" t="s">
        <v>953</v>
      </c>
    </row>
    <row r="106" spans="2:8" ht="16" x14ac:dyDescent="0.35">
      <c r="B106" s="42" t="s">
        <v>2741</v>
      </c>
      <c r="C106" s="188"/>
      <c r="D106" s="373">
        <v>151026.32</v>
      </c>
      <c r="E106" s="188"/>
      <c r="F106" s="193" t="s">
        <v>582</v>
      </c>
      <c r="G106" s="188"/>
      <c r="H106" s="192" t="s">
        <v>954</v>
      </c>
    </row>
    <row r="107" spans="2:8" ht="16" x14ac:dyDescent="0.35">
      <c r="B107" s="44" t="s">
        <v>2752</v>
      </c>
      <c r="C107" s="188"/>
      <c r="D107" s="373"/>
      <c r="E107" s="188"/>
      <c r="F107" s="193" t="s">
        <v>935</v>
      </c>
      <c r="G107" s="188"/>
      <c r="H107" s="192" t="s">
        <v>954</v>
      </c>
    </row>
    <row r="108" spans="2:8" ht="16" x14ac:dyDescent="0.35">
      <c r="B108" s="40" t="s">
        <v>955</v>
      </c>
      <c r="C108" s="188"/>
      <c r="D108" s="373">
        <v>527895.60239999997</v>
      </c>
      <c r="E108" s="188"/>
      <c r="F108" s="193" t="s">
        <v>582</v>
      </c>
      <c r="G108" s="188"/>
      <c r="H108" s="192" t="s">
        <v>956</v>
      </c>
    </row>
    <row r="109" spans="2:8" ht="16" x14ac:dyDescent="0.35">
      <c r="B109" s="44" t="s">
        <v>2754</v>
      </c>
      <c r="C109" s="188"/>
      <c r="D109" s="373">
        <v>8080818.6299999896</v>
      </c>
      <c r="E109" s="188"/>
      <c r="F109" s="193" t="s">
        <v>935</v>
      </c>
      <c r="G109" s="188"/>
      <c r="H109" s="192" t="s">
        <v>956</v>
      </c>
    </row>
    <row r="110" spans="2:8" ht="16" x14ac:dyDescent="0.35">
      <c r="B110" s="42" t="s">
        <v>500</v>
      </c>
      <c r="C110" s="188"/>
      <c r="D110" s="373">
        <v>560621.72102168901</v>
      </c>
      <c r="E110" s="188"/>
      <c r="F110" s="193" t="s">
        <v>582</v>
      </c>
      <c r="G110" s="188"/>
      <c r="H110" s="192" t="s">
        <v>957</v>
      </c>
    </row>
    <row r="111" spans="2:8" ht="16" x14ac:dyDescent="0.35">
      <c r="B111" s="220" t="s">
        <v>502</v>
      </c>
      <c r="C111" s="188"/>
      <c r="D111" s="373">
        <v>2186397356.0735302</v>
      </c>
      <c r="E111" s="188"/>
      <c r="F111" s="193" t="s">
        <v>935</v>
      </c>
      <c r="G111" s="188"/>
      <c r="H111" s="192" t="s">
        <v>957</v>
      </c>
    </row>
    <row r="112" spans="2:8" ht="16" x14ac:dyDescent="0.35">
      <c r="B112" s="44" t="s">
        <v>2743</v>
      </c>
      <c r="C112" s="188"/>
      <c r="D112" s="373">
        <v>1053795.8421999901</v>
      </c>
      <c r="E112" s="188"/>
      <c r="F112" s="193" t="s">
        <v>582</v>
      </c>
      <c r="G112" s="188"/>
      <c r="H112" s="192" t="s">
        <v>871</v>
      </c>
    </row>
    <row r="113" spans="1:19" ht="16" x14ac:dyDescent="0.35">
      <c r="B113" s="40" t="s">
        <v>2755</v>
      </c>
      <c r="C113" s="188"/>
      <c r="D113" s="373">
        <v>29197973.922600001</v>
      </c>
      <c r="E113" s="188"/>
      <c r="F113" s="193" t="s">
        <v>935</v>
      </c>
      <c r="G113" s="188"/>
      <c r="H113" s="192" t="s">
        <v>871</v>
      </c>
    </row>
    <row r="114" spans="1:19" ht="16" x14ac:dyDescent="0.35">
      <c r="B114" s="44" t="s">
        <v>2744</v>
      </c>
      <c r="C114" s="188"/>
      <c r="D114" s="373">
        <v>3940919.19</v>
      </c>
      <c r="E114" s="188"/>
      <c r="F114" s="193" t="s">
        <v>583</v>
      </c>
      <c r="G114" s="188"/>
      <c r="H114" s="192" t="s">
        <v>871</v>
      </c>
    </row>
    <row r="115" spans="1:19" ht="16" x14ac:dyDescent="0.35">
      <c r="B115" s="40" t="s">
        <v>2756</v>
      </c>
      <c r="C115" s="188"/>
      <c r="D115" s="373">
        <v>35782290.850000001</v>
      </c>
      <c r="E115" s="188"/>
      <c r="F115" s="193" t="s">
        <v>935</v>
      </c>
      <c r="G115" s="188"/>
      <c r="H115" s="192" t="s">
        <v>871</v>
      </c>
    </row>
    <row r="116" spans="1:19" ht="16" x14ac:dyDescent="0.35">
      <c r="B116" s="44" t="s">
        <v>490</v>
      </c>
      <c r="C116" s="188"/>
      <c r="D116" s="373">
        <v>1034883.602</v>
      </c>
      <c r="E116" s="188"/>
      <c r="F116" s="193" t="s">
        <v>580</v>
      </c>
      <c r="G116" s="188"/>
      <c r="H116" s="192" t="s">
        <v>959</v>
      </c>
    </row>
    <row r="117" spans="1:19" ht="16" x14ac:dyDescent="0.35">
      <c r="B117" s="42" t="s">
        <v>492</v>
      </c>
      <c r="C117" s="188"/>
      <c r="D117" s="193"/>
      <c r="E117" s="188"/>
      <c r="F117" s="193" t="s">
        <v>935</v>
      </c>
      <c r="G117" s="188"/>
      <c r="H117" s="192" t="s">
        <v>871</v>
      </c>
    </row>
    <row r="118" spans="1:19" ht="16" x14ac:dyDescent="0.35">
      <c r="B118" s="31"/>
      <c r="C118" s="188"/>
      <c r="D118" s="198"/>
      <c r="E118" s="188"/>
      <c r="F118" s="198"/>
      <c r="G118" s="188"/>
      <c r="H118" s="188"/>
    </row>
    <row r="119" spans="1:19" ht="16" x14ac:dyDescent="0.35">
      <c r="B119" s="26" t="s">
        <v>504</v>
      </c>
      <c r="C119" s="188"/>
      <c r="D119" s="213"/>
      <c r="E119" s="188"/>
      <c r="F119" s="213"/>
      <c r="G119" s="188"/>
      <c r="H119" s="190"/>
    </row>
    <row r="120" spans="1:19" ht="28" x14ac:dyDescent="0.35">
      <c r="B120" s="39" t="s">
        <v>505</v>
      </c>
      <c r="C120" s="188"/>
      <c r="D120" s="193" t="s">
        <v>69</v>
      </c>
      <c r="E120" s="188"/>
      <c r="F120" s="193" t="s">
        <v>856</v>
      </c>
      <c r="G120" s="188"/>
      <c r="H120" s="192" t="s">
        <v>932</v>
      </c>
    </row>
    <row r="121" spans="1:19" s="60" customFormat="1" ht="19" x14ac:dyDescent="0.35">
      <c r="A121" s="221"/>
      <c r="B121" s="222"/>
      <c r="C121" s="223"/>
      <c r="D121" s="224" t="s">
        <v>68</v>
      </c>
      <c r="E121" s="223"/>
      <c r="F121" s="193" t="s">
        <v>933</v>
      </c>
      <c r="G121" s="225"/>
      <c r="H121" s="192" t="s">
        <v>960</v>
      </c>
      <c r="I121" s="225"/>
      <c r="J121" s="226"/>
      <c r="K121" s="227"/>
      <c r="L121" s="228"/>
      <c r="M121" s="227"/>
      <c r="N121" s="228"/>
      <c r="O121" s="227"/>
      <c r="P121" s="228"/>
      <c r="Q121" s="227"/>
      <c r="R121" s="228"/>
      <c r="S121" s="227"/>
    </row>
    <row r="122" spans="1:19" ht="28" x14ac:dyDescent="0.35">
      <c r="B122" s="39" t="s">
        <v>506</v>
      </c>
      <c r="C122" s="188"/>
      <c r="D122" s="193" t="s">
        <v>69</v>
      </c>
      <c r="E122" s="188"/>
      <c r="F122" s="194" t="s">
        <v>856</v>
      </c>
      <c r="G122" s="188"/>
      <c r="H122" s="192" t="s">
        <v>961</v>
      </c>
    </row>
    <row r="123" spans="1:19" ht="75" x14ac:dyDescent="0.35">
      <c r="B123" s="39"/>
      <c r="C123" s="188"/>
      <c r="D123" s="193" t="s">
        <v>69</v>
      </c>
      <c r="E123" s="188"/>
      <c r="F123" s="193" t="s">
        <v>871</v>
      </c>
      <c r="G123" s="188"/>
      <c r="H123" s="229" t="s">
        <v>962</v>
      </c>
    </row>
    <row r="124" spans="1:19" ht="16" x14ac:dyDescent="0.35">
      <c r="B124" s="44" t="s">
        <v>937</v>
      </c>
      <c r="C124" s="188"/>
      <c r="D124" s="373">
        <v>78</v>
      </c>
      <c r="E124" s="188"/>
      <c r="F124" s="193" t="s">
        <v>582</v>
      </c>
      <c r="G124" s="188"/>
      <c r="H124" s="192" t="s">
        <v>941</v>
      </c>
    </row>
    <row r="125" spans="1:19" ht="16" x14ac:dyDescent="0.35">
      <c r="B125" s="40" t="s">
        <v>2751</v>
      </c>
      <c r="C125" s="188"/>
      <c r="D125" s="373">
        <v>146748.26999999999</v>
      </c>
      <c r="E125" s="188"/>
      <c r="F125" s="193" t="s">
        <v>935</v>
      </c>
      <c r="G125" s="188"/>
      <c r="H125" s="192" t="s">
        <v>941</v>
      </c>
    </row>
    <row r="126" spans="1:19" ht="16" x14ac:dyDescent="0.35">
      <c r="B126" s="44" t="s">
        <v>937</v>
      </c>
      <c r="C126" s="188"/>
      <c r="D126" s="373">
        <v>85.851739999999893</v>
      </c>
      <c r="E126" s="188"/>
      <c r="F126" s="193" t="s">
        <v>582</v>
      </c>
      <c r="G126" s="188"/>
      <c r="H126" s="192" t="s">
        <v>871</v>
      </c>
    </row>
    <row r="127" spans="1:19" ht="16" x14ac:dyDescent="0.35">
      <c r="B127" s="40" t="s">
        <v>2751</v>
      </c>
      <c r="C127" s="188"/>
      <c r="D127" s="373">
        <v>1273577.0900000001</v>
      </c>
      <c r="E127" s="188"/>
      <c r="F127" s="193" t="s">
        <v>935</v>
      </c>
      <c r="G127" s="188"/>
      <c r="H127" s="192" t="s">
        <v>871</v>
      </c>
    </row>
    <row r="128" spans="1:19" ht="16" x14ac:dyDescent="0.35">
      <c r="B128" s="44" t="s">
        <v>937</v>
      </c>
      <c r="C128" s="188"/>
      <c r="D128" s="373">
        <v>107.44</v>
      </c>
      <c r="E128" s="188"/>
      <c r="F128" s="193" t="s">
        <v>582</v>
      </c>
      <c r="G128" s="188"/>
      <c r="H128" s="192" t="s">
        <v>963</v>
      </c>
    </row>
    <row r="129" spans="2:8" ht="16" x14ac:dyDescent="0.35">
      <c r="B129" s="40" t="s">
        <v>2751</v>
      </c>
      <c r="C129" s="188"/>
      <c r="D129" s="373">
        <v>150997</v>
      </c>
      <c r="E129" s="188"/>
      <c r="F129" s="193" t="s">
        <v>935</v>
      </c>
      <c r="G129" s="188"/>
      <c r="H129" s="192" t="s">
        <v>963</v>
      </c>
    </row>
    <row r="130" spans="2:8" ht="16" x14ac:dyDescent="0.35">
      <c r="B130" s="44" t="s">
        <v>964</v>
      </c>
      <c r="C130" s="188"/>
      <c r="D130" s="373">
        <v>124.13</v>
      </c>
      <c r="E130" s="188"/>
      <c r="F130" s="193" t="s">
        <v>582</v>
      </c>
      <c r="G130" s="188"/>
      <c r="H130" s="192" t="s">
        <v>965</v>
      </c>
    </row>
    <row r="131" spans="2:8" ht="16" x14ac:dyDescent="0.35">
      <c r="B131" s="40" t="s">
        <v>2757</v>
      </c>
      <c r="C131" s="188"/>
      <c r="D131" s="373">
        <v>38640.120000000003</v>
      </c>
      <c r="E131" s="188"/>
      <c r="F131" s="193" t="s">
        <v>935</v>
      </c>
      <c r="G131" s="188"/>
      <c r="H131" s="192" t="s">
        <v>965</v>
      </c>
    </row>
    <row r="132" spans="2:8" ht="16" x14ac:dyDescent="0.35">
      <c r="B132" s="44" t="s">
        <v>500</v>
      </c>
      <c r="C132" s="188"/>
      <c r="D132" s="373">
        <v>128.5</v>
      </c>
      <c r="E132" s="188"/>
      <c r="F132" s="193" t="s">
        <v>582</v>
      </c>
      <c r="G132" s="188"/>
      <c r="H132" s="192" t="s">
        <v>966</v>
      </c>
    </row>
    <row r="133" spans="2:8" ht="16" x14ac:dyDescent="0.35">
      <c r="B133" s="42" t="s">
        <v>502</v>
      </c>
      <c r="C133" s="188"/>
      <c r="D133" s="373">
        <v>590306.90999999898</v>
      </c>
      <c r="E133" s="188"/>
      <c r="F133" s="193" t="s">
        <v>935</v>
      </c>
      <c r="G133" s="188"/>
      <c r="H133" s="192" t="s">
        <v>966</v>
      </c>
    </row>
    <row r="134" spans="2:8" ht="16" x14ac:dyDescent="0.35">
      <c r="B134" s="31" t="s">
        <v>2745</v>
      </c>
      <c r="C134" s="188"/>
      <c r="D134" s="373">
        <v>163.51</v>
      </c>
      <c r="E134" s="188"/>
      <c r="F134" s="193" t="s">
        <v>582</v>
      </c>
      <c r="G134" s="188"/>
      <c r="H134" s="192" t="s">
        <v>2746</v>
      </c>
    </row>
    <row r="135" spans="2:8" ht="16" x14ac:dyDescent="0.35">
      <c r="B135" s="44" t="s">
        <v>2758</v>
      </c>
      <c r="C135" s="188"/>
      <c r="D135" s="373">
        <v>91388.12</v>
      </c>
      <c r="E135" s="188"/>
      <c r="F135" s="193" t="s">
        <v>935</v>
      </c>
      <c r="G135" s="188"/>
      <c r="H135" s="192" t="s">
        <v>2746</v>
      </c>
    </row>
    <row r="136" spans="2:8" ht="16" x14ac:dyDescent="0.35">
      <c r="B136" s="40" t="s">
        <v>500</v>
      </c>
      <c r="C136" s="188"/>
      <c r="D136" s="373">
        <v>382.82</v>
      </c>
      <c r="E136" s="188"/>
      <c r="F136" s="193" t="s">
        <v>582</v>
      </c>
      <c r="G136" s="188"/>
      <c r="H136" s="192" t="s">
        <v>942</v>
      </c>
    </row>
    <row r="137" spans="2:8" ht="16" x14ac:dyDescent="0.35">
      <c r="B137" s="44" t="s">
        <v>502</v>
      </c>
      <c r="C137" s="188"/>
      <c r="D137" s="373">
        <v>1606485.68</v>
      </c>
      <c r="E137" s="188"/>
      <c r="F137" s="193" t="s">
        <v>935</v>
      </c>
      <c r="G137" s="188"/>
      <c r="H137" s="192" t="s">
        <v>942</v>
      </c>
    </row>
    <row r="138" spans="2:8" ht="16" x14ac:dyDescent="0.35">
      <c r="B138" s="40" t="s">
        <v>937</v>
      </c>
      <c r="C138" s="188"/>
      <c r="D138" s="373">
        <v>2916.16</v>
      </c>
      <c r="E138" s="188"/>
      <c r="F138" s="193" t="s">
        <v>582</v>
      </c>
      <c r="G138" s="188"/>
      <c r="H138" s="192" t="s">
        <v>945</v>
      </c>
    </row>
    <row r="139" spans="2:8" ht="16" x14ac:dyDescent="0.35">
      <c r="B139" s="44" t="s">
        <v>2751</v>
      </c>
      <c r="C139" s="188"/>
      <c r="D139" s="373">
        <v>450152646.59999901</v>
      </c>
      <c r="E139" s="188"/>
      <c r="F139" s="193" t="s">
        <v>935</v>
      </c>
      <c r="G139" s="188"/>
      <c r="H139" s="192" t="s">
        <v>945</v>
      </c>
    </row>
    <row r="140" spans="2:8" ht="16" x14ac:dyDescent="0.35">
      <c r="B140" s="40" t="s">
        <v>500</v>
      </c>
      <c r="C140" s="188"/>
      <c r="D140" s="373">
        <v>15714.094999999999</v>
      </c>
      <c r="E140" s="188"/>
      <c r="F140" s="193" t="s">
        <v>582</v>
      </c>
      <c r="G140" s="188"/>
      <c r="H140" s="192" t="s">
        <v>968</v>
      </c>
    </row>
    <row r="141" spans="2:8" ht="16" x14ac:dyDescent="0.35">
      <c r="B141" s="44" t="s">
        <v>502</v>
      </c>
      <c r="C141" s="188"/>
      <c r="D141" s="373">
        <v>942945.2</v>
      </c>
      <c r="E141" s="188"/>
      <c r="F141" s="193" t="s">
        <v>935</v>
      </c>
      <c r="G141" s="188"/>
      <c r="H141" s="192" t="s">
        <v>968</v>
      </c>
    </row>
    <row r="142" spans="2:8" ht="16" x14ac:dyDescent="0.35">
      <c r="B142" s="40" t="s">
        <v>500</v>
      </c>
      <c r="C142" s="188"/>
      <c r="D142" s="373">
        <v>25265.384999999998</v>
      </c>
      <c r="E142" s="188"/>
      <c r="F142" s="193" t="s">
        <v>582</v>
      </c>
      <c r="G142" s="188"/>
      <c r="H142" s="192" t="s">
        <v>946</v>
      </c>
    </row>
    <row r="143" spans="2:8" ht="16" x14ac:dyDescent="0.35">
      <c r="B143" s="44" t="s">
        <v>502</v>
      </c>
      <c r="C143" s="188"/>
      <c r="D143" s="373">
        <v>90054990.700000003</v>
      </c>
      <c r="E143" s="188"/>
      <c r="F143" s="193" t="s">
        <v>935</v>
      </c>
      <c r="G143" s="188"/>
      <c r="H143" s="192" t="s">
        <v>946</v>
      </c>
    </row>
    <row r="144" spans="2:8" ht="16" x14ac:dyDescent="0.35">
      <c r="B144" s="40" t="s">
        <v>495</v>
      </c>
      <c r="C144" s="188"/>
      <c r="D144" s="373">
        <v>27.3047320789642</v>
      </c>
      <c r="E144" s="188"/>
      <c r="F144" s="193" t="s">
        <v>582</v>
      </c>
      <c r="G144" s="188"/>
      <c r="H144" s="192" t="s">
        <v>948</v>
      </c>
    </row>
    <row r="145" spans="2:8" ht="16" x14ac:dyDescent="0.35">
      <c r="B145" s="44" t="s">
        <v>497</v>
      </c>
      <c r="C145" s="188"/>
      <c r="D145" s="373">
        <v>1204364393.55</v>
      </c>
      <c r="E145" s="188"/>
      <c r="F145" s="193" t="s">
        <v>935</v>
      </c>
      <c r="G145" s="188"/>
      <c r="H145" s="192" t="s">
        <v>948</v>
      </c>
    </row>
    <row r="146" spans="2:8" ht="16" x14ac:dyDescent="0.35">
      <c r="B146" s="40" t="s">
        <v>937</v>
      </c>
      <c r="C146" s="188"/>
      <c r="D146" s="373">
        <v>79768.336373000144</v>
      </c>
      <c r="E146" s="188"/>
      <c r="F146" s="193" t="s">
        <v>582</v>
      </c>
      <c r="G146" s="188"/>
      <c r="H146" s="192" t="s">
        <v>949</v>
      </c>
    </row>
    <row r="147" spans="2:8" ht="16" x14ac:dyDescent="0.35">
      <c r="B147" s="44" t="s">
        <v>2751</v>
      </c>
      <c r="C147" s="188"/>
      <c r="D147" s="373">
        <v>468374576.28164792</v>
      </c>
      <c r="E147" s="188"/>
      <c r="F147" s="193" t="s">
        <v>935</v>
      </c>
      <c r="G147" s="188"/>
      <c r="H147" s="192" t="s">
        <v>949</v>
      </c>
    </row>
    <row r="148" spans="2:8" ht="16" x14ac:dyDescent="0.35">
      <c r="B148" s="40" t="s">
        <v>2742</v>
      </c>
      <c r="C148" s="188"/>
      <c r="D148" s="373">
        <v>92536</v>
      </c>
      <c r="E148" s="188"/>
      <c r="F148" s="193" t="s">
        <v>582</v>
      </c>
      <c r="G148" s="188"/>
      <c r="H148" s="192" t="s">
        <v>953</v>
      </c>
    </row>
    <row r="149" spans="2:8" ht="16" x14ac:dyDescent="0.35">
      <c r="B149" s="44" t="s">
        <v>2753</v>
      </c>
      <c r="C149" s="188"/>
      <c r="D149" s="373">
        <v>1550475.48</v>
      </c>
      <c r="E149" s="188"/>
      <c r="F149" s="193" t="s">
        <v>935</v>
      </c>
      <c r="G149" s="188"/>
      <c r="H149" s="192" t="s">
        <v>953</v>
      </c>
    </row>
    <row r="150" spans="2:8" ht="16" x14ac:dyDescent="0.35">
      <c r="B150" s="40" t="s">
        <v>500</v>
      </c>
      <c r="C150" s="188"/>
      <c r="D150" s="373">
        <v>110094.849999999</v>
      </c>
      <c r="E150" s="188"/>
      <c r="F150" s="193" t="s">
        <v>582</v>
      </c>
      <c r="G150" s="188"/>
      <c r="H150" s="192" t="s">
        <v>950</v>
      </c>
    </row>
    <row r="151" spans="2:8" ht="16" x14ac:dyDescent="0.35">
      <c r="B151" s="44" t="s">
        <v>502</v>
      </c>
      <c r="C151" s="188"/>
      <c r="D151" s="373">
        <v>296132029.58999997</v>
      </c>
      <c r="E151" s="188"/>
      <c r="F151" s="193" t="s">
        <v>935</v>
      </c>
      <c r="G151" s="188"/>
      <c r="H151" s="192" t="s">
        <v>950</v>
      </c>
    </row>
    <row r="152" spans="2:8" ht="16" x14ac:dyDescent="0.35">
      <c r="B152" s="44" t="s">
        <v>2741</v>
      </c>
      <c r="C152" s="188"/>
      <c r="D152" s="373">
        <v>160500.81</v>
      </c>
      <c r="E152" s="188"/>
      <c r="F152" s="193" t="s">
        <v>582</v>
      </c>
      <c r="G152" s="188"/>
      <c r="H152" s="192" t="s">
        <v>954</v>
      </c>
    </row>
    <row r="153" spans="2:8" ht="16" x14ac:dyDescent="0.35">
      <c r="B153" s="40" t="s">
        <v>2752</v>
      </c>
      <c r="C153" s="188"/>
      <c r="D153" s="373">
        <v>111598152.08999991</v>
      </c>
      <c r="E153" s="188"/>
      <c r="F153" s="193" t="s">
        <v>935</v>
      </c>
      <c r="G153" s="188"/>
      <c r="H153" s="192" t="s">
        <v>954</v>
      </c>
    </row>
    <row r="154" spans="2:8" ht="16" x14ac:dyDescent="0.35">
      <c r="B154" s="44" t="s">
        <v>955</v>
      </c>
      <c r="C154" s="188"/>
      <c r="D154" s="373">
        <v>489965.46600000001</v>
      </c>
      <c r="E154" s="188"/>
      <c r="F154" s="193" t="s">
        <v>582</v>
      </c>
      <c r="G154" s="188"/>
      <c r="H154" s="192" t="s">
        <v>956</v>
      </c>
    </row>
    <row r="155" spans="2:8" ht="16" x14ac:dyDescent="0.35">
      <c r="B155" s="40" t="s">
        <v>2754</v>
      </c>
      <c r="C155" s="188"/>
      <c r="D155" s="373">
        <v>54496203.600000001</v>
      </c>
      <c r="E155" s="188"/>
      <c r="F155" s="193" t="s">
        <v>935</v>
      </c>
      <c r="G155" s="188"/>
      <c r="H155" s="192" t="s">
        <v>956</v>
      </c>
    </row>
    <row r="156" spans="2:8" ht="16" x14ac:dyDescent="0.35">
      <c r="B156" s="44" t="s">
        <v>500</v>
      </c>
      <c r="C156" s="188"/>
      <c r="D156" s="373">
        <v>800783.2152913129</v>
      </c>
      <c r="E156" s="188"/>
      <c r="F156" s="193" t="s">
        <v>582</v>
      </c>
      <c r="G156" s="188"/>
      <c r="H156" s="192" t="s">
        <v>871</v>
      </c>
    </row>
    <row r="157" spans="2:8" ht="16" x14ac:dyDescent="0.35">
      <c r="B157" s="40" t="s">
        <v>502</v>
      </c>
      <c r="C157" s="188"/>
      <c r="D157" s="373">
        <v>3872882966.2787809</v>
      </c>
      <c r="E157" s="188"/>
      <c r="F157" s="193" t="s">
        <v>935</v>
      </c>
      <c r="G157" s="188"/>
      <c r="H157" s="192" t="s">
        <v>871</v>
      </c>
    </row>
    <row r="158" spans="2:8" ht="16" x14ac:dyDescent="0.35">
      <c r="B158" s="44" t="s">
        <v>2743</v>
      </c>
      <c r="C158" s="188"/>
      <c r="D158" s="373">
        <v>1036366.406</v>
      </c>
      <c r="E158" s="188"/>
      <c r="F158" s="193" t="s">
        <v>582</v>
      </c>
      <c r="G158" s="188"/>
      <c r="H158" s="192" t="s">
        <v>871</v>
      </c>
    </row>
    <row r="159" spans="2:8" ht="16" x14ac:dyDescent="0.35">
      <c r="B159" s="40" t="s">
        <v>2755</v>
      </c>
      <c r="C159" s="188"/>
      <c r="D159" s="373">
        <v>41491375.899999999</v>
      </c>
      <c r="E159" s="188"/>
      <c r="F159" s="193" t="s">
        <v>935</v>
      </c>
      <c r="G159" s="188"/>
      <c r="H159" s="192" t="s">
        <v>871</v>
      </c>
    </row>
    <row r="160" spans="2:8" ht="16" x14ac:dyDescent="0.35">
      <c r="B160" s="44" t="s">
        <v>490</v>
      </c>
      <c r="C160" s="188"/>
      <c r="D160" s="373">
        <v>1279716.8430000001</v>
      </c>
      <c r="E160" s="188"/>
      <c r="F160" s="193" t="s">
        <v>580</v>
      </c>
      <c r="G160" s="188"/>
      <c r="H160" s="192" t="s">
        <v>969</v>
      </c>
    </row>
    <row r="161" spans="2:8" ht="16" x14ac:dyDescent="0.35">
      <c r="B161" s="40" t="s">
        <v>492</v>
      </c>
      <c r="C161" s="188"/>
      <c r="D161" s="373">
        <v>526652160.84000003</v>
      </c>
      <c r="E161" s="188"/>
      <c r="F161" s="193" t="s">
        <v>935</v>
      </c>
      <c r="G161" s="188"/>
      <c r="H161" s="192" t="s">
        <v>871</v>
      </c>
    </row>
    <row r="162" spans="2:8" ht="16" x14ac:dyDescent="0.35">
      <c r="B162" s="44" t="s">
        <v>2744</v>
      </c>
      <c r="C162" s="188"/>
      <c r="D162" s="374">
        <v>14021298.57</v>
      </c>
      <c r="E162" s="188"/>
      <c r="F162" s="216" t="s">
        <v>583</v>
      </c>
      <c r="G162" s="188"/>
      <c r="H162" s="192" t="s">
        <v>871</v>
      </c>
    </row>
    <row r="163" spans="2:8" ht="16" x14ac:dyDescent="0.35">
      <c r="B163" s="42" t="s">
        <v>2756</v>
      </c>
      <c r="C163" s="188"/>
      <c r="D163" s="374">
        <v>161598384</v>
      </c>
      <c r="E163" s="188"/>
      <c r="F163" s="193" t="s">
        <v>935</v>
      </c>
      <c r="G163" s="188"/>
      <c r="H163" s="192" t="s">
        <v>871</v>
      </c>
    </row>
    <row r="164" spans="2:8" ht="16" x14ac:dyDescent="0.35">
      <c r="B164" s="40"/>
      <c r="C164" s="188"/>
      <c r="D164" s="230"/>
      <c r="E164" s="188"/>
      <c r="F164" s="191"/>
      <c r="G164" s="188"/>
      <c r="H164" s="203"/>
    </row>
    <row r="165" spans="2:8" ht="16" x14ac:dyDescent="0.35">
      <c r="B165" s="26" t="s">
        <v>507</v>
      </c>
      <c r="C165" s="188"/>
      <c r="D165" s="213"/>
      <c r="E165" s="188"/>
      <c r="F165" s="231"/>
      <c r="G165" s="188"/>
      <c r="H165" s="232"/>
    </row>
    <row r="166" spans="2:8" ht="84" x14ac:dyDescent="0.35">
      <c r="B166" s="39" t="s">
        <v>508</v>
      </c>
      <c r="C166" s="188"/>
      <c r="D166" s="193" t="s">
        <v>69</v>
      </c>
      <c r="E166" s="188"/>
      <c r="F166" s="199" t="s">
        <v>970</v>
      </c>
      <c r="G166" s="188"/>
      <c r="H166" s="195" t="s">
        <v>971</v>
      </c>
    </row>
    <row r="167" spans="2:8" ht="84" x14ac:dyDescent="0.35">
      <c r="B167" s="46" t="s">
        <v>509</v>
      </c>
      <c r="C167" s="188"/>
      <c r="D167" s="193" t="s">
        <v>69</v>
      </c>
      <c r="E167" s="188"/>
      <c r="F167" s="199" t="s">
        <v>972</v>
      </c>
      <c r="G167" s="188"/>
      <c r="H167" s="195" t="s">
        <v>973</v>
      </c>
    </row>
    <row r="168" spans="2:8" ht="28" x14ac:dyDescent="0.35">
      <c r="B168" s="47" t="s">
        <v>510</v>
      </c>
      <c r="C168" s="188"/>
      <c r="D168" s="233">
        <f>SUM('[3]Partie 5 - Données d’entreprise'!K986/'[3]Partie 4 - Recettes de l’État'!J89)</f>
        <v>0.96019989290672048</v>
      </c>
      <c r="E168" s="188"/>
      <c r="F168" s="57" t="s">
        <v>584</v>
      </c>
      <c r="G168" s="188"/>
      <c r="H168" s="207"/>
    </row>
    <row r="169" spans="2:8" ht="16" x14ac:dyDescent="0.35">
      <c r="B169" s="31"/>
      <c r="C169" s="188"/>
      <c r="D169" s="198"/>
      <c r="E169" s="188"/>
      <c r="F169" s="198"/>
      <c r="G169" s="188"/>
      <c r="H169" s="188"/>
    </row>
    <row r="170" spans="2:8" ht="16" x14ac:dyDescent="0.35">
      <c r="B170" s="26" t="s">
        <v>511</v>
      </c>
      <c r="C170" s="188"/>
      <c r="D170" s="231"/>
      <c r="E170" s="188"/>
      <c r="F170" s="231"/>
      <c r="G170" s="188"/>
      <c r="H170" s="190"/>
    </row>
    <row r="171" spans="2:8" ht="28" x14ac:dyDescent="0.35">
      <c r="B171" s="47" t="s">
        <v>512</v>
      </c>
      <c r="C171" s="234"/>
      <c r="D171" s="214" t="s">
        <v>53</v>
      </c>
      <c r="E171" s="234"/>
      <c r="F171" s="193" t="s">
        <v>890</v>
      </c>
      <c r="G171" s="188"/>
      <c r="H171" s="192" t="s">
        <v>974</v>
      </c>
    </row>
    <row r="172" spans="2:8" ht="16" hidden="1" x14ac:dyDescent="0.35">
      <c r="B172" s="48" t="s">
        <v>513</v>
      </c>
      <c r="C172" s="188"/>
      <c r="D172" s="235"/>
      <c r="E172" s="188"/>
      <c r="F172" s="235"/>
      <c r="G172" s="188"/>
      <c r="H172" s="235"/>
    </row>
    <row r="173" spans="2:8" ht="16" hidden="1" x14ac:dyDescent="0.35">
      <c r="B173" s="49" t="s">
        <v>490</v>
      </c>
      <c r="C173" s="188"/>
      <c r="D173" s="193"/>
      <c r="E173" s="188"/>
      <c r="F173" s="193" t="s">
        <v>580</v>
      </c>
      <c r="G173" s="188"/>
      <c r="H173" s="192"/>
    </row>
    <row r="174" spans="2:8" ht="16" hidden="1" x14ac:dyDescent="0.35">
      <c r="B174" s="49" t="s">
        <v>493</v>
      </c>
      <c r="C174" s="188"/>
      <c r="D174" s="193"/>
      <c r="E174" s="188"/>
      <c r="F174" s="193" t="s">
        <v>581</v>
      </c>
      <c r="G174" s="188"/>
      <c r="H174" s="192"/>
    </row>
    <row r="175" spans="2:8" ht="16" hidden="1" x14ac:dyDescent="0.35">
      <c r="B175" s="50" t="s">
        <v>503</v>
      </c>
      <c r="C175" s="234"/>
      <c r="D175" s="214"/>
      <c r="E175" s="234"/>
      <c r="F175" s="214" t="s">
        <v>582</v>
      </c>
      <c r="G175" s="188"/>
      <c r="H175" s="192"/>
    </row>
    <row r="176" spans="2:8" ht="16" hidden="1" x14ac:dyDescent="0.35">
      <c r="B176" s="40" t="s">
        <v>514</v>
      </c>
      <c r="C176" s="188"/>
      <c r="D176" s="235"/>
      <c r="E176" s="188"/>
      <c r="F176" s="235"/>
      <c r="G176" s="188"/>
      <c r="H176" s="235"/>
    </row>
    <row r="177" spans="2:8" ht="16" hidden="1" x14ac:dyDescent="0.35">
      <c r="B177" s="49" t="s">
        <v>490</v>
      </c>
      <c r="C177" s="188"/>
      <c r="D177" s="193"/>
      <c r="E177" s="188"/>
      <c r="F177" s="193" t="s">
        <v>580</v>
      </c>
      <c r="G177" s="188"/>
      <c r="H177" s="192"/>
    </row>
    <row r="178" spans="2:8" ht="16" hidden="1" x14ac:dyDescent="0.35">
      <c r="B178" s="51" t="str">
        <f>LEFT(B177,SEARCH(",",B177))&amp;" value"</f>
        <v>Crude oil (2709), value</v>
      </c>
      <c r="C178" s="188"/>
      <c r="D178" s="193"/>
      <c r="E178" s="188"/>
      <c r="F178" s="193" t="s">
        <v>935</v>
      </c>
      <c r="G178" s="188"/>
      <c r="H178" s="192"/>
    </row>
    <row r="179" spans="2:8" ht="16" hidden="1" x14ac:dyDescent="0.35">
      <c r="B179" s="49" t="s">
        <v>493</v>
      </c>
      <c r="C179" s="188"/>
      <c r="D179" s="193"/>
      <c r="E179" s="188"/>
      <c r="F179" s="193" t="s">
        <v>581</v>
      </c>
      <c r="G179" s="188"/>
      <c r="H179" s="192"/>
    </row>
    <row r="180" spans="2:8" ht="16" hidden="1" x14ac:dyDescent="0.35">
      <c r="B180" s="51" t="str">
        <f>LEFT(B179,SEARCH(",",B179))&amp;" value"</f>
        <v>Natural gas (2711), value</v>
      </c>
      <c r="C180" s="188"/>
      <c r="D180" s="193"/>
      <c r="E180" s="188"/>
      <c r="F180" s="193" t="s">
        <v>935</v>
      </c>
      <c r="G180" s="188"/>
      <c r="H180" s="192"/>
    </row>
    <row r="181" spans="2:8" ht="16" hidden="1" x14ac:dyDescent="0.35">
      <c r="B181" s="49" t="s">
        <v>503</v>
      </c>
      <c r="C181" s="188"/>
      <c r="D181" s="193"/>
      <c r="E181" s="188"/>
      <c r="F181" s="193" t="s">
        <v>582</v>
      </c>
      <c r="G181" s="188"/>
      <c r="H181" s="192"/>
    </row>
    <row r="182" spans="2:8" ht="16" hidden="1" x14ac:dyDescent="0.35">
      <c r="B182" s="51" t="str">
        <f>LEFT(B181,SEARCH(",",B181))&amp;" value"</f>
        <v>Add commodities here, value</v>
      </c>
      <c r="C182" s="188"/>
      <c r="D182" s="193"/>
      <c r="E182" s="188"/>
      <c r="F182" s="193" t="s">
        <v>935</v>
      </c>
      <c r="G182" s="188"/>
      <c r="H182" s="192"/>
    </row>
    <row r="183" spans="2:8" ht="28" hidden="1" x14ac:dyDescent="0.35">
      <c r="B183" s="42" t="s">
        <v>515</v>
      </c>
      <c r="C183" s="188"/>
      <c r="D183" s="214"/>
      <c r="E183" s="188"/>
      <c r="F183" s="214"/>
      <c r="G183" s="188"/>
      <c r="H183" s="207"/>
    </row>
    <row r="184" spans="2:8" ht="16" x14ac:dyDescent="0.35">
      <c r="B184" s="31"/>
      <c r="C184" s="188"/>
      <c r="E184" s="188"/>
      <c r="F184" s="56"/>
      <c r="G184" s="188"/>
      <c r="H184" s="188"/>
    </row>
    <row r="185" spans="2:8" ht="16" customHeight="1" x14ac:dyDescent="0.35">
      <c r="B185" s="26" t="s">
        <v>516</v>
      </c>
      <c r="C185" s="188"/>
      <c r="D185" s="231"/>
      <c r="E185" s="188"/>
      <c r="F185" s="231"/>
      <c r="G185" s="188"/>
      <c r="H185" s="190"/>
    </row>
    <row r="186" spans="2:8" ht="56" x14ac:dyDescent="0.35">
      <c r="B186" s="46" t="s">
        <v>517</v>
      </c>
      <c r="C186" s="188"/>
      <c r="D186" s="193" t="s">
        <v>69</v>
      </c>
      <c r="E186" s="188"/>
      <c r="F186" s="214" t="s">
        <v>890</v>
      </c>
      <c r="G186" s="188"/>
      <c r="H186" s="195" t="s">
        <v>975</v>
      </c>
    </row>
    <row r="187" spans="2:8" ht="28" x14ac:dyDescent="0.35">
      <c r="B187" s="46"/>
      <c r="C187" s="188"/>
      <c r="D187" s="193"/>
      <c r="E187" s="188"/>
      <c r="F187" s="214" t="s">
        <v>976</v>
      </c>
      <c r="G187" s="188"/>
      <c r="H187" s="195"/>
    </row>
    <row r="188" spans="2:8" ht="16" x14ac:dyDescent="0.35">
      <c r="B188" s="46"/>
      <c r="C188" s="188"/>
      <c r="D188" s="193" t="s">
        <v>68</v>
      </c>
      <c r="E188" s="188"/>
      <c r="F188" s="193" t="s">
        <v>977</v>
      </c>
      <c r="G188" s="188"/>
      <c r="H188" s="192"/>
    </row>
    <row r="189" spans="2:8" ht="52.4" customHeight="1" x14ac:dyDescent="0.35">
      <c r="B189" s="52" t="s">
        <v>518</v>
      </c>
      <c r="C189" s="188"/>
      <c r="D189" s="236">
        <v>3000000000</v>
      </c>
      <c r="E189" s="188"/>
      <c r="F189" s="214" t="s">
        <v>935</v>
      </c>
      <c r="G189" s="188"/>
      <c r="H189" s="237" t="s">
        <v>978</v>
      </c>
    </row>
    <row r="190" spans="2:8" ht="16" x14ac:dyDescent="0.35">
      <c r="B190" s="31"/>
      <c r="C190" s="188"/>
      <c r="D190" s="198"/>
      <c r="E190" s="188"/>
      <c r="F190" s="56"/>
      <c r="G190" s="188"/>
      <c r="H190" s="188"/>
    </row>
    <row r="191" spans="2:8" ht="16" x14ac:dyDescent="0.35">
      <c r="B191" s="26" t="s">
        <v>519</v>
      </c>
      <c r="C191" s="188"/>
      <c r="D191" s="231"/>
      <c r="E191" s="188"/>
      <c r="F191" s="231"/>
      <c r="G191" s="188"/>
      <c r="H191" s="190"/>
    </row>
    <row r="192" spans="2:8" ht="28" x14ac:dyDescent="0.35">
      <c r="B192" s="46" t="s">
        <v>520</v>
      </c>
      <c r="C192" s="188"/>
      <c r="D192" s="193" t="s">
        <v>69</v>
      </c>
      <c r="E192" s="188"/>
      <c r="F192" s="193" t="s">
        <v>890</v>
      </c>
      <c r="G192" s="188"/>
      <c r="H192" s="192" t="s">
        <v>979</v>
      </c>
    </row>
    <row r="193" spans="2:8" ht="30.75" customHeight="1" x14ac:dyDescent="0.35">
      <c r="B193" s="52" t="s">
        <v>521</v>
      </c>
      <c r="C193" s="188"/>
      <c r="D193" s="238">
        <v>4971882.99</v>
      </c>
      <c r="E193" s="239"/>
      <c r="F193" s="240" t="s">
        <v>935</v>
      </c>
      <c r="G193" s="188"/>
      <c r="H193" s="207"/>
    </row>
    <row r="194" spans="2:8" ht="16" x14ac:dyDescent="0.35">
      <c r="B194" s="31"/>
      <c r="C194" s="188"/>
      <c r="D194" s="198"/>
      <c r="E194" s="188"/>
      <c r="F194" s="56"/>
      <c r="G194" s="188"/>
      <c r="H194" s="188"/>
    </row>
    <row r="195" spans="2:8" ht="34" customHeight="1" x14ac:dyDescent="0.35">
      <c r="B195" s="26" t="s">
        <v>522</v>
      </c>
      <c r="C195" s="188"/>
      <c r="D195" s="231"/>
      <c r="E195" s="188"/>
      <c r="F195" s="231"/>
      <c r="G195" s="188"/>
      <c r="H195" s="190"/>
    </row>
    <row r="196" spans="2:8" ht="56" x14ac:dyDescent="0.35">
      <c r="B196" s="46" t="s">
        <v>523</v>
      </c>
      <c r="C196" s="188"/>
      <c r="D196" s="193" t="s">
        <v>69</v>
      </c>
      <c r="E196" s="188"/>
      <c r="F196" s="193" t="s">
        <v>890</v>
      </c>
      <c r="G196" s="241"/>
      <c r="H196" s="237" t="s">
        <v>980</v>
      </c>
    </row>
    <row r="197" spans="2:8" ht="28" x14ac:dyDescent="0.35">
      <c r="B197" s="46"/>
      <c r="C197" s="188"/>
      <c r="D197" s="216"/>
      <c r="E197" s="188"/>
      <c r="F197" s="216" t="s">
        <v>865</v>
      </c>
      <c r="G197" s="227"/>
      <c r="H197" s="196"/>
    </row>
    <row r="198" spans="2:8" ht="19" x14ac:dyDescent="0.35">
      <c r="B198" s="46"/>
      <c r="C198" s="188"/>
      <c r="D198" s="216"/>
      <c r="E198" s="188"/>
      <c r="F198" s="242"/>
      <c r="G198" s="227"/>
      <c r="H198" s="196"/>
    </row>
    <row r="199" spans="2:8" ht="30.75" customHeight="1" x14ac:dyDescent="0.35">
      <c r="B199" s="52" t="s">
        <v>524</v>
      </c>
      <c r="C199" s="188"/>
      <c r="D199" s="238">
        <v>205693136.94</v>
      </c>
      <c r="E199" s="188"/>
      <c r="F199" s="193" t="s">
        <v>935</v>
      </c>
      <c r="G199" s="188"/>
      <c r="H199" s="192"/>
    </row>
    <row r="200" spans="2:8" ht="16" x14ac:dyDescent="0.35">
      <c r="B200" s="31"/>
      <c r="C200" s="188"/>
      <c r="D200" s="198"/>
      <c r="E200" s="188"/>
      <c r="F200" s="243"/>
      <c r="G200" s="188"/>
      <c r="H200" s="188"/>
    </row>
    <row r="201" spans="2:8" ht="16" x14ac:dyDescent="0.35">
      <c r="B201" s="26" t="s">
        <v>525</v>
      </c>
      <c r="C201" s="188"/>
      <c r="D201" s="231"/>
      <c r="E201" s="188"/>
      <c r="F201" s="231"/>
      <c r="G201" s="188"/>
      <c r="H201" s="190"/>
    </row>
    <row r="202" spans="2:8" ht="77.5" customHeight="1" x14ac:dyDescent="0.35">
      <c r="B202" s="46" t="s">
        <v>526</v>
      </c>
      <c r="C202" s="188"/>
      <c r="D202" s="193" t="s">
        <v>69</v>
      </c>
      <c r="E202" s="188"/>
      <c r="F202" s="193" t="s">
        <v>890</v>
      </c>
      <c r="G202" s="188"/>
      <c r="H202" s="192" t="s">
        <v>981</v>
      </c>
    </row>
    <row r="203" spans="2:8" ht="16" x14ac:dyDescent="0.35">
      <c r="B203" s="52" t="s">
        <v>527</v>
      </c>
      <c r="C203" s="188"/>
      <c r="D203" s="238">
        <v>292109708.54837924</v>
      </c>
      <c r="E203" s="188"/>
      <c r="F203" s="214" t="s">
        <v>935</v>
      </c>
      <c r="G203" s="188"/>
      <c r="H203" s="207"/>
    </row>
    <row r="204" spans="2:8" ht="16" x14ac:dyDescent="0.35">
      <c r="B204" s="31"/>
      <c r="C204" s="188"/>
      <c r="D204" s="198"/>
      <c r="E204" s="188"/>
      <c r="F204" s="56"/>
      <c r="G204" s="188"/>
      <c r="H204" s="188"/>
    </row>
    <row r="205" spans="2:8" ht="16" x14ac:dyDescent="0.35">
      <c r="B205" s="26" t="s">
        <v>528</v>
      </c>
      <c r="C205" s="188"/>
      <c r="D205" s="231"/>
      <c r="E205" s="188"/>
      <c r="F205" s="56"/>
      <c r="G205" s="188"/>
      <c r="H205" s="190"/>
    </row>
    <row r="206" spans="2:8" ht="16" x14ac:dyDescent="0.35">
      <c r="B206" s="47" t="s">
        <v>529</v>
      </c>
      <c r="C206" s="188"/>
      <c r="D206" s="45" t="e">
        <f>"Does the government disclose information on"&amp;RIGHT(D205,LEN(D205)-SEARCH(":",D205,1))&amp;"?"</f>
        <v>#VALUE!</v>
      </c>
      <c r="E206" s="188"/>
      <c r="F206" s="56"/>
      <c r="G206" s="188"/>
      <c r="H206" s="207"/>
    </row>
    <row r="207" spans="2:8" ht="16" x14ac:dyDescent="0.35">
      <c r="B207" s="31"/>
      <c r="C207" s="188"/>
      <c r="D207" s="198"/>
      <c r="E207" s="188"/>
      <c r="F207" s="56"/>
      <c r="G207" s="188"/>
      <c r="H207" s="188"/>
    </row>
    <row r="208" spans="2:8" ht="16" x14ac:dyDescent="0.35">
      <c r="B208" s="26" t="s">
        <v>530</v>
      </c>
      <c r="C208" s="188"/>
      <c r="D208" s="231"/>
      <c r="E208" s="188"/>
      <c r="F208" s="231"/>
      <c r="G208" s="188"/>
      <c r="H208" s="190"/>
    </row>
    <row r="209" spans="2:8" ht="42" x14ac:dyDescent="0.35">
      <c r="B209" s="39" t="s">
        <v>531</v>
      </c>
      <c r="C209" s="188"/>
      <c r="D209" s="193" t="s">
        <v>69</v>
      </c>
      <c r="E209" s="188"/>
      <c r="F209" s="193" t="s">
        <v>890</v>
      </c>
      <c r="G209" s="188"/>
      <c r="H209" s="192"/>
    </row>
    <row r="210" spans="2:8" ht="28" x14ac:dyDescent="0.35">
      <c r="B210" s="40" t="s">
        <v>532</v>
      </c>
      <c r="C210" s="188"/>
      <c r="D210" s="193" t="s">
        <v>69</v>
      </c>
      <c r="E210" s="188"/>
      <c r="F210" s="193" t="s">
        <v>856</v>
      </c>
      <c r="G210" s="188"/>
      <c r="H210" s="192" t="s">
        <v>982</v>
      </c>
    </row>
    <row r="211" spans="2:8" ht="28" x14ac:dyDescent="0.35">
      <c r="B211" s="39" t="s">
        <v>533</v>
      </c>
      <c r="C211" s="188"/>
      <c r="D211" s="193" t="s">
        <v>69</v>
      </c>
      <c r="E211" s="188"/>
      <c r="F211" s="193"/>
      <c r="G211" s="188"/>
      <c r="H211" s="192"/>
    </row>
    <row r="212" spans="2:8" ht="16" x14ac:dyDescent="0.35">
      <c r="B212" s="28" t="s">
        <v>534</v>
      </c>
      <c r="C212" s="188"/>
      <c r="D212" s="193" t="s">
        <v>55</v>
      </c>
      <c r="E212" s="188"/>
      <c r="F212" s="193" t="str">
        <f>IF(D212=[3]Listes!$K$4,"&lt; Indiquez l'URL de la source &gt;",IF(D212=[3]Listes!$K$5,"&lt; Référence de la section dans le Rapport ITIE ou URL&gt;",IF(D212=[3]Listes!$K$6,"&lt; Référence de la non-applicabilité &gt;","")))</f>
        <v/>
      </c>
      <c r="G212" s="188"/>
      <c r="H212" s="192"/>
    </row>
    <row r="213" spans="2:8" ht="28" x14ac:dyDescent="0.35">
      <c r="B213" s="39" t="s">
        <v>535</v>
      </c>
      <c r="C213" s="188"/>
      <c r="D213" s="193" t="s">
        <v>69</v>
      </c>
      <c r="E213" s="188"/>
      <c r="F213" s="193" t="s">
        <v>890</v>
      </c>
      <c r="G213" s="188"/>
      <c r="H213" s="192" t="s">
        <v>982</v>
      </c>
    </row>
    <row r="214" spans="2:8" ht="16" x14ac:dyDescent="0.35">
      <c r="B214" s="30" t="s">
        <v>536</v>
      </c>
      <c r="C214" s="188"/>
      <c r="D214" s="193" t="s">
        <v>55</v>
      </c>
      <c r="E214" s="188"/>
      <c r="F214" s="193" t="str">
        <f>IF(D214=[3]Listes!$K$4,"&lt; Indiquez l'URL de la source &gt;",IF(D214=[3]Listes!$K$5,"&lt; Référence de la section dans le Rapport ITIE ou URL&gt;",IF(D214=[3]Listes!$K$6,"&lt; Référence de la non-applicabilité &gt;","")))</f>
        <v/>
      </c>
      <c r="G214" s="188"/>
      <c r="H214" s="207"/>
    </row>
    <row r="215" spans="2:8" ht="16" x14ac:dyDescent="0.35">
      <c r="B215" s="31"/>
      <c r="C215" s="188"/>
      <c r="D215" s="198"/>
      <c r="E215" s="188"/>
      <c r="F215" s="56"/>
      <c r="G215" s="188"/>
      <c r="H215" s="188"/>
    </row>
    <row r="216" spans="2:8" ht="28" x14ac:dyDescent="0.35">
      <c r="B216" s="26" t="s">
        <v>537</v>
      </c>
      <c r="C216" s="188"/>
      <c r="D216" s="231"/>
      <c r="E216" s="188"/>
      <c r="F216" s="231"/>
      <c r="G216" s="188"/>
      <c r="H216" s="190"/>
    </row>
    <row r="217" spans="2:8" ht="42" x14ac:dyDescent="0.35">
      <c r="B217" s="46" t="s">
        <v>538</v>
      </c>
      <c r="C217" s="188"/>
      <c r="D217" s="193" t="s">
        <v>68</v>
      </c>
      <c r="E217" s="188"/>
      <c r="F217" s="244" t="s">
        <v>983</v>
      </c>
      <c r="G217" s="188"/>
      <c r="H217" s="192"/>
    </row>
    <row r="218" spans="2:8" ht="28" x14ac:dyDescent="0.35">
      <c r="B218" s="52" t="s">
        <v>539</v>
      </c>
      <c r="C218" s="188"/>
      <c r="D218" s="245">
        <v>442670344.49369997</v>
      </c>
      <c r="E218" s="188"/>
      <c r="F218" s="214" t="s">
        <v>935</v>
      </c>
      <c r="G218" s="188"/>
      <c r="H218" s="207"/>
    </row>
    <row r="219" spans="2:8" ht="16" x14ac:dyDescent="0.35">
      <c r="B219" s="31"/>
      <c r="C219" s="188"/>
      <c r="D219" s="198"/>
      <c r="E219" s="188"/>
      <c r="F219" s="56"/>
      <c r="G219" s="188"/>
      <c r="H219" s="188"/>
    </row>
    <row r="220" spans="2:8" ht="16" x14ac:dyDescent="0.35">
      <c r="B220" s="26" t="s">
        <v>540</v>
      </c>
      <c r="C220" s="188"/>
      <c r="D220" s="231"/>
      <c r="E220" s="188"/>
      <c r="F220" s="231"/>
      <c r="G220" s="188"/>
      <c r="H220" s="190"/>
    </row>
    <row r="221" spans="2:8" ht="28" x14ac:dyDescent="0.35">
      <c r="B221" s="46" t="s">
        <v>541</v>
      </c>
      <c r="C221" s="188"/>
      <c r="D221" s="193" t="s">
        <v>69</v>
      </c>
      <c r="E221" s="188"/>
      <c r="F221" s="214" t="s">
        <v>890</v>
      </c>
      <c r="G221" s="188"/>
      <c r="H221" s="192"/>
    </row>
    <row r="222" spans="2:8" ht="42" x14ac:dyDescent="0.35">
      <c r="B222" s="46"/>
      <c r="C222" s="188"/>
      <c r="D222" s="193"/>
      <c r="E222" s="188"/>
      <c r="F222" s="193" t="s">
        <v>984</v>
      </c>
      <c r="G222" s="188"/>
      <c r="H222" s="192"/>
    </row>
    <row r="223" spans="2:8" ht="28" x14ac:dyDescent="0.35">
      <c r="B223" s="48" t="s">
        <v>542</v>
      </c>
      <c r="C223" s="188"/>
      <c r="D223" s="219">
        <f>218787011.9897*40/100</f>
        <v>87514804.79587999</v>
      </c>
      <c r="E223" s="188"/>
      <c r="F223" s="193" t="s">
        <v>935</v>
      </c>
      <c r="G223" s="188"/>
      <c r="H223" s="192"/>
    </row>
    <row r="224" spans="2:8" ht="28" x14ac:dyDescent="0.35">
      <c r="B224" s="52" t="s">
        <v>543</v>
      </c>
      <c r="C224" s="188"/>
      <c r="D224" s="214">
        <v>0</v>
      </c>
      <c r="E224" s="188"/>
      <c r="F224" s="214" t="s">
        <v>935</v>
      </c>
      <c r="G224" s="188"/>
      <c r="H224" s="207"/>
    </row>
    <row r="225" spans="2:8" ht="16" x14ac:dyDescent="0.35">
      <c r="B225" s="31"/>
      <c r="C225" s="188"/>
      <c r="D225" s="198"/>
      <c r="E225" s="188"/>
      <c r="F225" s="56"/>
      <c r="G225" s="188"/>
      <c r="H225" s="188"/>
    </row>
    <row r="226" spans="2:8" ht="28" x14ac:dyDescent="0.35">
      <c r="B226" s="26" t="s">
        <v>544</v>
      </c>
      <c r="C226" s="188"/>
      <c r="D226" s="231"/>
      <c r="E226" s="188"/>
      <c r="F226" s="231"/>
      <c r="G226" s="188"/>
      <c r="H226" s="190"/>
    </row>
    <row r="227" spans="2:8" ht="63" customHeight="1" x14ac:dyDescent="0.35">
      <c r="B227" s="46" t="s">
        <v>545</v>
      </c>
      <c r="C227" s="188"/>
      <c r="D227" s="193" t="s">
        <v>69</v>
      </c>
      <c r="E227" s="188"/>
      <c r="F227" s="193"/>
      <c r="G227" s="188"/>
      <c r="H227" s="246" t="s">
        <v>985</v>
      </c>
    </row>
    <row r="228" spans="2:8" ht="28" x14ac:dyDescent="0.35">
      <c r="B228" s="46" t="s">
        <v>546</v>
      </c>
      <c r="C228" s="188"/>
      <c r="D228" s="193" t="s">
        <v>69</v>
      </c>
      <c r="E228" s="188"/>
      <c r="F228" s="193" t="s">
        <v>890</v>
      </c>
      <c r="G228" s="188"/>
      <c r="H228" s="192" t="s">
        <v>986</v>
      </c>
    </row>
    <row r="229" spans="2:8" ht="42" x14ac:dyDescent="0.35">
      <c r="B229" s="47" t="s">
        <v>547</v>
      </c>
      <c r="C229" s="188"/>
      <c r="D229" s="193" t="s">
        <v>68</v>
      </c>
      <c r="E229" s="188"/>
      <c r="F229" s="194" t="s">
        <v>987</v>
      </c>
      <c r="G229" s="188"/>
      <c r="H229" s="207" t="s">
        <v>988</v>
      </c>
    </row>
    <row r="230" spans="2:8" ht="16" x14ac:dyDescent="0.35">
      <c r="B230" s="31"/>
      <c r="C230" s="188"/>
      <c r="D230" s="198"/>
      <c r="E230" s="188"/>
      <c r="F230" s="56"/>
      <c r="G230" s="188"/>
      <c r="H230" s="188"/>
    </row>
    <row r="231" spans="2:8" ht="32.5" customHeight="1" x14ac:dyDescent="0.35">
      <c r="B231" s="26" t="s">
        <v>548</v>
      </c>
      <c r="C231" s="188"/>
      <c r="D231" s="231"/>
      <c r="E231" s="188"/>
      <c r="F231" s="231"/>
      <c r="G231" s="188"/>
      <c r="H231" s="190"/>
    </row>
    <row r="232" spans="2:8" ht="28" x14ac:dyDescent="0.35">
      <c r="B232" s="46" t="s">
        <v>549</v>
      </c>
      <c r="C232" s="188"/>
      <c r="D232" s="193" t="s">
        <v>55</v>
      </c>
      <c r="E232" s="188"/>
      <c r="F232" s="193" t="str">
        <f>IF(D232=[3]Listes!$K$4,"&lt; Indiquez l'URL de la source &gt;",IF(D232=[3]Listes!$K$5,"&lt; Référence de la section dans le Rapport ITIE ou URL&gt;",IF(D232=[3]Listes!$K$6,"&lt; Référence de la non-applicabilité &gt;","")))</f>
        <v/>
      </c>
      <c r="G232" s="188"/>
      <c r="H232" s="192"/>
    </row>
    <row r="233" spans="2:8" ht="28" x14ac:dyDescent="0.35">
      <c r="B233" s="48" t="s">
        <v>550</v>
      </c>
      <c r="C233" s="188"/>
      <c r="D233" s="193"/>
      <c r="E233" s="188"/>
      <c r="F233" s="193" t="s">
        <v>935</v>
      </c>
      <c r="G233" s="188"/>
      <c r="H233" s="192"/>
    </row>
    <row r="234" spans="2:8" ht="28" x14ac:dyDescent="0.35">
      <c r="B234" s="48" t="s">
        <v>551</v>
      </c>
      <c r="C234" s="188"/>
      <c r="D234" s="193"/>
      <c r="E234" s="247"/>
      <c r="F234" s="193" t="s">
        <v>935</v>
      </c>
      <c r="G234" s="188"/>
      <c r="H234" s="192"/>
    </row>
    <row r="235" spans="2:8" ht="28" x14ac:dyDescent="0.35">
      <c r="B235" s="46" t="s">
        <v>552</v>
      </c>
      <c r="C235" s="188"/>
      <c r="D235" s="193" t="s">
        <v>69</v>
      </c>
      <c r="E235" s="188"/>
      <c r="F235" s="193" t="s">
        <v>890</v>
      </c>
      <c r="G235" s="188"/>
      <c r="H235" s="192" t="s">
        <v>989</v>
      </c>
    </row>
    <row r="236" spans="2:8" ht="16" x14ac:dyDescent="0.35">
      <c r="B236" s="48" t="s">
        <v>553</v>
      </c>
      <c r="C236" s="188"/>
      <c r="D236" s="219">
        <v>16169776.25</v>
      </c>
      <c r="E236" s="188"/>
      <c r="F236" s="193" t="s">
        <v>935</v>
      </c>
      <c r="G236" s="188"/>
      <c r="H236" s="192"/>
    </row>
    <row r="237" spans="2:8" ht="16" x14ac:dyDescent="0.35">
      <c r="B237" s="48" t="s">
        <v>554</v>
      </c>
      <c r="C237" s="188"/>
      <c r="D237" s="219">
        <v>21973348.25</v>
      </c>
      <c r="E237" s="188"/>
      <c r="F237" s="193" t="s">
        <v>935</v>
      </c>
      <c r="G237" s="188"/>
      <c r="H237" s="192"/>
    </row>
    <row r="238" spans="2:8" ht="28" x14ac:dyDescent="0.35">
      <c r="B238" s="46" t="s">
        <v>555</v>
      </c>
      <c r="C238" s="188"/>
      <c r="D238" s="193" t="s">
        <v>69</v>
      </c>
      <c r="E238" s="188"/>
      <c r="F238" s="193" t="s">
        <v>890</v>
      </c>
      <c r="G238" s="188"/>
      <c r="H238" s="192" t="s">
        <v>990</v>
      </c>
    </row>
    <row r="239" spans="2:8" ht="28" x14ac:dyDescent="0.35">
      <c r="B239" s="48" t="s">
        <v>556</v>
      </c>
      <c r="C239" s="188"/>
      <c r="D239" s="219">
        <v>65500</v>
      </c>
      <c r="E239" s="188"/>
      <c r="F239" s="193" t="s">
        <v>935</v>
      </c>
      <c r="G239" s="188"/>
      <c r="H239" s="192"/>
    </row>
    <row r="240" spans="2:8" ht="16" x14ac:dyDescent="0.35">
      <c r="B240" s="52" t="s">
        <v>557</v>
      </c>
      <c r="C240" s="188"/>
      <c r="D240" s="193"/>
      <c r="E240" s="188"/>
      <c r="F240" s="193" t="s">
        <v>935</v>
      </c>
      <c r="G240" s="188"/>
      <c r="H240" s="207"/>
    </row>
    <row r="241" spans="2:8" ht="16" x14ac:dyDescent="0.35">
      <c r="B241" s="31"/>
      <c r="C241" s="188"/>
      <c r="D241" s="198"/>
      <c r="E241" s="188"/>
      <c r="F241" s="56"/>
      <c r="G241" s="188"/>
      <c r="H241" s="188"/>
    </row>
    <row r="242" spans="2:8" ht="16" x14ac:dyDescent="0.35">
      <c r="B242" s="26" t="s">
        <v>558</v>
      </c>
      <c r="C242" s="188"/>
      <c r="D242" s="231"/>
      <c r="E242" s="188"/>
      <c r="F242" s="231"/>
      <c r="G242" s="188"/>
      <c r="H242" s="190"/>
    </row>
    <row r="243" spans="2:8" ht="56" x14ac:dyDescent="0.35">
      <c r="B243" s="46" t="s">
        <v>559</v>
      </c>
      <c r="C243" s="188"/>
      <c r="D243" s="193" t="s">
        <v>69</v>
      </c>
      <c r="E243" s="188"/>
      <c r="F243" s="193" t="s">
        <v>890</v>
      </c>
      <c r="G243" s="188"/>
      <c r="H243" s="196" t="s">
        <v>991</v>
      </c>
    </row>
    <row r="244" spans="2:8" ht="28" x14ac:dyDescent="0.35">
      <c r="B244" s="46"/>
      <c r="C244" s="188"/>
      <c r="D244" s="193"/>
      <c r="E244" s="188"/>
      <c r="F244" s="193" t="s">
        <v>865</v>
      </c>
      <c r="G244" s="188"/>
      <c r="H244" s="196"/>
    </row>
    <row r="245" spans="2:8" ht="28" x14ac:dyDescent="0.35">
      <c r="B245" s="52" t="s">
        <v>560</v>
      </c>
      <c r="C245" s="188"/>
      <c r="D245" s="214"/>
      <c r="E245" s="188"/>
      <c r="F245" s="214" t="s">
        <v>935</v>
      </c>
      <c r="G245" s="188"/>
      <c r="H245" s="207"/>
    </row>
    <row r="246" spans="2:8" ht="16" x14ac:dyDescent="0.35">
      <c r="B246" s="31"/>
      <c r="C246" s="188"/>
      <c r="D246" s="198"/>
      <c r="E246" s="188"/>
      <c r="F246" s="56"/>
      <c r="G246" s="188"/>
      <c r="H246" s="188"/>
    </row>
    <row r="247" spans="2:8" ht="16" x14ac:dyDescent="0.35">
      <c r="B247" s="26" t="s">
        <v>561</v>
      </c>
      <c r="C247" s="188"/>
      <c r="D247" s="248"/>
      <c r="E247" s="188"/>
      <c r="F247" s="249"/>
      <c r="G247" s="188"/>
      <c r="H247" s="190"/>
    </row>
    <row r="248" spans="2:8" ht="28" x14ac:dyDescent="0.35">
      <c r="B248" s="53" t="s">
        <v>562</v>
      </c>
      <c r="C248" s="188"/>
      <c r="D248" s="193" t="s">
        <v>68</v>
      </c>
      <c r="E248" s="188"/>
      <c r="F248" s="193" t="s">
        <v>992</v>
      </c>
      <c r="G248" s="188"/>
      <c r="H248" s="192" t="s">
        <v>993</v>
      </c>
    </row>
    <row r="249" spans="2:8" ht="27.65" customHeight="1" x14ac:dyDescent="0.35">
      <c r="B249" s="54" t="s">
        <v>563</v>
      </c>
      <c r="C249" s="188"/>
      <c r="D249" s="250">
        <f>11300533400000/1642.79</f>
        <v>6878866684.1166553</v>
      </c>
      <c r="E249" s="188"/>
      <c r="F249" s="193" t="s">
        <v>935</v>
      </c>
      <c r="G249" s="188"/>
      <c r="H249" s="192"/>
    </row>
    <row r="250" spans="2:8" ht="16" x14ac:dyDescent="0.35">
      <c r="B250" s="39" t="s">
        <v>564</v>
      </c>
      <c r="C250" s="188"/>
      <c r="D250" s="251"/>
      <c r="E250" s="188"/>
      <c r="F250" s="193" t="s">
        <v>935</v>
      </c>
      <c r="G250" s="188"/>
      <c r="H250" s="192"/>
    </row>
    <row r="251" spans="2:8" ht="16" x14ac:dyDescent="0.35">
      <c r="B251" s="27" t="s">
        <v>565</v>
      </c>
      <c r="C251" s="188"/>
      <c r="D251" s="238">
        <f>50.4*1000000000</f>
        <v>50400000000</v>
      </c>
      <c r="E251" s="188"/>
      <c r="F251" s="193" t="s">
        <v>935</v>
      </c>
      <c r="G251" s="188"/>
      <c r="H251" s="192"/>
    </row>
    <row r="252" spans="2:8" ht="16" x14ac:dyDescent="0.35">
      <c r="B252" s="27" t="s">
        <v>566</v>
      </c>
      <c r="C252" s="188"/>
      <c r="D252" s="219">
        <v>2749392602.4904385</v>
      </c>
      <c r="E252" s="188"/>
      <c r="F252" s="193" t="s">
        <v>935</v>
      </c>
      <c r="G252" s="188"/>
      <c r="H252" s="192"/>
    </row>
    <row r="253" spans="2:8" ht="16" x14ac:dyDescent="0.35">
      <c r="B253" s="27" t="s">
        <v>567</v>
      </c>
      <c r="C253" s="188"/>
      <c r="D253" s="219">
        <v>4367204572.7086239</v>
      </c>
      <c r="E253" s="188"/>
      <c r="F253" s="193" t="s">
        <v>935</v>
      </c>
      <c r="G253" s="188"/>
      <c r="H253" s="192"/>
    </row>
    <row r="254" spans="2:8" ht="16" x14ac:dyDescent="0.35">
      <c r="B254" s="27" t="s">
        <v>568</v>
      </c>
      <c r="C254" s="188"/>
      <c r="D254" s="219">
        <v>14919700000</v>
      </c>
      <c r="E254" s="188"/>
      <c r="F254" s="193" t="s">
        <v>935</v>
      </c>
      <c r="G254" s="188"/>
      <c r="H254" s="192"/>
    </row>
    <row r="255" spans="2:8" ht="16" x14ac:dyDescent="0.35">
      <c r="B255" s="27" t="s">
        <v>569</v>
      </c>
      <c r="C255" s="188"/>
      <c r="D255" s="252">
        <v>15031300000</v>
      </c>
      <c r="E255" s="188"/>
      <c r="F255" s="193" t="s">
        <v>935</v>
      </c>
      <c r="G255" s="188"/>
      <c r="H255" s="192"/>
    </row>
    <row r="256" spans="2:8" ht="16" x14ac:dyDescent="0.35">
      <c r="B256" s="27" t="s">
        <v>570</v>
      </c>
      <c r="C256" s="188"/>
      <c r="D256" s="193">
        <v>142440</v>
      </c>
      <c r="E256" s="188"/>
      <c r="F256" s="193" t="s">
        <v>585</v>
      </c>
      <c r="G256" s="188"/>
      <c r="H256" s="192"/>
    </row>
    <row r="257" spans="2:8" ht="16" x14ac:dyDescent="0.35">
      <c r="B257" s="27" t="s">
        <v>571</v>
      </c>
      <c r="C257" s="188"/>
      <c r="D257" s="193">
        <v>20797</v>
      </c>
      <c r="E257" s="188"/>
      <c r="F257" s="193" t="s">
        <v>585</v>
      </c>
      <c r="G257" s="188"/>
      <c r="H257" s="192"/>
    </row>
    <row r="258" spans="2:8" ht="16" x14ac:dyDescent="0.35">
      <c r="B258" s="27" t="s">
        <v>572</v>
      </c>
      <c r="C258" s="188"/>
      <c r="D258" s="253">
        <v>163237</v>
      </c>
      <c r="E258" s="188"/>
      <c r="F258" s="193" t="s">
        <v>585</v>
      </c>
      <c r="G258" s="188"/>
      <c r="H258" s="192"/>
    </row>
    <row r="259" spans="2:8" ht="16" x14ac:dyDescent="0.35">
      <c r="B259" s="27" t="s">
        <v>573</v>
      </c>
      <c r="C259" s="188"/>
      <c r="D259" s="193"/>
      <c r="E259" s="188"/>
      <c r="F259" s="193" t="s">
        <v>585</v>
      </c>
      <c r="G259" s="188"/>
      <c r="H259" s="192"/>
    </row>
    <row r="260" spans="2:8" ht="16" x14ac:dyDescent="0.35">
      <c r="B260" s="27" t="s">
        <v>574</v>
      </c>
      <c r="C260" s="188"/>
      <c r="D260" s="219"/>
      <c r="E260" s="188"/>
      <c r="F260" s="193" t="s">
        <v>935</v>
      </c>
      <c r="G260" s="188"/>
      <c r="H260" s="192"/>
    </row>
    <row r="261" spans="2:8" ht="16" x14ac:dyDescent="0.35">
      <c r="B261" s="38" t="s">
        <v>575</v>
      </c>
      <c r="C261" s="188"/>
      <c r="D261" s="219">
        <v>20514279461.93</v>
      </c>
      <c r="E261" s="188"/>
      <c r="F261" s="214" t="s">
        <v>935</v>
      </c>
      <c r="G261" s="188"/>
      <c r="H261" s="207"/>
    </row>
    <row r="262" spans="2:8" ht="16" x14ac:dyDescent="0.35">
      <c r="B262" s="56"/>
      <c r="C262" s="188"/>
      <c r="D262" s="254"/>
      <c r="E262" s="188"/>
      <c r="F262" s="56"/>
      <c r="G262" s="188"/>
      <c r="H262" s="188"/>
    </row>
    <row r="263" spans="2:8" ht="16" x14ac:dyDescent="0.35">
      <c r="B263" s="26" t="s">
        <v>576</v>
      </c>
      <c r="C263" s="60"/>
      <c r="D263" s="255"/>
      <c r="E263" s="60"/>
      <c r="F263" s="255"/>
      <c r="G263" s="60"/>
      <c r="H263" s="256"/>
    </row>
    <row r="264" spans="2:8" ht="37.5" customHeight="1" x14ac:dyDescent="0.35">
      <c r="B264" s="32" t="s">
        <v>455</v>
      </c>
      <c r="C264" s="60"/>
      <c r="D264" s="257"/>
      <c r="E264" s="60"/>
      <c r="F264" s="257"/>
      <c r="G264" s="60"/>
      <c r="H264" s="258"/>
    </row>
    <row r="265" spans="2:8" ht="210" x14ac:dyDescent="0.35">
      <c r="B265" s="29" t="s">
        <v>577</v>
      </c>
      <c r="C265" s="60"/>
      <c r="D265" s="193" t="s">
        <v>68</v>
      </c>
      <c r="E265" s="60"/>
      <c r="F265" s="193" t="s">
        <v>994</v>
      </c>
      <c r="G265" s="60"/>
      <c r="H265" s="258"/>
    </row>
    <row r="266" spans="2:8" ht="45" x14ac:dyDescent="0.35">
      <c r="B266" s="29" t="s">
        <v>578</v>
      </c>
      <c r="C266" s="259"/>
      <c r="D266" s="193" t="s">
        <v>55</v>
      </c>
      <c r="E266" s="60"/>
      <c r="F266" s="193" t="str">
        <f>IF(D266=[3]Listes!$K$4,"&lt; Indiquez l'URL de la source &gt;",IF(D266=[3]Listes!$K$5,"&lt; Référence de la section dans le Rapport ITIE ou URL&gt;",IF(D266=[3]Listes!$K$6,"&lt; Référence de la non-applicabilité &gt;","")))</f>
        <v/>
      </c>
      <c r="G266" s="60"/>
      <c r="H266" s="258"/>
    </row>
    <row r="267" spans="2:8" ht="16" x14ac:dyDescent="0.35">
      <c r="B267" s="29"/>
      <c r="C267" s="259"/>
      <c r="D267" s="193"/>
      <c r="E267" s="60"/>
      <c r="F267" s="193" t="s">
        <v>995</v>
      </c>
      <c r="G267" s="60"/>
      <c r="H267" s="258"/>
    </row>
    <row r="268" spans="2:8" ht="30" x14ac:dyDescent="0.35">
      <c r="B268" s="41" t="s">
        <v>579</v>
      </c>
      <c r="C268" s="259"/>
      <c r="D268" s="193" t="s">
        <v>68</v>
      </c>
      <c r="E268" s="60"/>
      <c r="F268" s="194" t="s">
        <v>996</v>
      </c>
      <c r="G268" s="60"/>
      <c r="H268" s="260"/>
    </row>
    <row r="269" spans="2:8" ht="16" x14ac:dyDescent="0.35">
      <c r="B269" s="56"/>
      <c r="C269" s="188"/>
      <c r="D269" s="254"/>
      <c r="E269" s="188"/>
      <c r="F269" s="56"/>
      <c r="G269" s="188"/>
      <c r="H269" s="188"/>
    </row>
    <row r="270" spans="2:8" ht="14.15" customHeight="1" x14ac:dyDescent="0.35">
      <c r="B270" s="172"/>
      <c r="D270" s="172"/>
      <c r="F270" s="172"/>
    </row>
    <row r="271" spans="2:8" ht="17.25" hidden="1" customHeight="1" thickBot="1" x14ac:dyDescent="0.45">
      <c r="B271" s="175"/>
      <c r="C271" s="400" t="s">
        <v>997</v>
      </c>
      <c r="D271" s="400"/>
      <c r="E271" s="400"/>
      <c r="F271" s="400"/>
      <c r="G271" s="400"/>
      <c r="H271" s="175"/>
    </row>
    <row r="272" spans="2:8" ht="24" hidden="1" customHeight="1" thickBot="1" x14ac:dyDescent="0.45">
      <c r="B272" s="261"/>
      <c r="C272" s="401" t="s">
        <v>998</v>
      </c>
      <c r="D272" s="401"/>
      <c r="E272" s="401"/>
      <c r="F272" s="401"/>
      <c r="G272" s="401"/>
      <c r="H272" s="261"/>
    </row>
    <row r="273" spans="2:8" ht="25" hidden="1" customHeight="1" thickBot="1" x14ac:dyDescent="0.45">
      <c r="B273" s="261"/>
      <c r="C273" s="402" t="s">
        <v>8</v>
      </c>
      <c r="D273" s="402"/>
      <c r="E273" s="402"/>
      <c r="F273" s="402"/>
      <c r="G273" s="402"/>
      <c r="H273" s="261"/>
    </row>
    <row r="274" spans="2:8" ht="18.649999999999999" hidden="1" customHeight="1" thickBot="1" x14ac:dyDescent="0.45">
      <c r="B274" s="175"/>
      <c r="C274" s="403" t="s">
        <v>9</v>
      </c>
      <c r="D274" s="404"/>
      <c r="E274" s="404"/>
      <c r="F274" s="404"/>
      <c r="G274" s="405"/>
      <c r="H274" s="262"/>
    </row>
    <row r="275" spans="2:8" ht="16.5" thickBot="1" x14ac:dyDescent="0.4">
      <c r="B275" s="263"/>
      <c r="C275" s="263"/>
      <c r="D275" s="263"/>
      <c r="E275" s="263"/>
      <c r="F275" s="263"/>
      <c r="G275" s="263"/>
      <c r="H275" s="264"/>
    </row>
    <row r="276" spans="2:8" ht="19" x14ac:dyDescent="0.35">
      <c r="B276" s="265" t="s">
        <v>11</v>
      </c>
      <c r="D276" s="266"/>
      <c r="F276" s="266"/>
    </row>
    <row r="277" spans="2:8" ht="16" customHeight="1" x14ac:dyDescent="0.35">
      <c r="B277" s="393" t="s">
        <v>12</v>
      </c>
      <c r="C277" s="393"/>
      <c r="D277" s="393"/>
      <c r="F277" s="267"/>
    </row>
    <row r="278" spans="2:8" ht="16" x14ac:dyDescent="0.35"/>
    <row r="279" spans="2:8" ht="16" x14ac:dyDescent="0.35"/>
    <row r="280" spans="2:8" ht="16" x14ac:dyDescent="0.35"/>
    <row r="281" spans="2:8" ht="16" x14ac:dyDescent="0.35"/>
    <row r="282" spans="2:8" ht="16" x14ac:dyDescent="0.35"/>
    <row r="283" spans="2:8" ht="16" x14ac:dyDescent="0.35"/>
    <row r="284" spans="2:8" ht="16" x14ac:dyDescent="0.35"/>
    <row r="285" spans="2:8" ht="16" x14ac:dyDescent="0.35"/>
    <row r="286" spans="2:8" ht="16" x14ac:dyDescent="0.35"/>
    <row r="287" spans="2:8" ht="16" x14ac:dyDescent="0.35"/>
    <row r="288" spans="2:8" ht="16" x14ac:dyDescent="0.35"/>
    <row r="289" ht="16" x14ac:dyDescent="0.35"/>
    <row r="290" ht="16" x14ac:dyDescent="0.35"/>
    <row r="291" ht="16" x14ac:dyDescent="0.35"/>
    <row r="292" ht="16" x14ac:dyDescent="0.35"/>
    <row r="293" ht="16" x14ac:dyDescent="0.35"/>
    <row r="294" ht="16" x14ac:dyDescent="0.35"/>
    <row r="295" ht="16" x14ac:dyDescent="0.35"/>
    <row r="296" ht="16" x14ac:dyDescent="0.35"/>
    <row r="297" ht="16" x14ac:dyDescent="0.35"/>
    <row r="298" ht="16" x14ac:dyDescent="0.35"/>
    <row r="299" ht="16" x14ac:dyDescent="0.35"/>
    <row r="300" ht="16" x14ac:dyDescent="0.35"/>
    <row r="301" ht="16" x14ac:dyDescent="0.35"/>
  </sheetData>
  <mergeCells count="12">
    <mergeCell ref="B277:D277"/>
    <mergeCell ref="B10:E10"/>
    <mergeCell ref="F10:H14"/>
    <mergeCell ref="B11:E11"/>
    <mergeCell ref="B12:E12"/>
    <mergeCell ref="B13:E13"/>
    <mergeCell ref="B14:E14"/>
    <mergeCell ref="B15:H15"/>
    <mergeCell ref="C271:G271"/>
    <mergeCell ref="C272:G272"/>
    <mergeCell ref="C273:G273"/>
    <mergeCell ref="C274:G274"/>
  </mergeCells>
  <dataValidations count="29">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249 D251" xr:uid="{8EC17718-BB4F-4FA6-8131-12CD45BBC6F1}">
      <formula1>2</formula1>
    </dataValidation>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173:B174 B177 B179 B181 B78 B116 B82 B84 B86 B88 B90 B92 B94 B96 B98 B100 B102 B104 B106 B114 B162 B148" xr:uid="{9678E373-7529-48BF-B6CC-3B12BC59B417}">
      <formula1>Commodities_list</formula1>
    </dataValidation>
    <dataValidation showInputMessage="1" showErrorMessage="1" sqref="B74" xr:uid="{CC7076DD-0D82-40F2-B13E-1CD731BBF5E6}"/>
    <dataValidation showInputMessage="1" showErrorMessage="1" promptTitle="Type de déclaration" prompt="Veuillez indiquer le type de déclaration, parmi:_x000a__x000a_Divulgation systématique_x000a_Rapportage ITIE_x000a_Non disponible_x000a_Sans objet" sqref="D39" xr:uid="{31CE1C53-7C75-4DB1-89AF-8E3A8B070491}"/>
    <dataValidation type="whole" showInputMessage="1" showErrorMessage="1" sqref="G263:G268" xr:uid="{5866623D-0347-4BC1-B364-5FF062BE94B2}">
      <formula1>999999</formula1>
      <formula2>99999999</formula2>
    </dataValidation>
    <dataValidation type="textLength" allowBlank="1" showInputMessage="1" showErrorMessage="1" sqref="H263:H268" xr:uid="{3BAB56B8-B425-4CB1-AA94-F2B039E57A5B}">
      <formula1>0</formula1>
      <formula2>350</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257" xr:uid="{226DF45B-4AE5-495C-8EE0-467C4CCF4CFC}">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256" xr:uid="{68D78EBF-8A16-4075-A5EF-59A5F390188E}">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256:F259" xr:uid="{7D6FFC60-F287-4D24-8FB8-B94393DCA2D0}">
      <formula1>0</formula1>
    </dataValidation>
    <dataValidation type="whole" allowBlank="1" showInputMessage="1" showErrorMessage="1" errorTitle="Veuillez ne pas modifier" error="Veuillez ne pas modifier ces cellules" sqref="B168 F168" xr:uid="{9507CCFE-0016-49A1-8134-1D48E2FB7D12}">
      <formula1>5</formula1>
      <formula2>6</formula2>
    </dataValidation>
    <dataValidation type="whole" allowBlank="1" showInputMessage="1" showErrorMessage="1" errorTitle="Veuillez ne pas modifier" error="Veuillez ne pas modifier ces cellules" sqref="B172 B176 B183" xr:uid="{E77B6835-D281-4908-89D9-E2F818C057D0}">
      <formula1>1</formula1>
      <formula2>4</formula2>
    </dataValidation>
    <dataValidation type="list" showInputMessage="1" showErrorMessage="1" promptTitle="Type de déclaration" prompt="Veuillez indiquer le type de déclaration, parmi:_x000a__x000a_Divulgation systématique_x000a_Rapportage ITIE_x000a_Non disponible_x000a_Sans objet" sqref="D63:D68 D42:D44 D265:D268 D47:D52 D55:D60 D248 D71 D75:D77 D33:D38 D166:D167 D171 D186:D188 D192 D196:D198 D202 D209:D214 D217 D221:D222 D227:D229 D232 D235 D243:D244 D238 D25:D29 D120:D143 D145:D159 D161" xr:uid="{850EF1E3-8DBF-4C61-AB19-0EEC3DD0BCEB}">
      <formula1>Reporting_options_list</formula1>
    </dataValidation>
    <dataValidation allowBlank="1" showInputMessage="1" showErrorMessage="1" errorTitle="Veuillez ne pas modifier" error="Veuillez ne pas modifier ces cellules" sqref="B249:B250 B231 B238:B240 B277:D277 B256:B259" xr:uid="{20AC9E43-32AC-4E06-B964-656DDB50A8E0}"/>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173:F175 F177 F179 F181" xr:uid="{F5C9D5CD-527C-450F-9C4A-4198513397C3}">
      <formula1>"&lt;Selectionner unité&gt;,Sm3,Sm3 o.e.,Barils,Tonnes,oz,carats,Scf"</formula1>
    </dataValidation>
    <dataValidation type="whole" allowBlank="1" showInputMessage="1" showErrorMessage="1" errorTitle="Veuillez ne pas modifier" error="Veuillez ne pas modifier ces cellules" sqref="C271:G274" xr:uid="{561C8636-BAE0-4532-B11B-8A90B523A29A}">
      <formula1>444</formula1>
      <formula2>445</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255" xr:uid="{A5B7DB36-3E24-426E-B858-005A58FEDCDB}">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252" xr:uid="{F9EE4D0C-C35A-4B26-94F6-D65BBD6848B9}">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258" xr:uid="{1DA665D5-0B9C-4CA9-8785-5DD83567E66C}">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259" xr:uid="{F7ECCC63-BEDC-4434-8EB8-5291FFE192D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260:D261" xr:uid="{3BAB2605-D194-4387-AF11-BBB133CD00D3}">
      <formula1>2</formula1>
    </dataValidation>
    <dataValidation type="decimal" allowBlank="1" showInputMessage="1" showErrorMessage="1" sqref="D207" xr:uid="{73320014-CB5D-43C4-93A5-87A0A7B40F71}">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173:D175 D177:D183" xr:uid="{D0228151-966C-426A-A43D-2F5E706391A3}">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233:D234 D245 D189 D218 D203 D223:D224 D193 D236:D237 D239:D240 D199" xr:uid="{F6DF9F7C-D43E-49B0-B65A-95A6B9FB53B8}">
      <formula1>0</formula1>
    </dataValidation>
    <dataValidation type="list" operator="equal" showInputMessage="1" showErrorMessage="1" errorTitle="Saisie erronée" error="Entrée non-valide" promptTitle="Veuillez indiquer la devise" prompt="Saisissez les 3 lettres du code-devise de l’ISO." sqref="F218 F260:F261 F233:F234 F245 F223:F224 F203 F249:F255 F193 F189 F236:F237 F239:F240 F199" xr:uid="{E98E33E0-FB0E-45D0-84AA-7CE358520533}">
      <formula1>Currency_code_list</formula1>
    </dataValidation>
    <dataValidation type="decimal" allowBlank="1" showInputMessage="1" showErrorMessage="1" errorTitle="Veuillez ne pas modifier" error="Veuillez ne pas modifier ces cellules" sqref="B275:D276 E275:H277" xr:uid="{73195310-2AA5-4AF2-89F2-0B89F87766B3}">
      <formula1>10000</formula1>
      <formula2>50000</formula2>
    </dataValidation>
    <dataValidation type="whole" allowBlank="1" showInputMessage="1" showErrorMessage="1" errorTitle="Veuillez ne pas modifier" error="Veuillez ne pas modifier ces cellules" sqref="B23 B205 B201 B195 B191 B185 B170 B165 B119 B263:B268 B70 B62 B54 B46 B41 B17 B208:B230 B232:B237 B241:B248 B251:B255 B260:B261 B73" xr:uid="{36E00E61-2104-4879-8DA5-4FD9D7910369}">
      <formula1>10000</formula1>
      <formula2>50000</formula2>
    </dataValidation>
    <dataValidation type="textLength" allowBlank="1" showInputMessage="1" showErrorMessage="1" errorTitle="Veuillez ne pas modifier" error="Veuillez ne pas modifier ces cellules" sqref="B24:B27 B169 B29:B30 B269 B19:B22 B118 B120:B123 B196:B200 B206:B207 B186:B190 B192:B194 B171 B202:B204 B184 B178 B180 B182 B166:B167 B262" xr:uid="{16EA96A4-46CE-48CE-855C-7891C2CEAFEB}">
      <formula1>10000</formula1>
      <formula2>50000</formula2>
    </dataValidation>
    <dataValidation type="whole" allowBlank="1" showInputMessage="1" showErrorMessage="1" errorTitle="Veuillez ne pas modifier" error="Veuillez ne pas modifier ces cellules" sqref="B31:B40 B42:B45 B47:B53 B71:B72 B63:B69 B55:B61 B75:B77" xr:uid="{771448ED-F6E2-47FE-B302-83A3E2061BB3}">
      <formula1>10000</formula1>
      <formula2>500000</formula2>
    </dataValidation>
    <dataValidation type="textLength" allowBlank="1" showInputMessage="1" showErrorMessage="1" errorTitle="Please do not edit these cells" error="Please do not edit these cells" sqref="D206" xr:uid="{DA4DE2CD-ED27-4034-B87E-E0CDF864B050}">
      <formula1>10000</formula1>
      <formula2>50000</formula2>
    </dataValidation>
  </dataValidations>
  <hyperlinks>
    <hyperlink ref="B31" r:id="rId1" location="r2-2" display="Exigence ITIE 2.2: Octroi des licences" xr:uid="{4EDD2E3D-FF67-438A-B522-775FC41E353D}"/>
    <hyperlink ref="B46" r:id="rId2" location="r2-4" display="Exigence ITIE 2.4: Divulgation des contrats" xr:uid="{D7EB5627-B33C-4065-8B29-7C97BC05974D}"/>
    <hyperlink ref="B54" r:id="rId3" location="r2-5" display="Exigence ITIE 2.5: Propriété réelle" xr:uid="{473A6521-7335-4FFD-8B54-5B844BD32AE4}"/>
    <hyperlink ref="B62" r:id="rId4" location="r2-6" display="Exigence ITIE 2.6 : Participation de l’État" xr:uid="{7C1002CA-ABBA-4CA1-B6CA-2906ACA3D48C}"/>
    <hyperlink ref="B70" r:id="rId5" location="r3-1" display="Exigence ITIE 3.1: Prospection" xr:uid="{E3FCD073-1042-4ADE-B53A-12CC617C740E}"/>
    <hyperlink ref="B73" r:id="rId6" location="r3-2" display="Exigence ITIE 3.2: Production" xr:uid="{D1331B65-D809-4114-95D8-408E7739ECE7}"/>
    <hyperlink ref="B119" r:id="rId7" location="r3-3" display="Exigences ITIE 3.3 : Exportations" xr:uid="{8AABBB3C-AEC4-4A58-9249-953A1AF6EE2E}"/>
    <hyperlink ref="B165" r:id="rId8" location="r4-1" display="Exigence ITIE 4.1 : Exhaustivité" xr:uid="{CFCF78EC-E1C3-4627-B7B8-F3A31D2813E9}"/>
    <hyperlink ref="B170" r:id="rId9" location="r4-2" display="Exigence ITIE 4.2: Revenus en nature" xr:uid="{857E6F36-F12C-443A-B469-022AD17ED3D6}"/>
    <hyperlink ref="B185" r:id="rId10" location="r4-3" display="Exigence ITIE 4.3 : Accords de troc " xr:uid="{D92336F0-AD69-4404-B55B-8257E3BE8CC3}"/>
    <hyperlink ref="B191" r:id="rId11" location="r4-4" display="Exigence ITIE 4.4: Revenus provenant du transport" xr:uid="{FC1289C6-75BD-4340-A564-5835115F40EE}"/>
    <hyperlink ref="B195" r:id="rId12" location="r4-5" display="Exigence ITIE 4.5 : Transactions liées aux entreprises d’État " xr:uid="{8FE92BF7-1C24-4FB2-9BD7-D6AD1ABB3727}"/>
    <hyperlink ref="B201" r:id="rId13" location="r4-6" display="Exigence ITIE 4.6: Paiements directs infranationaux " xr:uid="{86D1C141-F717-42E2-9583-E983107E566C}"/>
    <hyperlink ref="B205" r:id="rId14" location="r4-8" display="Exigence ITIE 4.8 : Ponctualité des données" xr:uid="{B726BBB1-0025-4A4F-99DD-AE7750A2469B}"/>
    <hyperlink ref="B208" r:id="rId15" location="r4-9" display="Exigence ITIE 4.9: Qualité des données" xr:uid="{88831876-B90E-40F5-B1CE-75F386BD3F34}"/>
    <hyperlink ref="B216" r:id="rId16" location="r5-1" display="Exigence 5.1 : Répartition des revenus provenant des industries extractives" xr:uid="{331E19FD-EF3D-48B4-AA5A-531F8704A022}"/>
    <hyperlink ref="B220" r:id="rId17" location="r5-2" display="Exigence ITIE 5.2 : Transferts infranationaux" xr:uid="{B1390593-9ACE-4722-BB6A-8BA406C76102}"/>
    <hyperlink ref="B226" r:id="rId18" location="r5-3" display="Exigence ITIE 5.3 : Gestion des revenus et dépenses publiques " xr:uid="{8164CCB5-33F9-42F3-8862-A11F2A1B3E00}"/>
    <hyperlink ref="B242" r:id="rId19" location="r6-2" display="Exigence ITIE 6.2: Dépenses quasi-fiscales " xr:uid="{469C3693-3CDE-4CF5-8ED5-FDF9B5E030D4}"/>
    <hyperlink ref="B247" r:id="rId20" location="r6-3" display="Exigence ITIE 6.3: Contribution économique " xr:uid="{D222BA5F-BA8F-4E40-AE94-25D284D590FF}"/>
    <hyperlink ref="B231" r:id="rId21" location="r6-1" display="Exigence ITIE 6.1: Dépenses sociales " xr:uid="{62AF435E-4ADD-4037-91E6-C6366CD53456}"/>
    <hyperlink ref="B15:H15" r:id="rId22" display="If you have any questions, please contact data@eiti.org" xr:uid="{9E2F3516-B6D2-4442-9DC4-DB1BD02BD385}"/>
    <hyperlink ref="C274:G274" r:id="rId23" display="Give us your feedback or report a conflict in the data! Write to us at  data@eiti.org" xr:uid="{CA3CA12D-CDB0-44E3-AE97-19E35215C5AF}"/>
    <hyperlink ref="G274" r:id="rId24" display="Give us your feedback or report a conflict in the data! Write to us at  data@eiti.org" xr:uid="{32414DFD-A59F-4320-92D8-711FC2D37E70}"/>
    <hyperlink ref="E274:F274" r:id="rId25" display="Give us your feedback or report a conflict in the data! Write to us at  data@eiti.org" xr:uid="{4981B1B9-7D6D-47E2-87F8-E2AE8E60CBFE}"/>
    <hyperlink ref="F274" r:id="rId26" display="Give us your feedback or report a conflict in the data! Write to us at  data@eiti.org" xr:uid="{43162A6C-F4EC-4BB5-9964-9D0E834BA1E1}"/>
    <hyperlink ref="C272:G272" r:id="rId27" display="Vous voulez en savoir plus sur votre pays ? Vérifiez si votre pays met en œuvre la Norme ITIE en visitant https://eiti.org/countries" xr:uid="{5F40723B-FB8F-40CB-A4CE-97FCC1602D90}"/>
    <hyperlink ref="C273:G273" r:id="rId28" display="Pour la version la plus récente des modèles de données résumées, consultez https://eiti.org/fr/document/modele-donnees-resumees-itie" xr:uid="{BBA63451-85D7-43FB-8DA5-6AA551CFC5AD}"/>
    <hyperlink ref="B23" r:id="rId29" location="r2-1" display="Exigence ITIE 2.1 : Cadre légal et régime fiscal " xr:uid="{0FEE6760-3786-47C6-81D4-4F930D59B299}"/>
    <hyperlink ref="B41" r:id="rId30" location="r2-3" display="Exigence ITIE 2.3: Registre des licences" xr:uid="{FFF8FBCC-F651-47D7-9A0A-0749E67D4C93}"/>
    <hyperlink ref="B249" r:id="rId31" display="PIB - industries extractives selon le SCN 2008 (valeur ajoutée brute)" xr:uid="{4D82BF65-536F-415D-A556-87EE94FF76E0}"/>
    <hyperlink ref="C271:G271" r:id="rId32" display="Pour plus d’information sur l’ITIE, visitez notre site Internet  https://eiti.org" xr:uid="{408B43FB-B268-408A-B11C-428D39425AA8}"/>
    <hyperlink ref="B263" r:id="rId33" location="r6-4" xr:uid="{8AFB70C9-8A5A-44FF-8206-F6C40D729A5F}"/>
    <hyperlink ref="B74" r:id="rId34" xr:uid="{3FE7FC1E-6233-448F-8A39-4857DD0E5687}"/>
    <hyperlink ref="F25" r:id="rId35" xr:uid="{A9B5F9BB-A4D6-4AFE-A702-BD44B98C9A6B}"/>
    <hyperlink ref="F43" r:id="rId36" xr:uid="{C1A0A7F9-69BD-4E6B-BCB3-FFFD6E1176AF}"/>
    <hyperlink ref="F47" r:id="rId37" display="https://www.mines-rdc.cd/fr/wp-content/uploads/Code%20minier/J.O._n%C2%B0_spe%C3%ACcial_du_28_mars_2018_CODE_MINIER%20DE%20LA%20RDC.PDF" xr:uid="{310DDA64-4094-4228-94A8-D2F2CF7E833D}"/>
    <hyperlink ref="F58" r:id="rId38" display="https://drive.google.com/file/d/11lWksITMbsuMAhrSgvzKhCOpfh0daMnI/view_x000a_&lt; &gt;" xr:uid="{9040946C-55F7-4718-B034-D909D5C1559F}"/>
    <hyperlink ref="F76" r:id="rId39" xr:uid="{73F0CAE4-A530-4238-ADD4-FDAAE7071DD2}"/>
    <hyperlink ref="F77" r:id="rId40" xr:uid="{9CC17513-4118-41D5-9B13-C9A0BA7D1851}"/>
    <hyperlink ref="F121" r:id="rId41" xr:uid="{D0DC0509-6679-426E-B9AD-CF615C846E4B}"/>
    <hyperlink ref="F122" r:id="rId42" xr:uid="{78702E1C-048F-43A0-B974-D8ED5C262E6D}"/>
    <hyperlink ref="F166" r:id="rId43" display="https://drive.google.com/file/d/11lWksITMbsuMAhrSgvzKhCOpfh0daMnI/view" xr:uid="{628C1173-1A60-4C16-A8DF-8347F7ADC7A6}"/>
    <hyperlink ref="F167" r:id="rId44" display="https://drive.google.com/file/d/11lWksITMbsuMAhrSgvzKhCOpfh0daMnI/view" xr:uid="{974258F7-B0A9-4686-B0DC-E0B8A8A8068C}"/>
    <hyperlink ref="F229" r:id="rId45" xr:uid="{FB443CA0-160F-4D63-A0A1-6181C5C37F40}"/>
    <hyperlink ref="F217" r:id="rId46" display="https://budget.gouv.cd/" xr:uid="{A2355BDF-2766-44AD-A3E2-1104FEB9A169}"/>
    <hyperlink ref="F66" r:id="rId47" xr:uid="{4C47F19C-D37F-4FA2-B3C5-C27A51B4D1F9}"/>
    <hyperlink ref="F33" r:id="rId48" xr:uid="{D0AA742B-31B6-4C6A-B77F-AB8CA61212D2}"/>
    <hyperlink ref="F268" r:id="rId49" xr:uid="{078AB74E-5C7C-43BB-9B6E-CE77A7B26242}"/>
    <hyperlink ref="F56" r:id="rId50" xr:uid="{75604857-9DFB-4F22-9B46-8FEF83F136A6}"/>
    <hyperlink ref="F267" r:id="rId51" display="https://www.ace-rdc.cd/blog/documents-utiles-2/post/decret-ndeg13-015-5" xr:uid="{91B10BA8-BE7D-4A85-84E0-DC7EADCA0DA5}"/>
    <hyperlink ref="F171" r:id="rId52" display="https://drive.google.com/file/d/11lWksITMbsuMAhrSgvzKhCOpfh0daMnI/view" xr:uid="{859FC52D-BC5F-4370-B959-15F88ADD94C5}"/>
    <hyperlink ref="F186" r:id="rId53" display="https://drive.google.com/file/d/11lWksITMbsuMAhrSgvzKhCOpfh0daMnI/view" xr:uid="{E9D2C51F-7C0F-4E88-A3C4-DB5A91496F68}"/>
    <hyperlink ref="F192" r:id="rId54" display="https://drive.google.com/file/d/11lWksITMbsuMAhrSgvzKhCOpfh0daMnI/view" xr:uid="{2BFDB965-398C-4A1D-90DD-E58D58D109FF}"/>
    <hyperlink ref="F196" r:id="rId55" display="https://drive.google.com/file/d/11lWksITMbsuMAhrSgvzKhCOpfh0daMnI/view" xr:uid="{2CBDE2A6-A93E-42C7-AC33-93142E00FEAB}"/>
    <hyperlink ref="F202" r:id="rId56" display="https://drive.google.com/file/d/11lWksITMbsuMAhrSgvzKhCOpfh0daMnI/view" xr:uid="{4FF8AB81-F969-48E4-9210-71DCB21E6928}"/>
    <hyperlink ref="F209" r:id="rId57" display="https://drive.google.com/file/d/11lWksITMbsuMAhrSgvzKhCOpfh0daMnI/view" xr:uid="{8AD14ED0-6C69-4E2A-938A-C70DE4701261}"/>
    <hyperlink ref="F213" r:id="rId58" display="https://drive.google.com/file/d/11lWksITMbsuMAhrSgvzKhCOpfh0daMnI/view" xr:uid="{FDE6FF60-8CAD-4FD3-A06C-0A39802F64EB}"/>
    <hyperlink ref="F228" r:id="rId59" display="https://drive.google.com/file/d/11lWksITMbsuMAhrSgvzKhCOpfh0daMnI/view" xr:uid="{E243857D-496A-4D88-A7E3-BB1F33B6248F}"/>
    <hyperlink ref="F235" r:id="rId60" display="https://drive.google.com/file/d/11lWksITMbsuMAhrSgvzKhCOpfh0daMnI/view" xr:uid="{86D59A3B-0FB6-483D-A0B8-7D5437797082}"/>
    <hyperlink ref="F238" r:id="rId61" display="https://drive.google.com/file/d/11lWksITMbsuMAhrSgvzKhCOpfh0daMnI/view" xr:uid="{258B8001-1052-4816-8303-856A781DB2BF}"/>
    <hyperlink ref="F26" r:id="rId62" display="https://drive.google.com/file/d/11lWksITMbsuMAhrSgvzKhCOpfh0daMnI/view" xr:uid="{1125D39B-177E-49AE-9790-78891C35D45D}"/>
    <hyperlink ref="F27" r:id="rId63" display="https://drive.google.com/file/d/11lWksITMbsuMAhrSgvzKhCOpfh0daMnI/view" xr:uid="{C93908DC-2FDD-4BD5-A912-060B3310CDC2}"/>
    <hyperlink ref="F28" r:id="rId64" display="https://drive.google.com/file/d/11lWksITMbsuMAhrSgvzKhCOpfh0daMnI/view" xr:uid="{802FCD79-1507-4626-95C7-6A551E5871BA}"/>
    <hyperlink ref="F29" r:id="rId65" display="https://drive.google.com/file/d/11lWksITMbsuMAhrSgvzKhCOpfh0daMnI/view" xr:uid="{A0DE161F-2D6B-4329-B8AB-C367ABEA77A8}"/>
    <hyperlink ref="F38" r:id="rId66" display="https://drive.google.com/file/d/11lWksITMbsuMAhrSgvzKhCOpfh0daMnI/view" xr:uid="{67C4F3B0-9077-41B1-A160-362086667873}"/>
    <hyperlink ref="F37" r:id="rId67" display="https://drive.google.com/file/d/11lWksITMbsuMAhrSgvzKhCOpfh0daMnI/view" xr:uid="{C9473B70-C2FB-4D66-B904-081B84470139}"/>
    <hyperlink ref="F35" r:id="rId68" display="https://drive.google.com/file/d/11lWksITMbsuMAhrSgvzKhCOpfh0daMnI/view" xr:uid="{24265348-BFD9-49A9-99F6-4E78C6E97CC1}"/>
    <hyperlink ref="F34" r:id="rId69" display="https://drive.google.com/file/d/11lWksITMbsuMAhrSgvzKhCOpfh0daMnI/view" xr:uid="{105852EE-B591-43FA-8CDD-2BECDF873227}"/>
    <hyperlink ref="F222" r:id="rId70" display="https://drive.google.com/file/d/1cb6kI_X7nrcnWEMBcfxKlYQnrvadA9hw/view" xr:uid="{59B96AFE-08BB-480E-82E7-69F220CE2369}"/>
    <hyperlink ref="F221" r:id="rId71" display="https://drive.google.com/file/d/11lWksITMbsuMAhrSgvzKhCOpfh0daMnI/view" xr:uid="{2FA6B215-0775-4FF1-8F4E-F31D0777F0C9}"/>
    <hyperlink ref="F187" r:id="rId72" display="https://drive.google.com/file/d/1PBwLjwIIJwG7kUXryoYfCug_b352-v6f/view" xr:uid="{1A57316A-A249-4CED-95F8-D44A4485145B}"/>
    <hyperlink ref="F63" r:id="rId73" display="https://drive.google.com/file/d/11lWksITMbsuMAhrSgvzKhCOpfh0daMnI/view" xr:uid="{4ECA6CB3-4E88-4BE1-BFF5-B55918551360}"/>
    <hyperlink ref="F243" r:id="rId74" display="https://drive.google.com/file/d/11lWksITMbsuMAhrSgvzKhCOpfh0daMnI/view" xr:uid="{C8CBFF3B-83DF-43E0-A5D1-1B1995592DD6}"/>
    <hyperlink ref="F39" r:id="rId75" xr:uid="{91963FAB-D64C-44AA-992C-BFC17A531B9E}"/>
    <hyperlink ref="F42" r:id="rId76" xr:uid="{CE3AA51C-2E09-4F47-8098-5876B97A79F6}"/>
    <hyperlink ref="F50" r:id="rId77" xr:uid="{C1A46C3A-84CF-49BD-BEB9-1C278F5381E5}"/>
    <hyperlink ref="F52" r:id="rId78" xr:uid="{8D6E859B-3D54-46C6-A3C4-F8B31DDD80C3}"/>
    <hyperlink ref="H162:H163" r:id="rId79" display="http://itie-rdc.masiavuvu.fr/donnees-itie/" xr:uid="{0A3CE173-9400-4595-9D6B-9966C9A57687}"/>
  </hyperlinks>
  <pageMargins left="0.25" right="0.25" top="0.75" bottom="0.75" header="0.3" footer="0.3"/>
  <pageSetup paperSize="8" fitToHeight="0" orientation="landscape" horizontalDpi="2400" verticalDpi="2400" r:id="rId80"/>
  <drawing r:id="rId8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0CF0F-34F2-4725-B3A5-30268DBEC9CD}">
  <sheetPr codeName="Sheet4"/>
  <dimension ref="A1:J185"/>
  <sheetViews>
    <sheetView showGridLines="0" topLeftCell="A54" zoomScale="60" zoomScaleNormal="60" workbookViewId="0">
      <selection activeCell="B78" sqref="B78"/>
    </sheetView>
  </sheetViews>
  <sheetFormatPr defaultColWidth="4" defaultRowHeight="24" customHeight="1" x14ac:dyDescent="0.35"/>
  <cols>
    <col min="1" max="1" width="4" style="61"/>
    <col min="2" max="2" width="78" style="61" customWidth="1"/>
    <col min="3" max="3" width="42.1796875" style="61" customWidth="1"/>
    <col min="4" max="4" width="36" style="61" customWidth="1"/>
    <col min="5" max="5" width="39.81640625" style="61" customWidth="1"/>
    <col min="6" max="6" width="27" style="61" customWidth="1"/>
    <col min="7" max="7" width="51.1796875" style="61" customWidth="1"/>
    <col min="8" max="8" width="18.54296875" style="61" customWidth="1"/>
    <col min="9" max="9" width="24.81640625" style="61" customWidth="1"/>
    <col min="10" max="10" width="12.1796875" style="61" customWidth="1"/>
    <col min="11" max="16384" width="4" style="61"/>
  </cols>
  <sheetData>
    <row r="1" spans="2:10" ht="15.75" hidden="1" customHeight="1" x14ac:dyDescent="0.35"/>
    <row r="2" spans="2:10" ht="16" hidden="1" x14ac:dyDescent="0.35"/>
    <row r="3" spans="2:10" ht="16" hidden="1" x14ac:dyDescent="0.35">
      <c r="C3" s="173"/>
      <c r="D3" s="173"/>
      <c r="E3" s="173" t="s">
        <v>887</v>
      </c>
    </row>
    <row r="4" spans="2:10" ht="16" hidden="1" x14ac:dyDescent="0.35">
      <c r="C4" s="173"/>
      <c r="D4" s="173"/>
      <c r="E4" s="173" t="str">
        <f>[3]Introduction!G4</f>
        <v>AAAA-MM-JJ</v>
      </c>
    </row>
    <row r="5" spans="2:10" ht="16" hidden="1" x14ac:dyDescent="0.35"/>
    <row r="6" spans="2:10" ht="16" hidden="1" x14ac:dyDescent="0.35"/>
    <row r="7" spans="2:10" ht="16" x14ac:dyDescent="0.35"/>
    <row r="8" spans="2:10" ht="16" x14ac:dyDescent="0.35">
      <c r="B8" s="268" t="s">
        <v>706</v>
      </c>
      <c r="C8" s="175"/>
      <c r="D8" s="175"/>
      <c r="E8" s="175"/>
    </row>
    <row r="9" spans="2:10" ht="17.149999999999999" customHeight="1" x14ac:dyDescent="0.35">
      <c r="B9" s="176" t="s">
        <v>0</v>
      </c>
      <c r="C9" s="269"/>
      <c r="D9" s="176"/>
      <c r="E9" s="269"/>
      <c r="F9" s="270"/>
      <c r="G9" s="270"/>
      <c r="H9" s="270"/>
    </row>
    <row r="10" spans="2:10" ht="30.65" customHeight="1" x14ac:dyDescent="0.35">
      <c r="B10" s="271" t="s">
        <v>707</v>
      </c>
      <c r="C10" s="272"/>
      <c r="D10" s="396"/>
      <c r="E10" s="272"/>
      <c r="F10" s="273"/>
      <c r="G10" s="273"/>
      <c r="H10" s="273"/>
    </row>
    <row r="11" spans="2:10" ht="31" customHeight="1" x14ac:dyDescent="0.35">
      <c r="B11" s="271" t="s">
        <v>708</v>
      </c>
      <c r="C11" s="272"/>
      <c r="D11" s="396"/>
      <c r="E11" s="272"/>
      <c r="F11" s="273"/>
      <c r="G11" s="273"/>
      <c r="H11" s="273"/>
    </row>
    <row r="12" spans="2:10" ht="50.15" customHeight="1" x14ac:dyDescent="0.35">
      <c r="B12" s="271" t="s">
        <v>709</v>
      </c>
      <c r="C12" s="272"/>
      <c r="D12" s="396"/>
      <c r="E12" s="272"/>
      <c r="F12" s="273"/>
      <c r="G12" s="273"/>
      <c r="H12" s="273"/>
    </row>
    <row r="13" spans="2:10" ht="15.65" customHeight="1" x14ac:dyDescent="0.35">
      <c r="B13" s="271" t="s">
        <v>710</v>
      </c>
      <c r="C13" s="272"/>
      <c r="D13" s="396"/>
      <c r="E13" s="272"/>
      <c r="F13" s="273"/>
      <c r="G13" s="273"/>
      <c r="H13" s="273"/>
    </row>
    <row r="14" spans="2:10" ht="16" x14ac:dyDescent="0.4">
      <c r="B14" s="274" t="s">
        <v>1</v>
      </c>
      <c r="C14" s="275"/>
      <c r="D14" s="275"/>
      <c r="E14" s="275"/>
      <c r="F14" s="177"/>
      <c r="G14" s="177"/>
      <c r="H14" s="177"/>
      <c r="I14" s="177"/>
      <c r="J14" s="177"/>
    </row>
    <row r="15" spans="2:10" ht="16" x14ac:dyDescent="0.35"/>
    <row r="16" spans="2:10" ht="23" thickBot="1" x14ac:dyDescent="0.4">
      <c r="B16" s="407" t="s">
        <v>711</v>
      </c>
      <c r="C16" s="407"/>
      <c r="D16" s="407"/>
      <c r="E16" s="407"/>
    </row>
    <row r="17" spans="1:6" s="117" customFormat="1" ht="25.5" customHeight="1" thickBot="1" x14ac:dyDescent="0.4">
      <c r="B17" s="408" t="s">
        <v>712</v>
      </c>
      <c r="C17" s="408"/>
      <c r="D17" s="408"/>
      <c r="E17" s="408"/>
    </row>
    <row r="18" spans="1:6" s="125" customFormat="1" ht="16" x14ac:dyDescent="0.35">
      <c r="B18" s="409"/>
      <c r="C18" s="409"/>
      <c r="D18" s="409"/>
      <c r="E18" s="409"/>
    </row>
    <row r="19" spans="1:6" s="125" customFormat="1" ht="19" x14ac:dyDescent="0.35">
      <c r="B19" s="59" t="s">
        <v>713</v>
      </c>
      <c r="C19" s="251"/>
      <c r="D19" s="276"/>
      <c r="E19" s="276"/>
      <c r="F19" s="277"/>
    </row>
    <row r="20" spans="1:6" s="125" customFormat="1" ht="16" x14ac:dyDescent="0.35">
      <c r="B20" s="61" t="s">
        <v>714</v>
      </c>
      <c r="C20" s="61" t="s">
        <v>627</v>
      </c>
      <c r="D20" s="61" t="s">
        <v>715</v>
      </c>
      <c r="E20" s="61" t="s">
        <v>716</v>
      </c>
      <c r="F20" s="278"/>
    </row>
    <row r="21" spans="1:6" s="23" customFormat="1" ht="15" x14ac:dyDescent="0.35">
      <c r="A21" s="60"/>
      <c r="B21" s="279" t="s">
        <v>999</v>
      </c>
      <c r="C21" s="280" t="s">
        <v>1000</v>
      </c>
      <c r="E21" s="281" t="e">
        <f>SUMIF([3]!Government_revenues_table[Entité de l’État],Government_agencies[[#This Row],[Full name of agency]],[3]!Government_revenues_table[Valeur des revenus])</f>
        <v>#REF!</v>
      </c>
    </row>
    <row r="22" spans="1:6" s="23" customFormat="1" ht="15" x14ac:dyDescent="0.35">
      <c r="A22" s="60"/>
      <c r="B22" s="279" t="s">
        <v>1001</v>
      </c>
      <c r="C22" s="280" t="s">
        <v>1000</v>
      </c>
      <c r="E22" s="282" t="e">
        <f>SUMIF([3]!Government_revenues_table[Entité de l’État],Government_agencies[[#This Row],[Full name of agency]],[3]!Government_revenues_table[Valeur des revenus])</f>
        <v>#REF!</v>
      </c>
    </row>
    <row r="23" spans="1:6" s="23" customFormat="1" ht="15" x14ac:dyDescent="0.35">
      <c r="A23" s="60"/>
      <c r="B23" s="279" t="s">
        <v>1002</v>
      </c>
      <c r="C23" s="280" t="s">
        <v>1000</v>
      </c>
      <c r="E23" s="283" t="e">
        <f>SUMIF([3]!Government_revenues_table[Entité de l’État],Government_agencies[[#This Row],[Full name of agency]],[3]!Government_revenues_table[Valeur des revenus])</f>
        <v>#REF!</v>
      </c>
    </row>
    <row r="24" spans="1:6" s="23" customFormat="1" ht="15" x14ac:dyDescent="0.35">
      <c r="A24" s="60"/>
      <c r="B24" s="279" t="s">
        <v>1003</v>
      </c>
      <c r="C24" s="23" t="s">
        <v>1004</v>
      </c>
      <c r="E24" s="284">
        <v>205693136.94</v>
      </c>
    </row>
    <row r="25" spans="1:6" s="23" customFormat="1" ht="15" x14ac:dyDescent="0.35">
      <c r="A25" s="60"/>
      <c r="B25" s="279" t="s">
        <v>1005</v>
      </c>
      <c r="C25" s="23" t="s">
        <v>1006</v>
      </c>
      <c r="E25" s="285">
        <v>1050000</v>
      </c>
    </row>
    <row r="26" spans="1:6" s="23" customFormat="1" ht="15" x14ac:dyDescent="0.35">
      <c r="A26" s="60"/>
      <c r="B26" s="279" t="s">
        <v>1007</v>
      </c>
      <c r="C26" s="23" t="s">
        <v>1006</v>
      </c>
      <c r="E26" s="284" t="e">
        <f>SUMIF([3]!Government_revenues_table[Entité de l’État],Government_agencies[[#This Row],[Full name of agency]],[3]!Government_revenues_table[Valeur des revenus])</f>
        <v>#REF!</v>
      </c>
    </row>
    <row r="27" spans="1:6" s="23" customFormat="1" ht="15" x14ac:dyDescent="0.35">
      <c r="A27" s="60"/>
      <c r="B27" s="279" t="s">
        <v>1008</v>
      </c>
      <c r="C27" s="23" t="s">
        <v>1009</v>
      </c>
      <c r="E27" s="283">
        <v>234172421.87254301</v>
      </c>
    </row>
    <row r="28" spans="1:6" s="23" customFormat="1" ht="15" x14ac:dyDescent="0.35">
      <c r="A28" s="60"/>
      <c r="B28" s="279" t="s">
        <v>1010</v>
      </c>
      <c r="C28" s="23" t="s">
        <v>1006</v>
      </c>
      <c r="E28" s="281" t="e">
        <f>SUMIF([3]!Government_revenues_table[Entité de l’État],Government_agencies[[#This Row],[Full name of agency]],[3]!Government_revenues_table[Valeur des revenus])</f>
        <v>#REF!</v>
      </c>
    </row>
    <row r="29" spans="1:6" s="23" customFormat="1" ht="15" x14ac:dyDescent="0.35">
      <c r="A29" s="60"/>
      <c r="B29" s="279" t="s">
        <v>1011</v>
      </c>
      <c r="C29" s="23" t="s">
        <v>1009</v>
      </c>
      <c r="E29" s="283" t="e">
        <f>SUMIF([3]!Government_revenues_table[Entité de l’État],Government_agencies[[#This Row],[Full name of agency]],[3]!Government_revenues_table[Valeur des revenus])</f>
        <v>#REF!</v>
      </c>
    </row>
    <row r="30" spans="1:6" s="23" customFormat="1" ht="15" x14ac:dyDescent="0.35">
      <c r="A30" s="60"/>
      <c r="B30" s="279" t="s">
        <v>1269</v>
      </c>
      <c r="C30" s="23" t="s">
        <v>1006</v>
      </c>
      <c r="E30" s="281" t="e">
        <f>SUMIF([3]!Government_revenues_table[Entité de l’État],Government_agencies[[#This Row],[Full name of agency]],[3]!Government_revenues_table[Valeur des revenus])</f>
        <v>#REF!</v>
      </c>
    </row>
    <row r="31" spans="1:6" s="23" customFormat="1" ht="15" x14ac:dyDescent="0.35">
      <c r="A31" s="60"/>
      <c r="B31" s="279" t="s">
        <v>1012</v>
      </c>
      <c r="C31" s="23" t="s">
        <v>1006</v>
      </c>
      <c r="E31" s="281" t="e">
        <f>SUMIF([3]!Government_revenues_table[Entité de l’État],Government_agencies[[#This Row],[Full name of agency]],[3]!Government_revenues_table[Valeur des revenus])</f>
        <v>#REF!</v>
      </c>
    </row>
    <row r="32" spans="1:6" s="125" customFormat="1" ht="16" x14ac:dyDescent="0.35">
      <c r="E32" s="286"/>
    </row>
    <row r="33" spans="1:10" s="125" customFormat="1" ht="16" x14ac:dyDescent="0.35">
      <c r="E33" s="277"/>
    </row>
    <row r="34" spans="1:10" s="125" customFormat="1" ht="16" x14ac:dyDescent="0.35"/>
    <row r="35" spans="1:10" s="125" customFormat="1" ht="16" x14ac:dyDescent="0.35"/>
    <row r="36" spans="1:10" s="125" customFormat="1" ht="19.5" thickBot="1" x14ac:dyDescent="0.4">
      <c r="B36" s="59" t="s">
        <v>597</v>
      </c>
      <c r="C36" s="251"/>
      <c r="D36" s="251"/>
      <c r="E36" s="251"/>
      <c r="F36" s="251"/>
      <c r="G36" s="276"/>
      <c r="H36" s="276"/>
      <c r="I36" s="276"/>
    </row>
    <row r="37" spans="1:10" s="125" customFormat="1" ht="16.5" thickBot="1" x14ac:dyDescent="0.4">
      <c r="B37" s="287" t="s">
        <v>598</v>
      </c>
      <c r="C37" s="287"/>
      <c r="D37" s="287"/>
      <c r="E37" s="288"/>
      <c r="F37" s="288"/>
      <c r="G37" s="289"/>
      <c r="H37" s="289"/>
      <c r="I37" s="289"/>
    </row>
    <row r="38" spans="1:10" s="125" customFormat="1" ht="16" x14ac:dyDescent="0.35">
      <c r="B38" s="290"/>
      <c r="C38" s="291"/>
      <c r="D38" s="292"/>
      <c r="E38" s="288"/>
      <c r="F38" s="288"/>
      <c r="G38" s="289"/>
      <c r="H38" s="289"/>
      <c r="I38" s="289"/>
    </row>
    <row r="39" spans="1:10" s="125" customFormat="1" ht="19" x14ac:dyDescent="0.35">
      <c r="B39" s="58"/>
      <c r="C39" s="288"/>
      <c r="D39" s="288"/>
      <c r="E39" s="288"/>
      <c r="F39" s="288"/>
      <c r="G39" s="289"/>
      <c r="H39" s="289"/>
      <c r="I39" s="289"/>
    </row>
    <row r="40" spans="1:10" s="125" customFormat="1" ht="99.65" customHeight="1" x14ac:dyDescent="0.35">
      <c r="B40" s="293" t="s">
        <v>599</v>
      </c>
      <c r="C40" s="293" t="s">
        <v>600</v>
      </c>
      <c r="D40" s="61" t="s">
        <v>601</v>
      </c>
      <c r="E40" s="61" t="s">
        <v>602</v>
      </c>
      <c r="F40" s="61" t="s">
        <v>603</v>
      </c>
      <c r="G40" s="294" t="s">
        <v>604</v>
      </c>
      <c r="H40" s="294" t="s">
        <v>605</v>
      </c>
      <c r="I40" s="294" t="s">
        <v>606</v>
      </c>
      <c r="J40" s="61" t="s">
        <v>1013</v>
      </c>
    </row>
    <row r="41" spans="1:10" s="23" customFormat="1" ht="16" x14ac:dyDescent="0.35">
      <c r="A41" s="61"/>
      <c r="B41" s="23" t="s">
        <v>1014</v>
      </c>
      <c r="C41" s="61" t="s">
        <v>705</v>
      </c>
      <c r="D41" s="23" t="s">
        <v>1015</v>
      </c>
      <c r="E41" s="23" t="s">
        <v>619</v>
      </c>
      <c r="F41" s="23" t="s">
        <v>1016</v>
      </c>
      <c r="G41" s="295" t="s">
        <v>1017</v>
      </c>
      <c r="H41" s="23" t="s">
        <v>61</v>
      </c>
      <c r="I41" s="282">
        <v>7832850.4263228858</v>
      </c>
      <c r="J41" s="296"/>
    </row>
    <row r="42" spans="1:10" s="23" customFormat="1" ht="16" x14ac:dyDescent="0.35">
      <c r="A42" s="61"/>
      <c r="B42" s="23" t="s">
        <v>1018</v>
      </c>
      <c r="C42" s="61" t="s">
        <v>705</v>
      </c>
      <c r="D42" s="23" t="s">
        <v>1019</v>
      </c>
      <c r="E42" s="23" t="s">
        <v>619</v>
      </c>
      <c r="F42" s="23" t="s">
        <v>1020</v>
      </c>
      <c r="G42" s="295" t="s">
        <v>1021</v>
      </c>
      <c r="H42" s="23" t="s">
        <v>61</v>
      </c>
      <c r="I42" s="282">
        <v>6248103.278272137</v>
      </c>
      <c r="J42" s="297"/>
    </row>
    <row r="43" spans="1:10" s="23" customFormat="1" ht="16" x14ac:dyDescent="0.35">
      <c r="A43" s="61"/>
      <c r="B43" s="23" t="s">
        <v>1022</v>
      </c>
      <c r="C43" s="61" t="s">
        <v>705</v>
      </c>
      <c r="D43" s="23" t="s">
        <v>1023</v>
      </c>
      <c r="E43" s="23" t="s">
        <v>619</v>
      </c>
      <c r="F43" s="23" t="s">
        <v>1024</v>
      </c>
      <c r="G43" s="295"/>
      <c r="H43" s="23">
        <v>0</v>
      </c>
      <c r="I43" s="282">
        <v>680578.11049409851</v>
      </c>
      <c r="J43" s="297"/>
    </row>
    <row r="44" spans="1:10" s="23" customFormat="1" ht="16" x14ac:dyDescent="0.35">
      <c r="A44" s="61"/>
      <c r="B44" s="23" t="s">
        <v>1025</v>
      </c>
      <c r="C44" s="61" t="s">
        <v>705</v>
      </c>
      <c r="D44" s="23" t="s">
        <v>1026</v>
      </c>
      <c r="E44" s="23" t="s">
        <v>619</v>
      </c>
      <c r="F44" s="23" t="s">
        <v>1027</v>
      </c>
      <c r="G44" s="295"/>
      <c r="H44" s="23" t="s">
        <v>61</v>
      </c>
      <c r="I44" s="282">
        <v>25955430.153908297</v>
      </c>
      <c r="J44" s="297"/>
    </row>
    <row r="45" spans="1:10" s="23" customFormat="1" ht="16" x14ac:dyDescent="0.35">
      <c r="A45" s="61"/>
      <c r="B45" s="23" t="s">
        <v>1028</v>
      </c>
      <c r="C45" s="61" t="s">
        <v>705</v>
      </c>
      <c r="D45" s="23" t="s">
        <v>1029</v>
      </c>
      <c r="E45" s="23" t="s">
        <v>619</v>
      </c>
      <c r="F45" s="23">
        <v>0</v>
      </c>
      <c r="G45" s="295"/>
      <c r="H45" s="23">
        <v>0</v>
      </c>
      <c r="I45" s="282">
        <v>22900.41</v>
      </c>
      <c r="J45" s="297"/>
    </row>
    <row r="46" spans="1:10" s="23" customFormat="1" ht="16" x14ac:dyDescent="0.35">
      <c r="A46" s="61"/>
      <c r="B46" s="23" t="s">
        <v>1030</v>
      </c>
      <c r="C46" s="61" t="s">
        <v>705</v>
      </c>
      <c r="D46" s="23" t="s">
        <v>1031</v>
      </c>
      <c r="E46" s="23" t="s">
        <v>619</v>
      </c>
      <c r="F46" s="23">
        <v>0</v>
      </c>
      <c r="G46" s="295"/>
      <c r="H46" s="23">
        <v>0</v>
      </c>
      <c r="I46" s="282">
        <v>11910078.176552044</v>
      </c>
      <c r="J46" s="297"/>
    </row>
    <row r="47" spans="1:10" s="23" customFormat="1" ht="16" x14ac:dyDescent="0.35">
      <c r="A47" s="61"/>
      <c r="B47" s="23" t="s">
        <v>1032</v>
      </c>
      <c r="C47" s="61" t="s">
        <v>705</v>
      </c>
      <c r="D47" s="23" t="s">
        <v>1033</v>
      </c>
      <c r="E47" s="23" t="s">
        <v>619</v>
      </c>
      <c r="F47" s="23" t="s">
        <v>1027</v>
      </c>
      <c r="G47" s="295"/>
      <c r="H47" s="23" t="s">
        <v>61</v>
      </c>
      <c r="I47" s="282">
        <v>52763777.163095847</v>
      </c>
      <c r="J47" s="297"/>
    </row>
    <row r="48" spans="1:10" s="23" customFormat="1" ht="16" x14ac:dyDescent="0.35">
      <c r="A48" s="61"/>
      <c r="B48" s="23" t="s">
        <v>1034</v>
      </c>
      <c r="C48" s="61" t="s">
        <v>705</v>
      </c>
      <c r="D48" s="23" t="s">
        <v>1035</v>
      </c>
      <c r="E48" s="23" t="s">
        <v>619</v>
      </c>
      <c r="F48" s="23">
        <v>0</v>
      </c>
      <c r="G48" s="295"/>
      <c r="H48" s="23" t="s">
        <v>61</v>
      </c>
      <c r="I48" s="282">
        <v>6487939.1589085069</v>
      </c>
      <c r="J48" s="297"/>
    </row>
    <row r="49" spans="1:10" s="23" customFormat="1" ht="16" x14ac:dyDescent="0.35">
      <c r="A49" s="61"/>
      <c r="B49" s="23" t="s">
        <v>1036</v>
      </c>
      <c r="C49" s="61" t="s">
        <v>705</v>
      </c>
      <c r="D49" s="23" t="s">
        <v>1037</v>
      </c>
      <c r="E49" s="23" t="s">
        <v>619</v>
      </c>
      <c r="F49" s="23" t="s">
        <v>1038</v>
      </c>
      <c r="G49" s="295"/>
      <c r="H49" s="23" t="s">
        <v>61</v>
      </c>
      <c r="I49" s="282">
        <v>31000910.311141692</v>
      </c>
      <c r="J49" s="297"/>
    </row>
    <row r="50" spans="1:10" s="23" customFormat="1" ht="16" x14ac:dyDescent="0.35">
      <c r="A50" s="61"/>
      <c r="B50" s="23" t="s">
        <v>1039</v>
      </c>
      <c r="C50" s="61" t="s">
        <v>705</v>
      </c>
      <c r="D50" s="23" t="s">
        <v>1040</v>
      </c>
      <c r="E50" s="23" t="s">
        <v>619</v>
      </c>
      <c r="F50" s="23" t="s">
        <v>1041</v>
      </c>
      <c r="G50" s="295"/>
      <c r="H50" s="23" t="s">
        <v>61</v>
      </c>
      <c r="I50" s="282">
        <v>60807772.454910174</v>
      </c>
      <c r="J50" s="297"/>
    </row>
    <row r="51" spans="1:10" s="23" customFormat="1" ht="16" x14ac:dyDescent="0.35">
      <c r="A51" s="61"/>
      <c r="B51" s="23" t="s">
        <v>1042</v>
      </c>
      <c r="C51" s="61" t="s">
        <v>705</v>
      </c>
      <c r="D51" s="23" t="s">
        <v>1043</v>
      </c>
      <c r="E51" s="23" t="s">
        <v>619</v>
      </c>
      <c r="F51" s="23" t="s">
        <v>1044</v>
      </c>
      <c r="G51" s="295"/>
      <c r="H51" s="23" t="s">
        <v>61</v>
      </c>
      <c r="I51" s="282">
        <v>24983420.529507585</v>
      </c>
      <c r="J51" s="297"/>
    </row>
    <row r="52" spans="1:10" s="23" customFormat="1" ht="16" x14ac:dyDescent="0.35">
      <c r="A52" s="61"/>
      <c r="B52" s="23" t="s">
        <v>1045</v>
      </c>
      <c r="C52" s="61" t="s">
        <v>705</v>
      </c>
      <c r="D52" s="23" t="s">
        <v>1046</v>
      </c>
      <c r="E52" s="23" t="s">
        <v>619</v>
      </c>
      <c r="F52" s="23" t="s">
        <v>1047</v>
      </c>
      <c r="G52" s="295"/>
      <c r="H52" s="23" t="s">
        <v>61</v>
      </c>
      <c r="I52" s="282">
        <v>17802368.508359183</v>
      </c>
      <c r="J52" s="297"/>
    </row>
    <row r="53" spans="1:10" s="23" customFormat="1" ht="16" x14ac:dyDescent="0.35">
      <c r="A53" s="61"/>
      <c r="B53" s="23" t="s">
        <v>1048</v>
      </c>
      <c r="C53" s="61" t="s">
        <v>705</v>
      </c>
      <c r="D53" s="23" t="s">
        <v>1049</v>
      </c>
      <c r="E53" s="23" t="s">
        <v>619</v>
      </c>
      <c r="F53" s="23" t="s">
        <v>1050</v>
      </c>
      <c r="G53" s="295"/>
      <c r="H53" s="23" t="s">
        <v>61</v>
      </c>
      <c r="I53" s="282">
        <v>1824120.0724803538</v>
      </c>
      <c r="J53" s="297"/>
    </row>
    <row r="54" spans="1:10" s="23" customFormat="1" ht="16" x14ac:dyDescent="0.35">
      <c r="A54" s="61"/>
      <c r="B54" s="23" t="s">
        <v>1051</v>
      </c>
      <c r="C54" s="61" t="s">
        <v>705</v>
      </c>
      <c r="D54" s="23" t="s">
        <v>1052</v>
      </c>
      <c r="E54" s="23" t="s">
        <v>619</v>
      </c>
      <c r="F54" s="23" t="s">
        <v>1050</v>
      </c>
      <c r="G54" s="298" t="s">
        <v>1053</v>
      </c>
      <c r="H54" s="23" t="s">
        <v>61</v>
      </c>
      <c r="I54" s="282">
        <v>45207411.741605401</v>
      </c>
      <c r="J54" s="297"/>
    </row>
    <row r="55" spans="1:10" s="23" customFormat="1" ht="16" x14ac:dyDescent="0.35">
      <c r="A55" s="61"/>
      <c r="B55" s="23" t="s">
        <v>1054</v>
      </c>
      <c r="C55" s="61" t="s">
        <v>705</v>
      </c>
      <c r="D55" s="23" t="s">
        <v>1055</v>
      </c>
      <c r="E55" s="23" t="s">
        <v>619</v>
      </c>
      <c r="F55" s="23" t="s">
        <v>1047</v>
      </c>
      <c r="G55" s="295"/>
      <c r="H55" s="23">
        <v>0</v>
      </c>
      <c r="I55" s="282">
        <v>3228733.7028105319</v>
      </c>
      <c r="J55" s="297"/>
    </row>
    <row r="56" spans="1:10" s="23" customFormat="1" ht="16" x14ac:dyDescent="0.35">
      <c r="A56" s="61"/>
      <c r="B56" s="23" t="s">
        <v>1056</v>
      </c>
      <c r="C56" s="61" t="s">
        <v>705</v>
      </c>
      <c r="D56" s="23" t="s">
        <v>1057</v>
      </c>
      <c r="E56" s="23" t="s">
        <v>619</v>
      </c>
      <c r="F56" s="23" t="s">
        <v>1058</v>
      </c>
      <c r="G56" s="295"/>
      <c r="H56" s="23" t="s">
        <v>64</v>
      </c>
      <c r="I56" s="282">
        <v>509466.83719885076</v>
      </c>
      <c r="J56" s="297"/>
    </row>
    <row r="57" spans="1:10" s="23" customFormat="1" ht="16" x14ac:dyDescent="0.35">
      <c r="A57" s="61"/>
      <c r="B57" s="23" t="s">
        <v>1059</v>
      </c>
      <c r="C57" s="61" t="s">
        <v>705</v>
      </c>
      <c r="D57" s="23" t="s">
        <v>1060</v>
      </c>
      <c r="E57" s="23" t="s">
        <v>619</v>
      </c>
      <c r="F57" s="23" t="s">
        <v>1061</v>
      </c>
      <c r="G57" s="295"/>
      <c r="H57" s="23">
        <v>0</v>
      </c>
      <c r="I57" s="282">
        <v>426934.40784616425</v>
      </c>
      <c r="J57" s="297"/>
    </row>
    <row r="58" spans="1:10" s="23" customFormat="1" ht="16" x14ac:dyDescent="0.35">
      <c r="A58" s="61"/>
      <c r="B58" s="23" t="s">
        <v>1062</v>
      </c>
      <c r="C58" s="61" t="s">
        <v>705</v>
      </c>
      <c r="E58" s="23" t="s">
        <v>619</v>
      </c>
      <c r="G58" s="295"/>
      <c r="I58" s="282">
        <v>104440251.58387901</v>
      </c>
      <c r="J58" s="297"/>
    </row>
    <row r="59" spans="1:10" s="23" customFormat="1" ht="16" x14ac:dyDescent="0.35">
      <c r="A59" s="61"/>
      <c r="B59" s="23" t="s">
        <v>1063</v>
      </c>
      <c r="C59" s="61" t="s">
        <v>705</v>
      </c>
      <c r="E59" s="23" t="s">
        <v>1064</v>
      </c>
      <c r="G59" s="295"/>
      <c r="I59" s="282">
        <v>4985868.4367095614</v>
      </c>
      <c r="J59" s="297"/>
    </row>
    <row r="60" spans="1:10" s="23" customFormat="1" ht="16" x14ac:dyDescent="0.35">
      <c r="A60" s="61"/>
      <c r="B60" s="23" t="s">
        <v>1065</v>
      </c>
      <c r="C60" s="61" t="s">
        <v>705</v>
      </c>
      <c r="D60" s="23" t="s">
        <v>1066</v>
      </c>
      <c r="E60" s="23" t="s">
        <v>619</v>
      </c>
      <c r="F60" s="23">
        <v>0</v>
      </c>
      <c r="G60" s="295"/>
      <c r="H60" s="23">
        <v>0</v>
      </c>
      <c r="I60" s="282">
        <v>0</v>
      </c>
      <c r="J60" s="297"/>
    </row>
    <row r="61" spans="1:10" s="23" customFormat="1" ht="16" x14ac:dyDescent="0.35">
      <c r="A61" s="61"/>
      <c r="B61" s="23" t="s">
        <v>1067</v>
      </c>
      <c r="C61" s="61" t="s">
        <v>705</v>
      </c>
      <c r="D61" s="23" t="s">
        <v>1068</v>
      </c>
      <c r="E61" s="23" t="s">
        <v>619</v>
      </c>
      <c r="F61" s="23" t="s">
        <v>1047</v>
      </c>
      <c r="G61" s="295"/>
      <c r="H61" s="23" t="s">
        <v>61</v>
      </c>
      <c r="I61" s="282">
        <v>58415211.229667641</v>
      </c>
      <c r="J61" s="297"/>
    </row>
    <row r="62" spans="1:10" s="23" customFormat="1" ht="16" x14ac:dyDescent="0.35">
      <c r="A62" s="61"/>
      <c r="B62" s="23" t="s">
        <v>1069</v>
      </c>
      <c r="C62" s="61" t="s">
        <v>632</v>
      </c>
      <c r="D62" s="23" t="s">
        <v>1070</v>
      </c>
      <c r="E62" s="23" t="s">
        <v>619</v>
      </c>
      <c r="F62" s="23" t="s">
        <v>1071</v>
      </c>
      <c r="G62" s="295"/>
      <c r="H62" s="23" t="s">
        <v>61</v>
      </c>
      <c r="I62" s="282">
        <v>40977073.064247638</v>
      </c>
      <c r="J62" s="297"/>
    </row>
    <row r="63" spans="1:10" s="23" customFormat="1" ht="16" x14ac:dyDescent="0.35">
      <c r="A63" s="61"/>
      <c r="B63" s="23" t="s">
        <v>1072</v>
      </c>
      <c r="C63" s="61" t="s">
        <v>705</v>
      </c>
      <c r="D63" s="23" t="s">
        <v>1073</v>
      </c>
      <c r="E63" s="23" t="s">
        <v>619</v>
      </c>
      <c r="F63" s="23" t="s">
        <v>1024</v>
      </c>
      <c r="G63" s="295"/>
      <c r="H63" s="23" t="s">
        <v>61</v>
      </c>
      <c r="I63" s="282">
        <v>1214571.7009626916</v>
      </c>
      <c r="J63" s="297"/>
    </row>
    <row r="64" spans="1:10" s="23" customFormat="1" ht="16" x14ac:dyDescent="0.35">
      <c r="A64" s="61"/>
      <c r="B64" s="23" t="s">
        <v>1074</v>
      </c>
      <c r="C64" s="61" t="s">
        <v>705</v>
      </c>
      <c r="D64" s="23" t="s">
        <v>1075</v>
      </c>
      <c r="E64" s="23" t="s">
        <v>619</v>
      </c>
      <c r="F64" s="23" t="s">
        <v>1076</v>
      </c>
      <c r="G64" s="295"/>
      <c r="H64" s="23" t="s">
        <v>64</v>
      </c>
      <c r="I64" s="282">
        <v>3148763.2034904035</v>
      </c>
      <c r="J64" s="297"/>
    </row>
    <row r="65" spans="1:10" s="23" customFormat="1" ht="16" x14ac:dyDescent="0.35">
      <c r="A65" s="61"/>
      <c r="B65" s="23" t="s">
        <v>1077</v>
      </c>
      <c r="C65" s="61" t="s">
        <v>705</v>
      </c>
      <c r="D65" s="23" t="s">
        <v>1078</v>
      </c>
      <c r="E65" s="23" t="s">
        <v>619</v>
      </c>
      <c r="F65" s="23" t="s">
        <v>1079</v>
      </c>
      <c r="G65" s="295" t="s">
        <v>61</v>
      </c>
      <c r="H65" s="23">
        <v>0</v>
      </c>
      <c r="I65" s="282">
        <v>20211921.495666187</v>
      </c>
      <c r="J65" s="297"/>
    </row>
    <row r="66" spans="1:10" s="23" customFormat="1" ht="16" x14ac:dyDescent="0.35">
      <c r="A66" s="61"/>
      <c r="B66" s="23" t="s">
        <v>1080</v>
      </c>
      <c r="C66" s="61" t="s">
        <v>705</v>
      </c>
      <c r="D66" s="23" t="s">
        <v>1081</v>
      </c>
      <c r="E66" s="23" t="s">
        <v>619</v>
      </c>
      <c r="F66" s="23">
        <v>0</v>
      </c>
      <c r="G66" s="295"/>
      <c r="H66" s="23">
        <v>0</v>
      </c>
      <c r="I66" s="282">
        <v>0</v>
      </c>
      <c r="J66" s="297"/>
    </row>
    <row r="67" spans="1:10" s="23" customFormat="1" ht="16" x14ac:dyDescent="0.35">
      <c r="A67" s="61"/>
      <c r="B67" s="23" t="s">
        <v>1082</v>
      </c>
      <c r="C67" s="61" t="s">
        <v>705</v>
      </c>
      <c r="D67" s="23" t="s">
        <v>1083</v>
      </c>
      <c r="E67" s="23" t="s">
        <v>619</v>
      </c>
      <c r="F67" s="23" t="s">
        <v>1084</v>
      </c>
      <c r="G67" s="295"/>
      <c r="H67" s="23" t="s">
        <v>64</v>
      </c>
      <c r="I67" s="282">
        <v>0</v>
      </c>
      <c r="J67" s="297"/>
    </row>
    <row r="68" spans="1:10" s="23" customFormat="1" ht="16" x14ac:dyDescent="0.35">
      <c r="A68" s="61"/>
      <c r="B68" s="23" t="s">
        <v>1085</v>
      </c>
      <c r="C68" s="61" t="s">
        <v>705</v>
      </c>
      <c r="D68" s="23" t="s">
        <v>1086</v>
      </c>
      <c r="E68" s="23" t="s">
        <v>619</v>
      </c>
      <c r="F68" s="23" t="s">
        <v>954</v>
      </c>
      <c r="G68" s="295"/>
      <c r="H68" s="23" t="s">
        <v>61</v>
      </c>
      <c r="I68" s="282">
        <v>876576.77903822146</v>
      </c>
      <c r="J68" s="297"/>
    </row>
    <row r="69" spans="1:10" s="23" customFormat="1" ht="16" x14ac:dyDescent="0.35">
      <c r="A69" s="61"/>
      <c r="B69" s="23" t="s">
        <v>1087</v>
      </c>
      <c r="C69" s="61" t="s">
        <v>705</v>
      </c>
      <c r="D69" s="23" t="s">
        <v>1088</v>
      </c>
      <c r="E69" s="23" t="s">
        <v>619</v>
      </c>
      <c r="F69" s="23" t="s">
        <v>1047</v>
      </c>
      <c r="G69" s="295"/>
      <c r="H69" s="23" t="s">
        <v>64</v>
      </c>
      <c r="I69" s="282">
        <v>15892336.510044979</v>
      </c>
      <c r="J69" s="297"/>
    </row>
    <row r="70" spans="1:10" s="23" customFormat="1" ht="16" x14ac:dyDescent="0.35">
      <c r="A70" s="61"/>
      <c r="B70" s="23" t="s">
        <v>1089</v>
      </c>
      <c r="C70" s="61" t="s">
        <v>705</v>
      </c>
      <c r="D70" s="23" t="s">
        <v>1090</v>
      </c>
      <c r="E70" s="23" t="s">
        <v>619</v>
      </c>
      <c r="F70" s="23" t="s">
        <v>1047</v>
      </c>
      <c r="G70" s="299" t="s">
        <v>1091</v>
      </c>
      <c r="H70" s="23" t="s">
        <v>61</v>
      </c>
      <c r="I70" s="282">
        <v>11873028.555637665</v>
      </c>
      <c r="J70" s="297"/>
    </row>
    <row r="71" spans="1:10" s="23" customFormat="1" ht="16" x14ac:dyDescent="0.35">
      <c r="A71" s="61"/>
      <c r="B71" s="23" t="s">
        <v>1092</v>
      </c>
      <c r="C71" s="61" t="s">
        <v>705</v>
      </c>
      <c r="D71" s="23" t="s">
        <v>1093</v>
      </c>
      <c r="E71" s="23" t="s">
        <v>619</v>
      </c>
      <c r="F71" s="23" t="s">
        <v>1094</v>
      </c>
      <c r="G71" s="295"/>
      <c r="H71" s="23" t="s">
        <v>61</v>
      </c>
      <c r="I71" s="282">
        <v>289451624.2977351</v>
      </c>
      <c r="J71" s="297"/>
    </row>
    <row r="72" spans="1:10" s="23" customFormat="1" ht="16" x14ac:dyDescent="0.35">
      <c r="A72" s="61"/>
      <c r="B72" s="23" t="s">
        <v>1095</v>
      </c>
      <c r="C72" s="61" t="s">
        <v>705</v>
      </c>
      <c r="D72" s="23" t="s">
        <v>1096</v>
      </c>
      <c r="E72" s="23" t="s">
        <v>619</v>
      </c>
      <c r="F72" s="23" t="s">
        <v>1024</v>
      </c>
      <c r="G72" s="295" t="s">
        <v>1097</v>
      </c>
      <c r="H72" s="23" t="s">
        <v>61</v>
      </c>
      <c r="I72" s="282">
        <v>110977827.36905929</v>
      </c>
      <c r="J72" s="297"/>
    </row>
    <row r="73" spans="1:10" s="23" customFormat="1" ht="16" x14ac:dyDescent="0.35">
      <c r="A73" s="61"/>
      <c r="B73" s="23" t="s">
        <v>1098</v>
      </c>
      <c r="C73" s="61" t="s">
        <v>705</v>
      </c>
      <c r="D73" s="23" t="s">
        <v>1099</v>
      </c>
      <c r="E73" s="23" t="s">
        <v>619</v>
      </c>
      <c r="F73" s="23">
        <v>0</v>
      </c>
      <c r="G73" s="295"/>
      <c r="H73" s="23">
        <v>0</v>
      </c>
      <c r="I73" s="282">
        <v>40000000</v>
      </c>
      <c r="J73" s="297"/>
    </row>
    <row r="74" spans="1:10" s="23" customFormat="1" ht="16" x14ac:dyDescent="0.35">
      <c r="A74" s="61"/>
      <c r="B74" s="23" t="s">
        <v>1100</v>
      </c>
      <c r="C74" s="61" t="s">
        <v>705</v>
      </c>
      <c r="D74" s="23" t="s">
        <v>1101</v>
      </c>
      <c r="E74" s="23" t="s">
        <v>619</v>
      </c>
      <c r="F74" s="23" t="s">
        <v>1047</v>
      </c>
      <c r="G74" s="295"/>
      <c r="H74" s="23" t="s">
        <v>61</v>
      </c>
      <c r="I74" s="282">
        <v>50337.919999999998</v>
      </c>
      <c r="J74" s="297"/>
    </row>
    <row r="75" spans="1:10" s="23" customFormat="1" ht="16" x14ac:dyDescent="0.35">
      <c r="A75" s="61"/>
      <c r="B75" s="23" t="s">
        <v>1102</v>
      </c>
      <c r="C75" s="61" t="s">
        <v>705</v>
      </c>
      <c r="D75" s="23" t="s">
        <v>1103</v>
      </c>
      <c r="E75" s="23" t="s">
        <v>619</v>
      </c>
      <c r="F75" s="23" t="s">
        <v>1104</v>
      </c>
      <c r="G75" s="299" t="s">
        <v>1091</v>
      </c>
      <c r="H75" s="23" t="s">
        <v>61</v>
      </c>
      <c r="I75" s="282">
        <v>5057026.3963257577</v>
      </c>
      <c r="J75" s="297"/>
    </row>
    <row r="76" spans="1:10" s="23" customFormat="1" ht="16" x14ac:dyDescent="0.35">
      <c r="A76" s="61"/>
      <c r="B76" s="23" t="s">
        <v>1105</v>
      </c>
      <c r="C76" s="61" t="s">
        <v>705</v>
      </c>
      <c r="D76" s="23" t="s">
        <v>1106</v>
      </c>
      <c r="E76" s="23" t="s">
        <v>619</v>
      </c>
      <c r="F76" s="23" t="s">
        <v>1094</v>
      </c>
      <c r="G76" s="295"/>
      <c r="H76" s="23" t="s">
        <v>61</v>
      </c>
      <c r="I76" s="282">
        <v>3368387.3357535377</v>
      </c>
      <c r="J76" s="297"/>
    </row>
    <row r="77" spans="1:10" s="23" customFormat="1" ht="16" x14ac:dyDescent="0.35">
      <c r="A77" s="61"/>
      <c r="B77" s="23" t="s">
        <v>1107</v>
      </c>
      <c r="C77" s="61" t="s">
        <v>705</v>
      </c>
      <c r="D77" s="23" t="s">
        <v>1108</v>
      </c>
      <c r="E77" s="23" t="s">
        <v>619</v>
      </c>
      <c r="F77" s="23" t="s">
        <v>1047</v>
      </c>
      <c r="G77" s="295"/>
      <c r="H77" s="23" t="s">
        <v>61</v>
      </c>
      <c r="I77" s="282">
        <v>131229602.7304929</v>
      </c>
      <c r="J77" s="297"/>
    </row>
    <row r="78" spans="1:10" s="23" customFormat="1" ht="16" x14ac:dyDescent="0.35">
      <c r="A78" s="61"/>
      <c r="B78" s="23" t="s">
        <v>1109</v>
      </c>
      <c r="C78" s="61" t="s">
        <v>705</v>
      </c>
      <c r="D78" s="23" t="s">
        <v>1110</v>
      </c>
      <c r="E78" s="23" t="s">
        <v>619</v>
      </c>
      <c r="F78" s="23" t="s">
        <v>1047</v>
      </c>
      <c r="G78" s="295"/>
      <c r="H78" s="23" t="s">
        <v>64</v>
      </c>
      <c r="I78" s="282">
        <v>1544325.8799864301</v>
      </c>
      <c r="J78" s="297"/>
    </row>
    <row r="79" spans="1:10" s="23" customFormat="1" ht="16" x14ac:dyDescent="0.35">
      <c r="A79" s="61"/>
      <c r="B79" s="23" t="s">
        <v>1111</v>
      </c>
      <c r="C79" s="61" t="s">
        <v>632</v>
      </c>
      <c r="D79" s="23" t="s">
        <v>1112</v>
      </c>
      <c r="E79" s="23" t="s">
        <v>619</v>
      </c>
      <c r="F79" s="23" t="s">
        <v>1113</v>
      </c>
      <c r="G79" s="295"/>
      <c r="H79" s="23" t="s">
        <v>61</v>
      </c>
      <c r="I79" s="282">
        <v>435419.53255149984</v>
      </c>
      <c r="J79" s="297"/>
    </row>
    <row r="80" spans="1:10" s="23" customFormat="1" ht="16" x14ac:dyDescent="0.35">
      <c r="A80" s="61"/>
      <c r="B80" s="23" t="s">
        <v>1114</v>
      </c>
      <c r="C80" s="61" t="s">
        <v>705</v>
      </c>
      <c r="D80" s="23" t="s">
        <v>1115</v>
      </c>
      <c r="E80" s="23" t="s">
        <v>619</v>
      </c>
      <c r="F80" s="23" t="s">
        <v>1094</v>
      </c>
      <c r="G80" s="295"/>
      <c r="H80" s="23" t="s">
        <v>61</v>
      </c>
      <c r="I80" s="282">
        <v>67941015.850298271</v>
      </c>
      <c r="J80" s="297"/>
    </row>
    <row r="81" spans="1:10" s="23" customFormat="1" ht="16" x14ac:dyDescent="0.35">
      <c r="A81" s="61"/>
      <c r="B81" s="23" t="s">
        <v>1116</v>
      </c>
      <c r="C81" s="61" t="s">
        <v>705</v>
      </c>
      <c r="D81" s="23" t="s">
        <v>1117</v>
      </c>
      <c r="E81" s="23" t="s">
        <v>619</v>
      </c>
      <c r="F81" s="23" t="s">
        <v>1047</v>
      </c>
      <c r="G81" s="295"/>
      <c r="H81" s="23" t="s">
        <v>61</v>
      </c>
      <c r="I81" s="282">
        <v>5918478.7134501664</v>
      </c>
      <c r="J81" s="297"/>
    </row>
    <row r="82" spans="1:10" s="23" customFormat="1" ht="16" x14ac:dyDescent="0.35">
      <c r="A82" s="61"/>
      <c r="B82" s="23" t="s">
        <v>1118</v>
      </c>
      <c r="C82" s="61" t="s">
        <v>705</v>
      </c>
      <c r="D82" s="23" t="s">
        <v>1119</v>
      </c>
      <c r="E82" s="23" t="s">
        <v>619</v>
      </c>
      <c r="F82" s="23" t="s">
        <v>1094</v>
      </c>
      <c r="G82" s="295"/>
      <c r="H82" s="23" t="s">
        <v>61</v>
      </c>
      <c r="I82" s="282">
        <v>19856512.400172327</v>
      </c>
      <c r="J82" s="297"/>
    </row>
    <row r="83" spans="1:10" s="23" customFormat="1" ht="16" x14ac:dyDescent="0.35">
      <c r="A83" s="61"/>
      <c r="B83" s="23" t="s">
        <v>1120</v>
      </c>
      <c r="C83" s="61" t="s">
        <v>705</v>
      </c>
      <c r="D83" s="23" t="s">
        <v>1121</v>
      </c>
      <c r="E83" s="23" t="s">
        <v>1064</v>
      </c>
      <c r="F83" s="23" t="s">
        <v>1122</v>
      </c>
      <c r="G83" s="295"/>
      <c r="H83" s="23" t="s">
        <v>61</v>
      </c>
      <c r="I83" s="282">
        <v>39485327.233027719</v>
      </c>
      <c r="J83" s="297"/>
    </row>
    <row r="84" spans="1:10" s="23" customFormat="1" ht="16" x14ac:dyDescent="0.35">
      <c r="A84" s="61"/>
      <c r="B84" s="23" t="s">
        <v>1123</v>
      </c>
      <c r="C84" s="61" t="s">
        <v>705</v>
      </c>
      <c r="D84" s="23" t="s">
        <v>1124</v>
      </c>
      <c r="E84" s="23" t="s">
        <v>619</v>
      </c>
      <c r="F84" s="23" t="s">
        <v>1047</v>
      </c>
      <c r="G84" s="295"/>
      <c r="H84" s="23" t="s">
        <v>61</v>
      </c>
      <c r="I84" s="282">
        <v>13380030.243147815</v>
      </c>
      <c r="J84" s="297"/>
    </row>
    <row r="85" spans="1:10" s="23" customFormat="1" ht="16" x14ac:dyDescent="0.35">
      <c r="A85" s="61"/>
      <c r="B85" s="23" t="s">
        <v>1125</v>
      </c>
      <c r="C85" s="61" t="s">
        <v>705</v>
      </c>
      <c r="D85" s="23" t="s">
        <v>1126</v>
      </c>
      <c r="E85" s="23" t="s">
        <v>619</v>
      </c>
      <c r="F85" s="23" t="s">
        <v>1024</v>
      </c>
      <c r="G85" s="295"/>
      <c r="H85" s="23" t="s">
        <v>64</v>
      </c>
      <c r="I85" s="282">
        <v>237731.20338059033</v>
      </c>
      <c r="J85" s="297"/>
    </row>
    <row r="86" spans="1:10" s="23" customFormat="1" ht="16" x14ac:dyDescent="0.35">
      <c r="A86" s="61"/>
      <c r="B86" s="23" t="s">
        <v>1127</v>
      </c>
      <c r="C86" s="61" t="s">
        <v>705</v>
      </c>
      <c r="D86" s="23" t="s">
        <v>1128</v>
      </c>
      <c r="E86" s="23" t="s">
        <v>619</v>
      </c>
      <c r="F86" s="23" t="s">
        <v>1094</v>
      </c>
      <c r="G86" s="295"/>
      <c r="H86" s="23" t="s">
        <v>64</v>
      </c>
      <c r="I86" s="282">
        <v>5053265.7629871638</v>
      </c>
      <c r="J86" s="297"/>
    </row>
    <row r="87" spans="1:10" s="23" customFormat="1" ht="16" x14ac:dyDescent="0.35">
      <c r="A87" s="61"/>
      <c r="B87" s="23" t="s">
        <v>1129</v>
      </c>
      <c r="C87" s="61" t="s">
        <v>705</v>
      </c>
      <c r="D87" s="23" t="s">
        <v>1130</v>
      </c>
      <c r="E87" s="23" t="s">
        <v>619</v>
      </c>
      <c r="F87" s="23" t="s">
        <v>1058</v>
      </c>
      <c r="G87" s="295"/>
      <c r="H87" s="23" t="s">
        <v>64</v>
      </c>
      <c r="I87" s="282">
        <v>209850.17018614674</v>
      </c>
      <c r="J87" s="297"/>
    </row>
    <row r="88" spans="1:10" s="23" customFormat="1" ht="16" x14ac:dyDescent="0.35">
      <c r="A88" s="61"/>
      <c r="B88" s="23" t="s">
        <v>1131</v>
      </c>
      <c r="C88" s="61" t="s">
        <v>705</v>
      </c>
      <c r="D88" s="23" t="s">
        <v>1132</v>
      </c>
      <c r="E88" s="23" t="s">
        <v>619</v>
      </c>
      <c r="F88" s="23" t="s">
        <v>1133</v>
      </c>
      <c r="G88" s="295"/>
      <c r="H88" s="23" t="s">
        <v>64</v>
      </c>
      <c r="I88" s="282">
        <v>11890306.235363297</v>
      </c>
      <c r="J88" s="297"/>
    </row>
    <row r="89" spans="1:10" s="23" customFormat="1" ht="16" x14ac:dyDescent="0.35">
      <c r="A89" s="61"/>
      <c r="B89" s="23" t="s">
        <v>1134</v>
      </c>
      <c r="C89" s="61" t="s">
        <v>705</v>
      </c>
      <c r="D89" s="23" t="s">
        <v>1135</v>
      </c>
      <c r="E89" s="23" t="s">
        <v>619</v>
      </c>
      <c r="F89" s="23" t="s">
        <v>1136</v>
      </c>
      <c r="G89" s="295"/>
      <c r="H89" s="23" t="s">
        <v>64</v>
      </c>
      <c r="I89" s="282">
        <v>3238383.2003701255</v>
      </c>
      <c r="J89" s="297"/>
    </row>
    <row r="90" spans="1:10" s="23" customFormat="1" ht="16" x14ac:dyDescent="0.35">
      <c r="A90" s="61"/>
      <c r="B90" s="23" t="s">
        <v>1137</v>
      </c>
      <c r="C90" s="61" t="s">
        <v>705</v>
      </c>
      <c r="D90" s="23" t="s">
        <v>1138</v>
      </c>
      <c r="E90" s="23" t="s">
        <v>619</v>
      </c>
      <c r="F90" s="23">
        <v>0</v>
      </c>
      <c r="G90" s="295"/>
      <c r="H90" s="23" t="s">
        <v>64</v>
      </c>
      <c r="I90" s="282">
        <v>1238768.4938250447</v>
      </c>
      <c r="J90" s="297"/>
    </row>
    <row r="91" spans="1:10" s="23" customFormat="1" ht="16" x14ac:dyDescent="0.35">
      <c r="A91" s="61"/>
      <c r="B91" s="23" t="s">
        <v>1139</v>
      </c>
      <c r="C91" s="61" t="s">
        <v>705</v>
      </c>
      <c r="D91" s="23" t="s">
        <v>1140</v>
      </c>
      <c r="E91" s="23" t="s">
        <v>619</v>
      </c>
      <c r="F91" s="23" t="s">
        <v>1141</v>
      </c>
      <c r="G91" s="295" t="s">
        <v>1021</v>
      </c>
      <c r="H91" s="23" t="s">
        <v>61</v>
      </c>
      <c r="I91" s="282">
        <v>79585012.897132739</v>
      </c>
      <c r="J91" s="297"/>
    </row>
    <row r="92" spans="1:10" s="23" customFormat="1" ht="16" x14ac:dyDescent="0.35">
      <c r="A92" s="61"/>
      <c r="B92" s="23" t="s">
        <v>1142</v>
      </c>
      <c r="C92" s="61" t="s">
        <v>705</v>
      </c>
      <c r="D92" s="23" t="s">
        <v>1143</v>
      </c>
      <c r="E92" s="23" t="s">
        <v>619</v>
      </c>
      <c r="F92" s="23">
        <v>0</v>
      </c>
      <c r="G92" s="295"/>
      <c r="H92" s="23">
        <v>0</v>
      </c>
      <c r="I92" s="282">
        <v>45274.399040656448</v>
      </c>
      <c r="J92" s="297"/>
    </row>
    <row r="93" spans="1:10" s="23" customFormat="1" ht="16" x14ac:dyDescent="0.35">
      <c r="A93" s="61"/>
      <c r="B93" s="23" t="s">
        <v>1144</v>
      </c>
      <c r="C93" s="61" t="s">
        <v>705</v>
      </c>
      <c r="D93" s="23" t="s">
        <v>1145</v>
      </c>
      <c r="E93" s="23" t="s">
        <v>1064</v>
      </c>
      <c r="F93" s="23" t="s">
        <v>1122</v>
      </c>
      <c r="G93" s="295"/>
      <c r="H93" s="23" t="s">
        <v>61</v>
      </c>
      <c r="I93" s="282">
        <v>72764856.040995985</v>
      </c>
      <c r="J93" s="297"/>
    </row>
    <row r="94" spans="1:10" s="23" customFormat="1" ht="16" x14ac:dyDescent="0.35">
      <c r="A94" s="61"/>
      <c r="B94" s="23" t="s">
        <v>1146</v>
      </c>
      <c r="C94" s="61" t="s">
        <v>705</v>
      </c>
      <c r="D94" s="23" t="s">
        <v>1147</v>
      </c>
      <c r="E94" s="23" t="s">
        <v>619</v>
      </c>
      <c r="F94" s="23" t="s">
        <v>1094</v>
      </c>
      <c r="G94" s="295"/>
      <c r="H94" s="23" t="s">
        <v>61</v>
      </c>
      <c r="I94" s="282">
        <v>524234246.60415816</v>
      </c>
      <c r="J94" s="297"/>
    </row>
    <row r="95" spans="1:10" s="23" customFormat="1" ht="16" x14ac:dyDescent="0.35">
      <c r="A95" s="61"/>
      <c r="B95" s="23" t="s">
        <v>1148</v>
      </c>
      <c r="C95" s="61" t="s">
        <v>705</v>
      </c>
      <c r="D95" s="23" t="s">
        <v>1149</v>
      </c>
      <c r="E95" s="23" t="s">
        <v>619</v>
      </c>
      <c r="F95" s="23" t="s">
        <v>1024</v>
      </c>
      <c r="G95" s="295"/>
      <c r="H95" s="23" t="s">
        <v>61</v>
      </c>
      <c r="I95" s="282">
        <v>4359170.411582699</v>
      </c>
      <c r="J95" s="297"/>
    </row>
    <row r="96" spans="1:10" s="23" customFormat="1" ht="16" x14ac:dyDescent="0.35">
      <c r="A96" s="61"/>
      <c r="B96" s="23" t="s">
        <v>1150</v>
      </c>
      <c r="C96" s="61" t="s">
        <v>705</v>
      </c>
      <c r="D96" s="23" t="s">
        <v>1151</v>
      </c>
      <c r="E96" s="23" t="s">
        <v>619</v>
      </c>
      <c r="F96" s="23">
        <v>0</v>
      </c>
      <c r="G96" s="295"/>
      <c r="H96" s="23" t="s">
        <v>64</v>
      </c>
      <c r="I96" s="282">
        <v>1153467.4806230734</v>
      </c>
      <c r="J96" s="297"/>
    </row>
    <row r="97" spans="1:10" s="23" customFormat="1" ht="16" x14ac:dyDescent="0.35">
      <c r="A97" s="61"/>
      <c r="B97" s="23" t="s">
        <v>1152</v>
      </c>
      <c r="C97" s="61" t="s">
        <v>705</v>
      </c>
      <c r="D97" s="23" t="s">
        <v>1153</v>
      </c>
      <c r="E97" s="23" t="s">
        <v>1064</v>
      </c>
      <c r="F97" s="23" t="s">
        <v>1122</v>
      </c>
      <c r="G97" s="295"/>
      <c r="H97" s="23" t="s">
        <v>61</v>
      </c>
      <c r="I97" s="282">
        <v>25673618.83336854</v>
      </c>
      <c r="J97" s="297"/>
    </row>
    <row r="98" spans="1:10" s="23" customFormat="1" ht="16" x14ac:dyDescent="0.35">
      <c r="A98" s="61"/>
      <c r="B98" s="23" t="s">
        <v>1154</v>
      </c>
      <c r="C98" s="61" t="s">
        <v>705</v>
      </c>
      <c r="D98" s="23" t="s">
        <v>1155</v>
      </c>
      <c r="E98" s="23" t="s">
        <v>1064</v>
      </c>
      <c r="F98" s="23" t="s">
        <v>1122</v>
      </c>
      <c r="G98" s="295"/>
      <c r="H98" s="23" t="s">
        <v>61</v>
      </c>
      <c r="I98" s="282">
        <v>41572636.896474227</v>
      </c>
      <c r="J98" s="297"/>
    </row>
    <row r="99" spans="1:10" s="23" customFormat="1" ht="16" x14ac:dyDescent="0.35">
      <c r="A99" s="61"/>
      <c r="B99" s="23" t="s">
        <v>1156</v>
      </c>
      <c r="C99" s="61" t="s">
        <v>705</v>
      </c>
      <c r="D99" s="23" t="s">
        <v>1157</v>
      </c>
      <c r="E99" s="23" t="s">
        <v>619</v>
      </c>
      <c r="F99" s="23" t="s">
        <v>1094</v>
      </c>
      <c r="G99" s="295"/>
      <c r="H99" s="23" t="s">
        <v>61</v>
      </c>
      <c r="I99" s="282">
        <v>75376365.77939555</v>
      </c>
      <c r="J99" s="297"/>
    </row>
    <row r="100" spans="1:10" s="23" customFormat="1" ht="16" x14ac:dyDescent="0.35">
      <c r="A100" s="61"/>
      <c r="B100" s="23" t="s">
        <v>1158</v>
      </c>
      <c r="C100" s="61" t="s">
        <v>705</v>
      </c>
      <c r="D100" s="23" t="s">
        <v>1159</v>
      </c>
      <c r="E100" s="23" t="s">
        <v>619</v>
      </c>
      <c r="F100" s="23" t="s">
        <v>1094</v>
      </c>
      <c r="G100" s="295"/>
      <c r="H100" s="23" t="s">
        <v>61</v>
      </c>
      <c r="I100" s="282">
        <v>1422137.7295498513</v>
      </c>
      <c r="J100" s="297"/>
    </row>
    <row r="101" spans="1:10" s="23" customFormat="1" ht="16" x14ac:dyDescent="0.35">
      <c r="A101" s="61"/>
      <c r="B101" s="23" t="s">
        <v>1160</v>
      </c>
      <c r="C101" s="61" t="s">
        <v>705</v>
      </c>
      <c r="D101" s="23" t="s">
        <v>1161</v>
      </c>
      <c r="E101" s="23" t="s">
        <v>619</v>
      </c>
      <c r="F101" s="23" t="s">
        <v>1094</v>
      </c>
      <c r="G101" s="295" t="s">
        <v>1162</v>
      </c>
      <c r="H101" s="23" t="s">
        <v>61</v>
      </c>
      <c r="I101" s="282">
        <v>36974699.228538677</v>
      </c>
      <c r="J101" s="297"/>
    </row>
    <row r="102" spans="1:10" s="23" customFormat="1" ht="16" x14ac:dyDescent="0.35">
      <c r="A102" s="61"/>
      <c r="B102" s="23" t="s">
        <v>1163</v>
      </c>
      <c r="C102" s="61" t="s">
        <v>705</v>
      </c>
      <c r="D102" s="23" t="s">
        <v>1164</v>
      </c>
      <c r="E102" s="23" t="s">
        <v>619</v>
      </c>
      <c r="F102" s="23" t="s">
        <v>1094</v>
      </c>
      <c r="G102" s="295"/>
      <c r="H102" s="23" t="s">
        <v>64</v>
      </c>
      <c r="I102" s="282">
        <v>55088365.560214028</v>
      </c>
      <c r="J102" s="297"/>
    </row>
    <row r="103" spans="1:10" s="23" customFormat="1" ht="16" x14ac:dyDescent="0.35">
      <c r="A103" s="61"/>
      <c r="B103" s="23" t="s">
        <v>1165</v>
      </c>
      <c r="C103" s="61" t="s">
        <v>705</v>
      </c>
      <c r="D103" s="23" t="s">
        <v>1166</v>
      </c>
      <c r="E103" s="23" t="s">
        <v>619</v>
      </c>
      <c r="F103" s="23" t="s">
        <v>1167</v>
      </c>
      <c r="G103" s="295"/>
      <c r="H103" s="23" t="s">
        <v>64</v>
      </c>
      <c r="I103" s="282">
        <v>237514.0738435222</v>
      </c>
      <c r="J103" s="297"/>
    </row>
    <row r="104" spans="1:10" s="23" customFormat="1" ht="16" x14ac:dyDescent="0.35">
      <c r="A104" s="61"/>
      <c r="B104" s="23" t="s">
        <v>1168</v>
      </c>
      <c r="C104" s="61" t="s">
        <v>705</v>
      </c>
      <c r="D104" s="23" t="s">
        <v>1169</v>
      </c>
      <c r="E104" s="23" t="s">
        <v>619</v>
      </c>
      <c r="F104" s="23" t="s">
        <v>1170</v>
      </c>
      <c r="G104" s="295"/>
      <c r="H104" s="23" t="s">
        <v>61</v>
      </c>
      <c r="I104" s="282">
        <v>13540268.860797893</v>
      </c>
      <c r="J104" s="297"/>
    </row>
    <row r="105" spans="1:10" s="23" customFormat="1" ht="16" x14ac:dyDescent="0.35">
      <c r="A105" s="61"/>
      <c r="B105" s="23" t="s">
        <v>1171</v>
      </c>
      <c r="C105" s="61" t="s">
        <v>632</v>
      </c>
      <c r="D105" s="23" t="s">
        <v>1172</v>
      </c>
      <c r="E105" s="23" t="s">
        <v>619</v>
      </c>
      <c r="F105" s="23" t="s">
        <v>1024</v>
      </c>
      <c r="G105" s="295"/>
      <c r="H105" s="23" t="s">
        <v>61</v>
      </c>
      <c r="I105" s="282">
        <v>46352.09483677159</v>
      </c>
      <c r="J105" s="297"/>
    </row>
    <row r="106" spans="1:10" s="23" customFormat="1" ht="16" x14ac:dyDescent="0.35">
      <c r="A106" s="61"/>
      <c r="B106" s="23" t="s">
        <v>1173</v>
      </c>
      <c r="C106" s="61" t="s">
        <v>705</v>
      </c>
      <c r="D106" s="23" t="s">
        <v>1174</v>
      </c>
      <c r="E106" s="23" t="s">
        <v>619</v>
      </c>
      <c r="F106" s="23" t="s">
        <v>1047</v>
      </c>
      <c r="G106" s="295"/>
      <c r="H106" s="23" t="s">
        <v>64</v>
      </c>
      <c r="I106" s="282">
        <v>6962547.8857630007</v>
      </c>
      <c r="J106" s="297"/>
    </row>
    <row r="107" spans="1:10" s="23" customFormat="1" ht="16" x14ac:dyDescent="0.35">
      <c r="A107" s="61"/>
      <c r="B107" s="23" t="s">
        <v>1175</v>
      </c>
      <c r="C107" s="61" t="s">
        <v>632</v>
      </c>
      <c r="D107" s="23" t="s">
        <v>1176</v>
      </c>
      <c r="E107" s="23" t="s">
        <v>619</v>
      </c>
      <c r="F107" s="23" t="s">
        <v>1177</v>
      </c>
      <c r="G107" s="295"/>
      <c r="H107" s="23" t="s">
        <v>61</v>
      </c>
      <c r="I107" s="282">
        <v>171145.33966632985</v>
      </c>
      <c r="J107" s="297"/>
    </row>
    <row r="108" spans="1:10" s="23" customFormat="1" ht="16" x14ac:dyDescent="0.35">
      <c r="A108" s="61"/>
      <c r="B108" s="23" t="s">
        <v>1178</v>
      </c>
      <c r="C108" s="61" t="s">
        <v>632</v>
      </c>
      <c r="D108" s="23" t="s">
        <v>1179</v>
      </c>
      <c r="E108" s="23" t="s">
        <v>619</v>
      </c>
      <c r="F108" s="23" t="s">
        <v>1094</v>
      </c>
      <c r="G108" s="295"/>
      <c r="H108" s="23" t="s">
        <v>61</v>
      </c>
      <c r="I108" s="300">
        <v>71045.240000000005</v>
      </c>
      <c r="J108" s="297"/>
    </row>
    <row r="109" spans="1:10" s="23" customFormat="1" ht="16" x14ac:dyDescent="0.35">
      <c r="A109" s="61"/>
      <c r="B109" s="23" t="s">
        <v>1180</v>
      </c>
      <c r="C109" s="61" t="s">
        <v>705</v>
      </c>
      <c r="D109" s="23" t="s">
        <v>1181</v>
      </c>
      <c r="E109" s="23" t="s">
        <v>619</v>
      </c>
      <c r="F109" s="23" t="s">
        <v>1182</v>
      </c>
      <c r="G109" s="295"/>
      <c r="H109" s="23" t="s">
        <v>64</v>
      </c>
      <c r="I109" s="282">
        <v>1122515.3199947041</v>
      </c>
      <c r="J109" s="297"/>
    </row>
    <row r="110" spans="1:10" s="23" customFormat="1" ht="16" x14ac:dyDescent="0.35">
      <c r="A110" s="61"/>
      <c r="B110" s="23" t="s">
        <v>1183</v>
      </c>
      <c r="C110" s="61" t="s">
        <v>705</v>
      </c>
      <c r="D110" s="23" t="s">
        <v>1184</v>
      </c>
      <c r="E110" s="23" t="s">
        <v>619</v>
      </c>
      <c r="F110" s="23">
        <v>0</v>
      </c>
      <c r="G110" s="295"/>
      <c r="H110" s="23" t="s">
        <v>64</v>
      </c>
      <c r="I110" s="282">
        <v>32703.850096482205</v>
      </c>
      <c r="J110" s="297"/>
    </row>
    <row r="111" spans="1:10" s="23" customFormat="1" ht="16" x14ac:dyDescent="0.35">
      <c r="A111" s="61"/>
      <c r="B111" s="23" t="s">
        <v>1185</v>
      </c>
      <c r="C111" s="61" t="s">
        <v>705</v>
      </c>
      <c r="D111" s="23" t="s">
        <v>1186</v>
      </c>
      <c r="E111" s="23" t="s">
        <v>619</v>
      </c>
      <c r="F111" s="23" t="s">
        <v>1047</v>
      </c>
      <c r="G111" s="295" t="s">
        <v>61</v>
      </c>
      <c r="H111" s="23" t="s">
        <v>64</v>
      </c>
      <c r="I111" s="282">
        <v>7845741.7044548858</v>
      </c>
      <c r="J111" s="297"/>
    </row>
    <row r="112" spans="1:10" s="23" customFormat="1" ht="16" x14ac:dyDescent="0.35">
      <c r="A112" s="61"/>
      <c r="B112" s="23" t="s">
        <v>1187</v>
      </c>
      <c r="C112" s="61" t="s">
        <v>705</v>
      </c>
      <c r="D112" s="23" t="s">
        <v>1188</v>
      </c>
      <c r="E112" s="23" t="s">
        <v>619</v>
      </c>
      <c r="F112" s="23" t="s">
        <v>1047</v>
      </c>
      <c r="G112" s="295"/>
      <c r="H112" s="23" t="s">
        <v>64</v>
      </c>
      <c r="I112" s="282">
        <v>3978606.0232166899</v>
      </c>
      <c r="J112" s="297"/>
    </row>
    <row r="113" spans="1:10" s="23" customFormat="1" ht="16" x14ac:dyDescent="0.35">
      <c r="A113" s="61"/>
      <c r="B113" s="23" t="s">
        <v>1189</v>
      </c>
      <c r="C113" s="61" t="s">
        <v>705</v>
      </c>
      <c r="D113" s="23" t="s">
        <v>1190</v>
      </c>
      <c r="E113" s="23" t="s">
        <v>619</v>
      </c>
      <c r="F113" s="23">
        <v>0</v>
      </c>
      <c r="G113" s="295"/>
      <c r="H113" s="23">
        <v>0</v>
      </c>
      <c r="I113" s="282">
        <v>6622.3089987156</v>
      </c>
      <c r="J113" s="297"/>
    </row>
    <row r="114" spans="1:10" s="23" customFormat="1" ht="16" x14ac:dyDescent="0.35">
      <c r="A114" s="61"/>
      <c r="B114" s="23" t="s">
        <v>1191</v>
      </c>
      <c r="C114" s="61" t="s">
        <v>632</v>
      </c>
      <c r="D114" s="23" t="s">
        <v>1192</v>
      </c>
      <c r="E114" s="23" t="s">
        <v>619</v>
      </c>
      <c r="F114" s="23" t="s">
        <v>1170</v>
      </c>
      <c r="G114" s="295"/>
      <c r="H114" s="23" t="s">
        <v>1193</v>
      </c>
      <c r="I114" s="282">
        <v>22945.848629465727</v>
      </c>
      <c r="J114" s="297"/>
    </row>
    <row r="115" spans="1:10" s="23" customFormat="1" ht="16" x14ac:dyDescent="0.35">
      <c r="A115" s="61"/>
      <c r="B115" s="23" t="s">
        <v>1194</v>
      </c>
      <c r="C115" s="61" t="s">
        <v>705</v>
      </c>
      <c r="D115" s="23" t="s">
        <v>1195</v>
      </c>
      <c r="E115" s="23" t="s">
        <v>619</v>
      </c>
      <c r="F115" s="23" t="s">
        <v>1196</v>
      </c>
      <c r="G115" s="295"/>
      <c r="H115" s="23" t="s">
        <v>61</v>
      </c>
      <c r="I115" s="282">
        <v>1323171.7789197979</v>
      </c>
      <c r="J115" s="297"/>
    </row>
    <row r="116" spans="1:10" s="23" customFormat="1" ht="16" x14ac:dyDescent="0.35">
      <c r="A116" s="61"/>
      <c r="B116" s="23" t="s">
        <v>1197</v>
      </c>
      <c r="C116" s="61" t="s">
        <v>705</v>
      </c>
      <c r="D116" s="23" t="s">
        <v>1198</v>
      </c>
      <c r="E116" s="23" t="s">
        <v>619</v>
      </c>
      <c r="F116" s="23" t="s">
        <v>1199</v>
      </c>
      <c r="G116" s="295"/>
      <c r="H116" s="23" t="s">
        <v>61</v>
      </c>
      <c r="I116" s="282">
        <v>19693297.868162088</v>
      </c>
      <c r="J116" s="297"/>
    </row>
    <row r="117" spans="1:10" s="23" customFormat="1" ht="16" x14ac:dyDescent="0.35">
      <c r="A117" s="61"/>
      <c r="B117" s="23" t="s">
        <v>1200</v>
      </c>
      <c r="C117" s="61" t="s">
        <v>632</v>
      </c>
      <c r="D117" s="23" t="s">
        <v>1201</v>
      </c>
      <c r="E117" s="23" t="s">
        <v>619</v>
      </c>
      <c r="F117" s="23" t="s">
        <v>1024</v>
      </c>
      <c r="G117" s="295"/>
      <c r="H117" s="23" t="s">
        <v>1193</v>
      </c>
      <c r="I117" s="282">
        <v>72293.264951698016</v>
      </c>
      <c r="J117" s="297"/>
    </row>
    <row r="118" spans="1:10" s="23" customFormat="1" ht="16" x14ac:dyDescent="0.35">
      <c r="A118" s="61"/>
      <c r="B118" s="23" t="s">
        <v>1202</v>
      </c>
      <c r="C118" s="61" t="s">
        <v>705</v>
      </c>
      <c r="D118" s="23" t="s">
        <v>1203</v>
      </c>
      <c r="E118" s="23" t="s">
        <v>619</v>
      </c>
      <c r="F118" s="23" t="s">
        <v>1094</v>
      </c>
      <c r="G118" s="295"/>
      <c r="H118" s="23" t="s">
        <v>61</v>
      </c>
      <c r="I118" s="282">
        <v>24555888.389328614</v>
      </c>
      <c r="J118" s="297"/>
    </row>
    <row r="119" spans="1:10" s="23" customFormat="1" ht="16" x14ac:dyDescent="0.35">
      <c r="A119" s="61"/>
      <c r="B119" s="23" t="s">
        <v>1204</v>
      </c>
      <c r="C119" s="61" t="s">
        <v>632</v>
      </c>
      <c r="D119" s="23" t="s">
        <v>1205</v>
      </c>
      <c r="E119" s="23" t="s">
        <v>1064</v>
      </c>
      <c r="F119" s="23">
        <v>0</v>
      </c>
      <c r="G119" s="295"/>
      <c r="H119" s="23" t="s">
        <v>61</v>
      </c>
      <c r="I119" s="282">
        <v>61052.663286238654</v>
      </c>
      <c r="J119" s="297"/>
    </row>
    <row r="120" spans="1:10" s="23" customFormat="1" ht="16" x14ac:dyDescent="0.35">
      <c r="A120" s="61"/>
      <c r="B120" s="23" t="s">
        <v>1206</v>
      </c>
      <c r="C120" s="61" t="s">
        <v>705</v>
      </c>
      <c r="D120" s="301" t="s">
        <v>1207</v>
      </c>
      <c r="E120" s="23" t="s">
        <v>619</v>
      </c>
      <c r="F120" s="23" t="s">
        <v>1024</v>
      </c>
      <c r="G120" s="295"/>
      <c r="H120" s="23" t="s">
        <v>1208</v>
      </c>
      <c r="I120" s="281">
        <v>1559542.2</v>
      </c>
      <c r="J120" s="297"/>
    </row>
    <row r="121" spans="1:10" s="23" customFormat="1" ht="16" x14ac:dyDescent="0.35">
      <c r="A121" s="61"/>
      <c r="B121" s="23" t="s">
        <v>1209</v>
      </c>
      <c r="C121" s="61" t="s">
        <v>705</v>
      </c>
      <c r="D121" s="23" t="s">
        <v>1210</v>
      </c>
      <c r="E121" s="23" t="s">
        <v>1064</v>
      </c>
      <c r="F121" s="23" t="s">
        <v>1122</v>
      </c>
      <c r="G121" s="295" t="s">
        <v>1211</v>
      </c>
      <c r="H121" s="23" t="s">
        <v>61</v>
      </c>
      <c r="I121" s="282">
        <v>44175765.612418935</v>
      </c>
      <c r="J121" s="297"/>
    </row>
    <row r="122" spans="1:10" s="23" customFormat="1" ht="16" x14ac:dyDescent="0.35">
      <c r="A122" s="61"/>
      <c r="B122" s="23" t="s">
        <v>1212</v>
      </c>
      <c r="C122" s="61" t="s">
        <v>705</v>
      </c>
      <c r="D122" s="23" t="s">
        <v>1213</v>
      </c>
      <c r="E122" s="23" t="s">
        <v>619</v>
      </c>
      <c r="F122" s="23" t="s">
        <v>1199</v>
      </c>
      <c r="G122" s="295"/>
      <c r="H122" s="23">
        <v>0</v>
      </c>
      <c r="I122" s="282">
        <v>10177042.602271026</v>
      </c>
      <c r="J122" s="297"/>
    </row>
    <row r="123" spans="1:10" s="23" customFormat="1" ht="16" x14ac:dyDescent="0.35">
      <c r="A123" s="61"/>
      <c r="B123" s="23" t="s">
        <v>1214</v>
      </c>
      <c r="C123" s="61" t="s">
        <v>705</v>
      </c>
      <c r="D123" s="23" t="s">
        <v>1215</v>
      </c>
      <c r="E123" s="23" t="s">
        <v>619</v>
      </c>
      <c r="F123" s="23" t="s">
        <v>1094</v>
      </c>
      <c r="G123" s="295" t="s">
        <v>1216</v>
      </c>
      <c r="H123" s="23" t="s">
        <v>61</v>
      </c>
      <c r="I123" s="282">
        <v>383379106.21630657</v>
      </c>
      <c r="J123" s="297"/>
    </row>
    <row r="124" spans="1:10" s="23" customFormat="1" ht="16" x14ac:dyDescent="0.35">
      <c r="A124" s="61"/>
      <c r="B124" s="23" t="s">
        <v>1217</v>
      </c>
      <c r="C124" s="61" t="s">
        <v>705</v>
      </c>
      <c r="D124" s="23" t="s">
        <v>1218</v>
      </c>
      <c r="E124" s="23" t="s">
        <v>619</v>
      </c>
      <c r="F124" s="23">
        <v>0</v>
      </c>
      <c r="G124" s="295"/>
      <c r="H124" s="23">
        <v>0</v>
      </c>
      <c r="I124" s="282">
        <v>1814962.5125491756</v>
      </c>
      <c r="J124" s="297"/>
    </row>
    <row r="125" spans="1:10" s="125" customFormat="1" ht="16" x14ac:dyDescent="0.35"/>
    <row r="126" spans="1:10" s="125" customFormat="1" ht="19" x14ac:dyDescent="0.35">
      <c r="B126" s="59" t="s">
        <v>607</v>
      </c>
      <c r="C126" s="251"/>
      <c r="D126" s="251"/>
      <c r="E126" s="251"/>
      <c r="F126" s="251"/>
      <c r="G126" s="276"/>
      <c r="H126" s="276"/>
      <c r="I126" s="276"/>
      <c r="J126" s="276"/>
    </row>
    <row r="127" spans="1:10" s="125" customFormat="1" ht="16" x14ac:dyDescent="0.35">
      <c r="B127" s="293" t="s">
        <v>608</v>
      </c>
      <c r="C127" s="267" t="s">
        <v>609</v>
      </c>
      <c r="D127" s="267" t="s">
        <v>610</v>
      </c>
      <c r="E127" s="267" t="s">
        <v>611</v>
      </c>
      <c r="F127" s="61" t="s">
        <v>612</v>
      </c>
      <c r="G127" s="61" t="s">
        <v>613</v>
      </c>
      <c r="H127" s="61" t="s">
        <v>614</v>
      </c>
      <c r="I127" s="61" t="s">
        <v>615</v>
      </c>
      <c r="J127" s="61" t="s">
        <v>616</v>
      </c>
    </row>
    <row r="128" spans="1:10" s="125" customFormat="1" ht="16" x14ac:dyDescent="0.4">
      <c r="B128" s="61"/>
      <c r="C128" s="302"/>
      <c r="D128" s="302"/>
      <c r="E128" s="302"/>
      <c r="F128" s="302"/>
    </row>
    <row r="129" spans="2:9" ht="16" x14ac:dyDescent="0.35">
      <c r="B129" s="125"/>
      <c r="C129" s="267"/>
      <c r="D129" s="267"/>
      <c r="E129" s="267"/>
      <c r="F129" s="267"/>
      <c r="G129" s="267"/>
    </row>
    <row r="130" spans="2:9" ht="17.25" hidden="1" customHeight="1" x14ac:dyDescent="0.4">
      <c r="B130" s="402" t="s">
        <v>997</v>
      </c>
      <c r="C130" s="402"/>
      <c r="D130" s="402"/>
      <c r="E130" s="402"/>
      <c r="F130" s="402"/>
      <c r="G130" s="402"/>
      <c r="H130" s="402"/>
      <c r="I130" s="402"/>
    </row>
    <row r="131" spans="2:9" ht="24" hidden="1" customHeight="1" x14ac:dyDescent="0.4">
      <c r="B131" s="410" t="s">
        <v>998</v>
      </c>
      <c r="C131" s="410"/>
      <c r="D131" s="410"/>
      <c r="E131" s="410"/>
      <c r="F131" s="410"/>
      <c r="G131" s="410"/>
      <c r="H131" s="410"/>
      <c r="I131" s="410"/>
    </row>
    <row r="132" spans="2:9" ht="19.5" hidden="1" customHeight="1" x14ac:dyDescent="0.4">
      <c r="B132" s="402" t="s">
        <v>8</v>
      </c>
      <c r="C132" s="402"/>
      <c r="D132" s="402"/>
      <c r="E132" s="402"/>
      <c r="F132" s="402"/>
      <c r="G132" s="402"/>
      <c r="H132" s="402"/>
      <c r="I132" s="402"/>
    </row>
    <row r="133" spans="2:9" ht="18.75" hidden="1" customHeight="1" x14ac:dyDescent="0.4">
      <c r="B133" s="406" t="s">
        <v>9</v>
      </c>
      <c r="C133" s="406"/>
      <c r="D133" s="406"/>
      <c r="E133" s="406"/>
      <c r="F133" s="406"/>
      <c r="G133" s="406"/>
      <c r="H133" s="406"/>
      <c r="I133" s="406"/>
    </row>
    <row r="134" spans="2:9" s="125" customFormat="1" ht="16.5" hidden="1" thickBot="1" x14ac:dyDescent="0.4">
      <c r="B134" s="263"/>
      <c r="C134" s="263"/>
      <c r="D134" s="263"/>
      <c r="E134" s="263"/>
      <c r="F134" s="263"/>
      <c r="G134" s="263"/>
    </row>
    <row r="135" spans="2:9" s="125" customFormat="1" ht="19" x14ac:dyDescent="0.35">
      <c r="B135" s="265" t="s">
        <v>11</v>
      </c>
      <c r="C135" s="61"/>
      <c r="D135" s="266"/>
      <c r="E135" s="61"/>
      <c r="F135" s="266"/>
      <c r="G135" s="61"/>
    </row>
    <row r="136" spans="2:9" s="125" customFormat="1" ht="16" x14ac:dyDescent="0.35">
      <c r="B136" s="393" t="s">
        <v>12</v>
      </c>
      <c r="C136" s="393"/>
      <c r="D136" s="393"/>
      <c r="E136" s="61"/>
      <c r="F136" s="267"/>
      <c r="G136" s="61"/>
    </row>
    <row r="137" spans="2:9" ht="16" x14ac:dyDescent="0.35"/>
    <row r="138" spans="2:9" s="125" customFormat="1" ht="16" x14ac:dyDescent="0.35">
      <c r="B138" s="61"/>
      <c r="C138" s="61"/>
      <c r="D138" s="61"/>
      <c r="E138" s="61"/>
    </row>
    <row r="139" spans="2:9" s="125" customFormat="1" ht="16" x14ac:dyDescent="0.35">
      <c r="B139" s="61"/>
      <c r="C139" s="61"/>
      <c r="D139" s="61"/>
      <c r="E139" s="61"/>
    </row>
    <row r="140" spans="2:9" ht="16" x14ac:dyDescent="0.35"/>
    <row r="141" spans="2:9" s="125" customFormat="1" ht="16" x14ac:dyDescent="0.35">
      <c r="B141" s="61"/>
      <c r="C141" s="61"/>
      <c r="D141" s="61"/>
      <c r="E141" s="61"/>
    </row>
    <row r="142" spans="2:9" s="125" customFormat="1" ht="16" x14ac:dyDescent="0.35">
      <c r="B142" s="61"/>
      <c r="C142" s="61"/>
      <c r="D142" s="61"/>
      <c r="E142" s="61"/>
    </row>
    <row r="143" spans="2:9" ht="16" x14ac:dyDescent="0.35"/>
    <row r="144" spans="2:9" ht="16" x14ac:dyDescent="0.35"/>
    <row r="145" spans="2:5" ht="16" x14ac:dyDescent="0.35"/>
    <row r="146" spans="2:5" ht="16" x14ac:dyDescent="0.35"/>
    <row r="147" spans="2:5" ht="16" x14ac:dyDescent="0.35"/>
    <row r="148" spans="2:5" ht="16" x14ac:dyDescent="0.35"/>
    <row r="149" spans="2:5" ht="16" x14ac:dyDescent="0.35"/>
    <row r="150" spans="2:5" ht="16" x14ac:dyDescent="0.35"/>
    <row r="151" spans="2:5" ht="16" x14ac:dyDescent="0.35"/>
    <row r="152" spans="2:5" s="125" customFormat="1" ht="16" x14ac:dyDescent="0.35">
      <c r="B152" s="61"/>
      <c r="C152" s="61"/>
      <c r="D152" s="61"/>
      <c r="E152" s="61"/>
    </row>
    <row r="153" spans="2:5" ht="16" x14ac:dyDescent="0.35"/>
    <row r="154" spans="2:5" ht="16" x14ac:dyDescent="0.35"/>
    <row r="155" spans="2:5" ht="16" x14ac:dyDescent="0.35"/>
    <row r="156" spans="2:5" ht="16" x14ac:dyDescent="0.35"/>
    <row r="157" spans="2:5" ht="16" x14ac:dyDescent="0.35"/>
    <row r="158" spans="2:5" ht="16" x14ac:dyDescent="0.35"/>
    <row r="159" spans="2:5" ht="16" x14ac:dyDescent="0.35"/>
    <row r="160" spans="2:5" ht="15" customHeight="1" x14ac:dyDescent="0.35"/>
    <row r="161" ht="15" customHeight="1" x14ac:dyDescent="0.35"/>
    <row r="162" ht="16" x14ac:dyDescent="0.35"/>
    <row r="163" ht="16" x14ac:dyDescent="0.35"/>
    <row r="164" ht="18.75" customHeight="1" x14ac:dyDescent="0.35"/>
    <row r="165" ht="16" x14ac:dyDescent="0.35"/>
    <row r="166" ht="16" x14ac:dyDescent="0.35"/>
    <row r="167" ht="16" x14ac:dyDescent="0.35"/>
    <row r="168" ht="16" x14ac:dyDescent="0.35"/>
    <row r="169" ht="16" x14ac:dyDescent="0.35"/>
    <row r="170" ht="16" x14ac:dyDescent="0.35"/>
    <row r="171" ht="16" x14ac:dyDescent="0.35"/>
    <row r="172" ht="16" x14ac:dyDescent="0.35"/>
    <row r="173" ht="16" x14ac:dyDescent="0.35"/>
    <row r="174" ht="16" x14ac:dyDescent="0.35"/>
    <row r="175" ht="16" x14ac:dyDescent="0.35"/>
    <row r="176" ht="16" x14ac:dyDescent="0.35"/>
    <row r="177" ht="16" x14ac:dyDescent="0.35"/>
    <row r="178" ht="16" x14ac:dyDescent="0.35"/>
    <row r="179" ht="16" x14ac:dyDescent="0.35"/>
    <row r="180" ht="16" x14ac:dyDescent="0.35"/>
    <row r="181" ht="16" x14ac:dyDescent="0.35"/>
    <row r="182" ht="16" x14ac:dyDescent="0.35"/>
    <row r="183" ht="16" x14ac:dyDescent="0.35"/>
    <row r="184" ht="16" x14ac:dyDescent="0.35"/>
    <row r="185" ht="16" x14ac:dyDescent="0.35"/>
  </sheetData>
  <mergeCells count="9">
    <mergeCell ref="B132:I132"/>
    <mergeCell ref="B133:I133"/>
    <mergeCell ref="B136:D136"/>
    <mergeCell ref="D10:D13"/>
    <mergeCell ref="B16:E16"/>
    <mergeCell ref="B17:E17"/>
    <mergeCell ref="B18:E18"/>
    <mergeCell ref="B130:I130"/>
    <mergeCell ref="B131:I131"/>
  </mergeCells>
  <dataValidations count="26">
    <dataValidation allowBlank="1" showInputMessage="1" showErrorMessage="1" promptTitle="Nom du Projet" prompt="Veuillez indiquer le nom du Projet._x000a__x000a_Veuillez vous abstenir d'utiliser des acronymes et indiquez le nom complet_x000a__x000a_" sqref="B128:B129" xr:uid="{405D995C-BBCF-49CE-BB3B-D82D2F799B3F}"/>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31" xr:uid="{63D87161-684F-41BE-B487-050F71E20AC9}"/>
    <dataValidation allowBlank="1" showInputMessage="1" showErrorMessage="1" promptTitle="Numéro d'identification" prompt="Veuillez indiquer le numéro d'identification de l'agence gouvernementale, si applicable" sqref="D21:D31" xr:uid="{7A2B93F4-8CE7-4DEC-B7FA-E8369E0D38EE}"/>
    <dataValidation allowBlank="1" showInputMessage="1" showErrorMessage="1" promptTitle="Nom de l'entreprise" prompt="Saisissez le nom de l'entreprise ici_x000a__x000a_Veuillez vous abstenir d'utiliser des acronymes et indiquez le nom complet" sqref="B41:B124" xr:uid="{A22661F5-231E-46DF-A8B2-49BDCC2158B6}"/>
    <dataValidation allowBlank="1" showInputMessage="1" showErrorMessage="1" promptTitle="Numéro d'identification" prompt="Veuillez saisir un numéro d'identification unique, tel qu’un TIN, un numéro d'organisation ou similaire." sqref="D41:D124" xr:uid="{2EECF3F1-46A6-4CE9-97A6-0A5621B46EB8}"/>
    <dataValidation type="list" allowBlank="1" showInputMessage="1" showErrorMessage="1" sqref="C41:C124 E41:E124" xr:uid="{8A21C061-57CA-46B2-B2F1-B6450F0F5690}">
      <formula1>"&lt; Type d'entreprise &gt;,Société publique financière et Entreprise d'Etat,Privée"</formula1>
    </dataValidation>
    <dataValidation type="whole" allowBlank="1" showInputMessage="1" showErrorMessage="1" errorTitle="Veuillez ne pas remplir" error="Ces cellules seront complétées automatiquement" promptTitle="Ne pas remplir" prompt="Complété automatiquement depuis le feuillet 5" sqref="I119:I124 I41:I117" xr:uid="{4B102FBB-6AF0-4515-874F-4DBA842AC8AF}">
      <formula1>1</formula1>
      <formula2>2</formula2>
    </dataValidation>
    <dataValidation type="list" allowBlank="1" showInputMessage="1" showErrorMessage="1" promptTitle="Veuillez sélectionner le secteur" prompt="Veuillez sélectionner le secteur pertinent pour l'entreprise dans la liste" sqref="F41:F122" xr:uid="{3EF2BBFF-E75C-4F8F-9068-CA6140F97AE6}">
      <formula1>Sector_list</formula1>
    </dataValidation>
    <dataValidation allowBlank="1" showInputMessage="1" showErrorMessage="1" promptTitle="Veuillez sélectionner les matièr" prompt="Veuillez sélectionner les matières premières exploitées, séparées par une virgule" sqref="F123:F124 H41:H122" xr:uid="{DC73B7E5-4D8C-418D-9441-D7F0A3420281}"/>
    <dataValidation errorStyle="warning" allowBlank="1" showInputMessage="1" showErrorMessage="1" errorTitle="URL" error="Veuillez indiquer une URL" sqref="I119:I124 I41:I117 H41:H124" xr:uid="{8AE7DAC4-1F87-44BA-917C-120FE02AFEA5}"/>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128" xr:uid="{ED3CCBA3-A2A0-4F10-A628-B5DEEBCAFBB8}">
      <formula1>Commodity_names</formula1>
    </dataValidation>
    <dataValidation allowBlank="1" showInputMessage="1" showErrorMessage="1" errorTitle="Veuillez ne pas modifier" error="Veuillez ne pas modifier ces cellules" sqref="H40 B136:D136" xr:uid="{0103921A-5B28-482E-B927-86CE0941DA09}"/>
    <dataValidation allowBlank="1" showInputMessage="1" showErrorMessage="1" promptTitle="Numéro de référence" prompt="Veuillez indiquer le numéro de référence de l'accord légal: contrat, licence, concession,…" sqref="C128" xr:uid="{EC9A6DB8-56BD-4D0D-AB9E-D4880EC91386}"/>
    <dataValidation type="whole" allowBlank="1" showInputMessage="1" showErrorMessage="1" errorTitle="Veuillez ne pas modifier" error="Veuillez ne pas modifier ces cellules" sqref="E127" xr:uid="{63E5E155-B385-4DF7-B181-57B09B87DC0D}">
      <formula1>4</formula1>
      <formula2>5</formula2>
    </dataValidation>
    <dataValidation type="list" allowBlank="1" showInputMessage="1" showErrorMessage="1" sqref="G129 F128" xr:uid="{6D135842-9BC9-4A41-9A36-B186CB5D5A71}">
      <formula1>Project_phases_list</formula1>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128" xr:uid="{048B142C-BFAF-4165-AD19-9F66251385BC}">
      <formula1>"&lt;Selectionner unité&gt;,Sm3,Sm3 o.e.,Barils,Tonnes,oz,carats,Scf"</formula1>
    </dataValidation>
    <dataValidation allowBlank="1" showInputMessage="1" showErrorMessage="1" promptTitle="Production -valeur-" prompt="Veuillez indiquer la valeur de la production du projet" sqref="I128" xr:uid="{32536D01-6758-4450-846B-7548633A7E0B}"/>
    <dataValidation allowBlank="1" showInputMessage="1" showErrorMessage="1" promptTitle="Compagnie associée" prompt="Veuillez indiquer les compagnies affiliées au projet, séparées par une virgule." sqref="D128" xr:uid="{30167784-0E75-4A0E-9C84-9CC58AD7B80D}"/>
    <dataValidation type="list" allowBlank="1" showInputMessage="1" showErrorMessage="1" sqref="F129" xr:uid="{979BB7C3-3AC0-4B55-8D09-FFB258BA2E13}">
      <formula1>Simple_options_list</formula1>
    </dataValidation>
    <dataValidation type="whole" allowBlank="1" showInputMessage="1" showErrorMessage="1" errorTitle="Veuillez ne pas modifier" error="Veuillez ne pas modifier ces cellules" sqref="D127 B130:B133" xr:uid="{42445299-CF3C-4BD8-ABBC-ED801C4DD0B6}">
      <formula1>444</formula1>
      <formula2>445</formula2>
    </dataValidation>
    <dataValidation allowBlank="1" showInputMessage="1" showErrorMessage="1" promptTitle="Nom de l'identifiant" prompt="Veuillez saisir le nom de l'identifiant, tel que « Numéro d'identification du contribuable » ou similaire" sqref="B38" xr:uid="{3B21FA4D-5EF2-4570-B9B3-A6DCF61C0905}"/>
    <dataValidation allowBlank="1" showInputMessage="1" showErrorMessage="1" promptTitle="Nom du registre" prompt="Veuillez saisir le nom du registre ou de l'agence" sqref="C38" xr:uid="{E88842CB-3421-4E2D-ABD3-2AD44819868C}"/>
    <dataValidation allowBlank="1" showInputMessage="1" showErrorMessage="1" promptTitle="URL du registre" prompt="Veuillez indiquer l'URL directe vers le registre ou l'agence" sqref="D38" xr:uid="{50B420C2-BC93-49A8-BBDA-0A3FED262069}"/>
    <dataValidation allowBlank="1" showInputMessage="1" showErrorMessage="1" promptTitle="Production -volume-" prompt="Veuillez indiquer le volume de production du projet" sqref="G128" xr:uid="{2B40E5C5-13A8-4CFC-B844-115AE3B86338}"/>
    <dataValidation type="decimal" allowBlank="1" showInputMessage="1" showErrorMessage="1" errorTitle="Veuillez ne pas modifier" error="Veuillez ne pas modifier ces cellules" sqref="E134:G136 B134:D135" xr:uid="{3D706867-02AC-4D82-A1AE-BCC8F6288BC9}">
      <formula1>10000</formula1>
      <formula2>500000</formula2>
    </dataValidation>
    <dataValidation type="textLength" allowBlank="1" showInputMessage="1" showErrorMessage="1" errorTitle="Veuillez ne pas modifier" error="Veuillez ne pas modifier ces cellules" sqref="B127:C127 B126:G126 B16:E17 B19:C19 F127 B20 D20:E20 I40 B36:D37 B39:D39 E36:F39 B40 D40:G40" xr:uid="{ADC75813-4557-4C7A-B539-74842A7BA0B9}">
      <formula1>10000</formula1>
      <formula2>50000</formula2>
    </dataValidation>
  </dataValidations>
  <hyperlinks>
    <hyperlink ref="B14" r:id="rId1" display="Si vous avez des questions, veuillez contacter data@eiti.org" xr:uid="{141160A2-4D7A-49A9-9FC7-49A6631630FE}"/>
    <hyperlink ref="B132:G132" r:id="rId2" display="Pour la version la plus récente des modèles de données résumées, consultez https://eiti.org/fr/document/modele-donnees-resumees-itie" xr:uid="{68CDFA24-2128-4BE5-BC40-8975EFE21DD7}"/>
    <hyperlink ref="B131:G131" r:id="rId3" display="Vous voulez en savoir plus sur votre pays ? Vérifiez si votre pays met en œuvre la Norme ITIE en visitant https://eiti.org/countries" xr:uid="{A5714AC3-2D81-4D74-B2B7-A7C8D2A5CB74}"/>
    <hyperlink ref="B133:G133" r:id="rId4" display="Give us your feedback or report a conflict in the data! Write to us at  data@eiti.org" xr:uid="{63EDCF75-1CEF-4357-A70D-0D49CE8A2983}"/>
    <hyperlink ref="G70" r:id="rId5" xr:uid="{02BA0448-3727-4B5E-BCA8-D692DE435B15}"/>
    <hyperlink ref="G75" r:id="rId6" xr:uid="{EA675ADF-1CC4-4A04-A174-B7D9EE5EE791}"/>
    <hyperlink ref="G54" r:id="rId7" xr:uid="{0A9A49F2-0A58-41EF-8E23-427CCA09B2CA}"/>
  </hyperlinks>
  <pageMargins left="0.25" right="0.25" top="0.75" bottom="0.75" header="0.3" footer="0.3"/>
  <pageSetup paperSize="8" fitToHeight="0" orientation="landscape" horizontalDpi="2400" verticalDpi="2400" r:id="rId8"/>
  <drawing r:id="rId9"/>
  <tableParts count="3">
    <tablePart r:id="rId10"/>
    <tablePart r:id="rId11"/>
    <tablePart r:id="rId1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7D1BA-03BD-49E8-B7D8-27543481119B}">
  <sheetPr codeName="Sheet5"/>
  <dimension ref="B1:U123"/>
  <sheetViews>
    <sheetView showGridLines="0" tabSelected="1" topLeftCell="A21" zoomScale="70" zoomScaleNormal="70" workbookViewId="0">
      <selection activeCell="F83" sqref="F83"/>
    </sheetView>
  </sheetViews>
  <sheetFormatPr defaultColWidth="9.1796875" defaultRowHeight="14" x14ac:dyDescent="0.35"/>
  <cols>
    <col min="1" max="1" width="3" style="267" customWidth="1"/>
    <col min="2" max="4" width="9.1796875" style="267" hidden="1" customWidth="1"/>
    <col min="5" max="5" width="27.453125" style="267" hidden="1" customWidth="1"/>
    <col min="6" max="6" width="60.54296875" style="267" customWidth="1"/>
    <col min="7" max="7" width="16.81640625" style="267" customWidth="1"/>
    <col min="8" max="8" width="36.54296875" style="267" customWidth="1"/>
    <col min="9" max="9" width="30.54296875" style="267" customWidth="1"/>
    <col min="10" max="10" width="52.81640625" style="321" customWidth="1"/>
    <col min="11" max="11" width="11.1796875" style="267" customWidth="1"/>
    <col min="12" max="12" width="2.81640625" style="267" customWidth="1"/>
    <col min="13" max="13" width="19.54296875" style="267" bestFit="1" customWidth="1"/>
    <col min="14" max="14" width="73.453125" style="267" bestFit="1" customWidth="1"/>
    <col min="15" max="16384" width="9.1796875" style="267"/>
  </cols>
  <sheetData>
    <row r="1" spans="6:14" s="61" customFormat="1" ht="15.75" hidden="1" customHeight="1" x14ac:dyDescent="0.35">
      <c r="J1" s="303"/>
    </row>
    <row r="2" spans="6:14" s="61" customFormat="1" ht="16" hidden="1" x14ac:dyDescent="0.35">
      <c r="J2" s="304"/>
    </row>
    <row r="3" spans="6:14" s="61" customFormat="1" ht="16" hidden="1" x14ac:dyDescent="0.35">
      <c r="J3" s="304"/>
      <c r="N3" s="173" t="s">
        <v>887</v>
      </c>
    </row>
    <row r="4" spans="6:14" s="61" customFormat="1" ht="16" hidden="1" x14ac:dyDescent="0.35">
      <c r="F4" s="61" t="s">
        <v>779</v>
      </c>
      <c r="J4" s="304"/>
      <c r="N4" s="173" t="str">
        <f>[3]Introduction!G4</f>
        <v>AAAA-MM-JJ</v>
      </c>
    </row>
    <row r="5" spans="6:14" s="61" customFormat="1" ht="16" hidden="1" x14ac:dyDescent="0.35">
      <c r="J5" s="303"/>
    </row>
    <row r="6" spans="6:14" s="61" customFormat="1" ht="16" hidden="1" x14ac:dyDescent="0.35">
      <c r="F6" s="61" t="s">
        <v>2734</v>
      </c>
      <c r="J6" s="303"/>
    </row>
    <row r="7" spans="6:14" s="61" customFormat="1" ht="16" x14ac:dyDescent="0.35">
      <c r="J7" s="303"/>
    </row>
    <row r="8" spans="6:14" s="61" customFormat="1" ht="16" x14ac:dyDescent="0.35">
      <c r="F8" s="268" t="s">
        <v>2735</v>
      </c>
      <c r="G8" s="175"/>
      <c r="H8" s="175"/>
      <c r="I8" s="175"/>
      <c r="J8" s="305"/>
      <c r="K8" s="175"/>
      <c r="L8" s="175"/>
      <c r="M8" s="175"/>
      <c r="N8" s="175"/>
    </row>
    <row r="9" spans="6:14" s="61" customFormat="1" ht="21" customHeight="1" x14ac:dyDescent="0.35">
      <c r="F9" s="412" t="s">
        <v>0</v>
      </c>
      <c r="G9" s="412"/>
      <c r="H9" s="412"/>
      <c r="I9" s="412"/>
      <c r="J9" s="412"/>
      <c r="K9" s="306"/>
      <c r="L9" s="306"/>
      <c r="M9" s="412"/>
      <c r="N9" s="412"/>
    </row>
    <row r="10" spans="6:14" s="61" customFormat="1" ht="31" customHeight="1" x14ac:dyDescent="0.35">
      <c r="F10" s="413" t="s">
        <v>779</v>
      </c>
      <c r="G10" s="413"/>
      <c r="H10" s="413"/>
      <c r="I10" s="413"/>
      <c r="J10" s="413"/>
      <c r="K10" s="307"/>
      <c r="L10" s="175"/>
      <c r="M10" s="414"/>
      <c r="N10" s="414"/>
    </row>
    <row r="11" spans="6:14" s="61" customFormat="1" ht="29.25" customHeight="1" x14ac:dyDescent="0.35">
      <c r="F11" s="415" t="s">
        <v>780</v>
      </c>
      <c r="G11" s="415"/>
      <c r="H11" s="415"/>
      <c r="I11" s="415"/>
      <c r="J11" s="415"/>
      <c r="K11" s="308"/>
      <c r="L11" s="175"/>
      <c r="M11" s="414"/>
      <c r="N11" s="414"/>
    </row>
    <row r="12" spans="6:14" s="61" customFormat="1" ht="33.65" customHeight="1" x14ac:dyDescent="0.35">
      <c r="F12" s="415" t="s">
        <v>781</v>
      </c>
      <c r="G12" s="415"/>
      <c r="H12" s="415"/>
      <c r="I12" s="415"/>
      <c r="J12" s="415"/>
      <c r="K12" s="308"/>
      <c r="L12" s="175"/>
      <c r="M12" s="414"/>
      <c r="N12" s="414"/>
    </row>
    <row r="13" spans="6:14" s="61" customFormat="1" ht="36" customHeight="1" x14ac:dyDescent="0.35">
      <c r="F13" s="416" t="s">
        <v>782</v>
      </c>
      <c r="G13" s="416"/>
      <c r="H13" s="416"/>
      <c r="I13" s="416"/>
      <c r="J13" s="416"/>
      <c r="K13" s="309"/>
      <c r="L13" s="175"/>
      <c r="M13" s="414"/>
      <c r="N13" s="414"/>
    </row>
    <row r="14" spans="6:14" s="61" customFormat="1" ht="50.25" customHeight="1" x14ac:dyDescent="0.35">
      <c r="F14" s="417" t="s">
        <v>783</v>
      </c>
      <c r="G14" s="417"/>
      <c r="H14" s="417"/>
      <c r="I14" s="417"/>
      <c r="J14" s="417"/>
      <c r="K14" s="310"/>
      <c r="L14" s="175"/>
      <c r="M14" s="414"/>
      <c r="N14" s="414"/>
    </row>
    <row r="15" spans="6:14" s="61" customFormat="1" ht="33" customHeight="1" x14ac:dyDescent="0.35">
      <c r="F15" s="418" t="s">
        <v>784</v>
      </c>
      <c r="G15" s="418"/>
      <c r="H15" s="418"/>
      <c r="I15" s="418"/>
      <c r="J15" s="418"/>
      <c r="K15" s="311"/>
      <c r="L15" s="175"/>
      <c r="M15" s="312"/>
      <c r="N15" s="312"/>
    </row>
    <row r="16" spans="6:14" s="61" customFormat="1" ht="16" x14ac:dyDescent="0.4">
      <c r="F16" s="399" t="s">
        <v>1</v>
      </c>
      <c r="G16" s="399"/>
      <c r="H16" s="399"/>
      <c r="I16" s="399"/>
      <c r="J16" s="399"/>
      <c r="K16" s="399"/>
      <c r="L16" s="399"/>
      <c r="M16" s="399"/>
      <c r="N16" s="399"/>
    </row>
    <row r="17" spans="2:21" s="61" customFormat="1" ht="16" x14ac:dyDescent="0.35">
      <c r="J17" s="303"/>
    </row>
    <row r="18" spans="2:21" s="61" customFormat="1" ht="22.5" x14ac:dyDescent="0.35">
      <c r="F18" s="313" t="s">
        <v>785</v>
      </c>
      <c r="G18" s="175"/>
      <c r="H18" s="314"/>
      <c r="I18" s="175"/>
      <c r="J18" s="315"/>
      <c r="K18" s="314"/>
      <c r="M18" s="316" t="s">
        <v>788</v>
      </c>
      <c r="N18" s="317"/>
    </row>
    <row r="19" spans="2:21" s="61" customFormat="1" ht="15.65" customHeight="1" x14ac:dyDescent="0.35">
      <c r="J19" s="303"/>
      <c r="M19" s="419" t="s">
        <v>789</v>
      </c>
      <c r="N19" s="420"/>
    </row>
    <row r="20" spans="2:21" ht="16" x14ac:dyDescent="0.35">
      <c r="F20" s="421" t="s">
        <v>786</v>
      </c>
      <c r="G20" s="421"/>
      <c r="H20" s="421"/>
      <c r="I20" s="421"/>
      <c r="J20" s="421"/>
      <c r="K20" s="318"/>
      <c r="M20" s="61"/>
      <c r="N20" s="61"/>
    </row>
    <row r="21" spans="2:21" ht="14.15" customHeight="1" x14ac:dyDescent="0.35">
      <c r="B21" s="319" t="s">
        <v>1219</v>
      </c>
      <c r="C21" s="319" t="s">
        <v>1220</v>
      </c>
      <c r="D21" s="319" t="s">
        <v>1221</v>
      </c>
      <c r="E21" s="319" t="s">
        <v>1222</v>
      </c>
      <c r="F21" s="267" t="s">
        <v>787</v>
      </c>
      <c r="G21" s="267" t="s">
        <v>602</v>
      </c>
      <c r="H21" s="320" t="s">
        <v>763</v>
      </c>
      <c r="I21" s="267" t="s">
        <v>764</v>
      </c>
      <c r="J21" s="321" t="s">
        <v>765</v>
      </c>
      <c r="K21" s="267" t="s">
        <v>616</v>
      </c>
      <c r="M21" s="422" t="s">
        <v>790</v>
      </c>
      <c r="N21" s="422"/>
    </row>
    <row r="22" spans="2:21" ht="42.75" hidden="1" customHeight="1" x14ac:dyDescent="0.35">
      <c r="B22" s="319" t="str">
        <f>IFERROR(VLOOKUP(Government_revenues_table[[#This Row],[GFS Classification]],[3]!Table6_GFS_codes_classification[#Data],COLUMNS($F:F)+3,FALSE),"Do not enter data")</f>
        <v>Do not enter data</v>
      </c>
      <c r="C22" s="319" t="str">
        <f>IFERROR(VLOOKUP(Government_revenues_table[[#This Row],[GFS Classification]],[3]!Table6_GFS_codes_classification[#Data],COLUMNS($F:G)+3,FALSE),"Do not enter data")</f>
        <v>Do not enter data</v>
      </c>
      <c r="D22" s="319" t="str">
        <f>IFERROR(VLOOKUP(Government_revenues_table[[#This Row],[GFS Classification]],[3]!Table6_GFS_codes_classification[#Data],COLUMNS($F:H)+3,FALSE),"Do not enter data")</f>
        <v>Do not enter data</v>
      </c>
      <c r="E22" s="319" t="str">
        <f>IFERROR(VLOOKUP(Government_revenues_table[[#This Row],[GFS Classification]],[3]!Table6_GFS_codes_classification[#Data],COLUMNS($F:I)+3,FALSE),"Do not enter data")</f>
        <v>Do not enter data</v>
      </c>
      <c r="F22" s="23" t="s">
        <v>754</v>
      </c>
      <c r="G22" s="23" t="s">
        <v>1064</v>
      </c>
      <c r="H22" s="23" t="s">
        <v>1223</v>
      </c>
      <c r="I22" s="23" t="s">
        <v>1001</v>
      </c>
      <c r="J22" s="281">
        <v>1496352.18646936</v>
      </c>
      <c r="K22" s="321" t="s">
        <v>935</v>
      </c>
      <c r="M22" s="411" t="s">
        <v>776</v>
      </c>
      <c r="N22" s="411"/>
    </row>
    <row r="23" spans="2:21" ht="15.65" hidden="1" customHeight="1" x14ac:dyDescent="0.35">
      <c r="B23" s="319" t="str">
        <f>IFERROR(VLOOKUP(Government_revenues_table[[#This Row],[GFS Classification]],[3]!Table6_GFS_codes_classification[#Data],COLUMNS($F:F)+3,FALSE),"Do not enter data")</f>
        <v>Do not enter data</v>
      </c>
      <c r="C23" s="319" t="str">
        <f>IFERROR(VLOOKUP(Government_revenues_table[[#This Row],[GFS Classification]],[3]!Table6_GFS_codes_classification[#Data],COLUMNS($F:G)+3,FALSE),"Do not enter data")</f>
        <v>Do not enter data</v>
      </c>
      <c r="D23" s="319" t="str">
        <f>IFERROR(VLOOKUP(Government_revenues_table[[#This Row],[GFS Classification]],[3]!Table6_GFS_codes_classification[#Data],COLUMNS($F:H)+3,FALSE),"Do not enter data")</f>
        <v>Do not enter data</v>
      </c>
      <c r="E23" s="319" t="str">
        <f>IFERROR(VLOOKUP(Government_revenues_table[[#This Row],[GFS Classification]],[3]!Table6_GFS_codes_classification[#Data],COLUMNS($F:I)+3,FALSE),"Do not enter data")</f>
        <v>Do not enter data</v>
      </c>
      <c r="F23" s="23" t="s">
        <v>754</v>
      </c>
      <c r="G23" s="23" t="s">
        <v>619</v>
      </c>
      <c r="H23" s="23" t="s">
        <v>1223</v>
      </c>
      <c r="I23" s="23" t="s">
        <v>1001</v>
      </c>
      <c r="J23" s="281">
        <v>47502818.943641402</v>
      </c>
      <c r="K23" s="321" t="s">
        <v>935</v>
      </c>
      <c r="M23" s="411"/>
      <c r="N23" s="411"/>
    </row>
    <row r="24" spans="2:21" ht="14.15" hidden="1" customHeight="1" x14ac:dyDescent="0.35">
      <c r="B24" s="319" t="str">
        <f>IFERROR(VLOOKUP(Government_revenues_table[[#This Row],[GFS Classification]],[3]!Table6_GFS_codes_classification[#Data],COLUMNS($F:F)+3,FALSE),"Do not enter data")</f>
        <v>Do not enter data</v>
      </c>
      <c r="C24" s="319" t="str">
        <f>IFERROR(VLOOKUP(Government_revenues_table[[#This Row],[GFS Classification]],[3]!Table6_GFS_codes_classification[#Data],COLUMNS($F:G)+3,FALSE),"Do not enter data")</f>
        <v>Do not enter data</v>
      </c>
      <c r="D24" s="319" t="str">
        <f>IFERROR(VLOOKUP(Government_revenues_table[[#This Row],[GFS Classification]],[3]!Table6_GFS_codes_classification[#Data],COLUMNS($F:H)+3,FALSE),"Do not enter data")</f>
        <v>Do not enter data</v>
      </c>
      <c r="E24" s="319" t="str">
        <f>IFERROR(VLOOKUP(Government_revenues_table[[#This Row],[GFS Classification]],[3]!Table6_GFS_codes_classification[#Data],COLUMNS($F:I)+3,FALSE),"Do not enter data")</f>
        <v>Do not enter data</v>
      </c>
      <c r="F24" s="23" t="s">
        <v>754</v>
      </c>
      <c r="G24" s="23" t="s">
        <v>1064</v>
      </c>
      <c r="H24" s="23" t="s">
        <v>1224</v>
      </c>
      <c r="I24" s="23" t="s">
        <v>1001</v>
      </c>
      <c r="J24" s="281">
        <v>534794.19654782419</v>
      </c>
      <c r="K24" s="321" t="s">
        <v>935</v>
      </c>
      <c r="M24" s="411"/>
      <c r="N24" s="411"/>
    </row>
    <row r="25" spans="2:21" ht="33.75" hidden="1" customHeight="1" x14ac:dyDescent="0.35">
      <c r="B25" s="319" t="str">
        <f>IFERROR(VLOOKUP(Government_revenues_table[[#This Row],[GFS Classification]],[3]!Table6_GFS_codes_classification[#Data],COLUMNS($F:F)+3,FALSE),"Do not enter data")</f>
        <v>Do not enter data</v>
      </c>
      <c r="C25" s="319" t="str">
        <f>IFERROR(VLOOKUP(Government_revenues_table[[#This Row],[GFS Classification]],[3]!Table6_GFS_codes_classification[#Data],COLUMNS($F:G)+3,FALSE),"Do not enter data")</f>
        <v>Do not enter data</v>
      </c>
      <c r="D25" s="319" t="str">
        <f>IFERROR(VLOOKUP(Government_revenues_table[[#This Row],[GFS Classification]],[3]!Table6_GFS_codes_classification[#Data],COLUMNS($F:H)+3,FALSE),"Do not enter data")</f>
        <v>Do not enter data</v>
      </c>
      <c r="E25" s="319" t="str">
        <f>IFERROR(VLOOKUP(Government_revenues_table[[#This Row],[GFS Classification]],[3]!Table6_GFS_codes_classification[#Data],COLUMNS($F:I)+3,FALSE),"Do not enter data")</f>
        <v>Do not enter data</v>
      </c>
      <c r="F25" s="23" t="s">
        <v>754</v>
      </c>
      <c r="G25" s="23" t="s">
        <v>619</v>
      </c>
      <c r="H25" s="23" t="s">
        <v>1224</v>
      </c>
      <c r="I25" s="23" t="s">
        <v>1001</v>
      </c>
      <c r="J25" s="281">
        <v>12772617.678756142</v>
      </c>
      <c r="K25" s="321" t="s">
        <v>935</v>
      </c>
      <c r="M25" s="411"/>
      <c r="N25" s="411"/>
    </row>
    <row r="26" spans="2:21" ht="27" hidden="1" customHeight="1" x14ac:dyDescent="0.35">
      <c r="B26" s="319" t="str">
        <f>IFERROR(VLOOKUP(Government_revenues_table[[#This Row],[GFS Classification]],[3]!Table6_GFS_codes_classification[#Data],COLUMNS($F:F)+3,FALSE),"Do not enter data")</f>
        <v>Do not enter data</v>
      </c>
      <c r="C26" s="319" t="str">
        <f>IFERROR(VLOOKUP(Government_revenues_table[[#This Row],[GFS Classification]],[3]!Table6_GFS_codes_classification[#Data],COLUMNS($F:G)+3,FALSE),"Do not enter data")</f>
        <v>Do not enter data</v>
      </c>
      <c r="D26" s="319" t="str">
        <f>IFERROR(VLOOKUP(Government_revenues_table[[#This Row],[GFS Classification]],[3]!Table6_GFS_codes_classification[#Data],COLUMNS($F:H)+3,FALSE),"Do not enter data")</f>
        <v>Do not enter data</v>
      </c>
      <c r="E26" s="319" t="str">
        <f>IFERROR(VLOOKUP(Government_revenues_table[[#This Row],[GFS Classification]],[3]!Table6_GFS_codes_classification[#Data],COLUMNS($F:I)+3,FALSE),"Do not enter data")</f>
        <v>Do not enter data</v>
      </c>
      <c r="F26" s="23" t="s">
        <v>754</v>
      </c>
      <c r="G26" s="23" t="s">
        <v>619</v>
      </c>
      <c r="H26" s="23" t="s">
        <v>1225</v>
      </c>
      <c r="I26" s="23" t="s">
        <v>1002</v>
      </c>
      <c r="J26" s="281">
        <v>1238414.55</v>
      </c>
      <c r="K26" s="321" t="s">
        <v>935</v>
      </c>
      <c r="M26" s="411"/>
      <c r="N26" s="411"/>
    </row>
    <row r="27" spans="2:21" hidden="1" x14ac:dyDescent="0.35">
      <c r="B27" s="319" t="str">
        <f>IFERROR(VLOOKUP(Government_revenues_table[[#This Row],[GFS Classification]],[3]!Table6_GFS_codes_classification[#Data],COLUMNS($F:F)+3,FALSE),"Do not enter data")</f>
        <v>Do not enter data</v>
      </c>
      <c r="C27" s="319" t="str">
        <f>IFERROR(VLOOKUP(Government_revenues_table[[#This Row],[GFS Classification]],[3]!Table6_GFS_codes_classification[#Data],COLUMNS($F:G)+3,FALSE),"Do not enter data")</f>
        <v>Do not enter data</v>
      </c>
      <c r="D27" s="319" t="str">
        <f>IFERROR(VLOOKUP(Government_revenues_table[[#This Row],[GFS Classification]],[3]!Table6_GFS_codes_classification[#Data],COLUMNS($F:H)+3,FALSE),"Do not enter data")</f>
        <v>Do not enter data</v>
      </c>
      <c r="E27" s="319" t="str">
        <f>IFERROR(VLOOKUP(Government_revenues_table[[#This Row],[GFS Classification]],[3]!Table6_GFS_codes_classification[#Data],COLUMNS($F:I)+3,FALSE),"Do not enter data")</f>
        <v>Do not enter data</v>
      </c>
      <c r="F27" s="23" t="s">
        <v>754</v>
      </c>
      <c r="G27" s="23" t="s">
        <v>1064</v>
      </c>
      <c r="H27" s="23" t="s">
        <v>1226</v>
      </c>
      <c r="I27" s="23" t="s">
        <v>999</v>
      </c>
      <c r="J27" s="281">
        <v>26979.17</v>
      </c>
      <c r="K27" s="321" t="s">
        <v>935</v>
      </c>
      <c r="M27" s="424" t="s">
        <v>777</v>
      </c>
      <c r="N27" s="424"/>
    </row>
    <row r="28" spans="2:21" hidden="1" x14ac:dyDescent="0.35">
      <c r="B28" s="319" t="str">
        <f>IFERROR(VLOOKUP(Government_revenues_table[[#This Row],[GFS Classification]],[3]!Table6_GFS_codes_classification[#Data],COLUMNS($F:F)+3,FALSE),"Do not enter data")</f>
        <v>Do not enter data</v>
      </c>
      <c r="C28" s="319" t="str">
        <f>IFERROR(VLOOKUP(Government_revenues_table[[#This Row],[GFS Classification]],[3]!Table6_GFS_codes_classification[#Data],COLUMNS($F:G)+3,FALSE),"Do not enter data")</f>
        <v>Do not enter data</v>
      </c>
      <c r="D28" s="319" t="str">
        <f>IFERROR(VLOOKUP(Government_revenues_table[[#This Row],[GFS Classification]],[3]!Table6_GFS_codes_classification[#Data],COLUMNS($F:H)+3,FALSE),"Do not enter data")</f>
        <v>Do not enter data</v>
      </c>
      <c r="E28" s="319" t="str">
        <f>IFERROR(VLOOKUP(Government_revenues_table[[#This Row],[GFS Classification]],[3]!Table6_GFS_codes_classification[#Data],COLUMNS($F:I)+3,FALSE),"Do not enter data")</f>
        <v>Do not enter data</v>
      </c>
      <c r="F28" s="23" t="s">
        <v>754</v>
      </c>
      <c r="G28" s="23" t="s">
        <v>619</v>
      </c>
      <c r="H28" s="23" t="s">
        <v>1226</v>
      </c>
      <c r="I28" s="23" t="s">
        <v>999</v>
      </c>
      <c r="J28" s="281">
        <v>5790545.5116547458</v>
      </c>
      <c r="K28" s="321" t="s">
        <v>935</v>
      </c>
      <c r="M28" s="425" t="s">
        <v>778</v>
      </c>
      <c r="N28" s="425"/>
    </row>
    <row r="29" spans="2:21" ht="54.75" hidden="1" customHeight="1" thickBot="1" x14ac:dyDescent="0.4">
      <c r="B29" s="319" t="str">
        <f>IFERROR(VLOOKUP(Government_revenues_table[[#This Row],[GFS Classification]],[3]!Table6_GFS_codes_classification[#Data],COLUMNS($F:F)+3,FALSE),"Do not enter data")</f>
        <v>Do not enter data</v>
      </c>
      <c r="C29" s="319" t="str">
        <f>IFERROR(VLOOKUP(Government_revenues_table[[#This Row],[GFS Classification]],[3]!Table6_GFS_codes_classification[#Data],COLUMNS($F:G)+3,FALSE),"Do not enter data")</f>
        <v>Do not enter data</v>
      </c>
      <c r="D29" s="319" t="str">
        <f>IFERROR(VLOOKUP(Government_revenues_table[[#This Row],[GFS Classification]],[3]!Table6_GFS_codes_classification[#Data],COLUMNS($F:H)+3,FALSE),"Do not enter data")</f>
        <v>Do not enter data</v>
      </c>
      <c r="E29" s="319" t="str">
        <f>IFERROR(VLOOKUP(Government_revenues_table[[#This Row],[GFS Classification]],[3]!Table6_GFS_codes_classification[#Data],COLUMNS($F:I)+3,FALSE),"Do not enter data")</f>
        <v>Do not enter data</v>
      </c>
      <c r="F29" s="23" t="s">
        <v>754</v>
      </c>
      <c r="G29" s="23" t="s">
        <v>1064</v>
      </c>
      <c r="H29" s="23" t="s">
        <v>1227</v>
      </c>
      <c r="I29" s="23" t="s">
        <v>999</v>
      </c>
      <c r="J29" s="281">
        <v>26979.17</v>
      </c>
      <c r="K29" s="321" t="s">
        <v>935</v>
      </c>
      <c r="M29" s="322"/>
      <c r="N29" s="322"/>
    </row>
    <row r="30" spans="2:21" ht="40.5" hidden="1" customHeight="1" x14ac:dyDescent="0.35">
      <c r="B30" s="319" t="str">
        <f>IFERROR(VLOOKUP(Government_revenues_table[[#This Row],[GFS Classification]],[3]!Table6_GFS_codes_classification[#Data],COLUMNS($F:F)+3,FALSE),"Do not enter data")</f>
        <v>Do not enter data</v>
      </c>
      <c r="C30" s="319" t="str">
        <f>IFERROR(VLOOKUP(Government_revenues_table[[#This Row],[GFS Classification]],[3]!Table6_GFS_codes_classification[#Data],COLUMNS($F:G)+3,FALSE),"Do not enter data")</f>
        <v>Do not enter data</v>
      </c>
      <c r="D30" s="319" t="str">
        <f>IFERROR(VLOOKUP(Government_revenues_table[[#This Row],[GFS Classification]],[3]!Table6_GFS_codes_classification[#Data],COLUMNS($F:H)+3,FALSE),"Do not enter data")</f>
        <v>Do not enter data</v>
      </c>
      <c r="E30" s="319" t="str">
        <f>IFERROR(VLOOKUP(Government_revenues_table[[#This Row],[GFS Classification]],[3]!Table6_GFS_codes_classification[#Data],COLUMNS($F:I)+3,FALSE),"Do not enter data")</f>
        <v>Do not enter data</v>
      </c>
      <c r="F30" s="23" t="s">
        <v>754</v>
      </c>
      <c r="G30" s="23" t="s">
        <v>619</v>
      </c>
      <c r="H30" s="23" t="s">
        <v>1227</v>
      </c>
      <c r="I30" s="23" t="s">
        <v>999</v>
      </c>
      <c r="J30" s="281">
        <v>5748346.2456986587</v>
      </c>
      <c r="K30" s="321" t="s">
        <v>935</v>
      </c>
      <c r="P30" s="181"/>
      <c r="Q30" s="61"/>
      <c r="R30" s="182"/>
      <c r="S30" s="61"/>
      <c r="T30" s="182"/>
      <c r="U30" s="61"/>
    </row>
    <row r="31" spans="2:21" hidden="1" x14ac:dyDescent="0.35">
      <c r="B31" s="319" t="str">
        <f>IFERROR(VLOOKUP(Government_revenues_table[[#This Row],[GFS Classification]],[3]!Table6_GFS_codes_classification[#Data],COLUMNS($F:F)+3,FALSE),"Do not enter data")</f>
        <v>Do not enter data</v>
      </c>
      <c r="C31" s="319" t="str">
        <f>IFERROR(VLOOKUP(Government_revenues_table[[#This Row],[GFS Classification]],[3]!Table6_GFS_codes_classification[#Data],COLUMNS($F:G)+3,FALSE),"Do not enter data")</f>
        <v>Do not enter data</v>
      </c>
      <c r="D31" s="319" t="str">
        <f>IFERROR(VLOOKUP(Government_revenues_table[[#This Row],[GFS Classification]],[3]!Table6_GFS_codes_classification[#Data],COLUMNS($F:H)+3,FALSE),"Do not enter data")</f>
        <v>Do not enter data</v>
      </c>
      <c r="E31" s="319" t="str">
        <f>IFERROR(VLOOKUP(Government_revenues_table[[#This Row],[GFS Classification]],[3]!Table6_GFS_codes_classification[#Data],COLUMNS($F:I)+3,FALSE),"Do not enter data")</f>
        <v>Do not enter data</v>
      </c>
      <c r="F31" s="23" t="s">
        <v>736</v>
      </c>
      <c r="G31" s="23" t="s">
        <v>619</v>
      </c>
      <c r="H31" s="23" t="s">
        <v>1228</v>
      </c>
      <c r="I31" s="23" t="s">
        <v>1002</v>
      </c>
      <c r="J31" s="281">
        <v>664768.42999999993</v>
      </c>
      <c r="K31" s="321" t="s">
        <v>935</v>
      </c>
      <c r="P31" s="426"/>
      <c r="Q31" s="426"/>
      <c r="R31" s="426"/>
      <c r="S31" s="426"/>
      <c r="T31" s="426"/>
      <c r="U31" s="426"/>
    </row>
    <row r="32" spans="2:21" hidden="1" x14ac:dyDescent="0.35">
      <c r="B32" s="319" t="str">
        <f>IFERROR(VLOOKUP(Government_revenues_table[[#This Row],[GFS Classification]],[3]!Table6_GFS_codes_classification[#Data],COLUMNS($F:F)+3,FALSE),"Do not enter data")</f>
        <v>Do not enter data</v>
      </c>
      <c r="C32" s="319" t="str">
        <f>IFERROR(VLOOKUP(Government_revenues_table[[#This Row],[GFS Classification]],[3]!Table6_GFS_codes_classification[#Data],COLUMNS($F:G)+3,FALSE),"Do not enter data")</f>
        <v>Do not enter data</v>
      </c>
      <c r="D32" s="319" t="str">
        <f>IFERROR(VLOOKUP(Government_revenues_table[[#This Row],[GFS Classification]],[3]!Table6_GFS_codes_classification[#Data],COLUMNS($F:H)+3,FALSE),"Do not enter data")</f>
        <v>Do not enter data</v>
      </c>
      <c r="E32" s="319" t="str">
        <f>IFERROR(VLOOKUP(Government_revenues_table[[#This Row],[GFS Classification]],[3]!Table6_GFS_codes_classification[#Data],COLUMNS($F:I)+3,FALSE),"Do not enter data")</f>
        <v>Do not enter data</v>
      </c>
      <c r="F32" s="23" t="s">
        <v>736</v>
      </c>
      <c r="G32" s="23" t="s">
        <v>619</v>
      </c>
      <c r="H32" s="23" t="s">
        <v>1228</v>
      </c>
      <c r="I32" s="23" t="s">
        <v>1008</v>
      </c>
      <c r="J32" s="281">
        <v>2634742.5</v>
      </c>
      <c r="K32" s="321" t="s">
        <v>935</v>
      </c>
    </row>
    <row r="33" spans="2:11" hidden="1" x14ac:dyDescent="0.35">
      <c r="B33" s="319" t="str">
        <f>IFERROR(VLOOKUP(Government_revenues_table[[#This Row],[GFS Classification]],[3]!Table6_GFS_codes_classification[#Data],COLUMNS($F:F)+3,FALSE),"Do not enter data")</f>
        <v>Do not enter data</v>
      </c>
      <c r="C33" s="319" t="str">
        <f>IFERROR(VLOOKUP(Government_revenues_table[[#This Row],[GFS Classification]],[3]!Table6_GFS_codes_classification[#Data],COLUMNS($F:G)+3,FALSE),"Do not enter data")</f>
        <v>Do not enter data</v>
      </c>
      <c r="D33" s="319" t="str">
        <f>IFERROR(VLOOKUP(Government_revenues_table[[#This Row],[GFS Classification]],[3]!Table6_GFS_codes_classification[#Data],COLUMNS($F:H)+3,FALSE),"Do not enter data")</f>
        <v>Do not enter data</v>
      </c>
      <c r="E33" s="319" t="str">
        <f>IFERROR(VLOOKUP(Government_revenues_table[[#This Row],[GFS Classification]],[3]!Table6_GFS_codes_classification[#Data],COLUMNS($F:I)+3,FALSE),"Do not enter data")</f>
        <v>Do not enter data</v>
      </c>
      <c r="F33" s="23" t="s">
        <v>736</v>
      </c>
      <c r="G33" s="23" t="s">
        <v>619</v>
      </c>
      <c r="H33" s="23" t="s">
        <v>1228</v>
      </c>
      <c r="I33" s="23" t="s">
        <v>1003</v>
      </c>
      <c r="J33" s="281">
        <v>18905970.710000001</v>
      </c>
      <c r="K33" s="321" t="s">
        <v>935</v>
      </c>
    </row>
    <row r="34" spans="2:11" hidden="1" x14ac:dyDescent="0.35">
      <c r="B34" s="319" t="str">
        <f>IFERROR(VLOOKUP(Government_revenues_table[[#This Row],[GFS Classification]],[3]!Table6_GFS_codes_classification[#Data],COLUMNS($F:F)+3,FALSE),"Do not enter data")</f>
        <v>Do not enter data</v>
      </c>
      <c r="C34" s="319" t="str">
        <f>IFERROR(VLOOKUP(Government_revenues_table[[#This Row],[GFS Classification]],[3]!Table6_GFS_codes_classification[#Data],COLUMNS($F:G)+3,FALSE),"Do not enter data")</f>
        <v>Do not enter data</v>
      </c>
      <c r="D34" s="319" t="str">
        <f>IFERROR(VLOOKUP(Government_revenues_table[[#This Row],[GFS Classification]],[3]!Table6_GFS_codes_classification[#Data],COLUMNS($F:H)+3,FALSE),"Do not enter data")</f>
        <v>Do not enter data</v>
      </c>
      <c r="E34" s="319" t="str">
        <f>IFERROR(VLOOKUP(Government_revenues_table[[#This Row],[GFS Classification]],[3]!Table6_GFS_codes_classification[#Data],COLUMNS($F:I)+3,FALSE),"Do not enter data")</f>
        <v>Do not enter data</v>
      </c>
      <c r="F34" s="23" t="s">
        <v>736</v>
      </c>
      <c r="G34" s="23" t="s">
        <v>619</v>
      </c>
      <c r="H34" s="23" t="s">
        <v>1230</v>
      </c>
      <c r="I34" s="23" t="s">
        <v>999</v>
      </c>
      <c r="J34" s="281">
        <v>1905169.9471752322</v>
      </c>
      <c r="K34" s="321" t="s">
        <v>935</v>
      </c>
    </row>
    <row r="35" spans="2:11" hidden="1" x14ac:dyDescent="0.35">
      <c r="B35" s="323" t="str">
        <f>IFERROR(VLOOKUP(Government_revenues_table[[#This Row],[GFS Classification]],[3]!Table6_GFS_codes_classification[#Data],COLUMNS($F:F)+3,FALSE),"Do not enter data")</f>
        <v>Do not enter data</v>
      </c>
      <c r="C35" s="323" t="str">
        <f>IFERROR(VLOOKUP(Government_revenues_table[[#This Row],[GFS Classification]],[3]!Table6_GFS_codes_classification[#Data],COLUMNS($F:G)+3,FALSE),"Do not enter data")</f>
        <v>Do not enter data</v>
      </c>
      <c r="D35" s="323" t="str">
        <f>IFERROR(VLOOKUP(Government_revenues_table[[#This Row],[GFS Classification]],[3]!Table6_GFS_codes_classification[#Data],COLUMNS($F:H)+3,FALSE),"Do not enter data")</f>
        <v>Do not enter data</v>
      </c>
      <c r="E35" s="323" t="str">
        <f>IFERROR(VLOOKUP(Government_revenues_table[[#This Row],[GFS Classification]],[3]!Table6_GFS_codes_classification[#Data],COLUMNS($F:I)+3,FALSE),"Do not enter data")</f>
        <v>Do not enter data</v>
      </c>
      <c r="F35" s="23" t="s">
        <v>736</v>
      </c>
      <c r="G35" s="23" t="s">
        <v>619</v>
      </c>
      <c r="H35" s="23" t="s">
        <v>1231</v>
      </c>
      <c r="I35" s="23" t="s">
        <v>1008</v>
      </c>
      <c r="J35" s="281">
        <v>495673.5</v>
      </c>
      <c r="K35" s="321" t="s">
        <v>935</v>
      </c>
    </row>
    <row r="36" spans="2:11" hidden="1" x14ac:dyDescent="0.35">
      <c r="B36" s="319" t="str">
        <f>IFERROR(VLOOKUP(Government_revenues_table[[#This Row],[GFS Classification]],[3]!Table6_GFS_codes_classification[#Data],COLUMNS($F:F)+3,FALSE),"Do not enter data")</f>
        <v>Do not enter data</v>
      </c>
      <c r="C36" s="319" t="str">
        <f>IFERROR(VLOOKUP(Government_revenues_table[[#This Row],[GFS Classification]],[3]!Table6_GFS_codes_classification[#Data],COLUMNS($F:G)+3,FALSE),"Do not enter data")</f>
        <v>Do not enter data</v>
      </c>
      <c r="D36" s="319" t="str">
        <f>IFERROR(VLOOKUP(Government_revenues_table[[#This Row],[GFS Classification]],[3]!Table6_GFS_codes_classification[#Data],COLUMNS($F:H)+3,FALSE),"Do not enter data")</f>
        <v>Do not enter data</v>
      </c>
      <c r="E36" s="319" t="str">
        <f>IFERROR(VLOOKUP(Government_revenues_table[[#This Row],[GFS Classification]],[3]!Table6_GFS_codes_classification[#Data],COLUMNS($F:I)+3,FALSE),"Do not enter data")</f>
        <v>Do not enter data</v>
      </c>
      <c r="F36" s="23" t="s">
        <v>736</v>
      </c>
      <c r="G36" s="23" t="s">
        <v>619</v>
      </c>
      <c r="H36" s="23" t="s">
        <v>1232</v>
      </c>
      <c r="I36" s="23" t="s">
        <v>1008</v>
      </c>
      <c r="J36" s="281">
        <v>26228.255816933386</v>
      </c>
      <c r="K36" s="321" t="s">
        <v>935</v>
      </c>
    </row>
    <row r="37" spans="2:11" hidden="1" x14ac:dyDescent="0.35">
      <c r="B37" s="319" t="str">
        <f>IFERROR(VLOOKUP(Government_revenues_table[[#This Row],[GFS Classification]],[3]!Table6_GFS_codes_classification[#Data],COLUMNS($F:F)+3,FALSE),"Do not enter data")</f>
        <v>Do not enter data</v>
      </c>
      <c r="C37" s="319" t="str">
        <f>IFERROR(VLOOKUP(Government_revenues_table[[#This Row],[GFS Classification]],[3]!Table6_GFS_codes_classification[#Data],COLUMNS($F:G)+3,FALSE),"Do not enter data")</f>
        <v>Do not enter data</v>
      </c>
      <c r="D37" s="319" t="str">
        <f>IFERROR(VLOOKUP(Government_revenues_table[[#This Row],[GFS Classification]],[3]!Table6_GFS_codes_classification[#Data],COLUMNS($F:H)+3,FALSE),"Do not enter data")</f>
        <v>Do not enter data</v>
      </c>
      <c r="E37" s="319" t="str">
        <f>IFERROR(VLOOKUP(Government_revenues_table[[#This Row],[GFS Classification]],[3]!Table6_GFS_codes_classification[#Data],COLUMNS($F:I)+3,FALSE),"Do not enter data")</f>
        <v>Do not enter data</v>
      </c>
      <c r="F37" s="23" t="s">
        <v>736</v>
      </c>
      <c r="G37" s="23" t="s">
        <v>619</v>
      </c>
      <c r="H37" s="23" t="s">
        <v>1233</v>
      </c>
      <c r="I37" s="23" t="s">
        <v>1008</v>
      </c>
      <c r="J37" s="281">
        <v>31955802.875045504</v>
      </c>
      <c r="K37" s="321" t="s">
        <v>935</v>
      </c>
    </row>
    <row r="38" spans="2:11" hidden="1" x14ac:dyDescent="0.35">
      <c r="B38" s="319" t="str">
        <f>IFERROR(VLOOKUP(Government_revenues_table[[#This Row],[GFS Classification]],[3]!Table6_GFS_codes_classification[#Data],COLUMNS($F:F)+3,FALSE),"Do not enter data")</f>
        <v>Do not enter data</v>
      </c>
      <c r="C38" s="319" t="str">
        <f>IFERROR(VLOOKUP(Government_revenues_table[[#This Row],[GFS Classification]],[3]!Table6_GFS_codes_classification[#Data],COLUMNS($F:G)+3,FALSE),"Do not enter data")</f>
        <v>Do not enter data</v>
      </c>
      <c r="D38" s="319" t="str">
        <f>IFERROR(VLOOKUP(Government_revenues_table[[#This Row],[GFS Classification]],[3]!Table6_GFS_codes_classification[#Data],COLUMNS($F:H)+3,FALSE),"Do not enter data")</f>
        <v>Do not enter data</v>
      </c>
      <c r="E38" s="319" t="str">
        <f>IFERROR(VLOOKUP(Government_revenues_table[[#This Row],[GFS Classification]],[3]!Table6_GFS_codes_classification[#Data],COLUMNS($F:I)+3,FALSE),"Do not enter data")</f>
        <v>Do not enter data</v>
      </c>
      <c r="F38" s="23" t="s">
        <v>736</v>
      </c>
      <c r="G38" s="23" t="s">
        <v>619</v>
      </c>
      <c r="H38" s="23" t="s">
        <v>1234</v>
      </c>
      <c r="I38" s="23" t="s">
        <v>1008</v>
      </c>
      <c r="J38" s="281">
        <v>119379.27793570694</v>
      </c>
      <c r="K38" s="321" t="s">
        <v>935</v>
      </c>
    </row>
    <row r="39" spans="2:11" hidden="1" x14ac:dyDescent="0.35">
      <c r="B39" s="319" t="str">
        <f>IFERROR(VLOOKUP(Government_revenues_table[[#This Row],[GFS Classification]],[3]!Table6_GFS_codes_classification[#Data],COLUMNS($F:F)+3,FALSE),"Do not enter data")</f>
        <v>Do not enter data</v>
      </c>
      <c r="C39" s="319" t="str">
        <f>IFERROR(VLOOKUP(Government_revenues_table[[#This Row],[GFS Classification]],[3]!Table6_GFS_codes_classification[#Data],COLUMNS($F:G)+3,FALSE),"Do not enter data")</f>
        <v>Do not enter data</v>
      </c>
      <c r="D39" s="319" t="str">
        <f>IFERROR(VLOOKUP(Government_revenues_table[[#This Row],[GFS Classification]],[3]!Table6_GFS_codes_classification[#Data],COLUMNS($F:H)+3,FALSE),"Do not enter data")</f>
        <v>Do not enter data</v>
      </c>
      <c r="E39" s="319" t="str">
        <f>IFERROR(VLOOKUP(Government_revenues_table[[#This Row],[GFS Classification]],[3]!Table6_GFS_codes_classification[#Data],COLUMNS($F:I)+3,FALSE),"Do not enter data")</f>
        <v>Do not enter data</v>
      </c>
      <c r="F39" s="23" t="s">
        <v>736</v>
      </c>
      <c r="G39" s="23" t="s">
        <v>619</v>
      </c>
      <c r="H39" s="23" t="s">
        <v>1235</v>
      </c>
      <c r="I39" s="23" t="s">
        <v>1008</v>
      </c>
      <c r="J39" s="281">
        <v>100000</v>
      </c>
      <c r="K39" s="321" t="s">
        <v>935</v>
      </c>
    </row>
    <row r="40" spans="2:11" hidden="1" x14ac:dyDescent="0.35">
      <c r="B40" s="319" t="str">
        <f>IFERROR(VLOOKUP(Government_revenues_table[[#This Row],[GFS Classification]],[3]!Table6_GFS_codes_classification[#Data],COLUMNS($F:F)+3,FALSE),"Do not enter data")</f>
        <v>Do not enter data</v>
      </c>
      <c r="C40" s="319" t="str">
        <f>IFERROR(VLOOKUP(Government_revenues_table[[#This Row],[GFS Classification]],[3]!Table6_GFS_codes_classification[#Data],COLUMNS($F:G)+3,FALSE),"Do not enter data")</f>
        <v>Do not enter data</v>
      </c>
      <c r="D40" s="319" t="str">
        <f>IFERROR(VLOOKUP(Government_revenues_table[[#This Row],[GFS Classification]],[3]!Table6_GFS_codes_classification[#Data],COLUMNS($F:H)+3,FALSE),"Do not enter data")</f>
        <v>Do not enter data</v>
      </c>
      <c r="E40" s="319" t="str">
        <f>IFERROR(VLOOKUP(Government_revenues_table[[#This Row],[GFS Classification]],[3]!Table6_GFS_codes_classification[#Data],COLUMNS($F:I)+3,FALSE),"Do not enter data")</f>
        <v>Do not enter data</v>
      </c>
      <c r="F40" s="23" t="s">
        <v>736</v>
      </c>
      <c r="G40" s="23" t="s">
        <v>619</v>
      </c>
      <c r="H40" s="23" t="s">
        <v>1236</v>
      </c>
      <c r="I40" s="23" t="s">
        <v>1008</v>
      </c>
      <c r="J40" s="281">
        <v>62757603.163999975</v>
      </c>
      <c r="K40" s="321" t="s">
        <v>935</v>
      </c>
    </row>
    <row r="41" spans="2:11" hidden="1" x14ac:dyDescent="0.35">
      <c r="B41" s="319" t="str">
        <f>IFERROR(VLOOKUP(Government_revenues_table[[#This Row],[GFS Classification]],[3]!Table6_GFS_codes_classification[#Data],COLUMNS($F:F)+3,FALSE),"Do not enter data")</f>
        <v>Do not enter data</v>
      </c>
      <c r="C41" s="319" t="str">
        <f>IFERROR(VLOOKUP(Government_revenues_table[[#This Row],[GFS Classification]],[3]!Table6_GFS_codes_classification[#Data],COLUMNS($F:G)+3,FALSE),"Do not enter data")</f>
        <v>Do not enter data</v>
      </c>
      <c r="D41" s="319" t="str">
        <f>IFERROR(VLOOKUP(Government_revenues_table[[#This Row],[GFS Classification]],[3]!Table6_GFS_codes_classification[#Data],COLUMNS($F:H)+3,FALSE),"Do not enter data")</f>
        <v>Do not enter data</v>
      </c>
      <c r="E41" s="319" t="str">
        <f>IFERROR(VLOOKUP(Government_revenues_table[[#This Row],[GFS Classification]],[3]!Table6_GFS_codes_classification[#Data],COLUMNS($F:I)+3,FALSE),"Do not enter data")</f>
        <v>Do not enter data</v>
      </c>
      <c r="F41" s="23" t="s">
        <v>2748</v>
      </c>
      <c r="G41" s="23" t="s">
        <v>619</v>
      </c>
      <c r="H41" s="23" t="s">
        <v>1237</v>
      </c>
      <c r="I41" s="23" t="s">
        <v>1003</v>
      </c>
      <c r="J41" s="281">
        <v>54250000</v>
      </c>
      <c r="K41" s="321" t="s">
        <v>935</v>
      </c>
    </row>
    <row r="42" spans="2:11" hidden="1" x14ac:dyDescent="0.35">
      <c r="B42" s="319" t="str">
        <f>IFERROR(VLOOKUP(Government_revenues_table[[#This Row],[GFS Classification]],[3]!Table6_GFS_codes_classification[#Data],COLUMNS($F:F)+3,FALSE),"Do not enter data")</f>
        <v>Do not enter data</v>
      </c>
      <c r="C42" s="319" t="str">
        <f>IFERROR(VLOOKUP(Government_revenues_table[[#This Row],[GFS Classification]],[3]!Table6_GFS_codes_classification[#Data],COLUMNS($F:G)+3,FALSE),"Do not enter data")</f>
        <v>Do not enter data</v>
      </c>
      <c r="D42" s="319" t="str">
        <f>IFERROR(VLOOKUP(Government_revenues_table[[#This Row],[GFS Classification]],[3]!Table6_GFS_codes_classification[#Data],COLUMNS($F:H)+3,FALSE),"Do not enter data")</f>
        <v>Do not enter data</v>
      </c>
      <c r="E42" s="319" t="str">
        <f>IFERROR(VLOOKUP(Government_revenues_table[[#This Row],[GFS Classification]],[3]!Table6_GFS_codes_classification[#Data],COLUMNS($F:I)+3,FALSE),"Do not enter data")</f>
        <v>Do not enter data</v>
      </c>
      <c r="F42" s="23" t="s">
        <v>2760</v>
      </c>
      <c r="G42" s="23" t="s">
        <v>619</v>
      </c>
      <c r="H42" s="23" t="s">
        <v>1238</v>
      </c>
      <c r="I42" s="23" t="s">
        <v>1001</v>
      </c>
      <c r="J42" s="281">
        <v>10412775.420714565</v>
      </c>
      <c r="K42" s="321" t="s">
        <v>935</v>
      </c>
    </row>
    <row r="43" spans="2:11" hidden="1" x14ac:dyDescent="0.35">
      <c r="B43" s="319" t="str">
        <f>IFERROR(VLOOKUP(Government_revenues_table[[#This Row],[GFS Classification]],[3]!Table6_GFS_codes_classification[#Data],COLUMNS($F:F)+3,FALSE),"Do not enter data")</f>
        <v>Do not enter data</v>
      </c>
      <c r="C43" s="319" t="str">
        <f>IFERROR(VLOOKUP(Government_revenues_table[[#This Row],[GFS Classification]],[3]!Table6_GFS_codes_classification[#Data],COLUMNS($F:G)+3,FALSE),"Do not enter data")</f>
        <v>Do not enter data</v>
      </c>
      <c r="D43" s="319" t="str">
        <f>IFERROR(VLOOKUP(Government_revenues_table[[#This Row],[GFS Classification]],[3]!Table6_GFS_codes_classification[#Data],COLUMNS($F:H)+3,FALSE),"Do not enter data")</f>
        <v>Do not enter data</v>
      </c>
      <c r="E43" s="319" t="str">
        <f>IFERROR(VLOOKUP(Government_revenues_table[[#This Row],[GFS Classification]],[3]!Table6_GFS_codes_classification[#Data],COLUMNS($F:I)+3,FALSE),"Do not enter data")</f>
        <v>Do not enter data</v>
      </c>
      <c r="F43" s="23" t="s">
        <v>2749</v>
      </c>
      <c r="G43" s="23" t="s">
        <v>619</v>
      </c>
      <c r="H43" s="23" t="s">
        <v>1239</v>
      </c>
      <c r="I43" s="23" t="s">
        <v>999</v>
      </c>
      <c r="J43" s="281">
        <v>2418484.0383913955</v>
      </c>
      <c r="K43" s="321" t="s">
        <v>935</v>
      </c>
    </row>
    <row r="44" spans="2:11" hidden="1" x14ac:dyDescent="0.35">
      <c r="B44" s="323" t="str">
        <f>IFERROR(VLOOKUP(Government_revenues_table[[#This Row],[GFS Classification]],[3]!Table6_GFS_codes_classification[#Data],COLUMNS($F:F)+3,FALSE),"Do not enter data")</f>
        <v>Do not enter data</v>
      </c>
      <c r="C44" s="323" t="str">
        <f>IFERROR(VLOOKUP(Government_revenues_table[[#This Row],[GFS Classification]],[3]!Table6_GFS_codes_classification[#Data],COLUMNS($F:G)+3,FALSE),"Do not enter data")</f>
        <v>Do not enter data</v>
      </c>
      <c r="D44" s="323" t="str">
        <f>IFERROR(VLOOKUP(Government_revenues_table[[#This Row],[GFS Classification]],[3]!Table6_GFS_codes_classification[#Data],COLUMNS($F:H)+3,FALSE),"Do not enter data")</f>
        <v>Do not enter data</v>
      </c>
      <c r="E44" s="323" t="str">
        <f>IFERROR(VLOOKUP(Government_revenues_table[[#This Row],[GFS Classification]],[3]!Table6_GFS_codes_classification[#Data],COLUMNS($F:I)+3,FALSE),"Do not enter data")</f>
        <v>Do not enter data</v>
      </c>
      <c r="F44" s="23" t="s">
        <v>743</v>
      </c>
      <c r="G44" s="23" t="s">
        <v>619</v>
      </c>
      <c r="H44" s="23" t="s">
        <v>1240</v>
      </c>
      <c r="I44" s="23" t="s">
        <v>1003</v>
      </c>
      <c r="J44" s="281">
        <v>24203297.59</v>
      </c>
      <c r="K44" s="321" t="s">
        <v>935</v>
      </c>
    </row>
    <row r="45" spans="2:11" hidden="1" x14ac:dyDescent="0.35">
      <c r="B45" s="319" t="str">
        <f>IFERROR(VLOOKUP(Government_revenues_table[[#This Row],[GFS Classification]],[3]!Table6_GFS_codes_classification[#Data],COLUMNS($F:F)+3,FALSE),"Do not enter data")</f>
        <v>Do not enter data</v>
      </c>
      <c r="C45" s="319" t="str">
        <f>IFERROR(VLOOKUP(Government_revenues_table[[#This Row],[GFS Classification]],[3]!Table6_GFS_codes_classification[#Data],COLUMNS($F:G)+3,FALSE),"Do not enter data")</f>
        <v>Do not enter data</v>
      </c>
      <c r="D45" s="319" t="str">
        <f>IFERROR(VLOOKUP(Government_revenues_table[[#This Row],[GFS Classification]],[3]!Table6_GFS_codes_classification[#Data],COLUMNS($F:H)+3,FALSE),"Do not enter data")</f>
        <v>Do not enter data</v>
      </c>
      <c r="E45" s="319" t="str">
        <f>IFERROR(VLOOKUP(Government_revenues_table[[#This Row],[GFS Classification]],[3]!Table6_GFS_codes_classification[#Data],COLUMNS($F:I)+3,FALSE),"Do not enter data")</f>
        <v>Do not enter data</v>
      </c>
      <c r="F45" s="23" t="s">
        <v>739</v>
      </c>
      <c r="G45" s="23" t="s">
        <v>1064</v>
      </c>
      <c r="H45" s="23" t="s">
        <v>1241</v>
      </c>
      <c r="I45" s="23" t="s">
        <v>1003</v>
      </c>
      <c r="J45" s="281">
        <v>4669891</v>
      </c>
      <c r="K45" s="321" t="s">
        <v>935</v>
      </c>
    </row>
    <row r="46" spans="2:11" hidden="1" x14ac:dyDescent="0.35">
      <c r="B46" s="319" t="str">
        <f>IFERROR(VLOOKUP(Government_revenues_table[[#This Row],[GFS Classification]],[3]!Table6_GFS_codes_classification[#Data],COLUMNS($F:F)+3,FALSE),"Do not enter data")</f>
        <v>Do not enter data</v>
      </c>
      <c r="C46" s="319" t="str">
        <f>IFERROR(VLOOKUP(Government_revenues_table[[#This Row],[GFS Classification]],[3]!Table6_GFS_codes_classification[#Data],COLUMNS($F:G)+3,FALSE),"Do not enter data")</f>
        <v>Do not enter data</v>
      </c>
      <c r="D46" s="319" t="str">
        <f>IFERROR(VLOOKUP(Government_revenues_table[[#This Row],[GFS Classification]],[3]!Table6_GFS_codes_classification[#Data],COLUMNS($F:H)+3,FALSE),"Do not enter data")</f>
        <v>Do not enter data</v>
      </c>
      <c r="E46" s="319" t="str">
        <f>IFERROR(VLOOKUP(Government_revenues_table[[#This Row],[GFS Classification]],[3]!Table6_GFS_codes_classification[#Data],COLUMNS($F:I)+3,FALSE),"Do not enter data")</f>
        <v>Do not enter data</v>
      </c>
      <c r="F46" s="23" t="s">
        <v>739</v>
      </c>
      <c r="G46" s="23" t="s">
        <v>619</v>
      </c>
      <c r="H46" s="23" t="s">
        <v>1241</v>
      </c>
      <c r="I46" s="23" t="s">
        <v>1003</v>
      </c>
      <c r="J46" s="281">
        <v>50043115.329999998</v>
      </c>
      <c r="K46" s="321" t="s">
        <v>935</v>
      </c>
    </row>
    <row r="47" spans="2:11" x14ac:dyDescent="0.35">
      <c r="B47" s="319" t="str">
        <f>IFERROR(VLOOKUP(Government_revenues_table[[#This Row],[GFS Classification]],[3]!Table6_GFS_codes_classification[#Data],COLUMNS($F:F)+3,FALSE),"Do not enter data")</f>
        <v>Do not enter data</v>
      </c>
      <c r="C47" s="319" t="str">
        <f>IFERROR(VLOOKUP(Government_revenues_table[[#This Row],[GFS Classification]],[3]!Table6_GFS_codes_classification[#Data],COLUMNS($F:G)+3,FALSE),"Do not enter data")</f>
        <v>Do not enter data</v>
      </c>
      <c r="D47" s="319" t="str">
        <f>IFERROR(VLOOKUP(Government_revenues_table[[#This Row],[GFS Classification]],[3]!Table6_GFS_codes_classification[#Data],COLUMNS($F:H)+3,FALSE),"Do not enter data")</f>
        <v>Do not enter data</v>
      </c>
      <c r="E47" s="319" t="str">
        <f>IFERROR(VLOOKUP(Government_revenues_table[[#This Row],[GFS Classification]],[3]!Table6_GFS_codes_classification[#Data],COLUMNS($F:I)+3,FALSE),"Do not enter data")</f>
        <v>Do not enter data</v>
      </c>
      <c r="F47" s="23" t="s">
        <v>731</v>
      </c>
      <c r="G47" s="23" t="s">
        <v>619</v>
      </c>
      <c r="H47" s="23" t="s">
        <v>1242</v>
      </c>
      <c r="I47" s="23" t="s">
        <v>1002</v>
      </c>
      <c r="J47" s="281">
        <v>497586575.74187797</v>
      </c>
      <c r="K47" s="321" t="s">
        <v>935</v>
      </c>
    </row>
    <row r="48" spans="2:11" hidden="1" x14ac:dyDescent="0.35">
      <c r="B48" s="319"/>
      <c r="C48" s="319"/>
      <c r="D48" s="319"/>
      <c r="E48" s="319"/>
      <c r="F48" s="23" t="s">
        <v>725</v>
      </c>
      <c r="G48" s="23" t="s">
        <v>619</v>
      </c>
      <c r="H48" s="23" t="s">
        <v>1243</v>
      </c>
      <c r="I48" s="23" t="s">
        <v>1008</v>
      </c>
      <c r="J48" s="281">
        <v>993244.9817982699</v>
      </c>
      <c r="K48" s="321" t="s">
        <v>935</v>
      </c>
    </row>
    <row r="49" spans="2:11" hidden="1" x14ac:dyDescent="0.35">
      <c r="B49" s="319"/>
      <c r="C49" s="319"/>
      <c r="D49" s="319"/>
      <c r="E49" s="319"/>
      <c r="F49" s="23" t="s">
        <v>725</v>
      </c>
      <c r="G49" s="23" t="s">
        <v>1064</v>
      </c>
      <c r="H49" s="23" t="s">
        <v>1244</v>
      </c>
      <c r="I49" s="23" t="s">
        <v>999</v>
      </c>
      <c r="J49" s="281">
        <v>4985478.4891203986</v>
      </c>
      <c r="K49" s="321" t="s">
        <v>935</v>
      </c>
    </row>
    <row r="50" spans="2:11" hidden="1" x14ac:dyDescent="0.35">
      <c r="B50" s="319"/>
      <c r="C50" s="319"/>
      <c r="D50" s="319"/>
      <c r="E50" s="319"/>
      <c r="F50" s="23" t="s">
        <v>725</v>
      </c>
      <c r="G50" s="23" t="s">
        <v>619</v>
      </c>
      <c r="H50" s="23" t="s">
        <v>1245</v>
      </c>
      <c r="I50" s="23" t="s">
        <v>999</v>
      </c>
      <c r="J50" s="281">
        <v>6551986.9201859012</v>
      </c>
      <c r="K50" s="321" t="s">
        <v>935</v>
      </c>
    </row>
    <row r="51" spans="2:11" hidden="1" x14ac:dyDescent="0.35">
      <c r="B51" s="319"/>
      <c r="C51" s="319"/>
      <c r="D51" s="319"/>
      <c r="E51" s="319"/>
      <c r="F51" s="23" t="s">
        <v>725</v>
      </c>
      <c r="G51" s="23" t="s">
        <v>619</v>
      </c>
      <c r="H51" s="23" t="s">
        <v>1246</v>
      </c>
      <c r="I51" s="23" t="s">
        <v>1010</v>
      </c>
      <c r="J51" s="281">
        <v>10452393.579999985</v>
      </c>
      <c r="K51" s="321" t="s">
        <v>935</v>
      </c>
    </row>
    <row r="52" spans="2:11" hidden="1" x14ac:dyDescent="0.35">
      <c r="B52" s="319"/>
      <c r="C52" s="319"/>
      <c r="D52" s="319"/>
      <c r="E52" s="319"/>
      <c r="F52" s="23" t="s">
        <v>752</v>
      </c>
      <c r="G52" s="23" t="s">
        <v>619</v>
      </c>
      <c r="H52" s="23" t="s">
        <v>1247</v>
      </c>
      <c r="I52" s="23" t="s">
        <v>1003</v>
      </c>
      <c r="J52" s="281">
        <v>26183175.350000001</v>
      </c>
      <c r="K52" s="321" t="s">
        <v>935</v>
      </c>
    </row>
    <row r="53" spans="2:11" hidden="1" x14ac:dyDescent="0.35">
      <c r="B53" s="319"/>
      <c r="C53" s="319"/>
      <c r="D53" s="319"/>
      <c r="E53" s="319"/>
      <c r="F53" s="23" t="s">
        <v>752</v>
      </c>
      <c r="G53" s="23" t="s">
        <v>619</v>
      </c>
      <c r="H53" s="23" t="s">
        <v>1248</v>
      </c>
      <c r="I53" s="23" t="s">
        <v>1003</v>
      </c>
      <c r="J53" s="281">
        <v>981604</v>
      </c>
      <c r="K53" s="321" t="s">
        <v>935</v>
      </c>
    </row>
    <row r="54" spans="2:11" hidden="1" x14ac:dyDescent="0.35">
      <c r="B54" s="319"/>
      <c r="C54" s="319"/>
      <c r="D54" s="319"/>
      <c r="E54" s="319"/>
      <c r="F54" s="23" t="s">
        <v>752</v>
      </c>
      <c r="G54" s="23" t="s">
        <v>619</v>
      </c>
      <c r="H54" s="23" t="s">
        <v>1249</v>
      </c>
      <c r="I54" s="23" t="s">
        <v>1003</v>
      </c>
      <c r="J54" s="281">
        <v>450000</v>
      </c>
      <c r="K54" s="321" t="s">
        <v>935</v>
      </c>
    </row>
    <row r="55" spans="2:11" hidden="1" x14ac:dyDescent="0.35">
      <c r="B55" s="319"/>
      <c r="C55" s="319"/>
      <c r="D55" s="319"/>
      <c r="E55" s="319"/>
      <c r="F55" s="23" t="s">
        <v>752</v>
      </c>
      <c r="G55" s="23" t="s">
        <v>619</v>
      </c>
      <c r="H55" s="23" t="s">
        <v>1250</v>
      </c>
      <c r="I55" s="23" t="s">
        <v>1003</v>
      </c>
      <c r="J55" s="281">
        <v>7066592.4800000004</v>
      </c>
      <c r="K55" s="321" t="s">
        <v>935</v>
      </c>
    </row>
    <row r="56" spans="2:11" hidden="1" x14ac:dyDescent="0.35">
      <c r="B56" s="319"/>
      <c r="C56" s="319"/>
      <c r="D56" s="319"/>
      <c r="E56" s="319"/>
      <c r="F56" s="23" t="s">
        <v>752</v>
      </c>
      <c r="G56" s="23" t="s">
        <v>619</v>
      </c>
      <c r="H56" s="23" t="s">
        <v>1251</v>
      </c>
      <c r="I56" s="23" t="s">
        <v>1010</v>
      </c>
      <c r="J56" s="281">
        <v>12466122</v>
      </c>
      <c r="K56" s="321" t="s">
        <v>935</v>
      </c>
    </row>
    <row r="57" spans="2:11" hidden="1" x14ac:dyDescent="0.35">
      <c r="B57" s="319"/>
      <c r="C57" s="319"/>
      <c r="D57" s="319"/>
      <c r="E57" s="319"/>
      <c r="F57" s="23" t="s">
        <v>752</v>
      </c>
      <c r="G57" s="23" t="s">
        <v>1064</v>
      </c>
      <c r="H57" s="23" t="s">
        <v>1252</v>
      </c>
      <c r="I57" s="23" t="s">
        <v>1003</v>
      </c>
      <c r="J57" s="281">
        <v>150000</v>
      </c>
      <c r="K57" s="321" t="s">
        <v>935</v>
      </c>
    </row>
    <row r="58" spans="2:11" hidden="1" x14ac:dyDescent="0.35">
      <c r="B58" s="319"/>
      <c r="C58" s="319"/>
      <c r="D58" s="319"/>
      <c r="E58" s="319"/>
      <c r="F58" s="23" t="s">
        <v>752</v>
      </c>
      <c r="G58" s="23" t="s">
        <v>1064</v>
      </c>
      <c r="H58" s="23" t="s">
        <v>1252</v>
      </c>
      <c r="I58" s="23" t="s">
        <v>1005</v>
      </c>
      <c r="J58" s="281">
        <v>550000</v>
      </c>
      <c r="K58" s="321" t="s">
        <v>935</v>
      </c>
    </row>
    <row r="59" spans="2:11" hidden="1" x14ac:dyDescent="0.35">
      <c r="B59" s="319"/>
      <c r="C59" s="319"/>
      <c r="D59" s="319"/>
      <c r="E59" s="319"/>
      <c r="F59" s="23" t="s">
        <v>752</v>
      </c>
      <c r="G59" s="23" t="s">
        <v>619</v>
      </c>
      <c r="H59" s="23" t="s">
        <v>1254</v>
      </c>
      <c r="I59" s="23" t="s">
        <v>1003</v>
      </c>
      <c r="J59" s="281">
        <v>225000</v>
      </c>
      <c r="K59" s="321" t="s">
        <v>935</v>
      </c>
    </row>
    <row r="60" spans="2:11" hidden="1" x14ac:dyDescent="0.35">
      <c r="B60" s="319"/>
      <c r="C60" s="319"/>
      <c r="D60" s="319"/>
      <c r="E60" s="319"/>
      <c r="F60" s="23" t="s">
        <v>752</v>
      </c>
      <c r="G60" s="23" t="s">
        <v>619</v>
      </c>
      <c r="H60" s="23" t="s">
        <v>1255</v>
      </c>
      <c r="I60" s="23" t="s">
        <v>1012</v>
      </c>
      <c r="J60" s="281">
        <v>21950659.060000002</v>
      </c>
      <c r="K60" s="321" t="s">
        <v>935</v>
      </c>
    </row>
    <row r="61" spans="2:11" hidden="1" x14ac:dyDescent="0.35">
      <c r="B61" s="319"/>
      <c r="C61" s="319"/>
      <c r="D61" s="319"/>
      <c r="E61" s="319"/>
      <c r="F61" s="23" t="s">
        <v>717</v>
      </c>
      <c r="G61" s="23" t="s">
        <v>1064</v>
      </c>
      <c r="H61" s="23" t="s">
        <v>1256</v>
      </c>
      <c r="I61" s="23" t="s">
        <v>1001</v>
      </c>
      <c r="J61" s="281">
        <v>73658646.656034142</v>
      </c>
      <c r="K61" s="321" t="s">
        <v>935</v>
      </c>
    </row>
    <row r="62" spans="2:11" hidden="1" x14ac:dyDescent="0.35">
      <c r="B62" s="319"/>
      <c r="C62" s="319"/>
      <c r="D62" s="319"/>
      <c r="E62" s="319"/>
      <c r="F62" s="23" t="s">
        <v>717</v>
      </c>
      <c r="G62" s="23" t="s">
        <v>619</v>
      </c>
      <c r="H62" s="23" t="s">
        <v>1256</v>
      </c>
      <c r="I62" s="23" t="s">
        <v>1001</v>
      </c>
      <c r="J62" s="281">
        <v>766404707.55320191</v>
      </c>
      <c r="K62" s="321" t="s">
        <v>935</v>
      </c>
    </row>
    <row r="63" spans="2:11" hidden="1" x14ac:dyDescent="0.35">
      <c r="B63" s="319"/>
      <c r="C63" s="319"/>
      <c r="D63" s="319"/>
      <c r="E63" s="319"/>
      <c r="F63" s="23" t="s">
        <v>717</v>
      </c>
      <c r="G63" s="23" t="s">
        <v>1064</v>
      </c>
      <c r="H63" s="23" t="s">
        <v>1257</v>
      </c>
      <c r="I63" s="23" t="s">
        <v>1001</v>
      </c>
      <c r="J63" s="281">
        <v>2997052.8281094967</v>
      </c>
      <c r="K63" s="321" t="s">
        <v>935</v>
      </c>
    </row>
    <row r="64" spans="2:11" hidden="1" x14ac:dyDescent="0.35">
      <c r="B64" s="319"/>
      <c r="C64" s="319"/>
      <c r="D64" s="319"/>
      <c r="E64" s="319"/>
      <c r="F64" s="23" t="s">
        <v>717</v>
      </c>
      <c r="G64" s="23" t="s">
        <v>619</v>
      </c>
      <c r="H64" s="23" t="s">
        <v>1257</v>
      </c>
      <c r="I64" s="23" t="s">
        <v>1001</v>
      </c>
      <c r="J64" s="281">
        <v>195144538.83769605</v>
      </c>
      <c r="K64" s="321" t="s">
        <v>935</v>
      </c>
    </row>
    <row r="65" spans="2:11" hidden="1" x14ac:dyDescent="0.35">
      <c r="B65" s="319"/>
      <c r="C65" s="319"/>
      <c r="D65" s="319"/>
      <c r="E65" s="319"/>
      <c r="F65" s="23" t="s">
        <v>717</v>
      </c>
      <c r="G65" s="23" t="s">
        <v>1064</v>
      </c>
      <c r="H65" s="23" t="s">
        <v>1258</v>
      </c>
      <c r="I65" s="23" t="s">
        <v>999</v>
      </c>
      <c r="J65" s="281">
        <v>76592224.849999994</v>
      </c>
      <c r="K65" s="321" t="s">
        <v>935</v>
      </c>
    </row>
    <row r="66" spans="2:11" hidden="1" x14ac:dyDescent="0.35">
      <c r="B66" s="319"/>
      <c r="C66" s="319"/>
      <c r="D66" s="319"/>
      <c r="E66" s="319"/>
      <c r="F66" s="23" t="s">
        <v>717</v>
      </c>
      <c r="G66" s="23" t="s">
        <v>1064</v>
      </c>
      <c r="H66" s="23" t="s">
        <v>1259</v>
      </c>
      <c r="I66" s="23" t="s">
        <v>999</v>
      </c>
      <c r="J66" s="281">
        <v>22977622.359999999</v>
      </c>
      <c r="K66" s="321" t="s">
        <v>935</v>
      </c>
    </row>
    <row r="67" spans="2:11" hidden="1" x14ac:dyDescent="0.35">
      <c r="B67" s="319"/>
      <c r="C67" s="319"/>
      <c r="D67" s="319"/>
      <c r="E67" s="319"/>
      <c r="F67" s="23" t="s">
        <v>721</v>
      </c>
      <c r="G67" s="23" t="s">
        <v>619</v>
      </c>
      <c r="H67" s="23" t="s">
        <v>1260</v>
      </c>
      <c r="I67" s="23" t="s">
        <v>1001</v>
      </c>
      <c r="J67" s="281">
        <v>10080184.386693798</v>
      </c>
      <c r="K67" s="321" t="s">
        <v>935</v>
      </c>
    </row>
    <row r="68" spans="2:11" hidden="1" x14ac:dyDescent="0.35">
      <c r="B68" s="319"/>
      <c r="C68" s="319"/>
      <c r="D68" s="319"/>
      <c r="E68" s="319"/>
      <c r="F68" s="23" t="s">
        <v>721</v>
      </c>
      <c r="G68" s="23" t="s">
        <v>619</v>
      </c>
      <c r="H68" s="23" t="s">
        <v>1261</v>
      </c>
      <c r="I68" s="23" t="s">
        <v>1001</v>
      </c>
      <c r="J68" s="281">
        <v>16015484.578540958</v>
      </c>
      <c r="K68" s="321" t="s">
        <v>935</v>
      </c>
    </row>
    <row r="69" spans="2:11" hidden="1" x14ac:dyDescent="0.35">
      <c r="B69" s="319"/>
      <c r="C69" s="319"/>
      <c r="D69" s="319"/>
      <c r="E69" s="319"/>
      <c r="F69" s="23" t="s">
        <v>1262</v>
      </c>
      <c r="G69" s="23" t="s">
        <v>619</v>
      </c>
      <c r="H69" s="23" t="s">
        <v>1263</v>
      </c>
      <c r="I69" s="23" t="s">
        <v>1003</v>
      </c>
      <c r="J69" s="281">
        <v>350000</v>
      </c>
      <c r="K69" s="321" t="s">
        <v>935</v>
      </c>
    </row>
    <row r="70" spans="2:11" hidden="1" x14ac:dyDescent="0.35">
      <c r="B70" s="319"/>
      <c r="C70" s="319"/>
      <c r="D70" s="319"/>
      <c r="E70" s="319"/>
      <c r="F70" s="23" t="s">
        <v>1264</v>
      </c>
      <c r="G70" s="23" t="s">
        <v>1064</v>
      </c>
      <c r="H70" s="23" t="s">
        <v>1265</v>
      </c>
      <c r="I70" s="23" t="s">
        <v>999</v>
      </c>
      <c r="J70" s="281">
        <v>12596490.379999999</v>
      </c>
      <c r="K70" s="321" t="s">
        <v>935</v>
      </c>
    </row>
    <row r="71" spans="2:11" hidden="1" x14ac:dyDescent="0.35">
      <c r="B71" s="319"/>
      <c r="C71" s="319"/>
      <c r="D71" s="319"/>
      <c r="E71" s="319"/>
      <c r="F71" s="23" t="s">
        <v>743</v>
      </c>
      <c r="G71" s="23" t="s">
        <v>619</v>
      </c>
      <c r="H71" s="23" t="s">
        <v>1266</v>
      </c>
      <c r="I71" s="23" t="s">
        <v>999</v>
      </c>
      <c r="J71" s="281">
        <v>310500</v>
      </c>
      <c r="K71" s="321" t="s">
        <v>935</v>
      </c>
    </row>
    <row r="72" spans="2:11" hidden="1" x14ac:dyDescent="0.35">
      <c r="B72" s="319"/>
      <c r="C72" s="319"/>
      <c r="D72" s="319"/>
      <c r="E72" s="319"/>
      <c r="F72" s="23" t="s">
        <v>743</v>
      </c>
      <c r="G72" s="23" t="s">
        <v>619</v>
      </c>
      <c r="H72" s="23" t="s">
        <v>1267</v>
      </c>
      <c r="I72" s="23" t="s">
        <v>1011</v>
      </c>
      <c r="J72" s="281">
        <v>57937286.675836243</v>
      </c>
      <c r="K72" s="321" t="s">
        <v>935</v>
      </c>
    </row>
    <row r="73" spans="2:11" hidden="1" x14ac:dyDescent="0.35">
      <c r="B73" s="319"/>
      <c r="C73" s="319"/>
      <c r="D73" s="319"/>
      <c r="E73" s="319"/>
      <c r="F73" s="23" t="s">
        <v>743</v>
      </c>
      <c r="G73" s="23" t="s">
        <v>619</v>
      </c>
      <c r="H73" s="23" t="s">
        <v>1268</v>
      </c>
      <c r="I73" s="23" t="s">
        <v>1269</v>
      </c>
      <c r="J73" s="281">
        <v>13274536.859999999</v>
      </c>
      <c r="K73" s="321" t="s">
        <v>935</v>
      </c>
    </row>
    <row r="74" spans="2:11" hidden="1" x14ac:dyDescent="0.35">
      <c r="B74" s="319"/>
      <c r="C74" s="319"/>
      <c r="D74" s="319"/>
      <c r="E74" s="319"/>
      <c r="F74" s="23" t="s">
        <v>743</v>
      </c>
      <c r="G74" s="23" t="s">
        <v>619</v>
      </c>
      <c r="H74" s="23" t="s">
        <v>1270</v>
      </c>
      <c r="I74" s="23" t="s">
        <v>1008</v>
      </c>
      <c r="J74" s="281">
        <v>134862686.18974981</v>
      </c>
      <c r="K74" s="321" t="s">
        <v>935</v>
      </c>
    </row>
    <row r="75" spans="2:11" hidden="1" x14ac:dyDescent="0.35">
      <c r="B75" s="319"/>
      <c r="C75" s="319"/>
      <c r="D75" s="319"/>
      <c r="E75" s="319"/>
      <c r="F75" s="23" t="s">
        <v>743</v>
      </c>
      <c r="G75" s="23" t="s">
        <v>619</v>
      </c>
      <c r="H75" s="23" t="s">
        <v>1271</v>
      </c>
      <c r="I75" s="23" t="s">
        <v>999</v>
      </c>
      <c r="J75" s="281">
        <v>221159148.53240773</v>
      </c>
      <c r="K75" s="321" t="s">
        <v>935</v>
      </c>
    </row>
    <row r="76" spans="2:11" hidden="1" x14ac:dyDescent="0.35">
      <c r="B76" s="319"/>
      <c r="C76" s="319"/>
      <c r="D76" s="319"/>
      <c r="E76" s="319"/>
      <c r="F76" s="23" t="s">
        <v>743</v>
      </c>
      <c r="G76" s="23" t="s">
        <v>619</v>
      </c>
      <c r="H76" s="23" t="s">
        <v>1272</v>
      </c>
      <c r="I76" s="23" t="s">
        <v>999</v>
      </c>
      <c r="J76" s="281">
        <v>645511.02250993741</v>
      </c>
      <c r="K76" s="321" t="s">
        <v>935</v>
      </c>
    </row>
    <row r="77" spans="2:11" hidden="1" x14ac:dyDescent="0.35">
      <c r="B77" s="319"/>
      <c r="C77" s="319"/>
      <c r="D77" s="319"/>
      <c r="E77" s="319"/>
      <c r="F77" s="23" t="s">
        <v>743</v>
      </c>
      <c r="G77" s="23" t="s">
        <v>1064</v>
      </c>
      <c r="H77" s="23" t="s">
        <v>1272</v>
      </c>
      <c r="I77" s="23" t="s">
        <v>999</v>
      </c>
      <c r="J77" s="281">
        <v>23456165.07</v>
      </c>
      <c r="K77" s="321" t="s">
        <v>935</v>
      </c>
    </row>
    <row r="78" spans="2:11" hidden="1" x14ac:dyDescent="0.35">
      <c r="B78" s="319"/>
      <c r="C78" s="319"/>
      <c r="D78" s="319"/>
      <c r="E78" s="319"/>
      <c r="F78" s="23" t="s">
        <v>2759</v>
      </c>
      <c r="G78" s="23" t="s">
        <v>619</v>
      </c>
      <c r="H78" s="23" t="s">
        <v>1273</v>
      </c>
      <c r="I78" s="23" t="s">
        <v>1003</v>
      </c>
      <c r="J78" s="281">
        <v>18214490.48</v>
      </c>
      <c r="K78" s="321" t="s">
        <v>935</v>
      </c>
    </row>
    <row r="79" spans="2:11" hidden="1" x14ac:dyDescent="0.35">
      <c r="B79" s="319"/>
      <c r="C79" s="319"/>
      <c r="D79" s="319"/>
      <c r="E79" s="319"/>
      <c r="F79" s="23" t="s">
        <v>727</v>
      </c>
      <c r="G79" s="23" t="s">
        <v>1064</v>
      </c>
      <c r="H79" s="23" t="s">
        <v>1274</v>
      </c>
      <c r="I79" s="23" t="s">
        <v>1007</v>
      </c>
      <c r="J79" s="281">
        <v>21000</v>
      </c>
      <c r="K79" s="321" t="s">
        <v>935</v>
      </c>
    </row>
    <row r="80" spans="2:11" hidden="1" x14ac:dyDescent="0.35">
      <c r="B80" s="319"/>
      <c r="C80" s="319"/>
      <c r="D80" s="319"/>
      <c r="E80" s="319"/>
      <c r="F80" s="23" t="s">
        <v>727</v>
      </c>
      <c r="G80" s="23" t="s">
        <v>619</v>
      </c>
      <c r="H80" s="23" t="s">
        <v>1274</v>
      </c>
      <c r="I80" s="23" t="s">
        <v>1007</v>
      </c>
      <c r="J80" s="281">
        <v>44500</v>
      </c>
      <c r="K80" s="321" t="s">
        <v>935</v>
      </c>
    </row>
    <row r="81" spans="2:11" hidden="1" x14ac:dyDescent="0.35">
      <c r="B81" s="319"/>
      <c r="C81" s="319"/>
      <c r="D81" s="319"/>
      <c r="E81" s="319"/>
      <c r="F81" s="23" t="s">
        <v>733</v>
      </c>
      <c r="G81" s="23" t="s">
        <v>1064</v>
      </c>
      <c r="H81" s="23" t="s">
        <v>1275</v>
      </c>
      <c r="I81" s="23" t="s">
        <v>999</v>
      </c>
      <c r="J81" s="281">
        <v>3479449.3600000003</v>
      </c>
      <c r="K81" s="321" t="s">
        <v>935</v>
      </c>
    </row>
    <row r="82" spans="2:11" hidden="1" x14ac:dyDescent="0.35">
      <c r="B82" s="319"/>
      <c r="C82" s="319"/>
      <c r="D82" s="319"/>
      <c r="E82" s="319"/>
      <c r="F82" s="23" t="s">
        <v>733</v>
      </c>
      <c r="G82" s="23" t="s">
        <v>619</v>
      </c>
      <c r="H82" s="23" t="s">
        <v>1276</v>
      </c>
      <c r="I82" s="23" t="s">
        <v>1002</v>
      </c>
      <c r="J82" s="281">
        <v>154717034.7688992</v>
      </c>
      <c r="K82" s="321" t="s">
        <v>935</v>
      </c>
    </row>
    <row r="83" spans="2:11" x14ac:dyDescent="0.35">
      <c r="B83" s="319"/>
      <c r="C83" s="319"/>
      <c r="D83" s="319"/>
      <c r="E83" s="319"/>
      <c r="F83" s="23" t="s">
        <v>731</v>
      </c>
      <c r="G83" s="23" t="s">
        <v>619</v>
      </c>
      <c r="H83" s="23" t="s">
        <v>1277</v>
      </c>
      <c r="I83" s="23" t="s">
        <v>1269</v>
      </c>
      <c r="J83" s="281">
        <v>12432697.677731898</v>
      </c>
      <c r="K83" s="321" t="s">
        <v>935</v>
      </c>
    </row>
    <row r="84" spans="2:11" hidden="1" x14ac:dyDescent="0.35">
      <c r="B84" s="319"/>
      <c r="C84" s="319"/>
      <c r="D84" s="319"/>
      <c r="E84" s="319"/>
      <c r="F84" s="23" t="s">
        <v>729</v>
      </c>
      <c r="G84" s="23" t="s">
        <v>619</v>
      </c>
      <c r="H84" s="23" t="s">
        <v>1278</v>
      </c>
      <c r="I84" s="23" t="s">
        <v>1008</v>
      </c>
      <c r="J84" s="281">
        <v>227061.12819654372</v>
      </c>
      <c r="K84" s="321" t="s">
        <v>935</v>
      </c>
    </row>
    <row r="85" spans="2:11" hidden="1" x14ac:dyDescent="0.35">
      <c r="B85" s="319"/>
      <c r="C85" s="319"/>
      <c r="D85" s="319"/>
      <c r="E85" s="319"/>
      <c r="F85" s="23" t="s">
        <v>748</v>
      </c>
      <c r="G85" s="23" t="s">
        <v>1064</v>
      </c>
      <c r="H85" s="23" t="s">
        <v>1279</v>
      </c>
      <c r="I85" s="23" t="s">
        <v>1005</v>
      </c>
      <c r="J85" s="281">
        <v>200000</v>
      </c>
      <c r="K85" s="321" t="s">
        <v>935</v>
      </c>
    </row>
    <row r="86" spans="2:11" hidden="1" x14ac:dyDescent="0.35">
      <c r="B86" s="319"/>
      <c r="C86" s="319"/>
      <c r="D86" s="319"/>
      <c r="E86" s="319"/>
      <c r="F86" s="23" t="s">
        <v>748</v>
      </c>
      <c r="G86" s="23" t="s">
        <v>1064</v>
      </c>
      <c r="H86" s="23" t="s">
        <v>1280</v>
      </c>
      <c r="I86" s="23" t="s">
        <v>1005</v>
      </c>
      <c r="J86" s="281">
        <v>300000</v>
      </c>
      <c r="K86" s="321" t="s">
        <v>935</v>
      </c>
    </row>
    <row r="87" spans="2:11" x14ac:dyDescent="0.35">
      <c r="B87" s="319"/>
      <c r="C87" s="319"/>
      <c r="D87" s="319"/>
      <c r="E87" s="319"/>
      <c r="F87" s="324"/>
      <c r="K87" s="321"/>
    </row>
    <row r="88" spans="2:11" ht="14.5" thickBot="1" x14ac:dyDescent="0.4"/>
    <row r="89" spans="2:11" ht="16.5" thickBot="1" x14ac:dyDescent="0.45">
      <c r="I89" s="325" t="s">
        <v>758</v>
      </c>
      <c r="J89" s="326">
        <f>SUMIF(Government_revenues_table[Currency],"USD",Government_revenues_table[Revenue value])+(IFERROR(SUMIF(Government_revenues_table[Currency],"&lt;&gt;USD",Government_revenues_table[Revenue value])/#REF!,0))</f>
        <v>2749392602.490438</v>
      </c>
      <c r="K89" s="327"/>
    </row>
    <row r="90" spans="2:11" ht="21" customHeight="1" thickBot="1" x14ac:dyDescent="0.4"/>
    <row r="91" spans="2:11" ht="16.5" thickBot="1" x14ac:dyDescent="0.45">
      <c r="I91" s="325" t="str">
        <f>"Total en "&amp;'[3]Partie 1 - Présentation'!E17</f>
        <v>Total en CDF</v>
      </c>
      <c r="J91" s="328">
        <f>IF('[3]Partie 1 - Présentation'!$E$62="USD",0,SUMIF(Government_revenues_table[Currency],'[3]Partie 1 - Présentation'!$E$62,Government_revenues_table[Revenue value]))+(IFERROR(SUMIF(Government_revenues_table[Currency],"USD",Government_revenues_table[Revenue value])*'[3]Partie 1 - Présentation'!$E$63,0))</f>
        <v>4454016016034.5098</v>
      </c>
      <c r="K91" s="327"/>
    </row>
    <row r="95" spans="2:11" ht="22.5" x14ac:dyDescent="0.35">
      <c r="F95" s="329" t="s">
        <v>759</v>
      </c>
      <c r="G95" s="316"/>
      <c r="H95" s="316"/>
      <c r="I95" s="316"/>
      <c r="J95" s="330"/>
      <c r="K95" s="316"/>
    </row>
    <row r="96" spans="2:11" x14ac:dyDescent="0.35">
      <c r="F96" s="331" t="s">
        <v>760</v>
      </c>
      <c r="G96" s="332"/>
      <c r="H96" s="332"/>
      <c r="I96" s="332"/>
      <c r="J96" s="333"/>
      <c r="K96" s="333"/>
    </row>
    <row r="97" spans="6:14" x14ac:dyDescent="0.35">
      <c r="F97" s="331"/>
      <c r="G97" s="332"/>
      <c r="H97" s="332"/>
      <c r="I97" s="332"/>
      <c r="J97" s="333"/>
      <c r="K97" s="333"/>
    </row>
    <row r="98" spans="6:14" x14ac:dyDescent="0.35">
      <c r="F98" s="331"/>
      <c r="G98" s="332"/>
      <c r="H98" s="332"/>
      <c r="I98" s="332"/>
      <c r="J98" s="333"/>
      <c r="K98" s="333"/>
      <c r="N98" s="334"/>
    </row>
    <row r="99" spans="6:14" x14ac:dyDescent="0.35">
      <c r="F99" s="331" t="s">
        <v>770</v>
      </c>
      <c r="G99" s="332" t="s">
        <v>761</v>
      </c>
      <c r="H99" s="332"/>
      <c r="I99" s="332"/>
      <c r="J99" s="333"/>
      <c r="K99" s="333"/>
      <c r="N99" s="334"/>
    </row>
    <row r="100" spans="6:14" x14ac:dyDescent="0.35">
      <c r="F100" s="331" t="s">
        <v>771</v>
      </c>
      <c r="G100" s="332" t="s">
        <v>762</v>
      </c>
      <c r="H100" s="332"/>
      <c r="I100" s="332"/>
      <c r="J100" s="333"/>
      <c r="K100" s="333"/>
    </row>
    <row r="101" spans="6:14" x14ac:dyDescent="0.35">
      <c r="F101" s="331"/>
      <c r="G101" s="335" t="s">
        <v>602</v>
      </c>
      <c r="H101" s="335" t="s">
        <v>763</v>
      </c>
      <c r="I101" s="335" t="s">
        <v>764</v>
      </c>
      <c r="J101" s="336" t="s">
        <v>765</v>
      </c>
      <c r="K101" s="337" t="s">
        <v>616</v>
      </c>
    </row>
    <row r="102" spans="6:14" x14ac:dyDescent="0.35">
      <c r="F102" s="331"/>
      <c r="G102" s="338" t="s">
        <v>35</v>
      </c>
      <c r="H102" s="338" t="s">
        <v>766</v>
      </c>
      <c r="I102" s="338" t="s">
        <v>768</v>
      </c>
      <c r="J102" s="339"/>
      <c r="K102" s="333" t="s">
        <v>935</v>
      </c>
    </row>
    <row r="103" spans="6:14" x14ac:dyDescent="0.35">
      <c r="F103" s="331"/>
      <c r="G103" s="332" t="s">
        <v>1281</v>
      </c>
      <c r="H103" s="332" t="s">
        <v>767</v>
      </c>
      <c r="I103" s="332" t="s">
        <v>768</v>
      </c>
      <c r="J103" s="333"/>
      <c r="K103" s="340" t="s">
        <v>935</v>
      </c>
    </row>
    <row r="104" spans="6:14" ht="14.5" thickBot="1" x14ac:dyDescent="0.4">
      <c r="F104" s="331"/>
      <c r="G104" s="341" t="s">
        <v>769</v>
      </c>
      <c r="H104" s="341"/>
      <c r="I104" s="341"/>
      <c r="J104" s="342"/>
      <c r="K104" s="340" t="s">
        <v>935</v>
      </c>
    </row>
    <row r="105" spans="6:14" ht="14.5" thickTop="1" x14ac:dyDescent="0.35">
      <c r="F105" s="331" t="s">
        <v>772</v>
      </c>
      <c r="G105" s="332" t="s">
        <v>775</v>
      </c>
      <c r="H105" s="332"/>
      <c r="I105" s="332"/>
      <c r="J105" s="333"/>
      <c r="K105" s="333"/>
    </row>
    <row r="106" spans="6:14" x14ac:dyDescent="0.35">
      <c r="F106" s="331" t="s">
        <v>773</v>
      </c>
      <c r="G106" s="332" t="s">
        <v>775</v>
      </c>
      <c r="H106" s="332"/>
      <c r="I106" s="332"/>
      <c r="J106" s="333"/>
      <c r="K106" s="333"/>
    </row>
    <row r="107" spans="6:14" x14ac:dyDescent="0.35">
      <c r="F107" s="331" t="s">
        <v>774</v>
      </c>
      <c r="G107" s="332" t="s">
        <v>775</v>
      </c>
      <c r="H107" s="332"/>
      <c r="I107" s="332"/>
      <c r="J107" s="333"/>
      <c r="K107" s="333"/>
    </row>
    <row r="108" spans="6:14" x14ac:dyDescent="0.35">
      <c r="F108" s="331"/>
      <c r="G108" s="332"/>
      <c r="H108" s="332"/>
      <c r="I108" s="332"/>
      <c r="J108" s="333"/>
      <c r="K108" s="333"/>
    </row>
    <row r="109" spans="6:14" x14ac:dyDescent="0.35">
      <c r="F109" s="331"/>
      <c r="G109" s="332"/>
      <c r="H109" s="332"/>
      <c r="I109" s="332"/>
      <c r="J109" s="333"/>
      <c r="K109" s="333"/>
    </row>
    <row r="110" spans="6:14" ht="18.75" customHeight="1" x14ac:dyDescent="0.35">
      <c r="F110" s="331"/>
      <c r="G110" s="332"/>
      <c r="H110" s="332"/>
      <c r="I110" s="332"/>
      <c r="J110" s="333"/>
      <c r="K110" s="333"/>
    </row>
    <row r="111" spans="6:14" ht="15.75" customHeight="1" x14ac:dyDescent="0.35">
      <c r="F111" s="331"/>
      <c r="G111" s="332"/>
      <c r="H111" s="332"/>
      <c r="I111" s="332"/>
      <c r="J111" s="333"/>
      <c r="K111" s="333"/>
    </row>
    <row r="112" spans="6:14" x14ac:dyDescent="0.35">
      <c r="F112" s="331"/>
      <c r="G112" s="332"/>
      <c r="H112" s="332"/>
      <c r="I112" s="332"/>
      <c r="J112" s="333"/>
      <c r="K112" s="333"/>
    </row>
    <row r="113" spans="2:14" x14ac:dyDescent="0.35">
      <c r="F113" s="331"/>
      <c r="G113" s="332"/>
      <c r="H113" s="332"/>
      <c r="I113" s="332"/>
      <c r="J113" s="333"/>
      <c r="K113" s="333"/>
    </row>
    <row r="114" spans="2:14" ht="16" x14ac:dyDescent="0.35">
      <c r="F114" s="172"/>
      <c r="G114" s="172"/>
      <c r="H114" s="172"/>
      <c r="I114" s="172"/>
      <c r="J114" s="343"/>
      <c r="K114" s="172"/>
    </row>
    <row r="115" spans="2:14" ht="15.75" customHeight="1" x14ac:dyDescent="0.35"/>
    <row r="117" spans="2:14" s="61" customFormat="1" ht="17.25" hidden="1" customHeight="1" thickBot="1" x14ac:dyDescent="0.45">
      <c r="B117" s="400" t="s">
        <v>997</v>
      </c>
      <c r="C117" s="400"/>
      <c r="D117" s="400"/>
      <c r="E117" s="400"/>
      <c r="F117" s="400"/>
      <c r="G117" s="400"/>
      <c r="H117" s="400"/>
      <c r="I117" s="400"/>
      <c r="J117" s="400"/>
      <c r="K117" s="400"/>
      <c r="L117" s="400"/>
      <c r="M117" s="400"/>
      <c r="N117" s="400"/>
    </row>
    <row r="118" spans="2:14" s="61" customFormat="1" ht="24" hidden="1" customHeight="1" thickBot="1" x14ac:dyDescent="0.45">
      <c r="B118" s="410" t="s">
        <v>998</v>
      </c>
      <c r="C118" s="410"/>
      <c r="D118" s="410"/>
      <c r="E118" s="410"/>
      <c r="F118" s="410"/>
      <c r="G118" s="410"/>
      <c r="H118" s="410"/>
      <c r="I118" s="410"/>
      <c r="J118" s="410"/>
      <c r="K118" s="410"/>
      <c r="L118" s="410"/>
      <c r="M118" s="410"/>
      <c r="N118" s="410"/>
    </row>
    <row r="119" spans="2:14" s="61" customFormat="1" ht="19.5" hidden="1" customHeight="1" thickBot="1" x14ac:dyDescent="0.45">
      <c r="B119" s="427" t="s">
        <v>8</v>
      </c>
      <c r="C119" s="427"/>
      <c r="D119" s="427"/>
      <c r="E119" s="427"/>
      <c r="F119" s="427"/>
      <c r="G119" s="427"/>
      <c r="H119" s="427"/>
      <c r="I119" s="427"/>
      <c r="J119" s="427"/>
      <c r="K119" s="427"/>
      <c r="L119" s="427"/>
      <c r="M119" s="427"/>
      <c r="N119" s="427"/>
    </row>
    <row r="120" spans="2:14" s="61" customFormat="1" ht="18.75" hidden="1" customHeight="1" x14ac:dyDescent="0.4">
      <c r="B120" s="423" t="s">
        <v>9</v>
      </c>
      <c r="C120" s="423"/>
      <c r="D120" s="423"/>
      <c r="E120" s="423"/>
      <c r="F120" s="423"/>
      <c r="G120" s="423"/>
      <c r="H120" s="423"/>
      <c r="I120" s="423"/>
      <c r="J120" s="423"/>
      <c r="K120" s="423"/>
      <c r="L120" s="423"/>
      <c r="M120" s="423"/>
      <c r="N120" s="423"/>
    </row>
    <row r="121" spans="2:14" s="125" customFormat="1" ht="16.5" thickBot="1" x14ac:dyDescent="0.4">
      <c r="B121" s="263"/>
      <c r="C121" s="263"/>
      <c r="D121" s="263"/>
      <c r="E121" s="263"/>
      <c r="F121" s="263"/>
      <c r="G121" s="263"/>
      <c r="J121" s="344"/>
    </row>
    <row r="122" spans="2:14" ht="19" x14ac:dyDescent="0.35">
      <c r="F122" s="265" t="s">
        <v>11</v>
      </c>
      <c r="G122" s="61"/>
      <c r="H122" s="266"/>
      <c r="I122" s="61"/>
      <c r="J122" s="345"/>
      <c r="K122" s="266"/>
    </row>
    <row r="123" spans="2:14" ht="16" x14ac:dyDescent="0.35">
      <c r="F123" s="393" t="s">
        <v>12</v>
      </c>
      <c r="G123" s="393"/>
      <c r="H123" s="393"/>
      <c r="I123" s="61"/>
    </row>
  </sheetData>
  <sheetProtection insertRows="0"/>
  <protectedRanges>
    <protectedRange algorithmName="SHA-512" hashValue="19r0bVvPR7yZA0UiYij7Tv1CBk3noIABvFePbLhCJ4nk3L6A+Fy+RdPPS3STf+a52x4pG2PQK4FAkXK9epnlIA==" saltValue="gQC4yrLvnbJqxYZ0KSEoZA==" spinCount="100000" sqref="F87:G87 K22:K86 I87:K87 G22:G86" name="Government revenues"/>
  </protectedRanges>
  <mergeCells count="22">
    <mergeCell ref="B120:N120"/>
    <mergeCell ref="F123:H123"/>
    <mergeCell ref="M27:N27"/>
    <mergeCell ref="M28:N28"/>
    <mergeCell ref="P31:U31"/>
    <mergeCell ref="B117:N117"/>
    <mergeCell ref="B118:N118"/>
    <mergeCell ref="B119:N119"/>
    <mergeCell ref="M22:N26"/>
    <mergeCell ref="F9:J9"/>
    <mergeCell ref="M9:N9"/>
    <mergeCell ref="F10:J10"/>
    <mergeCell ref="M10:N14"/>
    <mergeCell ref="F11:J11"/>
    <mergeCell ref="F12:J12"/>
    <mergeCell ref="F13:J13"/>
    <mergeCell ref="F14:J14"/>
    <mergeCell ref="F15:J15"/>
    <mergeCell ref="F16:N16"/>
    <mergeCell ref="M19:N19"/>
    <mergeCell ref="F20:J20"/>
    <mergeCell ref="M21:N21"/>
  </mergeCells>
  <dataValidations count="12">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87" xr:uid="{4A8F72F6-9958-4312-B7A6-A045CEDA99DE}"/>
    <dataValidation type="list" allowBlank="1" showInputMessage="1" showErrorMessage="1" sqref="F87" xr:uid="{F670B46F-B4DD-45B6-9671-8EAEAE68F17C}">
      <formula1>GFS_list</formula1>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87" xr:uid="{0EB29DD7-8B99-467C-A08B-C40696083A93}">
      <formula1>0</formula1>
    </dataValidation>
    <dataValidation type="whole" allowBlank="1" showInputMessage="1" showErrorMessage="1" sqref="M18:N21" xr:uid="{8082BBE4-CFF4-4E8D-AEF6-4C7AC53A6882}">
      <formula1>444</formula1>
      <formula2>445</formula2>
    </dataValidation>
    <dataValidation type="whole" allowBlank="1" showInputMessage="1" showErrorMessage="1" errorTitle="Veuillez ne pas modifier" error="Veuillez ne pas modifier ces cellules" sqref="K21" xr:uid="{70600F1C-9417-4186-BC0E-286346C1869C}">
      <formula1>4</formula1>
      <formula2>5</formula2>
    </dataValidation>
    <dataValidation type="decimal" allowBlank="1" showInputMessage="1" showErrorMessage="1" errorTitle="Veuillez ne pas modifier" error="Veuillez ne pas modifier ces cellules" sqref="B121:G121" xr:uid="{C31BE4B5-AFD0-49BD-A8E5-355E4BCB2B2D}">
      <formula1>10000</formula1>
      <formula2>500000</formula2>
    </dataValidation>
    <dataValidation type="whole" allowBlank="1" showInputMessage="1" showErrorMessage="1" errorTitle="Veuillez ne pas modifier" error="Veuillez ne pas modifier ces cellules" sqref="F18 F21 M22:N28 B117:B120 F20:K20" xr:uid="{B6833C15-C6AA-4D46-8562-D1D56A7A0FBD}">
      <formula1>444</formula1>
      <formula2>445</formula2>
    </dataValidation>
    <dataValidation type="whole" errorStyle="warning" allowBlank="1" showInputMessage="1" showErrorMessage="1" errorTitle="Veuillez ne pas remplir" error="Ces cellules seront complétées automatiquement" sqref="J89 J91" xr:uid="{4C035D34-8B7D-43B1-9420-EA68FD74E0A7}">
      <formula1>44444</formula1>
      <formula2>44445</formula2>
    </dataValidation>
    <dataValidation allowBlank="1" showInputMessage="1" showErrorMessage="1" errorTitle="Veuillez ne pas modifier" error="Veuillez ne pas modifier ces cellules" sqref="I21 F123:H123" xr:uid="{0DCE42B7-6DAC-46DE-AFCB-A1A00D41DBF8}"/>
    <dataValidation type="list" showDropDown="1" showInputMessage="1" showErrorMessage="1" errorTitle="Veuillez ne pas modifier" error="Veuillez ne pas modifier ces cellules" sqref="M29:N29" xr:uid="{E2982D2F-0BF0-48AA-AB76-53A19569C71D}">
      <formula1>"#ERROR!"</formula1>
    </dataValidation>
    <dataValidation type="textLength" allowBlank="1" showInputMessage="1" showErrorMessage="1" errorTitle="Veuillez ne pas modifier" error="Veuillez ne pas modifier ces cellules" sqref="F95:K96 G21:H21 G18:K18 J20:J21" xr:uid="{047E2A31-D8AA-410A-99C4-5B474EA7C3CC}">
      <formula1>10000</formula1>
      <formula2>50000</formula2>
    </dataValidation>
    <dataValidation type="whole" allowBlank="1" showInputMessage="1" showErrorMessage="1" errorTitle="Veuillez ne pas modifier" error="Veuillez ne pas modifier ces cellules" sqref="F122:H122 I122:N123 F114:N116" xr:uid="{362CDEA2-7CCC-49CC-85E9-A2DE2363F22A}">
      <formula1>10000</formula1>
      <formula2>50000</formula2>
    </dataValidation>
  </dataValidations>
  <hyperlinks>
    <hyperlink ref="M19" r:id="rId1" location="r5-1" display="EITI Requirement 5.1" xr:uid="{E380F4B3-029B-498E-A174-67BA691D8DA1}"/>
    <hyperlink ref="F16:N16" r:id="rId2" display="If you have any questions, please contact data@eiti.org" xr:uid="{2FCE34FC-9AA5-43E2-A522-72098DDC184F}"/>
    <hyperlink ref="F20" r:id="rId3" location="r4-1" display="EITI Requirement 4.1" xr:uid="{7AC262E9-4E6D-49CF-8275-1124F8269042}"/>
    <hyperlink ref="F20:J20" r:id="rId4" location="r4-1" display=" Exigence ITIE 4.1.d.: Divulgation exhaustive de la part du gouvernement " xr:uid="{B1C4D34D-BAC6-4575-9C11-60EA11AA5673}"/>
    <hyperlink ref="B119:G119" r:id="rId5" display="Pour la version la plus récente des modèles de données résumées, consultez https://eiti.org/fr/document/modele-donnees-resumees-itie" xr:uid="{1D48B1C2-1C3F-4219-B226-2E3E3FA08C6D}"/>
    <hyperlink ref="B118:G118" r:id="rId6" display="Vous voulez en savoir plus sur votre pays ? Vérifiez si votre pays met en œuvre la Norme ITIE en visitant https://eiti.org/countries" xr:uid="{79C97006-2F5D-4339-83D1-B7A8CCD1CFDA}"/>
    <hyperlink ref="B120:G120" r:id="rId7" display="Give us your feedback or report a conflict in the data! Write to us at  data@eiti.org" xr:uid="{F1F446E8-210E-4D97-956B-63EF608DA9BF}"/>
    <hyperlink ref="M28:N28" r:id="rId8" display="or, https://www.imf.org/external/np/sta/gfsm/" xr:uid="{B5ECC516-F32D-4391-AF26-DE1D68C1DDDC}"/>
    <hyperlink ref="M27:N27" r:id="rId9" display="Pour plus d’orientations, visitez la page https://eiti.org/fr/document/modele-donnees-resumees-itie" xr:uid="{1FA2EEF9-A37A-4F09-8EA4-4A0285E4A4F4}"/>
    <hyperlink ref="M19:N19" r:id="rId10" location="r5-1" display="Exigence ITIE 5.1.b: Classification des revenus" xr:uid="{C138901C-C153-4F52-8401-0955D10F71FE}"/>
  </hyperlinks>
  <pageMargins left="0.7" right="0.7" top="0.75" bottom="0.75" header="0.3" footer="0.3"/>
  <pageSetup paperSize="9" orientation="portrait" r:id="rId11"/>
  <colBreaks count="1" manualBreakCount="1">
    <brk id="12" max="1048575" man="1"/>
  </colBreaks>
  <drawing r:id="rId12"/>
  <tableParts count="1">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548F8-3C4B-41D1-8F90-C0185E145A7A}">
  <sheetPr codeName="Sheet6"/>
  <dimension ref="B2:AB1008"/>
  <sheetViews>
    <sheetView showGridLines="0" topLeftCell="A5" zoomScale="80" zoomScaleNormal="80" workbookViewId="0">
      <selection activeCell="C459" sqref="C459"/>
    </sheetView>
  </sheetViews>
  <sheetFormatPr defaultColWidth="9.1796875" defaultRowHeight="14" x14ac:dyDescent="0.35"/>
  <cols>
    <col min="1" max="1" width="3.81640625" style="267" customWidth="1"/>
    <col min="2" max="2" width="9.6328125" style="267" customWidth="1"/>
    <col min="3" max="3" width="52.1796875" style="267" customWidth="1"/>
    <col min="4" max="4" width="32" style="267" customWidth="1"/>
    <col min="5" max="5" width="38.1796875" style="267" customWidth="1"/>
    <col min="6" max="6" width="17.1796875" style="267" customWidth="1"/>
    <col min="7" max="7" width="22.1796875" style="267" customWidth="1"/>
    <col min="8" max="8" width="25.453125" style="267" customWidth="1"/>
    <col min="9" max="9" width="20" style="267" customWidth="1"/>
    <col min="10" max="10" width="23" style="267" customWidth="1"/>
    <col min="11" max="11" width="27.54296875" style="267" customWidth="1"/>
    <col min="12" max="12" width="20" style="267" customWidth="1"/>
    <col min="13" max="13" width="9.1796875" style="267"/>
    <col min="14" max="14" width="15.1796875" style="267" customWidth="1"/>
    <col min="15" max="16" width="9.1796875" style="267"/>
    <col min="17" max="33" width="15.81640625" style="267" customWidth="1"/>
    <col min="34" max="16384" width="9.1796875" style="267"/>
  </cols>
  <sheetData>
    <row r="2" spans="2:28" ht="36.75" customHeight="1" x14ac:dyDescent="0.35">
      <c r="C2" s="268" t="s">
        <v>791</v>
      </c>
      <c r="D2" s="346"/>
      <c r="E2" s="346"/>
      <c r="F2" s="347"/>
      <c r="G2" s="346"/>
      <c r="H2" s="346"/>
      <c r="I2" s="346"/>
      <c r="J2" s="346"/>
      <c r="K2" s="346"/>
      <c r="L2" s="346"/>
    </row>
    <row r="3" spans="2:28" ht="21" customHeight="1" x14ac:dyDescent="0.35">
      <c r="C3" s="412" t="s">
        <v>0</v>
      </c>
      <c r="D3" s="412"/>
      <c r="E3" s="412"/>
      <c r="F3" s="412"/>
      <c r="G3" s="306"/>
      <c r="H3" s="306"/>
      <c r="I3" s="348"/>
      <c r="J3" s="306"/>
      <c r="K3" s="306"/>
      <c r="L3" s="306"/>
    </row>
    <row r="4" spans="2:28" ht="15.65" customHeight="1" x14ac:dyDescent="0.35">
      <c r="C4" s="429" t="s">
        <v>792</v>
      </c>
      <c r="D4" s="429"/>
      <c r="E4" s="429"/>
      <c r="F4" s="429"/>
      <c r="G4" s="429"/>
      <c r="H4" s="349"/>
      <c r="I4" s="430"/>
      <c r="J4" s="430"/>
      <c r="K4" s="430"/>
      <c r="L4" s="346"/>
    </row>
    <row r="5" spans="2:28" ht="15.65" customHeight="1" x14ac:dyDescent="0.35">
      <c r="C5" s="429" t="s">
        <v>793</v>
      </c>
      <c r="D5" s="429"/>
      <c r="E5" s="429"/>
      <c r="F5" s="429"/>
      <c r="G5" s="429"/>
      <c r="H5" s="349"/>
      <c r="I5" s="430"/>
      <c r="J5" s="430"/>
      <c r="K5" s="430"/>
      <c r="L5" s="346"/>
    </row>
    <row r="6" spans="2:28" ht="15.65" customHeight="1" x14ac:dyDescent="0.35">
      <c r="C6" s="429" t="s">
        <v>794</v>
      </c>
      <c r="D6" s="429"/>
      <c r="E6" s="429"/>
      <c r="F6" s="429"/>
      <c r="G6" s="429"/>
      <c r="H6" s="349"/>
      <c r="I6" s="430"/>
      <c r="J6" s="430"/>
      <c r="K6" s="430"/>
      <c r="L6" s="346"/>
    </row>
    <row r="7" spans="2:28" ht="15.65" customHeight="1" x14ac:dyDescent="0.35">
      <c r="C7" s="429" t="s">
        <v>795</v>
      </c>
      <c r="D7" s="429"/>
      <c r="E7" s="429"/>
      <c r="F7" s="429"/>
      <c r="G7" s="429"/>
      <c r="H7" s="349"/>
      <c r="I7" s="430"/>
      <c r="J7" s="430"/>
      <c r="K7" s="430"/>
      <c r="L7" s="346"/>
    </row>
    <row r="8" spans="2:28" ht="30" customHeight="1" x14ac:dyDescent="0.35">
      <c r="C8" s="429" t="s">
        <v>796</v>
      </c>
      <c r="D8" s="429"/>
      <c r="E8" s="429"/>
      <c r="F8" s="429"/>
      <c r="G8" s="429"/>
      <c r="H8" s="349"/>
      <c r="I8" s="430"/>
      <c r="J8" s="430"/>
      <c r="K8" s="430"/>
      <c r="L8" s="346"/>
    </row>
    <row r="9" spans="2:28" ht="16" x14ac:dyDescent="0.4">
      <c r="C9" s="399" t="s">
        <v>1</v>
      </c>
      <c r="D9" s="399"/>
      <c r="E9" s="399"/>
      <c r="F9" s="399"/>
      <c r="G9" s="399"/>
      <c r="H9" s="399"/>
      <c r="I9" s="399"/>
      <c r="J9" s="399"/>
      <c r="K9" s="399"/>
      <c r="L9" s="346"/>
    </row>
    <row r="11" spans="2:28" ht="22.5" x14ac:dyDescent="0.35">
      <c r="C11" s="431" t="s">
        <v>797</v>
      </c>
      <c r="D11" s="431"/>
      <c r="E11" s="431"/>
      <c r="F11" s="431"/>
      <c r="G11" s="431"/>
      <c r="H11" s="431"/>
      <c r="I11" s="431"/>
      <c r="J11" s="431"/>
      <c r="K11" s="431"/>
    </row>
    <row r="12" spans="2:28" ht="14.25" customHeight="1" x14ac:dyDescent="0.35"/>
    <row r="13" spans="2:28" x14ac:dyDescent="0.35">
      <c r="C13" s="432" t="s">
        <v>798</v>
      </c>
      <c r="D13" s="432"/>
      <c r="E13" s="432"/>
      <c r="F13" s="432"/>
      <c r="G13" s="432"/>
      <c r="H13" s="432"/>
      <c r="I13" s="432"/>
      <c r="J13" s="432"/>
      <c r="K13" s="433"/>
      <c r="L13" s="350"/>
      <c r="M13" s="350"/>
      <c r="N13" s="350"/>
    </row>
    <row r="14" spans="2:28" x14ac:dyDescent="0.35">
      <c r="B14" s="267" t="s">
        <v>602</v>
      </c>
      <c r="C14" s="267" t="s">
        <v>799</v>
      </c>
      <c r="D14" s="267" t="s">
        <v>764</v>
      </c>
      <c r="E14" s="267" t="s">
        <v>763</v>
      </c>
      <c r="F14" s="267" t="s">
        <v>800</v>
      </c>
      <c r="G14" s="267" t="s">
        <v>801</v>
      </c>
      <c r="H14" s="267" t="s">
        <v>802</v>
      </c>
      <c r="I14" s="267" t="s">
        <v>803</v>
      </c>
      <c r="J14" s="267" t="s">
        <v>765</v>
      </c>
      <c r="K14" s="267" t="s">
        <v>804</v>
      </c>
      <c r="L14" s="267" t="s">
        <v>805</v>
      </c>
      <c r="M14" s="267" t="s">
        <v>806</v>
      </c>
      <c r="N14" s="267" t="s">
        <v>807</v>
      </c>
    </row>
    <row r="15" spans="2:28" s="23" customFormat="1" ht="17" x14ac:dyDescent="0.5">
      <c r="B15" s="23" t="s">
        <v>1015</v>
      </c>
      <c r="C15" s="23" t="s">
        <v>1014</v>
      </c>
      <c r="D15" s="23" t="s">
        <v>1010</v>
      </c>
      <c r="E15" s="23" t="s">
        <v>1246</v>
      </c>
      <c r="F15" s="267"/>
      <c r="G15" s="279" t="s">
        <v>1282</v>
      </c>
      <c r="H15" s="279"/>
      <c r="I15" s="23" t="s">
        <v>935</v>
      </c>
      <c r="J15" s="281">
        <v>72125.009999999995</v>
      </c>
      <c r="K15" s="267"/>
      <c r="M15" s="267"/>
      <c r="N15" s="351"/>
      <c r="AA15" s="352"/>
      <c r="AB15" s="353"/>
    </row>
    <row r="16" spans="2:28" s="23" customFormat="1" ht="17" x14ac:dyDescent="0.5">
      <c r="B16" s="23" t="s">
        <v>1015</v>
      </c>
      <c r="C16" s="23" t="s">
        <v>1014</v>
      </c>
      <c r="D16" s="23" t="s">
        <v>1269</v>
      </c>
      <c r="E16" s="23" t="s">
        <v>1277</v>
      </c>
      <c r="F16" s="267"/>
      <c r="G16" s="279" t="s">
        <v>1282</v>
      </c>
      <c r="H16" s="279"/>
      <c r="I16" s="23" t="s">
        <v>935</v>
      </c>
      <c r="J16" s="281">
        <v>58689.040419999998</v>
      </c>
      <c r="K16" s="267"/>
      <c r="M16" s="267"/>
      <c r="N16" s="351"/>
      <c r="AB16" s="282"/>
    </row>
    <row r="17" spans="2:28" s="23" customFormat="1" ht="17" x14ac:dyDescent="0.5">
      <c r="B17" s="23" t="s">
        <v>1015</v>
      </c>
      <c r="C17" s="23" t="s">
        <v>1014</v>
      </c>
      <c r="D17" s="23" t="s">
        <v>1010</v>
      </c>
      <c r="E17" s="23" t="s">
        <v>1251</v>
      </c>
      <c r="F17" s="267"/>
      <c r="G17" s="279" t="s">
        <v>1282</v>
      </c>
      <c r="H17" s="279"/>
      <c r="I17" s="23" t="s">
        <v>935</v>
      </c>
      <c r="J17" s="281">
        <v>119252</v>
      </c>
      <c r="K17" s="267"/>
      <c r="M17" s="267"/>
      <c r="N17" s="351"/>
      <c r="AB17" s="282"/>
    </row>
    <row r="18" spans="2:28" s="23" customFormat="1" ht="17" x14ac:dyDescent="0.5">
      <c r="B18" s="23" t="s">
        <v>1015</v>
      </c>
      <c r="C18" s="23" t="s">
        <v>1014</v>
      </c>
      <c r="D18" s="23" t="s">
        <v>1012</v>
      </c>
      <c r="E18" s="23" t="s">
        <v>1255</v>
      </c>
      <c r="F18" s="267"/>
      <c r="G18" s="279" t="s">
        <v>1282</v>
      </c>
      <c r="H18" s="279"/>
      <c r="I18" s="23" t="s">
        <v>935</v>
      </c>
      <c r="J18" s="281">
        <v>597671</v>
      </c>
      <c r="K18" s="267"/>
      <c r="M18" s="267"/>
      <c r="N18" s="351"/>
      <c r="AB18" s="282"/>
    </row>
    <row r="19" spans="2:28" s="23" customFormat="1" ht="17" x14ac:dyDescent="0.5">
      <c r="B19" s="23" t="s">
        <v>1015</v>
      </c>
      <c r="C19" s="23" t="s">
        <v>1014</v>
      </c>
      <c r="D19" s="23" t="s">
        <v>999</v>
      </c>
      <c r="E19" s="23" t="s">
        <v>1230</v>
      </c>
      <c r="F19" s="267"/>
      <c r="G19" s="279" t="s">
        <v>1282</v>
      </c>
      <c r="H19" s="279"/>
      <c r="I19" s="23" t="s">
        <v>935</v>
      </c>
      <c r="J19" s="281">
        <v>180526.69543885707</v>
      </c>
      <c r="K19" s="267"/>
      <c r="M19" s="267"/>
      <c r="N19" s="351"/>
      <c r="AB19" s="282"/>
    </row>
    <row r="20" spans="2:28" s="23" customFormat="1" ht="17" x14ac:dyDescent="0.5">
      <c r="B20" s="23" t="s">
        <v>1015</v>
      </c>
      <c r="C20" s="23" t="s">
        <v>1014</v>
      </c>
      <c r="D20" s="23" t="s">
        <v>999</v>
      </c>
      <c r="E20" s="23" t="s">
        <v>1271</v>
      </c>
      <c r="F20" s="267"/>
      <c r="G20" s="279" t="s">
        <v>1282</v>
      </c>
      <c r="H20" s="279"/>
      <c r="I20" s="23" t="s">
        <v>935</v>
      </c>
      <c r="J20" s="281">
        <v>571994.12280327978</v>
      </c>
      <c r="K20" s="267"/>
      <c r="M20" s="267"/>
      <c r="N20" s="351"/>
      <c r="AB20" s="282"/>
    </row>
    <row r="21" spans="2:28" s="23" customFormat="1" ht="17" x14ac:dyDescent="0.5">
      <c r="B21" s="23" t="s">
        <v>1015</v>
      </c>
      <c r="C21" s="23" t="s">
        <v>1014</v>
      </c>
      <c r="D21" s="23" t="s">
        <v>1008</v>
      </c>
      <c r="E21" s="23" t="s">
        <v>1228</v>
      </c>
      <c r="F21" s="267"/>
      <c r="G21" s="279" t="s">
        <v>1282</v>
      </c>
      <c r="H21" s="279"/>
      <c r="I21" s="23" t="s">
        <v>935</v>
      </c>
      <c r="J21" s="281">
        <v>50029.5</v>
      </c>
      <c r="K21" s="267"/>
      <c r="M21" s="267"/>
      <c r="N21" s="351"/>
      <c r="AB21" s="282"/>
    </row>
    <row r="22" spans="2:28" s="23" customFormat="1" ht="17" x14ac:dyDescent="0.5">
      <c r="B22" s="23" t="s">
        <v>1015</v>
      </c>
      <c r="C22" s="23" t="s">
        <v>1014</v>
      </c>
      <c r="D22" s="23" t="s">
        <v>1008</v>
      </c>
      <c r="E22" s="23" t="s">
        <v>1270</v>
      </c>
      <c r="F22" s="267"/>
      <c r="G22" s="279" t="s">
        <v>1282</v>
      </c>
      <c r="H22" s="279"/>
      <c r="I22" s="23" t="s">
        <v>935</v>
      </c>
      <c r="J22" s="281">
        <v>76808.5</v>
      </c>
      <c r="K22" s="267"/>
      <c r="M22" s="267"/>
      <c r="N22" s="351"/>
      <c r="AB22" s="282"/>
    </row>
    <row r="23" spans="2:28" s="23" customFormat="1" ht="17" x14ac:dyDescent="0.5">
      <c r="B23" s="23" t="s">
        <v>1015</v>
      </c>
      <c r="C23" s="23" t="s">
        <v>1014</v>
      </c>
      <c r="D23" s="23" t="s">
        <v>1001</v>
      </c>
      <c r="E23" s="23" t="s">
        <v>1223</v>
      </c>
      <c r="F23" s="267"/>
      <c r="G23" s="279" t="s">
        <v>1282</v>
      </c>
      <c r="H23" s="279"/>
      <c r="I23" s="23" t="s">
        <v>935</v>
      </c>
      <c r="J23" s="281">
        <v>232074.26780659735</v>
      </c>
      <c r="K23" s="267"/>
      <c r="M23" s="267"/>
      <c r="N23" s="351"/>
      <c r="AB23" s="282"/>
    </row>
    <row r="24" spans="2:28" s="23" customFormat="1" ht="17" x14ac:dyDescent="0.5">
      <c r="B24" s="23" t="s">
        <v>1015</v>
      </c>
      <c r="C24" s="23" t="s">
        <v>1014</v>
      </c>
      <c r="D24" s="23" t="s">
        <v>1001</v>
      </c>
      <c r="E24" s="23" t="s">
        <v>1256</v>
      </c>
      <c r="F24" s="267"/>
      <c r="G24" s="279" t="s">
        <v>1282</v>
      </c>
      <c r="H24" s="279"/>
      <c r="I24" s="23" t="s">
        <v>935</v>
      </c>
      <c r="J24" s="281">
        <v>379298.76794355945</v>
      </c>
      <c r="K24" s="267"/>
      <c r="M24" s="267"/>
      <c r="N24" s="351"/>
      <c r="AB24" s="282"/>
    </row>
    <row r="25" spans="2:28" s="23" customFormat="1" ht="17" x14ac:dyDescent="0.5">
      <c r="B25" s="23" t="s">
        <v>1015</v>
      </c>
      <c r="C25" s="23" t="s">
        <v>1014</v>
      </c>
      <c r="D25" s="23" t="s">
        <v>1001</v>
      </c>
      <c r="E25" s="23" t="s">
        <v>1257</v>
      </c>
      <c r="F25" s="267"/>
      <c r="G25" s="279" t="s">
        <v>1282</v>
      </c>
      <c r="H25" s="279"/>
      <c r="I25" s="23" t="s">
        <v>935</v>
      </c>
      <c r="J25" s="281">
        <v>3152655.8744453033</v>
      </c>
      <c r="K25" s="267"/>
      <c r="M25" s="267"/>
      <c r="N25" s="351"/>
      <c r="AB25" s="282"/>
    </row>
    <row r="26" spans="2:28" s="23" customFormat="1" ht="17" x14ac:dyDescent="0.5">
      <c r="B26" s="23" t="s">
        <v>1015</v>
      </c>
      <c r="C26" s="23" t="s">
        <v>1014</v>
      </c>
      <c r="D26" s="23" t="s">
        <v>1011</v>
      </c>
      <c r="E26" s="23" t="s">
        <v>1267</v>
      </c>
      <c r="F26" s="267"/>
      <c r="G26" s="279" t="s">
        <v>1282</v>
      </c>
      <c r="H26" s="279"/>
      <c r="I26" s="23" t="s">
        <v>935</v>
      </c>
      <c r="J26" s="281">
        <v>275059.90000000002</v>
      </c>
      <c r="K26" s="267"/>
      <c r="M26" s="267"/>
      <c r="N26" s="351"/>
      <c r="AB26" s="282"/>
    </row>
    <row r="27" spans="2:28" s="23" customFormat="1" ht="17" x14ac:dyDescent="0.5">
      <c r="B27" s="23" t="s">
        <v>1015</v>
      </c>
      <c r="C27" s="23" t="s">
        <v>1014</v>
      </c>
      <c r="D27" s="23" t="s">
        <v>999</v>
      </c>
      <c r="E27" s="23" t="s">
        <v>1245</v>
      </c>
      <c r="F27" s="267"/>
      <c r="G27" s="279" t="s">
        <v>1282</v>
      </c>
      <c r="H27" s="279"/>
      <c r="I27" s="23" t="s">
        <v>935</v>
      </c>
      <c r="J27" s="281">
        <v>51534.15</v>
      </c>
      <c r="K27" s="267"/>
      <c r="M27" s="267"/>
      <c r="N27" s="351"/>
      <c r="AB27" s="282"/>
    </row>
    <row r="28" spans="2:28" s="23" customFormat="1" ht="17" x14ac:dyDescent="0.5">
      <c r="B28" s="23" t="s">
        <v>1015</v>
      </c>
      <c r="C28" s="23" t="s">
        <v>1014</v>
      </c>
      <c r="D28" s="23" t="s">
        <v>1002</v>
      </c>
      <c r="E28" s="23" t="s">
        <v>1276</v>
      </c>
      <c r="F28" s="267"/>
      <c r="G28" s="279" t="s">
        <v>1282</v>
      </c>
      <c r="H28" s="279"/>
      <c r="I28" s="23" t="s">
        <v>935</v>
      </c>
      <c r="J28" s="281">
        <v>549342.94097237021</v>
      </c>
      <c r="K28" s="267"/>
      <c r="M28" s="267"/>
      <c r="N28" s="351"/>
      <c r="AB28" s="282"/>
    </row>
    <row r="29" spans="2:28" s="23" customFormat="1" ht="17" x14ac:dyDescent="0.5">
      <c r="B29" s="23" t="s">
        <v>1015</v>
      </c>
      <c r="C29" s="23" t="s">
        <v>1014</v>
      </c>
      <c r="D29" s="23" t="s">
        <v>1002</v>
      </c>
      <c r="E29" s="23" t="s">
        <v>1242</v>
      </c>
      <c r="F29" s="267"/>
      <c r="G29" s="279" t="s">
        <v>1282</v>
      </c>
      <c r="H29" s="279"/>
      <c r="I29" s="23" t="s">
        <v>935</v>
      </c>
      <c r="J29" s="281">
        <v>1465788.6564929176</v>
      </c>
      <c r="K29" s="267"/>
      <c r="M29" s="267"/>
      <c r="N29" s="351"/>
      <c r="AB29" s="282"/>
    </row>
    <row r="30" spans="2:28" s="23" customFormat="1" ht="17" x14ac:dyDescent="0.5">
      <c r="B30" s="23" t="s">
        <v>1019</v>
      </c>
      <c r="C30" s="23" t="s">
        <v>1018</v>
      </c>
      <c r="D30" s="23" t="s">
        <v>1269</v>
      </c>
      <c r="E30" s="23" t="s">
        <v>1277</v>
      </c>
      <c r="F30" s="267"/>
      <c r="G30" s="279" t="s">
        <v>1282</v>
      </c>
      <c r="H30" s="279"/>
      <c r="I30" s="23" t="s">
        <v>935</v>
      </c>
      <c r="J30" s="281">
        <v>113485.52132</v>
      </c>
      <c r="K30" s="267"/>
      <c r="M30" s="267"/>
      <c r="N30" s="351"/>
      <c r="AB30" s="282"/>
    </row>
    <row r="31" spans="2:28" s="23" customFormat="1" ht="17" x14ac:dyDescent="0.5">
      <c r="B31" s="23" t="s">
        <v>1019</v>
      </c>
      <c r="C31" s="23" t="s">
        <v>1018</v>
      </c>
      <c r="D31" s="23" t="s">
        <v>1012</v>
      </c>
      <c r="E31" s="23" t="s">
        <v>1255</v>
      </c>
      <c r="F31" s="267"/>
      <c r="G31" s="279" t="s">
        <v>1282</v>
      </c>
      <c r="H31" s="279"/>
      <c r="I31" s="23" t="s">
        <v>935</v>
      </c>
      <c r="J31" s="281">
        <v>557113.43000000005</v>
      </c>
      <c r="K31" s="267"/>
      <c r="M31" s="267"/>
      <c r="N31" s="351"/>
      <c r="AB31" s="282"/>
    </row>
    <row r="32" spans="2:28" s="23" customFormat="1" ht="17" x14ac:dyDescent="0.5">
      <c r="B32" s="23" t="s">
        <v>1019</v>
      </c>
      <c r="C32" s="23" t="s">
        <v>1018</v>
      </c>
      <c r="D32" s="23" t="s">
        <v>999</v>
      </c>
      <c r="E32" s="23" t="s">
        <v>1230</v>
      </c>
      <c r="F32" s="267"/>
      <c r="G32" s="279" t="s">
        <v>1282</v>
      </c>
      <c r="H32" s="279"/>
      <c r="I32" s="23" t="s">
        <v>935</v>
      </c>
      <c r="J32" s="281">
        <v>41450.899384583543</v>
      </c>
      <c r="K32" s="267"/>
      <c r="M32" s="267"/>
      <c r="N32" s="351"/>
      <c r="AB32" s="282"/>
    </row>
    <row r="33" spans="2:28" s="23" customFormat="1" ht="17" x14ac:dyDescent="0.5">
      <c r="B33" s="23" t="s">
        <v>1019</v>
      </c>
      <c r="C33" s="23" t="s">
        <v>1018</v>
      </c>
      <c r="D33" s="23" t="s">
        <v>999</v>
      </c>
      <c r="E33" s="23" t="s">
        <v>1271</v>
      </c>
      <c r="F33" s="267"/>
      <c r="G33" s="279" t="s">
        <v>1282</v>
      </c>
      <c r="H33" s="279"/>
      <c r="I33" s="23" t="s">
        <v>935</v>
      </c>
      <c r="J33" s="281">
        <v>352133.67586672673</v>
      </c>
      <c r="K33" s="267"/>
      <c r="M33" s="267"/>
      <c r="N33" s="351"/>
      <c r="AB33" s="282"/>
    </row>
    <row r="34" spans="2:28" s="23" customFormat="1" ht="17" x14ac:dyDescent="0.5">
      <c r="B34" s="23" t="s">
        <v>1019</v>
      </c>
      <c r="C34" s="23" t="s">
        <v>1018</v>
      </c>
      <c r="D34" s="23" t="s">
        <v>1008</v>
      </c>
      <c r="E34" s="23" t="s">
        <v>1228</v>
      </c>
      <c r="F34" s="267"/>
      <c r="G34" s="279" t="s">
        <v>1282</v>
      </c>
      <c r="H34" s="279"/>
      <c r="I34" s="23" t="s">
        <v>935</v>
      </c>
      <c r="J34" s="281">
        <v>102720</v>
      </c>
      <c r="K34" s="267"/>
      <c r="M34" s="267"/>
      <c r="N34" s="351"/>
      <c r="AB34" s="282"/>
    </row>
    <row r="35" spans="2:28" s="23" customFormat="1" ht="17" x14ac:dyDescent="0.5">
      <c r="B35" s="23" t="s">
        <v>1019</v>
      </c>
      <c r="C35" s="23" t="s">
        <v>1018</v>
      </c>
      <c r="D35" s="23" t="s">
        <v>1008</v>
      </c>
      <c r="E35" s="23" t="s">
        <v>1243</v>
      </c>
      <c r="F35" s="267"/>
      <c r="G35" s="279" t="s">
        <v>1282</v>
      </c>
      <c r="H35" s="279"/>
      <c r="I35" s="23" t="s">
        <v>935</v>
      </c>
      <c r="J35" s="281">
        <v>50.358518130740997</v>
      </c>
      <c r="K35" s="267"/>
      <c r="M35" s="267"/>
      <c r="N35" s="351"/>
      <c r="AB35" s="282"/>
    </row>
    <row r="36" spans="2:28" s="23" customFormat="1" ht="17" x14ac:dyDescent="0.5">
      <c r="B36" s="23" t="s">
        <v>1019</v>
      </c>
      <c r="C36" s="23" t="s">
        <v>1018</v>
      </c>
      <c r="D36" s="23" t="s">
        <v>1008</v>
      </c>
      <c r="E36" s="23" t="s">
        <v>1278</v>
      </c>
      <c r="F36" s="267"/>
      <c r="G36" s="279" t="s">
        <v>1282</v>
      </c>
      <c r="H36" s="279"/>
      <c r="I36" s="23" t="s">
        <v>935</v>
      </c>
      <c r="J36" s="281">
        <v>2.8001144394596995</v>
      </c>
      <c r="K36" s="267"/>
      <c r="M36" s="267"/>
      <c r="N36" s="351"/>
      <c r="AB36" s="282"/>
    </row>
    <row r="37" spans="2:28" s="23" customFormat="1" ht="17" x14ac:dyDescent="0.5">
      <c r="B37" s="23" t="s">
        <v>1019</v>
      </c>
      <c r="C37" s="23" t="s">
        <v>1018</v>
      </c>
      <c r="D37" s="23" t="s">
        <v>1008</v>
      </c>
      <c r="E37" s="23" t="s">
        <v>1231</v>
      </c>
      <c r="F37" s="267"/>
      <c r="G37" s="279" t="s">
        <v>1282</v>
      </c>
      <c r="H37" s="279"/>
      <c r="I37" s="23" t="s">
        <v>935</v>
      </c>
      <c r="J37" s="281">
        <v>7200</v>
      </c>
      <c r="K37" s="267"/>
      <c r="M37" s="267"/>
      <c r="N37" s="351"/>
      <c r="AB37" s="282"/>
    </row>
    <row r="38" spans="2:28" s="23" customFormat="1" ht="17" x14ac:dyDescent="0.5">
      <c r="B38" s="23" t="s">
        <v>1019</v>
      </c>
      <c r="C38" s="23" t="s">
        <v>1018</v>
      </c>
      <c r="D38" s="23" t="s">
        <v>1001</v>
      </c>
      <c r="E38" s="23" t="s">
        <v>1256</v>
      </c>
      <c r="F38" s="267"/>
      <c r="G38" s="279" t="s">
        <v>1282</v>
      </c>
      <c r="H38" s="279"/>
      <c r="I38" s="23" t="s">
        <v>935</v>
      </c>
      <c r="J38" s="281">
        <v>488.86411896834045</v>
      </c>
      <c r="K38" s="267"/>
      <c r="M38" s="267"/>
      <c r="N38" s="351"/>
      <c r="AB38" s="282"/>
    </row>
    <row r="39" spans="2:28" s="23" customFormat="1" ht="17" x14ac:dyDescent="0.5">
      <c r="B39" s="23" t="s">
        <v>1019</v>
      </c>
      <c r="C39" s="23" t="s">
        <v>1018</v>
      </c>
      <c r="D39" s="23" t="s">
        <v>1001</v>
      </c>
      <c r="E39" s="23" t="s">
        <v>1257</v>
      </c>
      <c r="F39" s="267"/>
      <c r="G39" s="279" t="s">
        <v>1282</v>
      </c>
      <c r="H39" s="279"/>
      <c r="I39" s="23" t="s">
        <v>935</v>
      </c>
      <c r="J39" s="281">
        <v>943267.9755419743</v>
      </c>
      <c r="K39" s="267"/>
      <c r="M39" s="267"/>
      <c r="N39" s="351"/>
      <c r="AB39" s="282"/>
    </row>
    <row r="40" spans="2:28" s="23" customFormat="1" ht="17" x14ac:dyDescent="0.5">
      <c r="B40" s="23" t="s">
        <v>1019</v>
      </c>
      <c r="C40" s="23" t="s">
        <v>1018</v>
      </c>
      <c r="D40" s="23" t="s">
        <v>1002</v>
      </c>
      <c r="E40" s="23" t="s">
        <v>1276</v>
      </c>
      <c r="F40" s="267"/>
      <c r="G40" s="279" t="s">
        <v>1282</v>
      </c>
      <c r="H40" s="279"/>
      <c r="I40" s="23" t="s">
        <v>935</v>
      </c>
      <c r="J40" s="281">
        <v>977222.00646461209</v>
      </c>
      <c r="K40" s="267"/>
      <c r="M40" s="267"/>
      <c r="N40" s="351"/>
      <c r="AB40" s="282"/>
    </row>
    <row r="41" spans="2:28" s="23" customFormat="1" ht="17" x14ac:dyDescent="0.5">
      <c r="B41" s="23" t="s">
        <v>1019</v>
      </c>
      <c r="C41" s="23" t="s">
        <v>1018</v>
      </c>
      <c r="D41" s="23" t="s">
        <v>1002</v>
      </c>
      <c r="E41" s="23" t="s">
        <v>1242</v>
      </c>
      <c r="F41" s="267"/>
      <c r="G41" s="279" t="s">
        <v>1282</v>
      </c>
      <c r="H41" s="279"/>
      <c r="I41" s="23" t="s">
        <v>935</v>
      </c>
      <c r="J41" s="281">
        <v>3152967.7469427013</v>
      </c>
      <c r="K41" s="267"/>
      <c r="M41" s="267"/>
      <c r="N41" s="351"/>
      <c r="AB41" s="282"/>
    </row>
    <row r="42" spans="2:28" s="23" customFormat="1" ht="17" x14ac:dyDescent="0.5">
      <c r="B42" s="23" t="s">
        <v>1023</v>
      </c>
      <c r="C42" s="23" t="s">
        <v>1022</v>
      </c>
      <c r="D42" s="23" t="s">
        <v>1010</v>
      </c>
      <c r="E42" s="23" t="s">
        <v>1251</v>
      </c>
      <c r="F42" s="267"/>
      <c r="G42" s="279" t="s">
        <v>1282</v>
      </c>
      <c r="H42" s="279"/>
      <c r="I42" s="23" t="s">
        <v>935</v>
      </c>
      <c r="J42" s="281">
        <v>250</v>
      </c>
      <c r="K42" s="267"/>
      <c r="M42" s="267"/>
      <c r="N42" s="351"/>
      <c r="AB42" s="282"/>
    </row>
    <row r="43" spans="2:28" s="23" customFormat="1" ht="17" x14ac:dyDescent="0.5">
      <c r="B43" s="23" t="s">
        <v>1023</v>
      </c>
      <c r="C43" s="23" t="s">
        <v>1022</v>
      </c>
      <c r="D43" s="23" t="s">
        <v>999</v>
      </c>
      <c r="E43" s="23" t="s">
        <v>1230</v>
      </c>
      <c r="F43" s="267"/>
      <c r="G43" s="279" t="s">
        <v>1282</v>
      </c>
      <c r="H43" s="279"/>
      <c r="I43" s="23" t="s">
        <v>935</v>
      </c>
      <c r="J43" s="281">
        <v>34280.396508379039</v>
      </c>
      <c r="K43" s="267"/>
      <c r="M43" s="267"/>
      <c r="N43" s="351"/>
      <c r="AB43" s="282"/>
    </row>
    <row r="44" spans="2:28" s="23" customFormat="1" ht="17" x14ac:dyDescent="0.5">
      <c r="B44" s="23" t="s">
        <v>1023</v>
      </c>
      <c r="C44" s="23" t="s">
        <v>1022</v>
      </c>
      <c r="D44" s="23" t="s">
        <v>1001</v>
      </c>
      <c r="E44" s="23" t="s">
        <v>1223</v>
      </c>
      <c r="F44" s="267"/>
      <c r="G44" s="279" t="s">
        <v>1282</v>
      </c>
      <c r="H44" s="279"/>
      <c r="I44" s="23" t="s">
        <v>935</v>
      </c>
      <c r="J44" s="281">
        <v>14383.520717803249</v>
      </c>
      <c r="K44" s="267"/>
      <c r="M44" s="267"/>
      <c r="N44" s="351"/>
      <c r="AB44" s="282"/>
    </row>
    <row r="45" spans="2:28" s="23" customFormat="1" ht="17" x14ac:dyDescent="0.5">
      <c r="B45" s="23" t="s">
        <v>1023</v>
      </c>
      <c r="C45" s="23" t="s">
        <v>1022</v>
      </c>
      <c r="D45" s="23" t="s">
        <v>1001</v>
      </c>
      <c r="E45" s="23" t="s">
        <v>1224</v>
      </c>
      <c r="F45" s="267"/>
      <c r="G45" s="279" t="s">
        <v>1282</v>
      </c>
      <c r="H45" s="279"/>
      <c r="I45" s="23" t="s">
        <v>935</v>
      </c>
      <c r="J45" s="281">
        <v>14383.52254396484</v>
      </c>
      <c r="K45" s="267"/>
      <c r="M45" s="267"/>
      <c r="N45" s="351"/>
      <c r="AB45" s="282"/>
    </row>
    <row r="46" spans="2:28" s="23" customFormat="1" ht="17" x14ac:dyDescent="0.5">
      <c r="B46" s="23" t="s">
        <v>1023</v>
      </c>
      <c r="C46" s="23" t="s">
        <v>1022</v>
      </c>
      <c r="D46" s="23" t="s">
        <v>1001</v>
      </c>
      <c r="E46" s="23" t="s">
        <v>1256</v>
      </c>
      <c r="F46" s="267"/>
      <c r="G46" s="279" t="s">
        <v>1282</v>
      </c>
      <c r="H46" s="279"/>
      <c r="I46" s="23" t="s">
        <v>935</v>
      </c>
      <c r="J46" s="281">
        <v>1521.8013257933151</v>
      </c>
      <c r="K46" s="267"/>
      <c r="M46" s="267"/>
      <c r="N46" s="351"/>
      <c r="AB46" s="282"/>
    </row>
    <row r="47" spans="2:28" s="23" customFormat="1" ht="17" x14ac:dyDescent="0.5">
      <c r="B47" s="23" t="s">
        <v>1023</v>
      </c>
      <c r="C47" s="23" t="s">
        <v>1022</v>
      </c>
      <c r="D47" s="23" t="s">
        <v>1001</v>
      </c>
      <c r="E47" s="23" t="s">
        <v>1257</v>
      </c>
      <c r="F47" s="267"/>
      <c r="G47" s="279" t="s">
        <v>1282</v>
      </c>
      <c r="H47" s="279"/>
      <c r="I47" s="23" t="s">
        <v>935</v>
      </c>
      <c r="J47" s="281">
        <v>607389.52939815808</v>
      </c>
      <c r="K47" s="267"/>
      <c r="M47" s="267"/>
      <c r="N47" s="351"/>
      <c r="AB47" s="282"/>
    </row>
    <row r="48" spans="2:28" s="23" customFormat="1" ht="17" x14ac:dyDescent="0.5">
      <c r="B48" s="23" t="s">
        <v>1023</v>
      </c>
      <c r="C48" s="23" t="s">
        <v>1022</v>
      </c>
      <c r="D48" s="23" t="s">
        <v>1010</v>
      </c>
      <c r="E48" s="23" t="s">
        <v>1246</v>
      </c>
      <c r="F48" s="267"/>
      <c r="G48" s="279" t="s">
        <v>1282</v>
      </c>
      <c r="H48" s="279"/>
      <c r="I48" s="23" t="s">
        <v>935</v>
      </c>
      <c r="J48" s="281">
        <v>8369.34</v>
      </c>
      <c r="K48" s="267"/>
      <c r="M48" s="267"/>
      <c r="N48" s="351"/>
      <c r="AB48" s="282"/>
    </row>
    <row r="49" spans="2:28" s="23" customFormat="1" ht="17" x14ac:dyDescent="0.5">
      <c r="B49" s="23" t="s">
        <v>1026</v>
      </c>
      <c r="C49" s="23" t="s">
        <v>1025</v>
      </c>
      <c r="D49" s="23" t="s">
        <v>1010</v>
      </c>
      <c r="E49" s="23" t="s">
        <v>1246</v>
      </c>
      <c r="F49" s="267"/>
      <c r="G49" s="279" t="s">
        <v>1282</v>
      </c>
      <c r="H49" s="279"/>
      <c r="I49" s="23" t="s">
        <v>935</v>
      </c>
      <c r="J49" s="281">
        <v>146947</v>
      </c>
      <c r="K49" s="267"/>
      <c r="M49" s="267"/>
      <c r="N49" s="351"/>
      <c r="AB49" s="282"/>
    </row>
    <row r="50" spans="2:28" s="23" customFormat="1" ht="17" x14ac:dyDescent="0.5">
      <c r="B50" s="23" t="s">
        <v>1026</v>
      </c>
      <c r="C50" s="23" t="s">
        <v>1025</v>
      </c>
      <c r="D50" s="23" t="s">
        <v>1269</v>
      </c>
      <c r="E50" s="23" t="s">
        <v>1277</v>
      </c>
      <c r="F50" s="267"/>
      <c r="G50" s="279" t="s">
        <v>1282</v>
      </c>
      <c r="H50" s="279"/>
      <c r="I50" s="23" t="s">
        <v>935</v>
      </c>
      <c r="J50" s="281">
        <v>214238.78262000001</v>
      </c>
      <c r="K50" s="267"/>
      <c r="M50" s="267"/>
      <c r="N50" s="351"/>
      <c r="AB50" s="282"/>
    </row>
    <row r="51" spans="2:28" s="23" customFormat="1" ht="17" x14ac:dyDescent="0.5">
      <c r="B51" s="23" t="s">
        <v>1026</v>
      </c>
      <c r="C51" s="23" t="s">
        <v>1025</v>
      </c>
      <c r="D51" s="23" t="s">
        <v>999</v>
      </c>
      <c r="E51" s="23" t="s">
        <v>1230</v>
      </c>
      <c r="F51" s="267"/>
      <c r="G51" s="279" t="s">
        <v>1282</v>
      </c>
      <c r="H51" s="279"/>
      <c r="I51" s="23" t="s">
        <v>935</v>
      </c>
      <c r="J51" s="281">
        <v>71731.627292593694</v>
      </c>
      <c r="K51" s="267"/>
      <c r="M51" s="267"/>
      <c r="N51" s="351"/>
      <c r="AB51" s="282"/>
    </row>
    <row r="52" spans="2:28" s="23" customFormat="1" ht="17" x14ac:dyDescent="0.5">
      <c r="B52" s="23" t="s">
        <v>1026</v>
      </c>
      <c r="C52" s="23" t="s">
        <v>1025</v>
      </c>
      <c r="D52" s="23" t="s">
        <v>999</v>
      </c>
      <c r="E52" s="23" t="s">
        <v>1271</v>
      </c>
      <c r="F52" s="267"/>
      <c r="G52" s="279" t="s">
        <v>1282</v>
      </c>
      <c r="H52" s="279"/>
      <c r="I52" s="23" t="s">
        <v>935</v>
      </c>
      <c r="J52" s="281">
        <v>902134.01200037741</v>
      </c>
      <c r="K52" s="267"/>
      <c r="M52" s="267"/>
      <c r="N52" s="351"/>
      <c r="AB52" s="282"/>
    </row>
    <row r="53" spans="2:28" s="23" customFormat="1" ht="17" x14ac:dyDescent="0.5">
      <c r="B53" s="23" t="s">
        <v>1026</v>
      </c>
      <c r="C53" s="23" t="s">
        <v>1025</v>
      </c>
      <c r="D53" s="23" t="s">
        <v>1008</v>
      </c>
      <c r="E53" s="23" t="s">
        <v>1243</v>
      </c>
      <c r="F53" s="267"/>
      <c r="G53" s="279" t="s">
        <v>1282</v>
      </c>
      <c r="H53" s="279"/>
      <c r="I53" s="23" t="s">
        <v>935</v>
      </c>
      <c r="J53" s="281">
        <v>1.8203239610662347</v>
      </c>
      <c r="K53" s="267"/>
      <c r="M53" s="267"/>
      <c r="N53" s="351"/>
      <c r="AB53" s="282"/>
    </row>
    <row r="54" spans="2:28" s="23" customFormat="1" ht="17" x14ac:dyDescent="0.5">
      <c r="B54" s="23" t="s">
        <v>1026</v>
      </c>
      <c r="C54" s="23" t="s">
        <v>1025</v>
      </c>
      <c r="D54" s="23" t="s">
        <v>1008</v>
      </c>
      <c r="E54" s="23" t="s">
        <v>1278</v>
      </c>
      <c r="F54" s="267"/>
      <c r="G54" s="279" t="s">
        <v>1282</v>
      </c>
      <c r="H54" s="279"/>
      <c r="I54" s="23" t="s">
        <v>935</v>
      </c>
      <c r="J54" s="281">
        <v>0.55393568258876669</v>
      </c>
      <c r="K54" s="267"/>
      <c r="M54" s="267"/>
      <c r="N54" s="351"/>
      <c r="AB54" s="282"/>
    </row>
    <row r="55" spans="2:28" s="23" customFormat="1" ht="17" x14ac:dyDescent="0.5">
      <c r="B55" s="23" t="s">
        <v>1026</v>
      </c>
      <c r="C55" s="23" t="s">
        <v>1025</v>
      </c>
      <c r="D55" s="23" t="s">
        <v>1008</v>
      </c>
      <c r="E55" s="23" t="s">
        <v>1270</v>
      </c>
      <c r="F55" s="267"/>
      <c r="G55" s="279" t="s">
        <v>1282</v>
      </c>
      <c r="H55" s="279"/>
      <c r="I55" s="23" t="s">
        <v>935</v>
      </c>
      <c r="J55" s="281">
        <v>548725.71750000003</v>
      </c>
      <c r="K55" s="267"/>
      <c r="M55" s="267"/>
      <c r="N55" s="351"/>
      <c r="AB55" s="282"/>
    </row>
    <row r="56" spans="2:28" s="23" customFormat="1" ht="17" x14ac:dyDescent="0.5">
      <c r="B56" s="23" t="s">
        <v>1026</v>
      </c>
      <c r="C56" s="23" t="s">
        <v>1025</v>
      </c>
      <c r="D56" s="23" t="s">
        <v>1008</v>
      </c>
      <c r="E56" s="23" t="s">
        <v>1233</v>
      </c>
      <c r="F56" s="267"/>
      <c r="G56" s="279" t="s">
        <v>1282</v>
      </c>
      <c r="H56" s="279"/>
      <c r="I56" s="23" t="s">
        <v>935</v>
      </c>
      <c r="J56" s="281">
        <v>180000</v>
      </c>
      <c r="K56" s="267"/>
      <c r="M56" s="267"/>
      <c r="N56" s="351"/>
      <c r="AB56" s="282"/>
    </row>
    <row r="57" spans="2:28" s="23" customFormat="1" ht="17" x14ac:dyDescent="0.5">
      <c r="B57" s="23" t="s">
        <v>1026</v>
      </c>
      <c r="C57" s="23" t="s">
        <v>1025</v>
      </c>
      <c r="D57" s="23" t="s">
        <v>1008</v>
      </c>
      <c r="E57" s="23" t="s">
        <v>1234</v>
      </c>
      <c r="F57" s="267"/>
      <c r="G57" s="279" t="s">
        <v>1282</v>
      </c>
      <c r="H57" s="279"/>
      <c r="I57" s="23" t="s">
        <v>935</v>
      </c>
      <c r="J57" s="281">
        <v>3279.6973441523264</v>
      </c>
      <c r="K57" s="267"/>
      <c r="M57" s="267"/>
      <c r="N57" s="351"/>
      <c r="AB57" s="282"/>
    </row>
    <row r="58" spans="2:28" s="23" customFormat="1" ht="17" x14ac:dyDescent="0.5">
      <c r="B58" s="23" t="s">
        <v>1026</v>
      </c>
      <c r="C58" s="23" t="s">
        <v>1025</v>
      </c>
      <c r="D58" s="23" t="s">
        <v>1008</v>
      </c>
      <c r="E58" s="23" t="s">
        <v>1236</v>
      </c>
      <c r="F58" s="267"/>
      <c r="G58" s="279" t="s">
        <v>1282</v>
      </c>
      <c r="H58" s="279"/>
      <c r="I58" s="23" t="s">
        <v>935</v>
      </c>
      <c r="J58" s="281">
        <v>462170.25</v>
      </c>
      <c r="K58" s="267"/>
      <c r="M58" s="267"/>
      <c r="N58" s="351"/>
      <c r="AB58" s="282"/>
    </row>
    <row r="59" spans="2:28" s="23" customFormat="1" ht="17" x14ac:dyDescent="0.5">
      <c r="B59" s="23" t="s">
        <v>1026</v>
      </c>
      <c r="C59" s="23" t="s">
        <v>1025</v>
      </c>
      <c r="D59" s="23" t="s">
        <v>1001</v>
      </c>
      <c r="E59" s="23" t="s">
        <v>1223</v>
      </c>
      <c r="F59" s="267"/>
      <c r="G59" s="279" t="s">
        <v>1282</v>
      </c>
      <c r="H59" s="279"/>
      <c r="I59" s="23" t="s">
        <v>935</v>
      </c>
      <c r="J59" s="281">
        <v>3017248.38</v>
      </c>
      <c r="K59" s="267"/>
      <c r="M59" s="267"/>
      <c r="N59" s="351"/>
      <c r="AB59" s="282"/>
    </row>
    <row r="60" spans="2:28" s="23" customFormat="1" ht="17" x14ac:dyDescent="0.5">
      <c r="B60" s="23" t="s">
        <v>1026</v>
      </c>
      <c r="C60" s="23" t="s">
        <v>1025</v>
      </c>
      <c r="D60" s="23" t="s">
        <v>1001</v>
      </c>
      <c r="E60" s="23" t="s">
        <v>1224</v>
      </c>
      <c r="F60" s="267"/>
      <c r="G60" s="279" t="s">
        <v>1282</v>
      </c>
      <c r="H60" s="279"/>
      <c r="I60" s="23" t="s">
        <v>935</v>
      </c>
      <c r="J60" s="281">
        <v>850697.26562737778</v>
      </c>
      <c r="K60" s="267"/>
      <c r="M60" s="267"/>
      <c r="N60" s="351"/>
      <c r="AB60" s="282"/>
    </row>
    <row r="61" spans="2:28" s="23" customFormat="1" ht="17" x14ac:dyDescent="0.5">
      <c r="B61" s="23" t="s">
        <v>1026</v>
      </c>
      <c r="C61" s="23" t="s">
        <v>1025</v>
      </c>
      <c r="D61" s="23" t="s">
        <v>1001</v>
      </c>
      <c r="E61" s="23" t="s">
        <v>1238</v>
      </c>
      <c r="F61" s="267"/>
      <c r="G61" s="279" t="s">
        <v>1282</v>
      </c>
      <c r="H61" s="279"/>
      <c r="I61" s="23" t="s">
        <v>935</v>
      </c>
      <c r="J61" s="281">
        <v>442612.11813128885</v>
      </c>
      <c r="K61" s="267"/>
      <c r="M61" s="267"/>
      <c r="N61" s="351"/>
      <c r="AB61" s="282"/>
    </row>
    <row r="62" spans="2:28" s="23" customFormat="1" ht="17" x14ac:dyDescent="0.5">
      <c r="B62" s="23" t="s">
        <v>1026</v>
      </c>
      <c r="C62" s="23" t="s">
        <v>1025</v>
      </c>
      <c r="D62" s="23" t="s">
        <v>1001</v>
      </c>
      <c r="E62" s="23" t="s">
        <v>1260</v>
      </c>
      <c r="F62" s="267"/>
      <c r="G62" s="279" t="s">
        <v>1282</v>
      </c>
      <c r="H62" s="279"/>
      <c r="I62" s="23" t="s">
        <v>935</v>
      </c>
      <c r="J62" s="281">
        <v>159411.82</v>
      </c>
      <c r="K62" s="267"/>
      <c r="M62" s="267"/>
      <c r="N62" s="351"/>
      <c r="AB62" s="282"/>
    </row>
    <row r="63" spans="2:28" s="23" customFormat="1" ht="17" x14ac:dyDescent="0.5">
      <c r="B63" s="23" t="s">
        <v>1026</v>
      </c>
      <c r="C63" s="23" t="s">
        <v>1025</v>
      </c>
      <c r="D63" s="23" t="s">
        <v>1001</v>
      </c>
      <c r="E63" s="23" t="s">
        <v>1256</v>
      </c>
      <c r="F63" s="267"/>
      <c r="G63" s="279" t="s">
        <v>1282</v>
      </c>
      <c r="H63" s="279"/>
      <c r="I63" s="23" t="s">
        <v>935</v>
      </c>
      <c r="J63" s="281">
        <v>4923722.6199999899</v>
      </c>
      <c r="K63" s="267"/>
      <c r="M63" s="267"/>
      <c r="N63" s="351"/>
      <c r="AB63" s="282"/>
    </row>
    <row r="64" spans="2:28" s="23" customFormat="1" ht="17" x14ac:dyDescent="0.5">
      <c r="B64" s="23" t="s">
        <v>1026</v>
      </c>
      <c r="C64" s="23" t="s">
        <v>1025</v>
      </c>
      <c r="D64" s="23" t="s">
        <v>1001</v>
      </c>
      <c r="E64" s="23" t="s">
        <v>1257</v>
      </c>
      <c r="F64" s="267"/>
      <c r="G64" s="279" t="s">
        <v>1282</v>
      </c>
      <c r="H64" s="279"/>
      <c r="I64" s="23" t="s">
        <v>935</v>
      </c>
      <c r="J64" s="281">
        <v>10453432.436346702</v>
      </c>
      <c r="K64" s="267"/>
      <c r="M64" s="267"/>
      <c r="N64" s="351"/>
      <c r="AB64" s="282"/>
    </row>
    <row r="65" spans="2:28" s="23" customFormat="1" ht="17" x14ac:dyDescent="0.5">
      <c r="B65" s="23" t="s">
        <v>1026</v>
      </c>
      <c r="C65" s="23" t="s">
        <v>1025</v>
      </c>
      <c r="D65" s="23" t="s">
        <v>1229</v>
      </c>
      <c r="E65" s="23" t="s">
        <v>1240</v>
      </c>
      <c r="F65" s="267"/>
      <c r="G65" s="279" t="s">
        <v>1282</v>
      </c>
      <c r="H65" s="279"/>
      <c r="I65" s="23" t="s">
        <v>935</v>
      </c>
      <c r="J65" s="281">
        <v>1033735.54</v>
      </c>
      <c r="K65" s="267"/>
      <c r="M65" s="267"/>
      <c r="N65" s="351"/>
      <c r="AB65" s="282"/>
    </row>
    <row r="66" spans="2:28" s="23" customFormat="1" ht="17" x14ac:dyDescent="0.5">
      <c r="B66" s="23" t="s">
        <v>1026</v>
      </c>
      <c r="C66" s="23" t="s">
        <v>1025</v>
      </c>
      <c r="D66" s="23" t="s">
        <v>1002</v>
      </c>
      <c r="E66" s="23" t="s">
        <v>1242</v>
      </c>
      <c r="F66" s="267"/>
      <c r="G66" s="279" t="s">
        <v>1282</v>
      </c>
      <c r="H66" s="279"/>
      <c r="I66" s="23" t="s">
        <v>935</v>
      </c>
      <c r="J66" s="281">
        <v>2045418.6585016954</v>
      </c>
      <c r="K66" s="267"/>
      <c r="M66" s="267"/>
      <c r="N66" s="351"/>
      <c r="AB66" s="282"/>
    </row>
    <row r="67" spans="2:28" s="23" customFormat="1" ht="17" x14ac:dyDescent="0.5">
      <c r="B67" s="23" t="s">
        <v>1026</v>
      </c>
      <c r="C67" s="23" t="s">
        <v>1025</v>
      </c>
      <c r="D67" s="23" t="s">
        <v>1002</v>
      </c>
      <c r="E67" s="23" t="s">
        <v>1276</v>
      </c>
      <c r="F67" s="267"/>
      <c r="G67" s="279" t="s">
        <v>1282</v>
      </c>
      <c r="H67" s="279"/>
      <c r="I67" s="23" t="s">
        <v>935</v>
      </c>
      <c r="J67" s="281">
        <v>499921.85428447946</v>
      </c>
      <c r="K67" s="267"/>
      <c r="M67" s="267"/>
      <c r="N67" s="351"/>
      <c r="AB67" s="282"/>
    </row>
    <row r="68" spans="2:28" s="23" customFormat="1" ht="17" x14ac:dyDescent="0.5">
      <c r="B68" s="23" t="s">
        <v>1029</v>
      </c>
      <c r="C68" s="23" t="s">
        <v>1028</v>
      </c>
      <c r="D68" s="23" t="s">
        <v>1010</v>
      </c>
      <c r="E68" s="23" t="s">
        <v>1246</v>
      </c>
      <c r="F68" s="267"/>
      <c r="G68" s="279" t="s">
        <v>1282</v>
      </c>
      <c r="H68" s="279"/>
      <c r="I68" s="23" t="s">
        <v>935</v>
      </c>
      <c r="J68" s="281">
        <v>5900.41</v>
      </c>
      <c r="K68" s="267"/>
      <c r="M68" s="267"/>
      <c r="N68" s="351"/>
      <c r="AB68" s="282"/>
    </row>
    <row r="69" spans="2:28" s="23" customFormat="1" ht="17" x14ac:dyDescent="0.5">
      <c r="B69" s="23" t="s">
        <v>1029</v>
      </c>
      <c r="C69" s="23" t="s">
        <v>1028</v>
      </c>
      <c r="D69" s="23" t="s">
        <v>1010</v>
      </c>
      <c r="E69" s="23" t="s">
        <v>1251</v>
      </c>
      <c r="F69" s="267"/>
      <c r="G69" s="279" t="s">
        <v>1282</v>
      </c>
      <c r="H69" s="279"/>
      <c r="I69" s="23" t="s">
        <v>935</v>
      </c>
      <c r="J69" s="281">
        <v>17000</v>
      </c>
      <c r="K69" s="267"/>
      <c r="M69" s="267"/>
      <c r="N69" s="351"/>
      <c r="AB69" s="282"/>
    </row>
    <row r="70" spans="2:28" s="23" customFormat="1" ht="17" x14ac:dyDescent="0.5">
      <c r="B70" s="23" t="s">
        <v>1031</v>
      </c>
      <c r="C70" s="23" t="s">
        <v>1030</v>
      </c>
      <c r="D70" s="23" t="s">
        <v>1002</v>
      </c>
      <c r="E70" s="23" t="s">
        <v>1242</v>
      </c>
      <c r="F70" s="267"/>
      <c r="G70" s="279" t="s">
        <v>1282</v>
      </c>
      <c r="H70" s="279"/>
      <c r="I70" s="23" t="s">
        <v>935</v>
      </c>
      <c r="J70" s="281">
        <v>11823818.595803481</v>
      </c>
      <c r="K70" s="267"/>
      <c r="M70" s="267"/>
      <c r="N70" s="351"/>
      <c r="AB70" s="282"/>
    </row>
    <row r="71" spans="2:28" s="23" customFormat="1" ht="17" x14ac:dyDescent="0.5">
      <c r="B71" s="23" t="s">
        <v>1031</v>
      </c>
      <c r="C71" s="23" t="s">
        <v>1030</v>
      </c>
      <c r="D71" s="23" t="s">
        <v>1269</v>
      </c>
      <c r="E71" s="23" t="s">
        <v>1277</v>
      </c>
      <c r="F71" s="267"/>
      <c r="G71" s="279" t="s">
        <v>1282</v>
      </c>
      <c r="H71" s="279"/>
      <c r="I71" s="23" t="s">
        <v>935</v>
      </c>
      <c r="J71" s="281">
        <v>294.56270000000001</v>
      </c>
      <c r="K71" s="267"/>
      <c r="M71" s="267"/>
      <c r="N71" s="351"/>
      <c r="AB71" s="282"/>
    </row>
    <row r="72" spans="2:28" s="23" customFormat="1" ht="17" x14ac:dyDescent="0.5">
      <c r="B72" s="23" t="s">
        <v>1031</v>
      </c>
      <c r="C72" s="23" t="s">
        <v>1030</v>
      </c>
      <c r="D72" s="23" t="s">
        <v>1001</v>
      </c>
      <c r="E72" s="23" t="s">
        <v>1224</v>
      </c>
      <c r="F72" s="267"/>
      <c r="G72" s="279" t="s">
        <v>1282</v>
      </c>
      <c r="H72" s="279"/>
      <c r="I72" s="23" t="s">
        <v>935</v>
      </c>
      <c r="J72" s="281">
        <v>85257.21242520347</v>
      </c>
      <c r="K72" s="267"/>
      <c r="M72" s="267"/>
      <c r="N72" s="351"/>
      <c r="AB72" s="282"/>
    </row>
    <row r="73" spans="2:28" s="23" customFormat="1" ht="17" x14ac:dyDescent="0.5">
      <c r="B73" s="23" t="s">
        <v>1031</v>
      </c>
      <c r="C73" s="23" t="s">
        <v>1030</v>
      </c>
      <c r="D73" s="23" t="s">
        <v>1002</v>
      </c>
      <c r="E73" s="23" t="s">
        <v>1276</v>
      </c>
      <c r="F73" s="267"/>
      <c r="G73" s="279" t="s">
        <v>1282</v>
      </c>
      <c r="H73" s="279"/>
      <c r="I73" s="23" t="s">
        <v>935</v>
      </c>
      <c r="J73" s="281">
        <v>707.80562336025912</v>
      </c>
      <c r="K73" s="267"/>
      <c r="M73" s="267"/>
      <c r="N73" s="351"/>
      <c r="AB73" s="282"/>
    </row>
    <row r="74" spans="2:28" s="23" customFormat="1" ht="17" x14ac:dyDescent="0.5">
      <c r="B74" s="23" t="s">
        <v>1033</v>
      </c>
      <c r="C74" s="23" t="s">
        <v>1032</v>
      </c>
      <c r="D74" s="23" t="s">
        <v>1010</v>
      </c>
      <c r="E74" s="23" t="s">
        <v>1246</v>
      </c>
      <c r="F74" s="267"/>
      <c r="G74" s="279" t="s">
        <v>1282</v>
      </c>
      <c r="H74" s="279"/>
      <c r="I74" s="23" t="s">
        <v>935</v>
      </c>
      <c r="J74" s="281">
        <v>689281.94</v>
      </c>
      <c r="K74" s="267"/>
      <c r="M74" s="267"/>
      <c r="N74" s="351"/>
      <c r="AB74" s="282"/>
    </row>
    <row r="75" spans="2:28" s="23" customFormat="1" ht="17" x14ac:dyDescent="0.5">
      <c r="B75" s="23" t="s">
        <v>1033</v>
      </c>
      <c r="C75" s="23" t="s">
        <v>1032</v>
      </c>
      <c r="D75" s="23" t="s">
        <v>999</v>
      </c>
      <c r="E75" s="23" t="s">
        <v>1245</v>
      </c>
      <c r="F75" s="267"/>
      <c r="G75" s="279" t="s">
        <v>1282</v>
      </c>
      <c r="H75" s="279"/>
      <c r="I75" s="23" t="s">
        <v>935</v>
      </c>
      <c r="J75" s="281">
        <v>702662.58</v>
      </c>
      <c r="K75" s="267"/>
      <c r="M75" s="267"/>
      <c r="N75" s="351"/>
      <c r="AB75" s="282"/>
    </row>
    <row r="76" spans="2:28" s="23" customFormat="1" ht="17" x14ac:dyDescent="0.5">
      <c r="B76" s="23" t="s">
        <v>1033</v>
      </c>
      <c r="C76" s="23" t="s">
        <v>1032</v>
      </c>
      <c r="D76" s="23" t="s">
        <v>1002</v>
      </c>
      <c r="E76" s="23" t="s">
        <v>1242</v>
      </c>
      <c r="F76" s="267"/>
      <c r="G76" s="279" t="s">
        <v>1282</v>
      </c>
      <c r="H76" s="279"/>
      <c r="I76" s="23" t="s">
        <v>935</v>
      </c>
      <c r="J76" s="281">
        <v>13242219.919161914</v>
      </c>
      <c r="K76" s="267"/>
      <c r="M76" s="267"/>
      <c r="N76" s="351"/>
      <c r="AB76" s="282"/>
    </row>
    <row r="77" spans="2:28" s="23" customFormat="1" ht="17" x14ac:dyDescent="0.5">
      <c r="B77" s="23" t="s">
        <v>1033</v>
      </c>
      <c r="C77" s="23" t="s">
        <v>1032</v>
      </c>
      <c r="D77" s="23" t="s">
        <v>1002</v>
      </c>
      <c r="E77" s="23" t="s">
        <v>1225</v>
      </c>
      <c r="F77" s="267"/>
      <c r="G77" s="279" t="s">
        <v>1282</v>
      </c>
      <c r="H77" s="279"/>
      <c r="I77" s="23" t="s">
        <v>935</v>
      </c>
      <c r="J77" s="281">
        <v>360000</v>
      </c>
      <c r="K77" s="267"/>
      <c r="M77" s="267"/>
      <c r="N77" s="351"/>
      <c r="AB77" s="282"/>
    </row>
    <row r="78" spans="2:28" s="23" customFormat="1" ht="17" x14ac:dyDescent="0.5">
      <c r="B78" s="23" t="s">
        <v>1033</v>
      </c>
      <c r="C78" s="23" t="s">
        <v>1032</v>
      </c>
      <c r="D78" s="23" t="s">
        <v>1002</v>
      </c>
      <c r="E78" s="23" t="s">
        <v>1276</v>
      </c>
      <c r="F78" s="267"/>
      <c r="G78" s="279" t="s">
        <v>1282</v>
      </c>
      <c r="H78" s="279"/>
      <c r="I78" s="23" t="s">
        <v>935</v>
      </c>
      <c r="J78" s="281">
        <v>4639518.9062509509</v>
      </c>
      <c r="K78" s="267"/>
      <c r="M78" s="267"/>
      <c r="N78" s="351"/>
      <c r="AB78" s="282"/>
    </row>
    <row r="79" spans="2:28" s="23" customFormat="1" ht="17" x14ac:dyDescent="0.5">
      <c r="B79" s="23" t="s">
        <v>1033</v>
      </c>
      <c r="C79" s="23" t="s">
        <v>1032</v>
      </c>
      <c r="D79" s="23" t="s">
        <v>1269</v>
      </c>
      <c r="E79" s="23" t="s">
        <v>1277</v>
      </c>
      <c r="F79" s="267"/>
      <c r="G79" s="279" t="s">
        <v>1282</v>
      </c>
      <c r="H79" s="279"/>
      <c r="I79" s="23" t="s">
        <v>935</v>
      </c>
      <c r="J79" s="281">
        <v>369688.2635</v>
      </c>
      <c r="K79" s="267"/>
      <c r="M79" s="267"/>
      <c r="N79" s="351"/>
      <c r="AB79" s="282"/>
    </row>
    <row r="80" spans="2:28" s="23" customFormat="1" ht="17" x14ac:dyDescent="0.5">
      <c r="B80" s="23" t="s">
        <v>1033</v>
      </c>
      <c r="C80" s="23" t="s">
        <v>1032</v>
      </c>
      <c r="D80" s="23" t="s">
        <v>1010</v>
      </c>
      <c r="E80" s="23" t="s">
        <v>1251</v>
      </c>
      <c r="F80" s="267"/>
      <c r="G80" s="279" t="s">
        <v>1282</v>
      </c>
      <c r="H80" s="279"/>
      <c r="I80" s="23" t="s">
        <v>935</v>
      </c>
      <c r="J80" s="281">
        <v>107850</v>
      </c>
      <c r="K80" s="267"/>
      <c r="M80" s="267"/>
      <c r="N80" s="351"/>
      <c r="AB80" s="282"/>
    </row>
    <row r="81" spans="2:28" s="23" customFormat="1" ht="17" x14ac:dyDescent="0.5">
      <c r="B81" s="23" t="s">
        <v>1033</v>
      </c>
      <c r="C81" s="23" t="s">
        <v>1032</v>
      </c>
      <c r="D81" s="23" t="s">
        <v>1012</v>
      </c>
      <c r="E81" s="23" t="s">
        <v>1255</v>
      </c>
      <c r="F81" s="267"/>
      <c r="G81" s="279" t="s">
        <v>1282</v>
      </c>
      <c r="H81" s="279"/>
      <c r="I81" s="23" t="s">
        <v>935</v>
      </c>
      <c r="J81" s="281">
        <v>350789.66</v>
      </c>
      <c r="K81" s="267"/>
      <c r="M81" s="267"/>
      <c r="N81" s="351"/>
      <c r="AB81" s="282"/>
    </row>
    <row r="82" spans="2:28" s="23" customFormat="1" ht="17" x14ac:dyDescent="0.5">
      <c r="B82" s="23" t="s">
        <v>1033</v>
      </c>
      <c r="C82" s="23" t="s">
        <v>1032</v>
      </c>
      <c r="D82" s="23" t="s">
        <v>999</v>
      </c>
      <c r="E82" s="23" t="s">
        <v>1226</v>
      </c>
      <c r="F82" s="267"/>
      <c r="G82" s="279" t="s">
        <v>1282</v>
      </c>
      <c r="H82" s="279"/>
      <c r="I82" s="23" t="s">
        <v>935</v>
      </c>
      <c r="J82" s="281">
        <v>42253</v>
      </c>
      <c r="K82" s="267"/>
      <c r="M82" s="267"/>
      <c r="N82" s="351"/>
      <c r="AB82" s="282"/>
    </row>
    <row r="83" spans="2:28" s="23" customFormat="1" ht="17" x14ac:dyDescent="0.5">
      <c r="B83" s="23" t="s">
        <v>1033</v>
      </c>
      <c r="C83" s="23" t="s">
        <v>1032</v>
      </c>
      <c r="D83" s="23" t="s">
        <v>999</v>
      </c>
      <c r="E83" s="23" t="s">
        <v>1230</v>
      </c>
      <c r="F83" s="267"/>
      <c r="G83" s="279" t="s">
        <v>1282</v>
      </c>
      <c r="H83" s="279"/>
      <c r="I83" s="23" t="s">
        <v>935</v>
      </c>
      <c r="J83" s="281">
        <v>87008.284686417624</v>
      </c>
      <c r="K83" s="267"/>
      <c r="M83" s="267"/>
      <c r="N83" s="351"/>
      <c r="AB83" s="282"/>
    </row>
    <row r="84" spans="2:28" s="23" customFormat="1" ht="17" x14ac:dyDescent="0.5">
      <c r="B84" s="23" t="s">
        <v>1033</v>
      </c>
      <c r="C84" s="23" t="s">
        <v>1032</v>
      </c>
      <c r="D84" s="23" t="s">
        <v>999</v>
      </c>
      <c r="E84" s="23" t="s">
        <v>1271</v>
      </c>
      <c r="F84" s="267"/>
      <c r="G84" s="279" t="s">
        <v>1282</v>
      </c>
      <c r="H84" s="279"/>
      <c r="I84" s="23" t="s">
        <v>935</v>
      </c>
      <c r="J84" s="281">
        <v>9463437.8454398215</v>
      </c>
      <c r="K84" s="267"/>
      <c r="M84" s="267"/>
      <c r="N84" s="351"/>
      <c r="AB84" s="282"/>
    </row>
    <row r="85" spans="2:28" s="23" customFormat="1" ht="17" x14ac:dyDescent="0.5">
      <c r="B85" s="23" t="s">
        <v>1033</v>
      </c>
      <c r="C85" s="23" t="s">
        <v>1032</v>
      </c>
      <c r="D85" s="23" t="s">
        <v>1008</v>
      </c>
      <c r="E85" s="23" t="s">
        <v>1228</v>
      </c>
      <c r="F85" s="267"/>
      <c r="G85" s="279" t="s">
        <v>1282</v>
      </c>
      <c r="H85" s="279"/>
      <c r="I85" s="23" t="s">
        <v>935</v>
      </c>
      <c r="J85" s="281">
        <v>144000</v>
      </c>
      <c r="K85" s="267"/>
      <c r="M85" s="267"/>
      <c r="N85" s="351"/>
      <c r="AB85" s="282"/>
    </row>
    <row r="86" spans="2:28" s="23" customFormat="1" ht="17" x14ac:dyDescent="0.5">
      <c r="B86" s="23" t="s">
        <v>1033</v>
      </c>
      <c r="C86" s="23" t="s">
        <v>1032</v>
      </c>
      <c r="D86" s="23" t="s">
        <v>1008</v>
      </c>
      <c r="E86" s="23" t="s">
        <v>1243</v>
      </c>
      <c r="F86" s="267"/>
      <c r="G86" s="279" t="s">
        <v>1282</v>
      </c>
      <c r="H86" s="279"/>
      <c r="I86" s="23" t="s">
        <v>935</v>
      </c>
      <c r="J86" s="281">
        <v>9377.5076700612972</v>
      </c>
      <c r="K86" s="267"/>
      <c r="M86" s="267"/>
      <c r="N86" s="351"/>
      <c r="AB86" s="282"/>
    </row>
    <row r="87" spans="2:28" s="23" customFormat="1" ht="17" x14ac:dyDescent="0.5">
      <c r="B87" s="23" t="s">
        <v>1033</v>
      </c>
      <c r="C87" s="23" t="s">
        <v>1032</v>
      </c>
      <c r="D87" s="23" t="s">
        <v>1008</v>
      </c>
      <c r="E87" s="23" t="s">
        <v>1278</v>
      </c>
      <c r="F87" s="267"/>
      <c r="G87" s="279" t="s">
        <v>1282</v>
      </c>
      <c r="H87" s="279"/>
      <c r="I87" s="23" t="s">
        <v>935</v>
      </c>
      <c r="J87" s="281">
        <v>19619.240529830349</v>
      </c>
      <c r="K87" s="267"/>
      <c r="M87" s="267"/>
      <c r="N87" s="351"/>
      <c r="AB87" s="282"/>
    </row>
    <row r="88" spans="2:28" s="23" customFormat="1" ht="17" x14ac:dyDescent="0.5">
      <c r="B88" s="23" t="s">
        <v>1033</v>
      </c>
      <c r="C88" s="23" t="s">
        <v>1032</v>
      </c>
      <c r="D88" s="23" t="s">
        <v>1008</v>
      </c>
      <c r="E88" s="23" t="s">
        <v>1270</v>
      </c>
      <c r="F88" s="267"/>
      <c r="G88" s="279" t="s">
        <v>1282</v>
      </c>
      <c r="H88" s="279"/>
      <c r="I88" s="23" t="s">
        <v>935</v>
      </c>
      <c r="J88" s="281">
        <v>5385536.0879999902</v>
      </c>
      <c r="K88" s="267"/>
      <c r="M88" s="267"/>
      <c r="N88" s="351"/>
      <c r="AB88" s="282"/>
    </row>
    <row r="89" spans="2:28" s="23" customFormat="1" ht="17" x14ac:dyDescent="0.5">
      <c r="B89" s="23" t="s">
        <v>1033</v>
      </c>
      <c r="C89" s="23" t="s">
        <v>1032</v>
      </c>
      <c r="D89" s="23" t="s">
        <v>1008</v>
      </c>
      <c r="E89" s="23" t="s">
        <v>1231</v>
      </c>
      <c r="F89" s="267"/>
      <c r="G89" s="279" t="s">
        <v>1282</v>
      </c>
      <c r="H89" s="279"/>
      <c r="I89" s="23" t="s">
        <v>935</v>
      </c>
      <c r="J89" s="281">
        <v>18750</v>
      </c>
      <c r="K89" s="267"/>
      <c r="M89" s="267"/>
      <c r="N89" s="351"/>
      <c r="AB89" s="282"/>
    </row>
    <row r="90" spans="2:28" s="23" customFormat="1" ht="17" x14ac:dyDescent="0.5">
      <c r="B90" s="23" t="s">
        <v>1033</v>
      </c>
      <c r="C90" s="23" t="s">
        <v>1032</v>
      </c>
      <c r="D90" s="23" t="s">
        <v>1008</v>
      </c>
      <c r="E90" s="23" t="s">
        <v>1232</v>
      </c>
      <c r="F90" s="267"/>
      <c r="G90" s="279" t="s">
        <v>1282</v>
      </c>
      <c r="H90" s="279"/>
      <c r="I90" s="23" t="s">
        <v>935</v>
      </c>
      <c r="J90" s="281">
        <v>6109.7377023234867</v>
      </c>
      <c r="K90" s="267"/>
      <c r="M90" s="267"/>
      <c r="N90" s="351"/>
      <c r="AB90" s="282"/>
    </row>
    <row r="91" spans="2:28" s="23" customFormat="1" ht="17" x14ac:dyDescent="0.5">
      <c r="B91" s="23" t="s">
        <v>1033</v>
      </c>
      <c r="C91" s="23" t="s">
        <v>1032</v>
      </c>
      <c r="D91" s="23" t="s">
        <v>1008</v>
      </c>
      <c r="E91" s="23" t="s">
        <v>1233</v>
      </c>
      <c r="F91" s="267"/>
      <c r="G91" s="279" t="s">
        <v>1282</v>
      </c>
      <c r="H91" s="279"/>
      <c r="I91" s="23" t="s">
        <v>935</v>
      </c>
      <c r="J91" s="281">
        <v>450227.45086103521</v>
      </c>
      <c r="K91" s="267"/>
      <c r="M91" s="267"/>
      <c r="N91" s="351"/>
      <c r="AB91" s="282"/>
    </row>
    <row r="92" spans="2:28" s="23" customFormat="1" ht="17" x14ac:dyDescent="0.5">
      <c r="B92" s="23" t="s">
        <v>1033</v>
      </c>
      <c r="C92" s="23" t="s">
        <v>1032</v>
      </c>
      <c r="D92" s="23" t="s">
        <v>1008</v>
      </c>
      <c r="E92" s="23" t="s">
        <v>1234</v>
      </c>
      <c r="F92" s="267"/>
      <c r="G92" s="279" t="s">
        <v>1282</v>
      </c>
      <c r="H92" s="279"/>
      <c r="I92" s="23" t="s">
        <v>935</v>
      </c>
      <c r="J92" s="281">
        <v>19068.907164031923</v>
      </c>
      <c r="K92" s="267"/>
      <c r="M92" s="267"/>
      <c r="N92" s="351"/>
      <c r="AB92" s="282"/>
    </row>
    <row r="93" spans="2:28" s="23" customFormat="1" ht="17" x14ac:dyDescent="0.5">
      <c r="B93" s="23" t="s">
        <v>1033</v>
      </c>
      <c r="C93" s="23" t="s">
        <v>1032</v>
      </c>
      <c r="D93" s="23" t="s">
        <v>1002</v>
      </c>
      <c r="E93" s="23" t="s">
        <v>1228</v>
      </c>
      <c r="F93" s="267"/>
      <c r="G93" s="279" t="s">
        <v>1282</v>
      </c>
      <c r="H93" s="279"/>
      <c r="I93" s="23" t="s">
        <v>935</v>
      </c>
      <c r="J93" s="281">
        <v>79159.199999999997</v>
      </c>
      <c r="K93" s="267"/>
      <c r="M93" s="267"/>
      <c r="N93" s="351"/>
      <c r="AB93" s="282"/>
    </row>
    <row r="94" spans="2:28" s="23" customFormat="1" ht="17" x14ac:dyDescent="0.5">
      <c r="B94" s="23" t="s">
        <v>1033</v>
      </c>
      <c r="C94" s="23" t="s">
        <v>1032</v>
      </c>
      <c r="D94" s="23" t="s">
        <v>1001</v>
      </c>
      <c r="E94" s="23" t="s">
        <v>1223</v>
      </c>
      <c r="F94" s="267"/>
      <c r="G94" s="279" t="s">
        <v>1282</v>
      </c>
      <c r="H94" s="279"/>
      <c r="I94" s="23" t="s">
        <v>935</v>
      </c>
      <c r="J94" s="281">
        <v>2038621.2649594229</v>
      </c>
      <c r="K94" s="267"/>
      <c r="M94" s="267"/>
      <c r="N94" s="351"/>
      <c r="AB94" s="282"/>
    </row>
    <row r="95" spans="2:28" s="23" customFormat="1" ht="17" x14ac:dyDescent="0.5">
      <c r="B95" s="23" t="s">
        <v>1033</v>
      </c>
      <c r="C95" s="23" t="s">
        <v>1032</v>
      </c>
      <c r="D95" s="23" t="s">
        <v>1001</v>
      </c>
      <c r="E95" s="23" t="s">
        <v>1224</v>
      </c>
      <c r="F95" s="267"/>
      <c r="G95" s="279" t="s">
        <v>1282</v>
      </c>
      <c r="H95" s="279"/>
      <c r="I95" s="23" t="s">
        <v>935</v>
      </c>
      <c r="J95" s="281">
        <v>845521.83486020728</v>
      </c>
      <c r="K95" s="267"/>
      <c r="M95" s="267"/>
      <c r="N95" s="351"/>
      <c r="AB95" s="282"/>
    </row>
    <row r="96" spans="2:28" s="23" customFormat="1" ht="17" x14ac:dyDescent="0.5">
      <c r="B96" s="23" t="s">
        <v>1033</v>
      </c>
      <c r="C96" s="23" t="s">
        <v>1032</v>
      </c>
      <c r="D96" s="23" t="s">
        <v>1001</v>
      </c>
      <c r="E96" s="23" t="s">
        <v>1260</v>
      </c>
      <c r="F96" s="267"/>
      <c r="G96" s="279" t="s">
        <v>1282</v>
      </c>
      <c r="H96" s="279"/>
      <c r="I96" s="23" t="s">
        <v>935</v>
      </c>
      <c r="J96" s="281">
        <v>56000</v>
      </c>
      <c r="K96" s="267"/>
      <c r="M96" s="267"/>
      <c r="N96" s="351"/>
      <c r="AB96" s="282"/>
    </row>
    <row r="97" spans="2:28" s="23" customFormat="1" ht="17" x14ac:dyDescent="0.5">
      <c r="B97" s="23" t="s">
        <v>1033</v>
      </c>
      <c r="C97" s="23" t="s">
        <v>1032</v>
      </c>
      <c r="D97" s="23" t="s">
        <v>1001</v>
      </c>
      <c r="E97" s="23" t="s">
        <v>1256</v>
      </c>
      <c r="F97" s="267"/>
      <c r="G97" s="279" t="s">
        <v>1282</v>
      </c>
      <c r="H97" s="279"/>
      <c r="I97" s="23" t="s">
        <v>935</v>
      </c>
      <c r="J97" s="281">
        <v>6361220.9771164237</v>
      </c>
      <c r="K97" s="267"/>
      <c r="M97" s="267"/>
      <c r="N97" s="351"/>
      <c r="AB97" s="282"/>
    </row>
    <row r="98" spans="2:28" s="23" customFormat="1" ht="17" x14ac:dyDescent="0.5">
      <c r="B98" s="23" t="s">
        <v>1033</v>
      </c>
      <c r="C98" s="23" t="s">
        <v>1032</v>
      </c>
      <c r="D98" s="23" t="s">
        <v>1001</v>
      </c>
      <c r="E98" s="23" t="s">
        <v>1257</v>
      </c>
      <c r="F98" s="267"/>
      <c r="G98" s="279" t="s">
        <v>1282</v>
      </c>
      <c r="H98" s="279"/>
      <c r="I98" s="23" t="s">
        <v>935</v>
      </c>
      <c r="J98" s="281">
        <v>3645708.0411495017</v>
      </c>
      <c r="K98" s="267"/>
      <c r="M98" s="267"/>
      <c r="N98" s="351"/>
      <c r="AB98" s="282"/>
    </row>
    <row r="99" spans="2:28" s="23" customFormat="1" ht="17" x14ac:dyDescent="0.5">
      <c r="B99" s="23" t="s">
        <v>1033</v>
      </c>
      <c r="C99" s="23" t="s">
        <v>1032</v>
      </c>
      <c r="D99" s="23" t="s">
        <v>1011</v>
      </c>
      <c r="E99" s="23" t="s">
        <v>1267</v>
      </c>
      <c r="F99" s="267"/>
      <c r="G99" s="279" t="s">
        <v>1282</v>
      </c>
      <c r="H99" s="279"/>
      <c r="I99" s="23" t="s">
        <v>935</v>
      </c>
      <c r="J99" s="281">
        <v>2467537.3600000003</v>
      </c>
      <c r="K99" s="267"/>
      <c r="M99" s="267"/>
      <c r="N99" s="351"/>
      <c r="AB99" s="282"/>
    </row>
    <row r="100" spans="2:28" s="23" customFormat="1" ht="17" x14ac:dyDescent="0.5">
      <c r="B100" s="23" t="s">
        <v>1033</v>
      </c>
      <c r="C100" s="23" t="s">
        <v>1032</v>
      </c>
      <c r="D100" s="23" t="s">
        <v>1229</v>
      </c>
      <c r="E100" s="23" t="s">
        <v>1228</v>
      </c>
      <c r="F100" s="267"/>
      <c r="G100" s="279" t="s">
        <v>1282</v>
      </c>
      <c r="H100" s="279"/>
      <c r="I100" s="23" t="s">
        <v>935</v>
      </c>
      <c r="J100" s="281">
        <v>341780.42</v>
      </c>
      <c r="K100" s="267"/>
      <c r="M100" s="267"/>
      <c r="N100" s="351"/>
      <c r="AB100" s="282"/>
    </row>
    <row r="101" spans="2:28" s="23" customFormat="1" ht="17" x14ac:dyDescent="0.5">
      <c r="B101" s="23" t="s">
        <v>1033</v>
      </c>
      <c r="C101" s="23" t="s">
        <v>1032</v>
      </c>
      <c r="D101" s="23" t="s">
        <v>1229</v>
      </c>
      <c r="E101" s="23" t="s">
        <v>1273</v>
      </c>
      <c r="F101" s="267"/>
      <c r="G101" s="279" t="s">
        <v>1282</v>
      </c>
      <c r="H101" s="279"/>
      <c r="I101" s="23" t="s">
        <v>935</v>
      </c>
      <c r="J101" s="281">
        <v>812000</v>
      </c>
      <c r="K101" s="267"/>
      <c r="M101" s="267"/>
      <c r="N101" s="351"/>
      <c r="AB101" s="282"/>
    </row>
    <row r="102" spans="2:28" s="23" customFormat="1" ht="17" x14ac:dyDescent="0.5">
      <c r="B102" s="23" t="s">
        <v>1033</v>
      </c>
      <c r="C102" s="23" t="s">
        <v>1032</v>
      </c>
      <c r="D102" s="23" t="s">
        <v>999</v>
      </c>
      <c r="E102" s="23" t="s">
        <v>1227</v>
      </c>
      <c r="F102" s="267"/>
      <c r="G102" s="279" t="s">
        <v>1282</v>
      </c>
      <c r="H102" s="279"/>
      <c r="I102" s="23" t="s">
        <v>935</v>
      </c>
      <c r="J102" s="281">
        <v>8828.7340439130985</v>
      </c>
      <c r="K102" s="267"/>
      <c r="M102" s="267"/>
      <c r="N102" s="351"/>
      <c r="AB102" s="282"/>
    </row>
    <row r="103" spans="2:28" s="23" customFormat="1" ht="17" x14ac:dyDescent="0.5">
      <c r="B103" s="23" t="s">
        <v>1035</v>
      </c>
      <c r="C103" s="23" t="s">
        <v>1034</v>
      </c>
      <c r="D103" s="23" t="s">
        <v>1002</v>
      </c>
      <c r="E103" s="23" t="s">
        <v>1276</v>
      </c>
      <c r="F103" s="267"/>
      <c r="G103" s="279" t="s">
        <v>1282</v>
      </c>
      <c r="H103" s="279"/>
      <c r="I103" s="23" t="s">
        <v>935</v>
      </c>
      <c r="J103" s="281">
        <v>806050.70094169071</v>
      </c>
      <c r="K103" s="267"/>
      <c r="M103" s="267"/>
      <c r="N103" s="351"/>
      <c r="AB103" s="282"/>
    </row>
    <row r="104" spans="2:28" s="23" customFormat="1" ht="17" x14ac:dyDescent="0.5">
      <c r="B104" s="23" t="s">
        <v>1035</v>
      </c>
      <c r="C104" s="23" t="s">
        <v>1034</v>
      </c>
      <c r="D104" s="23" t="s">
        <v>1002</v>
      </c>
      <c r="E104" s="23" t="s">
        <v>1242</v>
      </c>
      <c r="F104" s="267"/>
      <c r="G104" s="279" t="s">
        <v>1282</v>
      </c>
      <c r="H104" s="279"/>
      <c r="I104" s="23" t="s">
        <v>935</v>
      </c>
      <c r="J104" s="281">
        <v>2422141.6888342393</v>
      </c>
      <c r="K104" s="267"/>
      <c r="M104" s="267"/>
      <c r="N104" s="351"/>
      <c r="AB104" s="282"/>
    </row>
    <row r="105" spans="2:28" s="23" customFormat="1" ht="17" x14ac:dyDescent="0.5">
      <c r="B105" s="23" t="s">
        <v>1035</v>
      </c>
      <c r="C105" s="23" t="s">
        <v>1034</v>
      </c>
      <c r="D105" s="23" t="s">
        <v>999</v>
      </c>
      <c r="E105" s="23" t="s">
        <v>1245</v>
      </c>
      <c r="F105" s="267"/>
      <c r="G105" s="279" t="s">
        <v>1282</v>
      </c>
      <c r="H105" s="279"/>
      <c r="I105" s="23" t="s">
        <v>935</v>
      </c>
      <c r="J105" s="281">
        <v>1501.92</v>
      </c>
      <c r="K105" s="267"/>
      <c r="M105" s="267"/>
      <c r="N105" s="351"/>
      <c r="AB105" s="282"/>
    </row>
    <row r="106" spans="2:28" s="23" customFormat="1" ht="17" x14ac:dyDescent="0.5">
      <c r="B106" s="23" t="s">
        <v>1035</v>
      </c>
      <c r="C106" s="23" t="s">
        <v>1034</v>
      </c>
      <c r="D106" s="23" t="s">
        <v>1010</v>
      </c>
      <c r="E106" s="23" t="s">
        <v>1246</v>
      </c>
      <c r="F106" s="267"/>
      <c r="G106" s="279" t="s">
        <v>1282</v>
      </c>
      <c r="H106" s="279"/>
      <c r="I106" s="23" t="s">
        <v>935</v>
      </c>
      <c r="J106" s="281">
        <v>1501.93</v>
      </c>
      <c r="K106" s="267"/>
      <c r="M106" s="267"/>
      <c r="N106" s="351"/>
      <c r="AB106" s="282"/>
    </row>
    <row r="107" spans="2:28" s="23" customFormat="1" ht="17" x14ac:dyDescent="0.5">
      <c r="B107" s="23" t="s">
        <v>1035</v>
      </c>
      <c r="C107" s="23" t="s">
        <v>1034</v>
      </c>
      <c r="D107" s="23" t="s">
        <v>1269</v>
      </c>
      <c r="E107" s="23" t="s">
        <v>1277</v>
      </c>
      <c r="F107" s="267"/>
      <c r="G107" s="279" t="s">
        <v>1282</v>
      </c>
      <c r="H107" s="279"/>
      <c r="I107" s="23" t="s">
        <v>935</v>
      </c>
      <c r="J107" s="281">
        <v>68998.679999999993</v>
      </c>
      <c r="K107" s="267"/>
      <c r="M107" s="267"/>
      <c r="N107" s="351"/>
      <c r="AB107" s="282"/>
    </row>
    <row r="108" spans="2:28" s="23" customFormat="1" ht="17" x14ac:dyDescent="0.5">
      <c r="B108" s="23" t="s">
        <v>1035</v>
      </c>
      <c r="C108" s="23" t="s">
        <v>1034</v>
      </c>
      <c r="D108" s="23" t="s">
        <v>1010</v>
      </c>
      <c r="E108" s="23" t="s">
        <v>1251</v>
      </c>
      <c r="F108" s="267"/>
      <c r="G108" s="279" t="s">
        <v>1282</v>
      </c>
      <c r="H108" s="279"/>
      <c r="I108" s="23" t="s">
        <v>935</v>
      </c>
      <c r="J108" s="281">
        <v>10550</v>
      </c>
      <c r="K108" s="267"/>
      <c r="M108" s="267"/>
      <c r="N108" s="351"/>
      <c r="AB108" s="282"/>
    </row>
    <row r="109" spans="2:28" s="23" customFormat="1" ht="17" x14ac:dyDescent="0.5">
      <c r="B109" s="23" t="s">
        <v>1035</v>
      </c>
      <c r="C109" s="23" t="s">
        <v>1034</v>
      </c>
      <c r="D109" s="23" t="s">
        <v>999</v>
      </c>
      <c r="E109" s="23" t="s">
        <v>1271</v>
      </c>
      <c r="F109" s="267"/>
      <c r="G109" s="279" t="s">
        <v>1282</v>
      </c>
      <c r="H109" s="279"/>
      <c r="I109" s="23" t="s">
        <v>935</v>
      </c>
      <c r="J109" s="281">
        <v>1482995.75</v>
      </c>
      <c r="K109" s="267"/>
      <c r="M109" s="267"/>
      <c r="N109" s="351"/>
      <c r="AB109" s="282"/>
    </row>
    <row r="110" spans="2:28" s="23" customFormat="1" ht="17" x14ac:dyDescent="0.5">
      <c r="B110" s="23" t="s">
        <v>1035</v>
      </c>
      <c r="C110" s="23" t="s">
        <v>1034</v>
      </c>
      <c r="D110" s="23" t="s">
        <v>1008</v>
      </c>
      <c r="E110" s="23" t="s">
        <v>1270</v>
      </c>
      <c r="F110" s="267"/>
      <c r="G110" s="279" t="s">
        <v>1282</v>
      </c>
      <c r="H110" s="279"/>
      <c r="I110" s="23" t="s">
        <v>935</v>
      </c>
      <c r="J110" s="281">
        <v>817150.39249999903</v>
      </c>
      <c r="K110" s="267"/>
      <c r="M110" s="267"/>
      <c r="N110" s="351"/>
      <c r="AB110" s="282"/>
    </row>
    <row r="111" spans="2:28" s="23" customFormat="1" ht="17" x14ac:dyDescent="0.5">
      <c r="B111" s="23" t="s">
        <v>1035</v>
      </c>
      <c r="C111" s="23" t="s">
        <v>1034</v>
      </c>
      <c r="D111" s="23" t="s">
        <v>1008</v>
      </c>
      <c r="E111" s="23" t="s">
        <v>1233</v>
      </c>
      <c r="F111" s="267"/>
      <c r="G111" s="279" t="s">
        <v>1282</v>
      </c>
      <c r="H111" s="279"/>
      <c r="I111" s="23" t="s">
        <v>935</v>
      </c>
      <c r="J111" s="281">
        <v>94016.23</v>
      </c>
      <c r="K111" s="267"/>
      <c r="M111" s="267"/>
      <c r="N111" s="351"/>
      <c r="AB111" s="282"/>
    </row>
    <row r="112" spans="2:28" s="23" customFormat="1" ht="17" x14ac:dyDescent="0.5">
      <c r="B112" s="23" t="s">
        <v>1035</v>
      </c>
      <c r="C112" s="23" t="s">
        <v>1034</v>
      </c>
      <c r="D112" s="23" t="s">
        <v>1008</v>
      </c>
      <c r="E112" s="23" t="s">
        <v>1236</v>
      </c>
      <c r="F112" s="267"/>
      <c r="G112" s="279" t="s">
        <v>1282</v>
      </c>
      <c r="H112" s="279"/>
      <c r="I112" s="23" t="s">
        <v>935</v>
      </c>
      <c r="J112" s="281">
        <v>303334.39499999897</v>
      </c>
      <c r="K112" s="267"/>
      <c r="M112" s="267"/>
      <c r="N112" s="351"/>
      <c r="AB112" s="282"/>
    </row>
    <row r="113" spans="2:28" s="23" customFormat="1" ht="17" x14ac:dyDescent="0.5">
      <c r="B113" s="23" t="s">
        <v>1035</v>
      </c>
      <c r="C113" s="23" t="s">
        <v>1034</v>
      </c>
      <c r="D113" s="23" t="s">
        <v>1001</v>
      </c>
      <c r="E113" s="23" t="s">
        <v>1256</v>
      </c>
      <c r="F113" s="267"/>
      <c r="G113" s="279" t="s">
        <v>1282</v>
      </c>
      <c r="H113" s="279"/>
      <c r="I113" s="23" t="s">
        <v>935</v>
      </c>
      <c r="J113" s="281">
        <v>152.18013257933151</v>
      </c>
      <c r="K113" s="267"/>
      <c r="M113" s="267"/>
      <c r="N113" s="351"/>
      <c r="AB113" s="282"/>
    </row>
    <row r="114" spans="2:28" s="23" customFormat="1" ht="17" x14ac:dyDescent="0.5">
      <c r="B114" s="23" t="s">
        <v>1035</v>
      </c>
      <c r="C114" s="23" t="s">
        <v>1034</v>
      </c>
      <c r="D114" s="23" t="s">
        <v>1011</v>
      </c>
      <c r="E114" s="23" t="s">
        <v>1267</v>
      </c>
      <c r="F114" s="267"/>
      <c r="G114" s="279" t="s">
        <v>1282</v>
      </c>
      <c r="H114" s="279"/>
      <c r="I114" s="23" t="s">
        <v>935</v>
      </c>
      <c r="J114" s="281">
        <v>479545.29149999988</v>
      </c>
      <c r="K114" s="267"/>
      <c r="M114" s="267"/>
      <c r="N114" s="351"/>
      <c r="AB114" s="282"/>
    </row>
    <row r="115" spans="2:28" s="23" customFormat="1" ht="17" x14ac:dyDescent="0.5">
      <c r="B115" s="23" t="s">
        <v>1037</v>
      </c>
      <c r="C115" s="23" t="s">
        <v>1036</v>
      </c>
      <c r="D115" s="23" t="s">
        <v>1002</v>
      </c>
      <c r="E115" s="23" t="s">
        <v>1276</v>
      </c>
      <c r="F115" s="267"/>
      <c r="G115" s="279" t="s">
        <v>1282</v>
      </c>
      <c r="H115" s="279"/>
      <c r="I115" s="23" t="s">
        <v>935</v>
      </c>
      <c r="J115" s="281">
        <v>2434109.3609043155</v>
      </c>
      <c r="K115" s="267"/>
      <c r="M115" s="267"/>
      <c r="N115" s="351"/>
      <c r="AB115" s="282"/>
    </row>
    <row r="116" spans="2:28" s="23" customFormat="1" ht="17" x14ac:dyDescent="0.5">
      <c r="B116" s="23" t="s">
        <v>1037</v>
      </c>
      <c r="C116" s="23" t="s">
        <v>1036</v>
      </c>
      <c r="D116" s="23" t="s">
        <v>1002</v>
      </c>
      <c r="E116" s="23" t="s">
        <v>1242</v>
      </c>
      <c r="F116" s="267"/>
      <c r="G116" s="279" t="s">
        <v>1282</v>
      </c>
      <c r="H116" s="279"/>
      <c r="I116" s="23" t="s">
        <v>935</v>
      </c>
      <c r="J116" s="281">
        <v>5013056.7035348406</v>
      </c>
      <c r="K116" s="267"/>
      <c r="M116" s="267"/>
      <c r="N116" s="351"/>
      <c r="AB116" s="282"/>
    </row>
    <row r="117" spans="2:28" s="23" customFormat="1" ht="17" x14ac:dyDescent="0.5">
      <c r="B117" s="23" t="s">
        <v>1037</v>
      </c>
      <c r="C117" s="23" t="s">
        <v>1036</v>
      </c>
      <c r="D117" s="23" t="s">
        <v>1010</v>
      </c>
      <c r="E117" s="23" t="s">
        <v>1246</v>
      </c>
      <c r="F117" s="267"/>
      <c r="G117" s="279" t="s">
        <v>1282</v>
      </c>
      <c r="H117" s="279"/>
      <c r="I117" s="23" t="s">
        <v>935</v>
      </c>
      <c r="J117" s="281">
        <v>10012.32</v>
      </c>
      <c r="K117" s="267"/>
      <c r="M117" s="267"/>
      <c r="N117" s="351"/>
      <c r="AB117" s="282"/>
    </row>
    <row r="118" spans="2:28" s="23" customFormat="1" ht="17" x14ac:dyDescent="0.5">
      <c r="B118" s="23" t="s">
        <v>1037</v>
      </c>
      <c r="C118" s="23" t="s">
        <v>1036</v>
      </c>
      <c r="D118" s="23" t="s">
        <v>999</v>
      </c>
      <c r="E118" s="23" t="s">
        <v>1245</v>
      </c>
      <c r="F118" s="267"/>
      <c r="G118" s="279" t="s">
        <v>1282</v>
      </c>
      <c r="H118" s="279"/>
      <c r="I118" s="23" t="s">
        <v>935</v>
      </c>
      <c r="J118" s="281">
        <v>10012.32</v>
      </c>
      <c r="K118" s="267"/>
      <c r="M118" s="267"/>
      <c r="N118" s="351"/>
      <c r="AB118" s="282"/>
    </row>
    <row r="119" spans="2:28" s="23" customFormat="1" ht="17" x14ac:dyDescent="0.5">
      <c r="B119" s="23" t="s">
        <v>1037</v>
      </c>
      <c r="C119" s="23" t="s">
        <v>1036</v>
      </c>
      <c r="D119" s="23" t="s">
        <v>1269</v>
      </c>
      <c r="E119" s="23" t="s">
        <v>1277</v>
      </c>
      <c r="F119" s="267"/>
      <c r="G119" s="279" t="s">
        <v>1282</v>
      </c>
      <c r="H119" s="279"/>
      <c r="I119" s="23" t="s">
        <v>935</v>
      </c>
      <c r="J119" s="281">
        <v>250616.71</v>
      </c>
      <c r="K119" s="267"/>
      <c r="M119" s="267"/>
      <c r="N119" s="351"/>
      <c r="AB119" s="282"/>
    </row>
    <row r="120" spans="2:28" s="23" customFormat="1" ht="17" x14ac:dyDescent="0.5">
      <c r="B120" s="23" t="s">
        <v>1037</v>
      </c>
      <c r="C120" s="23" t="s">
        <v>1036</v>
      </c>
      <c r="D120" s="23" t="s">
        <v>1012</v>
      </c>
      <c r="E120" s="23" t="s">
        <v>1255</v>
      </c>
      <c r="F120" s="267"/>
      <c r="G120" s="279" t="s">
        <v>1282</v>
      </c>
      <c r="H120" s="279"/>
      <c r="I120" s="23" t="s">
        <v>935</v>
      </c>
      <c r="J120" s="281">
        <v>330036.5</v>
      </c>
      <c r="K120" s="267"/>
      <c r="M120" s="267"/>
      <c r="N120" s="351"/>
      <c r="AB120" s="282"/>
    </row>
    <row r="121" spans="2:28" s="23" customFormat="1" ht="17" x14ac:dyDescent="0.5">
      <c r="B121" s="23" t="s">
        <v>1037</v>
      </c>
      <c r="C121" s="23" t="s">
        <v>1036</v>
      </c>
      <c r="D121" s="23" t="s">
        <v>999</v>
      </c>
      <c r="E121" s="23" t="s">
        <v>1230</v>
      </c>
      <c r="F121" s="267"/>
      <c r="G121" s="279" t="s">
        <v>1282</v>
      </c>
      <c r="H121" s="279"/>
      <c r="I121" s="23" t="s">
        <v>935</v>
      </c>
      <c r="J121" s="281">
        <v>35135.957730446375</v>
      </c>
      <c r="K121" s="267"/>
      <c r="M121" s="267"/>
      <c r="N121" s="351"/>
      <c r="AB121" s="282"/>
    </row>
    <row r="122" spans="2:28" s="23" customFormat="1" ht="17" x14ac:dyDescent="0.5">
      <c r="B122" s="23" t="s">
        <v>1037</v>
      </c>
      <c r="C122" s="23" t="s">
        <v>1036</v>
      </c>
      <c r="D122" s="23" t="s">
        <v>999</v>
      </c>
      <c r="E122" s="23" t="s">
        <v>1266</v>
      </c>
      <c r="F122" s="267"/>
      <c r="G122" s="279" t="s">
        <v>1282</v>
      </c>
      <c r="H122" s="279"/>
      <c r="I122" s="23" t="s">
        <v>935</v>
      </c>
      <c r="J122" s="281">
        <v>103500</v>
      </c>
      <c r="K122" s="267"/>
      <c r="M122" s="267"/>
      <c r="N122" s="351"/>
      <c r="AB122" s="282"/>
    </row>
    <row r="123" spans="2:28" s="23" customFormat="1" ht="17" x14ac:dyDescent="0.5">
      <c r="B123" s="23" t="s">
        <v>1037</v>
      </c>
      <c r="C123" s="23" t="s">
        <v>1036</v>
      </c>
      <c r="D123" s="23" t="s">
        <v>999</v>
      </c>
      <c r="E123" s="23" t="s">
        <v>1271</v>
      </c>
      <c r="F123" s="267"/>
      <c r="G123" s="279" t="s">
        <v>1282</v>
      </c>
      <c r="H123" s="279"/>
      <c r="I123" s="23" t="s">
        <v>935</v>
      </c>
      <c r="J123" s="281">
        <v>3446522.511028423</v>
      </c>
      <c r="K123" s="267"/>
      <c r="M123" s="267"/>
      <c r="N123" s="351"/>
      <c r="AB123" s="282"/>
    </row>
    <row r="124" spans="2:28" s="23" customFormat="1" ht="17" x14ac:dyDescent="0.5">
      <c r="B124" s="23" t="s">
        <v>1037</v>
      </c>
      <c r="C124" s="23" t="s">
        <v>1036</v>
      </c>
      <c r="D124" s="23" t="s">
        <v>1008</v>
      </c>
      <c r="E124" s="23" t="s">
        <v>1228</v>
      </c>
      <c r="F124" s="267"/>
      <c r="G124" s="279" t="s">
        <v>1282</v>
      </c>
      <c r="H124" s="279"/>
      <c r="I124" s="23" t="s">
        <v>935</v>
      </c>
      <c r="J124" s="281">
        <v>73040</v>
      </c>
      <c r="K124" s="267"/>
      <c r="M124" s="267"/>
      <c r="N124" s="351"/>
      <c r="AB124" s="282"/>
    </row>
    <row r="125" spans="2:28" s="23" customFormat="1" ht="17" x14ac:dyDescent="0.5">
      <c r="B125" s="23" t="s">
        <v>1037</v>
      </c>
      <c r="C125" s="23" t="s">
        <v>1036</v>
      </c>
      <c r="D125" s="23" t="s">
        <v>1008</v>
      </c>
      <c r="E125" s="23" t="s">
        <v>1278</v>
      </c>
      <c r="F125" s="267"/>
      <c r="G125" s="279" t="s">
        <v>1282</v>
      </c>
      <c r="H125" s="279"/>
      <c r="I125" s="23" t="s">
        <v>935</v>
      </c>
      <c r="J125" s="281">
        <v>2565</v>
      </c>
      <c r="K125" s="267"/>
      <c r="M125" s="267"/>
      <c r="N125" s="351"/>
      <c r="AB125" s="282"/>
    </row>
    <row r="126" spans="2:28" s="23" customFormat="1" ht="17" x14ac:dyDescent="0.5">
      <c r="B126" s="23" t="s">
        <v>1037</v>
      </c>
      <c r="C126" s="23" t="s">
        <v>1036</v>
      </c>
      <c r="D126" s="23" t="s">
        <v>1008</v>
      </c>
      <c r="E126" s="23" t="s">
        <v>1270</v>
      </c>
      <c r="F126" s="267"/>
      <c r="G126" s="279" t="s">
        <v>1282</v>
      </c>
      <c r="H126" s="279"/>
      <c r="I126" s="23" t="s">
        <v>935</v>
      </c>
      <c r="J126" s="281">
        <v>1695175.72999999</v>
      </c>
      <c r="K126" s="267"/>
      <c r="M126" s="267"/>
      <c r="N126" s="351"/>
      <c r="AB126" s="282"/>
    </row>
    <row r="127" spans="2:28" s="23" customFormat="1" ht="17" x14ac:dyDescent="0.5">
      <c r="B127" s="23" t="s">
        <v>1037</v>
      </c>
      <c r="C127" s="23" t="s">
        <v>1036</v>
      </c>
      <c r="D127" s="23" t="s">
        <v>1008</v>
      </c>
      <c r="E127" s="23" t="s">
        <v>1231</v>
      </c>
      <c r="F127" s="267"/>
      <c r="G127" s="279" t="s">
        <v>1282</v>
      </c>
      <c r="H127" s="279"/>
      <c r="I127" s="23" t="s">
        <v>935</v>
      </c>
      <c r="J127" s="281">
        <v>18712.5</v>
      </c>
      <c r="K127" s="267"/>
      <c r="M127" s="267"/>
      <c r="N127" s="351"/>
      <c r="AB127" s="282"/>
    </row>
    <row r="128" spans="2:28" s="23" customFormat="1" ht="17" x14ac:dyDescent="0.5">
      <c r="B128" s="23" t="s">
        <v>1037</v>
      </c>
      <c r="C128" s="23" t="s">
        <v>1036</v>
      </c>
      <c r="D128" s="23" t="s">
        <v>1008</v>
      </c>
      <c r="E128" s="23" t="s">
        <v>1236</v>
      </c>
      <c r="F128" s="267"/>
      <c r="G128" s="279" t="s">
        <v>1282</v>
      </c>
      <c r="H128" s="279"/>
      <c r="I128" s="23" t="s">
        <v>935</v>
      </c>
      <c r="J128" s="281">
        <v>1188301.29999999</v>
      </c>
      <c r="K128" s="267"/>
      <c r="M128" s="267"/>
      <c r="N128" s="351"/>
      <c r="AB128" s="282"/>
    </row>
    <row r="129" spans="2:28" s="23" customFormat="1" ht="17" x14ac:dyDescent="0.5">
      <c r="B129" s="23" t="s">
        <v>1037</v>
      </c>
      <c r="C129" s="23" t="s">
        <v>1036</v>
      </c>
      <c r="D129" s="23" t="s">
        <v>1001</v>
      </c>
      <c r="E129" s="23" t="s">
        <v>1223</v>
      </c>
      <c r="F129" s="267"/>
      <c r="G129" s="279" t="s">
        <v>1282</v>
      </c>
      <c r="H129" s="279"/>
      <c r="I129" s="23" t="s">
        <v>935</v>
      </c>
      <c r="J129" s="281">
        <v>632897.88514661032</v>
      </c>
      <c r="K129" s="267"/>
      <c r="M129" s="267"/>
      <c r="N129" s="351"/>
      <c r="AB129" s="282"/>
    </row>
    <row r="130" spans="2:28" s="23" customFormat="1" ht="17" x14ac:dyDescent="0.5">
      <c r="B130" s="23" t="s">
        <v>1037</v>
      </c>
      <c r="C130" s="23" t="s">
        <v>1036</v>
      </c>
      <c r="D130" s="23" t="s">
        <v>1001</v>
      </c>
      <c r="E130" s="23" t="s">
        <v>1224</v>
      </c>
      <c r="F130" s="267"/>
      <c r="G130" s="279" t="s">
        <v>1282</v>
      </c>
      <c r="H130" s="279"/>
      <c r="I130" s="23" t="s">
        <v>935</v>
      </c>
      <c r="J130" s="281">
        <v>156406.21503661454</v>
      </c>
      <c r="K130" s="267"/>
      <c r="M130" s="267"/>
      <c r="N130" s="351"/>
      <c r="AB130" s="282"/>
    </row>
    <row r="131" spans="2:28" s="23" customFormat="1" ht="17" x14ac:dyDescent="0.5">
      <c r="B131" s="23" t="s">
        <v>1037</v>
      </c>
      <c r="C131" s="23" t="s">
        <v>1036</v>
      </c>
      <c r="D131" s="23" t="s">
        <v>1001</v>
      </c>
      <c r="E131" s="23" t="s">
        <v>1256</v>
      </c>
      <c r="F131" s="267"/>
      <c r="G131" s="279" t="s">
        <v>1282</v>
      </c>
      <c r="H131" s="279"/>
      <c r="I131" s="23" t="s">
        <v>935</v>
      </c>
      <c r="J131" s="281">
        <v>13489205.356204992</v>
      </c>
      <c r="K131" s="267"/>
      <c r="M131" s="267"/>
      <c r="N131" s="351"/>
      <c r="AB131" s="282"/>
    </row>
    <row r="132" spans="2:28" s="23" customFormat="1" ht="17" x14ac:dyDescent="0.5">
      <c r="B132" s="23" t="s">
        <v>1037</v>
      </c>
      <c r="C132" s="23" t="s">
        <v>1036</v>
      </c>
      <c r="D132" s="23" t="s">
        <v>1001</v>
      </c>
      <c r="E132" s="23" t="s">
        <v>1257</v>
      </c>
      <c r="F132" s="267"/>
      <c r="G132" s="279" t="s">
        <v>1282</v>
      </c>
      <c r="H132" s="279"/>
      <c r="I132" s="23" t="s">
        <v>935</v>
      </c>
      <c r="J132" s="281">
        <v>677135.93155546358</v>
      </c>
      <c r="K132" s="267"/>
      <c r="M132" s="267"/>
      <c r="N132" s="351"/>
      <c r="AB132" s="282"/>
    </row>
    <row r="133" spans="2:28" s="23" customFormat="1" ht="17" x14ac:dyDescent="0.5">
      <c r="B133" s="23" t="s">
        <v>1037</v>
      </c>
      <c r="C133" s="23" t="s">
        <v>1036</v>
      </c>
      <c r="D133" s="23" t="s">
        <v>1011</v>
      </c>
      <c r="E133" s="23" t="s">
        <v>1267</v>
      </c>
      <c r="F133" s="267"/>
      <c r="G133" s="279" t="s">
        <v>1282</v>
      </c>
      <c r="H133" s="279"/>
      <c r="I133" s="23" t="s">
        <v>935</v>
      </c>
      <c r="J133" s="281">
        <v>1434468.01</v>
      </c>
      <c r="K133" s="267"/>
      <c r="M133" s="267"/>
      <c r="N133" s="351"/>
      <c r="AB133" s="282"/>
    </row>
    <row r="134" spans="2:28" s="23" customFormat="1" ht="17" x14ac:dyDescent="0.5">
      <c r="B134" s="23" t="s">
        <v>1040</v>
      </c>
      <c r="C134" s="23" t="s">
        <v>1039</v>
      </c>
      <c r="D134" s="23" t="s">
        <v>1002</v>
      </c>
      <c r="E134" s="23" t="s">
        <v>1242</v>
      </c>
      <c r="F134" s="267"/>
      <c r="G134" s="279" t="s">
        <v>1282</v>
      </c>
      <c r="H134" s="279"/>
      <c r="I134" s="23" t="s">
        <v>935</v>
      </c>
      <c r="J134" s="281">
        <v>29619254.176127199</v>
      </c>
      <c r="K134" s="267"/>
      <c r="M134" s="267"/>
      <c r="N134" s="351"/>
      <c r="AB134" s="282"/>
    </row>
    <row r="135" spans="2:28" s="23" customFormat="1" ht="17" x14ac:dyDescent="0.5">
      <c r="B135" s="23" t="s">
        <v>1040</v>
      </c>
      <c r="C135" s="23" t="s">
        <v>1039</v>
      </c>
      <c r="D135" s="23" t="s">
        <v>1002</v>
      </c>
      <c r="E135" s="23" t="s">
        <v>1276</v>
      </c>
      <c r="F135" s="267"/>
      <c r="G135" s="279" t="s">
        <v>1282</v>
      </c>
      <c r="H135" s="279"/>
      <c r="I135" s="23" t="s">
        <v>935</v>
      </c>
      <c r="J135" s="281">
        <v>5539883.3819295224</v>
      </c>
      <c r="K135" s="267"/>
      <c r="M135" s="267"/>
      <c r="N135" s="351"/>
      <c r="AB135" s="282"/>
    </row>
    <row r="136" spans="2:28" s="23" customFormat="1" ht="17" x14ac:dyDescent="0.5">
      <c r="B136" s="23" t="s">
        <v>1040</v>
      </c>
      <c r="C136" s="23" t="s">
        <v>1039</v>
      </c>
      <c r="D136" s="23" t="s">
        <v>1010</v>
      </c>
      <c r="E136" s="23" t="s">
        <v>1246</v>
      </c>
      <c r="F136" s="267"/>
      <c r="G136" s="279" t="s">
        <v>1282</v>
      </c>
      <c r="H136" s="279"/>
      <c r="I136" s="23" t="s">
        <v>935</v>
      </c>
      <c r="J136" s="281">
        <v>41465.5</v>
      </c>
      <c r="K136" s="267"/>
      <c r="M136" s="267"/>
      <c r="N136" s="351"/>
      <c r="AB136" s="282"/>
    </row>
    <row r="137" spans="2:28" s="23" customFormat="1" ht="17" x14ac:dyDescent="0.5">
      <c r="B137" s="23" t="s">
        <v>1040</v>
      </c>
      <c r="C137" s="23" t="s">
        <v>1039</v>
      </c>
      <c r="D137" s="23" t="s">
        <v>1269</v>
      </c>
      <c r="E137" s="23" t="s">
        <v>1277</v>
      </c>
      <c r="F137" s="267"/>
      <c r="G137" s="279" t="s">
        <v>1282</v>
      </c>
      <c r="H137" s="279"/>
      <c r="I137" s="23" t="s">
        <v>935</v>
      </c>
      <c r="J137" s="281">
        <v>255607.84347990001</v>
      </c>
      <c r="K137" s="267"/>
      <c r="M137" s="267"/>
      <c r="N137" s="351"/>
      <c r="AB137" s="282"/>
    </row>
    <row r="138" spans="2:28" s="23" customFormat="1" ht="17" x14ac:dyDescent="0.5">
      <c r="B138" s="23" t="s">
        <v>1040</v>
      </c>
      <c r="C138" s="23" t="s">
        <v>1039</v>
      </c>
      <c r="D138" s="23" t="s">
        <v>1012</v>
      </c>
      <c r="E138" s="23" t="s">
        <v>1255</v>
      </c>
      <c r="F138" s="267"/>
      <c r="G138" s="279" t="s">
        <v>1282</v>
      </c>
      <c r="H138" s="279"/>
      <c r="I138" s="23" t="s">
        <v>935</v>
      </c>
      <c r="J138" s="281">
        <v>21885</v>
      </c>
      <c r="K138" s="267"/>
      <c r="M138" s="267"/>
      <c r="N138" s="351"/>
      <c r="AB138" s="282"/>
    </row>
    <row r="139" spans="2:28" s="23" customFormat="1" ht="17" x14ac:dyDescent="0.5">
      <c r="B139" s="23" t="s">
        <v>1040</v>
      </c>
      <c r="C139" s="23" t="s">
        <v>1039</v>
      </c>
      <c r="D139" s="23" t="s">
        <v>999</v>
      </c>
      <c r="E139" s="23" t="s">
        <v>1226</v>
      </c>
      <c r="F139" s="267"/>
      <c r="G139" s="279" t="s">
        <v>1282</v>
      </c>
      <c r="H139" s="279"/>
      <c r="I139" s="23" t="s">
        <v>935</v>
      </c>
      <c r="J139" s="281">
        <v>5060</v>
      </c>
      <c r="K139" s="267"/>
      <c r="M139" s="267"/>
      <c r="N139" s="351"/>
      <c r="AB139" s="282"/>
    </row>
    <row r="140" spans="2:28" s="23" customFormat="1" ht="17" x14ac:dyDescent="0.5">
      <c r="B140" s="23" t="s">
        <v>1040</v>
      </c>
      <c r="C140" s="23" t="s">
        <v>1039</v>
      </c>
      <c r="D140" s="23" t="s">
        <v>999</v>
      </c>
      <c r="E140" s="23" t="s">
        <v>1230</v>
      </c>
      <c r="F140" s="267"/>
      <c r="G140" s="279" t="s">
        <v>1282</v>
      </c>
      <c r="H140" s="279"/>
      <c r="I140" s="23" t="s">
        <v>935</v>
      </c>
      <c r="J140" s="281">
        <v>62917.354013598815</v>
      </c>
      <c r="K140" s="267"/>
      <c r="M140" s="267"/>
      <c r="N140" s="351"/>
      <c r="AB140" s="282"/>
    </row>
    <row r="141" spans="2:28" s="23" customFormat="1" ht="17" x14ac:dyDescent="0.5">
      <c r="B141" s="23" t="s">
        <v>1040</v>
      </c>
      <c r="C141" s="23" t="s">
        <v>1039</v>
      </c>
      <c r="D141" s="23" t="s">
        <v>999</v>
      </c>
      <c r="E141" s="23" t="s">
        <v>1271</v>
      </c>
      <c r="F141" s="267"/>
      <c r="G141" s="279" t="s">
        <v>1282</v>
      </c>
      <c r="H141" s="279"/>
      <c r="I141" s="23" t="s">
        <v>935</v>
      </c>
      <c r="J141" s="281">
        <v>7668217.9400000004</v>
      </c>
      <c r="K141" s="267"/>
      <c r="M141" s="267"/>
      <c r="N141" s="351"/>
      <c r="AB141" s="282"/>
    </row>
    <row r="142" spans="2:28" s="23" customFormat="1" ht="17" x14ac:dyDescent="0.5">
      <c r="B142" s="23" t="s">
        <v>1040</v>
      </c>
      <c r="C142" s="23" t="s">
        <v>1039</v>
      </c>
      <c r="D142" s="23" t="s">
        <v>1008</v>
      </c>
      <c r="E142" s="23" t="s">
        <v>1243</v>
      </c>
      <c r="F142" s="267"/>
      <c r="G142" s="279" t="s">
        <v>1282</v>
      </c>
      <c r="H142" s="279"/>
      <c r="I142" s="23" t="s">
        <v>935</v>
      </c>
      <c r="J142" s="281">
        <v>4572.33</v>
      </c>
      <c r="K142" s="267"/>
      <c r="M142" s="267"/>
      <c r="N142" s="351"/>
      <c r="AB142" s="282"/>
    </row>
    <row r="143" spans="2:28" s="23" customFormat="1" ht="17" x14ac:dyDescent="0.5">
      <c r="B143" s="23" t="s">
        <v>1040</v>
      </c>
      <c r="C143" s="23" t="s">
        <v>1039</v>
      </c>
      <c r="D143" s="23" t="s">
        <v>1008</v>
      </c>
      <c r="E143" s="23" t="s">
        <v>1278</v>
      </c>
      <c r="F143" s="267"/>
      <c r="G143" s="279" t="s">
        <v>1282</v>
      </c>
      <c r="H143" s="279"/>
      <c r="I143" s="23" t="s">
        <v>935</v>
      </c>
      <c r="J143" s="281">
        <v>11170</v>
      </c>
      <c r="K143" s="267"/>
      <c r="M143" s="267"/>
      <c r="N143" s="351"/>
      <c r="AB143" s="282"/>
    </row>
    <row r="144" spans="2:28" s="23" customFormat="1" ht="17" x14ac:dyDescent="0.5">
      <c r="B144" s="23" t="s">
        <v>1040</v>
      </c>
      <c r="C144" s="23" t="s">
        <v>1039</v>
      </c>
      <c r="D144" s="23" t="s">
        <v>1008</v>
      </c>
      <c r="E144" s="23" t="s">
        <v>1270</v>
      </c>
      <c r="F144" s="267"/>
      <c r="G144" s="279" t="s">
        <v>1282</v>
      </c>
      <c r="H144" s="279"/>
      <c r="I144" s="23" t="s">
        <v>935</v>
      </c>
      <c r="J144" s="281">
        <v>6508526.57549999</v>
      </c>
      <c r="K144" s="267"/>
      <c r="M144" s="267"/>
      <c r="N144" s="351"/>
      <c r="AB144" s="282"/>
    </row>
    <row r="145" spans="2:28" s="23" customFormat="1" ht="17" x14ac:dyDescent="0.5">
      <c r="B145" s="23" t="s">
        <v>1040</v>
      </c>
      <c r="C145" s="23" t="s">
        <v>1039</v>
      </c>
      <c r="D145" s="23" t="s">
        <v>1008</v>
      </c>
      <c r="E145" s="23" t="s">
        <v>1233</v>
      </c>
      <c r="F145" s="267"/>
      <c r="G145" s="279" t="s">
        <v>1282</v>
      </c>
      <c r="H145" s="279"/>
      <c r="I145" s="23" t="s">
        <v>935</v>
      </c>
      <c r="J145" s="281">
        <v>456000</v>
      </c>
      <c r="K145" s="267"/>
      <c r="M145" s="267"/>
      <c r="N145" s="351"/>
      <c r="AB145" s="282"/>
    </row>
    <row r="146" spans="2:28" s="23" customFormat="1" ht="17" x14ac:dyDescent="0.5">
      <c r="B146" s="23" t="s">
        <v>1040</v>
      </c>
      <c r="C146" s="23" t="s">
        <v>1039</v>
      </c>
      <c r="D146" s="23" t="s">
        <v>1008</v>
      </c>
      <c r="E146" s="23" t="s">
        <v>1236</v>
      </c>
      <c r="F146" s="267"/>
      <c r="G146" s="279" t="s">
        <v>1282</v>
      </c>
      <c r="H146" s="279"/>
      <c r="I146" s="23" t="s">
        <v>935</v>
      </c>
      <c r="J146" s="281">
        <v>564981.87</v>
      </c>
      <c r="K146" s="267"/>
      <c r="M146" s="267"/>
      <c r="N146" s="351"/>
      <c r="AB146" s="282"/>
    </row>
    <row r="147" spans="2:28" s="23" customFormat="1" ht="17" x14ac:dyDescent="0.5">
      <c r="B147" s="23" t="s">
        <v>1040</v>
      </c>
      <c r="C147" s="23" t="s">
        <v>1039</v>
      </c>
      <c r="D147" s="23" t="s">
        <v>1001</v>
      </c>
      <c r="E147" s="23" t="s">
        <v>1223</v>
      </c>
      <c r="F147" s="267"/>
      <c r="G147" s="279" t="s">
        <v>1282</v>
      </c>
      <c r="H147" s="279"/>
      <c r="I147" s="23" t="s">
        <v>935</v>
      </c>
      <c r="J147" s="281">
        <v>763541.61051455152</v>
      </c>
      <c r="K147" s="267"/>
      <c r="M147" s="267"/>
      <c r="N147" s="351"/>
      <c r="AB147" s="282"/>
    </row>
    <row r="148" spans="2:28" s="23" customFormat="1" ht="17" x14ac:dyDescent="0.5">
      <c r="B148" s="23" t="s">
        <v>1040</v>
      </c>
      <c r="C148" s="23" t="s">
        <v>1039</v>
      </c>
      <c r="D148" s="23" t="s">
        <v>1001</v>
      </c>
      <c r="E148" s="23" t="s">
        <v>1224</v>
      </c>
      <c r="F148" s="267"/>
      <c r="G148" s="279" t="s">
        <v>1282</v>
      </c>
      <c r="H148" s="279"/>
      <c r="I148" s="23" t="s">
        <v>935</v>
      </c>
      <c r="J148" s="281">
        <v>156068.03791111463</v>
      </c>
      <c r="K148" s="267"/>
      <c r="M148" s="267"/>
      <c r="N148" s="351"/>
      <c r="AB148" s="282"/>
    </row>
    <row r="149" spans="2:28" s="23" customFormat="1" ht="17" x14ac:dyDescent="0.5">
      <c r="B149" s="23" t="s">
        <v>1040</v>
      </c>
      <c r="C149" s="23" t="s">
        <v>1039</v>
      </c>
      <c r="D149" s="23" t="s">
        <v>1001</v>
      </c>
      <c r="E149" s="23" t="s">
        <v>1260</v>
      </c>
      <c r="F149" s="267"/>
      <c r="G149" s="279" t="s">
        <v>1282</v>
      </c>
      <c r="H149" s="279"/>
      <c r="I149" s="23" t="s">
        <v>935</v>
      </c>
      <c r="J149" s="281">
        <v>1370380.6688425788</v>
      </c>
      <c r="K149" s="267"/>
      <c r="M149" s="267"/>
      <c r="N149" s="351"/>
      <c r="AB149" s="282"/>
    </row>
    <row r="150" spans="2:28" s="23" customFormat="1" ht="17" x14ac:dyDescent="0.5">
      <c r="B150" s="23" t="s">
        <v>1040</v>
      </c>
      <c r="C150" s="23" t="s">
        <v>1039</v>
      </c>
      <c r="D150" s="23" t="s">
        <v>1001</v>
      </c>
      <c r="E150" s="23" t="s">
        <v>1256</v>
      </c>
      <c r="F150" s="267"/>
      <c r="G150" s="279" t="s">
        <v>1282</v>
      </c>
      <c r="H150" s="279"/>
      <c r="I150" s="23" t="s">
        <v>935</v>
      </c>
      <c r="J150" s="281">
        <v>532744.48450501892</v>
      </c>
      <c r="K150" s="267"/>
      <c r="M150" s="267"/>
      <c r="N150" s="351"/>
      <c r="AB150" s="282"/>
    </row>
    <row r="151" spans="2:28" s="23" customFormat="1" ht="17" x14ac:dyDescent="0.5">
      <c r="B151" s="23" t="s">
        <v>1040</v>
      </c>
      <c r="C151" s="23" t="s">
        <v>1039</v>
      </c>
      <c r="D151" s="23" t="s">
        <v>1001</v>
      </c>
      <c r="E151" s="23" t="s">
        <v>1257</v>
      </c>
      <c r="F151" s="267"/>
      <c r="G151" s="279" t="s">
        <v>1282</v>
      </c>
      <c r="H151" s="279"/>
      <c r="I151" s="23" t="s">
        <v>935</v>
      </c>
      <c r="J151" s="281">
        <v>7225186.8020866942</v>
      </c>
      <c r="K151" s="267"/>
      <c r="M151" s="267"/>
      <c r="N151" s="351"/>
      <c r="AB151" s="282"/>
    </row>
    <row r="152" spans="2:28" s="23" customFormat="1" ht="17" x14ac:dyDescent="0.5">
      <c r="B152" s="23" t="s">
        <v>1040</v>
      </c>
      <c r="C152" s="23" t="s">
        <v>1039</v>
      </c>
      <c r="D152" s="23" t="s">
        <v>999</v>
      </c>
      <c r="E152" s="23" t="s">
        <v>1245</v>
      </c>
      <c r="F152" s="267"/>
      <c r="G152" s="279" t="s">
        <v>1282</v>
      </c>
      <c r="H152" s="279"/>
      <c r="I152" s="23" t="s">
        <v>935</v>
      </c>
      <c r="J152" s="281">
        <v>308.87999999999897</v>
      </c>
      <c r="K152" s="267"/>
      <c r="M152" s="267"/>
      <c r="N152" s="351"/>
      <c r="AB152" s="282"/>
    </row>
    <row r="153" spans="2:28" s="23" customFormat="1" ht="17" x14ac:dyDescent="0.5">
      <c r="B153" s="23" t="s">
        <v>1043</v>
      </c>
      <c r="C153" s="23" t="s">
        <v>1042</v>
      </c>
      <c r="D153" s="23" t="s">
        <v>999</v>
      </c>
      <c r="E153" s="23" t="s">
        <v>1227</v>
      </c>
      <c r="F153" s="267"/>
      <c r="G153" s="279" t="s">
        <v>1282</v>
      </c>
      <c r="H153" s="279"/>
      <c r="I153" s="23" t="s">
        <v>935</v>
      </c>
      <c r="J153" s="281">
        <v>203893.03</v>
      </c>
      <c r="K153" s="267"/>
      <c r="M153" s="267"/>
      <c r="N153" s="351"/>
      <c r="AB153" s="282"/>
    </row>
    <row r="154" spans="2:28" s="23" customFormat="1" ht="17" x14ac:dyDescent="0.5">
      <c r="B154" s="23" t="s">
        <v>1043</v>
      </c>
      <c r="C154" s="23" t="s">
        <v>1042</v>
      </c>
      <c r="D154" s="23" t="s">
        <v>1002</v>
      </c>
      <c r="E154" s="23" t="s">
        <v>1242</v>
      </c>
      <c r="F154" s="267"/>
      <c r="G154" s="279" t="s">
        <v>1282</v>
      </c>
      <c r="H154" s="279"/>
      <c r="I154" s="23" t="s">
        <v>935</v>
      </c>
      <c r="J154" s="281">
        <v>5496132.7095976966</v>
      </c>
      <c r="K154" s="267"/>
      <c r="M154" s="267"/>
      <c r="N154" s="351"/>
      <c r="AB154" s="282"/>
    </row>
    <row r="155" spans="2:28" s="23" customFormat="1" ht="17" x14ac:dyDescent="0.5">
      <c r="B155" s="23" t="s">
        <v>1043</v>
      </c>
      <c r="C155" s="23" t="s">
        <v>1042</v>
      </c>
      <c r="D155" s="23" t="s">
        <v>1002</v>
      </c>
      <c r="E155" s="23" t="s">
        <v>1276</v>
      </c>
      <c r="F155" s="267"/>
      <c r="G155" s="279" t="s">
        <v>1282</v>
      </c>
      <c r="H155" s="279"/>
      <c r="I155" s="23" t="s">
        <v>935</v>
      </c>
      <c r="J155" s="281">
        <v>1814626.1889833759</v>
      </c>
      <c r="K155" s="267"/>
      <c r="M155" s="267"/>
      <c r="N155" s="351"/>
      <c r="AB155" s="282"/>
    </row>
    <row r="156" spans="2:28" s="23" customFormat="1" ht="17" x14ac:dyDescent="0.5">
      <c r="B156" s="23" t="s">
        <v>1043</v>
      </c>
      <c r="C156" s="23" t="s">
        <v>1042</v>
      </c>
      <c r="D156" s="23" t="s">
        <v>1269</v>
      </c>
      <c r="E156" s="23" t="s">
        <v>1277</v>
      </c>
      <c r="F156" s="267"/>
      <c r="G156" s="279" t="s">
        <v>1282</v>
      </c>
      <c r="H156" s="279"/>
      <c r="I156" s="23" t="s">
        <v>935</v>
      </c>
      <c r="J156" s="281">
        <v>65840.743319999994</v>
      </c>
      <c r="K156" s="267"/>
      <c r="M156" s="267"/>
      <c r="N156" s="351"/>
      <c r="AB156" s="282"/>
    </row>
    <row r="157" spans="2:28" s="23" customFormat="1" ht="17" x14ac:dyDescent="0.5">
      <c r="B157" s="23" t="s">
        <v>1043</v>
      </c>
      <c r="C157" s="23" t="s">
        <v>1042</v>
      </c>
      <c r="D157" s="23" t="s">
        <v>1010</v>
      </c>
      <c r="E157" s="23" t="s">
        <v>1251</v>
      </c>
      <c r="F157" s="267"/>
      <c r="G157" s="279" t="s">
        <v>1282</v>
      </c>
      <c r="H157" s="279"/>
      <c r="I157" s="23" t="s">
        <v>935</v>
      </c>
      <c r="J157" s="281">
        <v>11000</v>
      </c>
      <c r="K157" s="267"/>
      <c r="M157" s="267"/>
      <c r="N157" s="351"/>
      <c r="AB157" s="282"/>
    </row>
    <row r="158" spans="2:28" s="23" customFormat="1" ht="17" x14ac:dyDescent="0.5">
      <c r="B158" s="23" t="s">
        <v>1043</v>
      </c>
      <c r="C158" s="23" t="s">
        <v>1042</v>
      </c>
      <c r="D158" s="23" t="s">
        <v>1012</v>
      </c>
      <c r="E158" s="23" t="s">
        <v>1255</v>
      </c>
      <c r="F158" s="267"/>
      <c r="G158" s="279" t="s">
        <v>1282</v>
      </c>
      <c r="H158" s="279"/>
      <c r="I158" s="23" t="s">
        <v>935</v>
      </c>
      <c r="J158" s="281">
        <v>221387.5</v>
      </c>
      <c r="K158" s="267"/>
      <c r="M158" s="267"/>
      <c r="N158" s="351"/>
      <c r="AB158" s="282"/>
    </row>
    <row r="159" spans="2:28" s="23" customFormat="1" ht="17" x14ac:dyDescent="0.5">
      <c r="B159" s="23" t="s">
        <v>1043</v>
      </c>
      <c r="C159" s="23" t="s">
        <v>1042</v>
      </c>
      <c r="D159" s="23" t="s">
        <v>999</v>
      </c>
      <c r="E159" s="23" t="s">
        <v>1226</v>
      </c>
      <c r="F159" s="267"/>
      <c r="G159" s="279" t="s">
        <v>1282</v>
      </c>
      <c r="H159" s="279"/>
      <c r="I159" s="23" t="s">
        <v>935</v>
      </c>
      <c r="J159" s="281">
        <v>203893.03</v>
      </c>
      <c r="K159" s="267"/>
      <c r="M159" s="267"/>
      <c r="N159" s="351"/>
      <c r="AB159" s="282"/>
    </row>
    <row r="160" spans="2:28" s="23" customFormat="1" ht="17" x14ac:dyDescent="0.5">
      <c r="B160" s="23" t="s">
        <v>1043</v>
      </c>
      <c r="C160" s="23" t="s">
        <v>1042</v>
      </c>
      <c r="D160" s="23" t="s">
        <v>999</v>
      </c>
      <c r="E160" s="23" t="s">
        <v>1230</v>
      </c>
      <c r="F160" s="267"/>
      <c r="G160" s="279" t="s">
        <v>1282</v>
      </c>
      <c r="H160" s="279"/>
      <c r="I160" s="23" t="s">
        <v>935</v>
      </c>
      <c r="J160" s="281">
        <v>7242.7989943936836</v>
      </c>
      <c r="K160" s="267"/>
      <c r="M160" s="267"/>
      <c r="N160" s="351"/>
      <c r="AB160" s="282"/>
    </row>
    <row r="161" spans="2:28" s="23" customFormat="1" ht="17" x14ac:dyDescent="0.5">
      <c r="B161" s="23" t="s">
        <v>1043</v>
      </c>
      <c r="C161" s="23" t="s">
        <v>1042</v>
      </c>
      <c r="D161" s="23" t="s">
        <v>999</v>
      </c>
      <c r="E161" s="23" t="s">
        <v>1271</v>
      </c>
      <c r="F161" s="267"/>
      <c r="G161" s="279" t="s">
        <v>1282</v>
      </c>
      <c r="H161" s="279"/>
      <c r="I161" s="23" t="s">
        <v>935</v>
      </c>
      <c r="J161" s="281">
        <v>701692.59999999905</v>
      </c>
      <c r="K161" s="267"/>
      <c r="M161" s="267"/>
      <c r="N161" s="351"/>
      <c r="AB161" s="282"/>
    </row>
    <row r="162" spans="2:28" s="23" customFormat="1" ht="17" x14ac:dyDescent="0.5">
      <c r="B162" s="23" t="s">
        <v>1043</v>
      </c>
      <c r="C162" s="23" t="s">
        <v>1042</v>
      </c>
      <c r="D162" s="23" t="s">
        <v>1008</v>
      </c>
      <c r="E162" s="23" t="s">
        <v>1228</v>
      </c>
      <c r="F162" s="267"/>
      <c r="G162" s="279" t="s">
        <v>1282</v>
      </c>
      <c r="H162" s="279"/>
      <c r="I162" s="23" t="s">
        <v>935</v>
      </c>
      <c r="J162" s="281">
        <v>108080</v>
      </c>
      <c r="K162" s="267"/>
      <c r="M162" s="267"/>
      <c r="N162" s="351"/>
      <c r="AB162" s="282"/>
    </row>
    <row r="163" spans="2:28" s="23" customFormat="1" ht="17" x14ac:dyDescent="0.5">
      <c r="B163" s="23" t="s">
        <v>1043</v>
      </c>
      <c r="C163" s="23" t="s">
        <v>1042</v>
      </c>
      <c r="D163" s="23" t="s">
        <v>1008</v>
      </c>
      <c r="E163" s="23" t="s">
        <v>1278</v>
      </c>
      <c r="F163" s="267"/>
      <c r="G163" s="279" t="s">
        <v>1282</v>
      </c>
      <c r="H163" s="279"/>
      <c r="I163" s="23" t="s">
        <v>935</v>
      </c>
      <c r="J163" s="281">
        <v>4795</v>
      </c>
      <c r="K163" s="267"/>
      <c r="M163" s="267"/>
      <c r="N163" s="351"/>
      <c r="AB163" s="282"/>
    </row>
    <row r="164" spans="2:28" s="23" customFormat="1" ht="17" x14ac:dyDescent="0.5">
      <c r="B164" s="23" t="s">
        <v>1043</v>
      </c>
      <c r="C164" s="23" t="s">
        <v>1042</v>
      </c>
      <c r="D164" s="23" t="s">
        <v>1008</v>
      </c>
      <c r="E164" s="23" t="s">
        <v>1270</v>
      </c>
      <c r="F164" s="267"/>
      <c r="G164" s="279" t="s">
        <v>1282</v>
      </c>
      <c r="H164" s="279"/>
      <c r="I164" s="23" t="s">
        <v>935</v>
      </c>
      <c r="J164" s="281">
        <v>2756591.2899999898</v>
      </c>
      <c r="K164" s="267"/>
      <c r="M164" s="267"/>
      <c r="N164" s="351"/>
      <c r="AB164" s="282"/>
    </row>
    <row r="165" spans="2:28" s="23" customFormat="1" ht="17" x14ac:dyDescent="0.5">
      <c r="B165" s="23" t="s">
        <v>1043</v>
      </c>
      <c r="C165" s="23" t="s">
        <v>1042</v>
      </c>
      <c r="D165" s="23" t="s">
        <v>1008</v>
      </c>
      <c r="E165" s="23" t="s">
        <v>1231</v>
      </c>
      <c r="F165" s="267"/>
      <c r="G165" s="279" t="s">
        <v>1282</v>
      </c>
      <c r="H165" s="279"/>
      <c r="I165" s="23" t="s">
        <v>935</v>
      </c>
      <c r="J165" s="281">
        <v>22312.5</v>
      </c>
      <c r="K165" s="267"/>
      <c r="M165" s="267"/>
      <c r="N165" s="351"/>
      <c r="AB165" s="282"/>
    </row>
    <row r="166" spans="2:28" s="23" customFormat="1" ht="17" x14ac:dyDescent="0.5">
      <c r="B166" s="23" t="s">
        <v>1043</v>
      </c>
      <c r="C166" s="23" t="s">
        <v>1042</v>
      </c>
      <c r="D166" s="23" t="s">
        <v>1008</v>
      </c>
      <c r="E166" s="23" t="s">
        <v>1233</v>
      </c>
      <c r="F166" s="267"/>
      <c r="G166" s="279" t="s">
        <v>1282</v>
      </c>
      <c r="H166" s="279"/>
      <c r="I166" s="23" t="s">
        <v>935</v>
      </c>
      <c r="J166" s="281">
        <v>1446700</v>
      </c>
      <c r="K166" s="267"/>
      <c r="M166" s="267"/>
      <c r="N166" s="351"/>
      <c r="AB166" s="282"/>
    </row>
    <row r="167" spans="2:28" s="23" customFormat="1" ht="17" x14ac:dyDescent="0.5">
      <c r="B167" s="23" t="s">
        <v>1043</v>
      </c>
      <c r="C167" s="23" t="s">
        <v>1042</v>
      </c>
      <c r="D167" s="23" t="s">
        <v>1008</v>
      </c>
      <c r="E167" s="23" t="s">
        <v>1236</v>
      </c>
      <c r="F167" s="267"/>
      <c r="G167" s="279" t="s">
        <v>1282</v>
      </c>
      <c r="H167" s="279"/>
      <c r="I167" s="23" t="s">
        <v>935</v>
      </c>
      <c r="J167" s="281">
        <v>910194.13999999897</v>
      </c>
      <c r="K167" s="267"/>
      <c r="M167" s="267"/>
      <c r="N167" s="351"/>
      <c r="AB167" s="282"/>
    </row>
    <row r="168" spans="2:28" s="23" customFormat="1" ht="17" x14ac:dyDescent="0.5">
      <c r="B168" s="23" t="s">
        <v>1043</v>
      </c>
      <c r="C168" s="23" t="s">
        <v>1042</v>
      </c>
      <c r="D168" s="23" t="s">
        <v>1001</v>
      </c>
      <c r="E168" s="23" t="s">
        <v>1224</v>
      </c>
      <c r="F168" s="267"/>
      <c r="G168" s="279" t="s">
        <v>1282</v>
      </c>
      <c r="H168" s="279"/>
      <c r="I168" s="23" t="s">
        <v>935</v>
      </c>
      <c r="J168" s="281">
        <v>212781.55455049034</v>
      </c>
      <c r="K168" s="267"/>
      <c r="M168" s="267"/>
      <c r="N168" s="351"/>
      <c r="AB168" s="282"/>
    </row>
    <row r="169" spans="2:28" s="23" customFormat="1" ht="17" x14ac:dyDescent="0.5">
      <c r="B169" s="23" t="s">
        <v>1043</v>
      </c>
      <c r="C169" s="23" t="s">
        <v>1042</v>
      </c>
      <c r="D169" s="23" t="s">
        <v>1001</v>
      </c>
      <c r="E169" s="23" t="s">
        <v>1238</v>
      </c>
      <c r="F169" s="267"/>
      <c r="G169" s="279" t="s">
        <v>1282</v>
      </c>
      <c r="H169" s="279"/>
      <c r="I169" s="23" t="s">
        <v>935</v>
      </c>
      <c r="J169" s="281">
        <v>351527.93516590679</v>
      </c>
      <c r="K169" s="267"/>
      <c r="M169" s="267"/>
      <c r="N169" s="351"/>
      <c r="AB169" s="282"/>
    </row>
    <row r="170" spans="2:28" s="23" customFormat="1" ht="17" x14ac:dyDescent="0.5">
      <c r="B170" s="23" t="s">
        <v>1043</v>
      </c>
      <c r="C170" s="23" t="s">
        <v>1042</v>
      </c>
      <c r="D170" s="23" t="s">
        <v>1001</v>
      </c>
      <c r="E170" s="23" t="s">
        <v>1260</v>
      </c>
      <c r="F170" s="267"/>
      <c r="G170" s="279" t="s">
        <v>1282</v>
      </c>
      <c r="H170" s="279"/>
      <c r="I170" s="23" t="s">
        <v>935</v>
      </c>
      <c r="J170" s="281">
        <v>68432.905379080708</v>
      </c>
      <c r="K170" s="267"/>
      <c r="M170" s="267"/>
      <c r="N170" s="351"/>
      <c r="AB170" s="282"/>
    </row>
    <row r="171" spans="2:28" s="23" customFormat="1" ht="17" x14ac:dyDescent="0.5">
      <c r="B171" s="23" t="s">
        <v>1043</v>
      </c>
      <c r="C171" s="23" t="s">
        <v>1042</v>
      </c>
      <c r="D171" s="23" t="s">
        <v>1001</v>
      </c>
      <c r="E171" s="23" t="s">
        <v>1261</v>
      </c>
      <c r="F171" s="267"/>
      <c r="G171" s="279" t="s">
        <v>1282</v>
      </c>
      <c r="H171" s="279"/>
      <c r="I171" s="23" t="s">
        <v>935</v>
      </c>
      <c r="J171" s="281">
        <v>1062611.1085409578</v>
      </c>
      <c r="K171" s="267"/>
      <c r="M171" s="267"/>
      <c r="N171" s="351"/>
      <c r="AB171" s="282"/>
    </row>
    <row r="172" spans="2:28" s="23" customFormat="1" ht="17" x14ac:dyDescent="0.5">
      <c r="B172" s="23" t="s">
        <v>1043</v>
      </c>
      <c r="C172" s="23" t="s">
        <v>1042</v>
      </c>
      <c r="D172" s="23" t="s">
        <v>1001</v>
      </c>
      <c r="E172" s="23" t="s">
        <v>1256</v>
      </c>
      <c r="F172" s="267"/>
      <c r="G172" s="279" t="s">
        <v>1282</v>
      </c>
      <c r="H172" s="279"/>
      <c r="I172" s="23" t="s">
        <v>935</v>
      </c>
      <c r="J172" s="281">
        <v>6904871.8738468094</v>
      </c>
      <c r="K172" s="267"/>
      <c r="M172" s="267"/>
      <c r="N172" s="351"/>
      <c r="AB172" s="282"/>
    </row>
    <row r="173" spans="2:28" s="23" customFormat="1" ht="17" x14ac:dyDescent="0.5">
      <c r="B173" s="23" t="s">
        <v>1043</v>
      </c>
      <c r="C173" s="23" t="s">
        <v>1042</v>
      </c>
      <c r="D173" s="23" t="s">
        <v>1001</v>
      </c>
      <c r="E173" s="23" t="s">
        <v>1257</v>
      </c>
      <c r="F173" s="267"/>
      <c r="G173" s="279" t="s">
        <v>1282</v>
      </c>
      <c r="H173" s="279"/>
      <c r="I173" s="23" t="s">
        <v>935</v>
      </c>
      <c r="J173" s="281">
        <v>559904.61312888749</v>
      </c>
      <c r="K173" s="267"/>
      <c r="M173" s="267"/>
      <c r="N173" s="351"/>
      <c r="AB173" s="282"/>
    </row>
    <row r="174" spans="2:28" s="23" customFormat="1" ht="17" x14ac:dyDescent="0.5">
      <c r="B174" s="23" t="s">
        <v>1043</v>
      </c>
      <c r="C174" s="23" t="s">
        <v>1042</v>
      </c>
      <c r="D174" s="23" t="s">
        <v>1011</v>
      </c>
      <c r="E174" s="23" t="s">
        <v>1267</v>
      </c>
      <c r="F174" s="267"/>
      <c r="G174" s="279" t="s">
        <v>1282</v>
      </c>
      <c r="H174" s="279"/>
      <c r="I174" s="23" t="s">
        <v>935</v>
      </c>
      <c r="J174" s="281">
        <v>30339.467999999997</v>
      </c>
      <c r="K174" s="267"/>
      <c r="M174" s="267"/>
      <c r="N174" s="351"/>
      <c r="AB174" s="282"/>
    </row>
    <row r="175" spans="2:28" s="23" customFormat="1" ht="17" x14ac:dyDescent="0.5">
      <c r="B175" s="23" t="s">
        <v>1043</v>
      </c>
      <c r="C175" s="23" t="s">
        <v>1042</v>
      </c>
      <c r="D175" s="23" t="s">
        <v>1229</v>
      </c>
      <c r="E175" s="23" t="s">
        <v>1240</v>
      </c>
      <c r="F175" s="267"/>
      <c r="G175" s="279" t="s">
        <v>1282</v>
      </c>
      <c r="H175" s="279"/>
      <c r="I175" s="23" t="s">
        <v>935</v>
      </c>
      <c r="J175" s="281">
        <v>1814164.34</v>
      </c>
      <c r="K175" s="267"/>
      <c r="M175" s="267"/>
      <c r="N175" s="351"/>
      <c r="AB175" s="282"/>
    </row>
    <row r="176" spans="2:28" s="23" customFormat="1" ht="17" x14ac:dyDescent="0.5">
      <c r="B176" s="23" t="s">
        <v>1043</v>
      </c>
      <c r="C176" s="23" t="s">
        <v>1042</v>
      </c>
      <c r="D176" s="23" t="s">
        <v>1010</v>
      </c>
      <c r="E176" s="23" t="s">
        <v>1246</v>
      </c>
      <c r="F176" s="267"/>
      <c r="G176" s="279" t="s">
        <v>1282</v>
      </c>
      <c r="H176" s="279"/>
      <c r="I176" s="23" t="s">
        <v>935</v>
      </c>
      <c r="J176" s="281">
        <v>4405.2</v>
      </c>
      <c r="K176" s="267"/>
      <c r="M176" s="267"/>
      <c r="N176" s="351"/>
      <c r="AB176" s="282"/>
    </row>
    <row r="177" spans="2:28" s="23" customFormat="1" ht="17" x14ac:dyDescent="0.5">
      <c r="B177" s="23" t="s">
        <v>1046</v>
      </c>
      <c r="C177" s="23" t="s">
        <v>1045</v>
      </c>
      <c r="D177" s="23" t="s">
        <v>1002</v>
      </c>
      <c r="E177" s="23" t="s">
        <v>1276</v>
      </c>
      <c r="F177" s="267"/>
      <c r="G177" s="279" t="s">
        <v>1282</v>
      </c>
      <c r="H177" s="279"/>
      <c r="I177" s="23" t="s">
        <v>935</v>
      </c>
      <c r="J177" s="281">
        <v>1653764.6126406905</v>
      </c>
      <c r="K177" s="267"/>
      <c r="M177" s="267"/>
      <c r="N177" s="351"/>
      <c r="AB177" s="282"/>
    </row>
    <row r="178" spans="2:28" s="23" customFormat="1" ht="17" x14ac:dyDescent="0.5">
      <c r="B178" s="23" t="s">
        <v>1046</v>
      </c>
      <c r="C178" s="23" t="s">
        <v>1045</v>
      </c>
      <c r="D178" s="23" t="s">
        <v>1269</v>
      </c>
      <c r="E178" s="23" t="s">
        <v>1277</v>
      </c>
      <c r="F178" s="267"/>
      <c r="G178" s="279" t="s">
        <v>1282</v>
      </c>
      <c r="H178" s="279"/>
      <c r="I178" s="23" t="s">
        <v>935</v>
      </c>
      <c r="J178" s="281">
        <v>109332</v>
      </c>
      <c r="K178" s="267"/>
      <c r="M178" s="267"/>
      <c r="N178" s="351"/>
      <c r="AB178" s="282"/>
    </row>
    <row r="179" spans="2:28" s="23" customFormat="1" ht="17" x14ac:dyDescent="0.5">
      <c r="B179" s="23" t="s">
        <v>1046</v>
      </c>
      <c r="C179" s="23" t="s">
        <v>1045</v>
      </c>
      <c r="D179" s="23" t="s">
        <v>1010</v>
      </c>
      <c r="E179" s="23" t="s">
        <v>1251</v>
      </c>
      <c r="F179" s="267"/>
      <c r="G179" s="279" t="s">
        <v>1282</v>
      </c>
      <c r="H179" s="279"/>
      <c r="I179" s="23" t="s">
        <v>935</v>
      </c>
      <c r="J179" s="281">
        <v>5000</v>
      </c>
      <c r="K179" s="267"/>
      <c r="M179" s="267"/>
      <c r="N179" s="351"/>
      <c r="AB179" s="282"/>
    </row>
    <row r="180" spans="2:28" s="23" customFormat="1" ht="17" x14ac:dyDescent="0.5">
      <c r="B180" s="23" t="s">
        <v>1046</v>
      </c>
      <c r="C180" s="23" t="s">
        <v>1045</v>
      </c>
      <c r="D180" s="23" t="s">
        <v>1012</v>
      </c>
      <c r="E180" s="23" t="s">
        <v>1255</v>
      </c>
      <c r="F180" s="267"/>
      <c r="G180" s="279" t="s">
        <v>1282</v>
      </c>
      <c r="H180" s="279"/>
      <c r="I180" s="23" t="s">
        <v>935</v>
      </c>
      <c r="J180" s="281">
        <v>143475</v>
      </c>
      <c r="K180" s="267"/>
      <c r="M180" s="267"/>
      <c r="N180" s="351"/>
      <c r="AB180" s="282"/>
    </row>
    <row r="181" spans="2:28" s="23" customFormat="1" ht="17" x14ac:dyDescent="0.5">
      <c r="B181" s="23" t="s">
        <v>1046</v>
      </c>
      <c r="C181" s="23" t="s">
        <v>1045</v>
      </c>
      <c r="D181" s="23" t="s">
        <v>999</v>
      </c>
      <c r="E181" s="23" t="s">
        <v>1226</v>
      </c>
      <c r="F181" s="267"/>
      <c r="G181" s="279" t="s">
        <v>1282</v>
      </c>
      <c r="H181" s="279"/>
      <c r="I181" s="23" t="s">
        <v>935</v>
      </c>
      <c r="J181" s="281">
        <v>15750</v>
      </c>
      <c r="K181" s="267"/>
      <c r="M181" s="267"/>
      <c r="N181" s="351"/>
      <c r="AB181" s="282"/>
    </row>
    <row r="182" spans="2:28" s="23" customFormat="1" ht="17" x14ac:dyDescent="0.5">
      <c r="B182" s="23" t="s">
        <v>1046</v>
      </c>
      <c r="C182" s="23" t="s">
        <v>1045</v>
      </c>
      <c r="D182" s="23" t="s">
        <v>999</v>
      </c>
      <c r="E182" s="23" t="s">
        <v>1227</v>
      </c>
      <c r="F182" s="267"/>
      <c r="G182" s="279" t="s">
        <v>1282</v>
      </c>
      <c r="H182" s="279"/>
      <c r="I182" s="23" t="s">
        <v>935</v>
      </c>
      <c r="J182" s="281">
        <v>15750</v>
      </c>
      <c r="K182" s="267"/>
      <c r="M182" s="267"/>
      <c r="N182" s="351"/>
      <c r="AB182" s="282"/>
    </row>
    <row r="183" spans="2:28" s="23" customFormat="1" ht="17" x14ac:dyDescent="0.5">
      <c r="B183" s="23" t="s">
        <v>1046</v>
      </c>
      <c r="C183" s="23" t="s">
        <v>1045</v>
      </c>
      <c r="D183" s="23" t="s">
        <v>999</v>
      </c>
      <c r="E183" s="23" t="s">
        <v>1230</v>
      </c>
      <c r="F183" s="267"/>
      <c r="G183" s="279" t="s">
        <v>1282</v>
      </c>
      <c r="H183" s="279"/>
      <c r="I183" s="23" t="s">
        <v>935</v>
      </c>
      <c r="J183" s="281">
        <v>3199.4351073478656</v>
      </c>
      <c r="K183" s="267"/>
      <c r="M183" s="267"/>
      <c r="N183" s="351"/>
      <c r="AB183" s="282"/>
    </row>
    <row r="184" spans="2:28" s="23" customFormat="1" ht="17" x14ac:dyDescent="0.5">
      <c r="B184" s="23" t="s">
        <v>1046</v>
      </c>
      <c r="C184" s="23" t="s">
        <v>1045</v>
      </c>
      <c r="D184" s="23" t="s">
        <v>999</v>
      </c>
      <c r="E184" s="23" t="s">
        <v>1271</v>
      </c>
      <c r="F184" s="267"/>
      <c r="G184" s="279" t="s">
        <v>1282</v>
      </c>
      <c r="H184" s="279"/>
      <c r="I184" s="23" t="s">
        <v>935</v>
      </c>
      <c r="J184" s="281">
        <v>1012330.92</v>
      </c>
      <c r="K184" s="267"/>
      <c r="M184" s="267"/>
      <c r="N184" s="351"/>
      <c r="AB184" s="282"/>
    </row>
    <row r="185" spans="2:28" s="23" customFormat="1" ht="17" x14ac:dyDescent="0.5">
      <c r="B185" s="23" t="s">
        <v>1046</v>
      </c>
      <c r="C185" s="23" t="s">
        <v>1045</v>
      </c>
      <c r="D185" s="23" t="s">
        <v>1008</v>
      </c>
      <c r="E185" s="23" t="s">
        <v>1228</v>
      </c>
      <c r="F185" s="267"/>
      <c r="G185" s="279" t="s">
        <v>1282</v>
      </c>
      <c r="H185" s="279"/>
      <c r="I185" s="23" t="s">
        <v>935</v>
      </c>
      <c r="J185" s="281">
        <v>59360</v>
      </c>
      <c r="K185" s="267"/>
      <c r="M185" s="267"/>
      <c r="N185" s="351"/>
      <c r="AB185" s="282"/>
    </row>
    <row r="186" spans="2:28" s="23" customFormat="1" ht="17" x14ac:dyDescent="0.5">
      <c r="B186" s="23" t="s">
        <v>1046</v>
      </c>
      <c r="C186" s="23" t="s">
        <v>1045</v>
      </c>
      <c r="D186" s="23" t="s">
        <v>1008</v>
      </c>
      <c r="E186" s="23" t="s">
        <v>1278</v>
      </c>
      <c r="F186" s="267"/>
      <c r="G186" s="279" t="s">
        <v>1282</v>
      </c>
      <c r="H186" s="279"/>
      <c r="I186" s="23" t="s">
        <v>935</v>
      </c>
      <c r="J186" s="281">
        <v>1.4791908886711023</v>
      </c>
      <c r="K186" s="267"/>
      <c r="M186" s="267"/>
      <c r="N186" s="351"/>
      <c r="AB186" s="282"/>
    </row>
    <row r="187" spans="2:28" s="23" customFormat="1" ht="17" x14ac:dyDescent="0.5">
      <c r="B187" s="23" t="s">
        <v>1046</v>
      </c>
      <c r="C187" s="23" t="s">
        <v>1045</v>
      </c>
      <c r="D187" s="23" t="s">
        <v>1008</v>
      </c>
      <c r="E187" s="23" t="s">
        <v>1270</v>
      </c>
      <c r="F187" s="267"/>
      <c r="G187" s="279" t="s">
        <v>1282</v>
      </c>
      <c r="H187" s="279"/>
      <c r="I187" s="23" t="s">
        <v>935</v>
      </c>
      <c r="J187" s="281">
        <v>241619.32</v>
      </c>
      <c r="K187" s="267"/>
      <c r="M187" s="267"/>
      <c r="N187" s="351"/>
      <c r="AB187" s="282"/>
    </row>
    <row r="188" spans="2:28" s="23" customFormat="1" ht="17" x14ac:dyDescent="0.5">
      <c r="B188" s="23" t="s">
        <v>1046</v>
      </c>
      <c r="C188" s="23" t="s">
        <v>1045</v>
      </c>
      <c r="D188" s="23" t="s">
        <v>1008</v>
      </c>
      <c r="E188" s="23" t="s">
        <v>1231</v>
      </c>
      <c r="F188" s="267"/>
      <c r="G188" s="279" t="s">
        <v>1282</v>
      </c>
      <c r="H188" s="279"/>
      <c r="I188" s="23" t="s">
        <v>935</v>
      </c>
      <c r="J188" s="281">
        <v>8850</v>
      </c>
      <c r="K188" s="267"/>
      <c r="M188" s="267"/>
      <c r="N188" s="351"/>
      <c r="AB188" s="282"/>
    </row>
    <row r="189" spans="2:28" s="23" customFormat="1" ht="17" x14ac:dyDescent="0.5">
      <c r="B189" s="23" t="s">
        <v>1046</v>
      </c>
      <c r="C189" s="23" t="s">
        <v>1045</v>
      </c>
      <c r="D189" s="23" t="s">
        <v>1008</v>
      </c>
      <c r="E189" s="23" t="s">
        <v>1236</v>
      </c>
      <c r="F189" s="267"/>
      <c r="G189" s="279" t="s">
        <v>1282</v>
      </c>
      <c r="H189" s="279"/>
      <c r="I189" s="23" t="s">
        <v>935</v>
      </c>
      <c r="J189" s="281">
        <v>431559.2</v>
      </c>
      <c r="K189" s="267"/>
      <c r="M189" s="267"/>
      <c r="N189" s="351"/>
      <c r="AB189" s="282"/>
    </row>
    <row r="190" spans="2:28" s="23" customFormat="1" ht="17" x14ac:dyDescent="0.5">
      <c r="B190" s="23" t="s">
        <v>1046</v>
      </c>
      <c r="C190" s="23" t="s">
        <v>1045</v>
      </c>
      <c r="D190" s="23" t="s">
        <v>1002</v>
      </c>
      <c r="E190" s="23" t="s">
        <v>1242</v>
      </c>
      <c r="F190" s="267"/>
      <c r="G190" s="279" t="s">
        <v>1282</v>
      </c>
      <c r="H190" s="279"/>
      <c r="I190" s="23" t="s">
        <v>935</v>
      </c>
      <c r="J190" s="281">
        <v>3826398.0557466261</v>
      </c>
      <c r="K190" s="267"/>
      <c r="M190" s="267"/>
      <c r="N190" s="351"/>
      <c r="AB190" s="282"/>
    </row>
    <row r="191" spans="2:28" s="23" customFormat="1" ht="17" x14ac:dyDescent="0.5">
      <c r="B191" s="23" t="s">
        <v>1046</v>
      </c>
      <c r="C191" s="23" t="s">
        <v>1045</v>
      </c>
      <c r="D191" s="23" t="s">
        <v>1001</v>
      </c>
      <c r="E191" s="23" t="s">
        <v>1223</v>
      </c>
      <c r="F191" s="267"/>
      <c r="G191" s="279" t="s">
        <v>1282</v>
      </c>
      <c r="H191" s="279"/>
      <c r="I191" s="23" t="s">
        <v>935</v>
      </c>
      <c r="J191" s="281">
        <v>774945.41099592764</v>
      </c>
      <c r="K191" s="267"/>
      <c r="M191" s="267"/>
      <c r="N191" s="351"/>
      <c r="AB191" s="282"/>
    </row>
    <row r="192" spans="2:28" s="23" customFormat="1" ht="17" x14ac:dyDescent="0.5">
      <c r="B192" s="23" t="s">
        <v>1046</v>
      </c>
      <c r="C192" s="23" t="s">
        <v>1045</v>
      </c>
      <c r="D192" s="23" t="s">
        <v>1001</v>
      </c>
      <c r="E192" s="23" t="s">
        <v>1224</v>
      </c>
      <c r="F192" s="267"/>
      <c r="G192" s="279" t="s">
        <v>1282</v>
      </c>
      <c r="H192" s="279"/>
      <c r="I192" s="23" t="s">
        <v>935</v>
      </c>
      <c r="J192" s="281">
        <v>149644.58877884573</v>
      </c>
      <c r="K192" s="267"/>
      <c r="M192" s="267"/>
      <c r="N192" s="351"/>
      <c r="AB192" s="282"/>
    </row>
    <row r="193" spans="2:28" s="23" customFormat="1" ht="17" x14ac:dyDescent="0.5">
      <c r="B193" s="23" t="s">
        <v>1046</v>
      </c>
      <c r="C193" s="23" t="s">
        <v>1045</v>
      </c>
      <c r="D193" s="23" t="s">
        <v>1001</v>
      </c>
      <c r="E193" s="23" t="s">
        <v>1256</v>
      </c>
      <c r="F193" s="267"/>
      <c r="G193" s="279" t="s">
        <v>1282</v>
      </c>
      <c r="H193" s="279"/>
      <c r="I193" s="23" t="s">
        <v>935</v>
      </c>
      <c r="J193" s="281">
        <v>4245800.3637620658</v>
      </c>
      <c r="K193" s="267"/>
      <c r="M193" s="267"/>
      <c r="N193" s="351"/>
      <c r="AB193" s="282"/>
    </row>
    <row r="194" spans="2:28" s="23" customFormat="1" ht="17" x14ac:dyDescent="0.5">
      <c r="B194" s="23" t="s">
        <v>1046</v>
      </c>
      <c r="C194" s="23" t="s">
        <v>1045</v>
      </c>
      <c r="D194" s="23" t="s">
        <v>1001</v>
      </c>
      <c r="E194" s="23" t="s">
        <v>1257</v>
      </c>
      <c r="F194" s="267"/>
      <c r="G194" s="279" t="s">
        <v>1282</v>
      </c>
      <c r="H194" s="279"/>
      <c r="I194" s="23" t="s">
        <v>935</v>
      </c>
      <c r="J194" s="281">
        <v>856217.93213679106</v>
      </c>
      <c r="K194" s="267"/>
      <c r="M194" s="267"/>
      <c r="N194" s="351"/>
      <c r="AB194" s="282"/>
    </row>
    <row r="195" spans="2:28" s="23" customFormat="1" ht="17" x14ac:dyDescent="0.5">
      <c r="B195" s="23" t="s">
        <v>1046</v>
      </c>
      <c r="C195" s="23" t="s">
        <v>1045</v>
      </c>
      <c r="D195" s="23" t="s">
        <v>1011</v>
      </c>
      <c r="E195" s="23" t="s">
        <v>1267</v>
      </c>
      <c r="F195" s="267"/>
      <c r="G195" s="279" t="s">
        <v>1282</v>
      </c>
      <c r="H195" s="279"/>
      <c r="I195" s="23" t="s">
        <v>935</v>
      </c>
      <c r="J195" s="281">
        <v>1171402.99</v>
      </c>
      <c r="K195" s="267"/>
      <c r="M195" s="267"/>
      <c r="N195" s="351"/>
      <c r="AB195" s="282"/>
    </row>
    <row r="196" spans="2:28" s="23" customFormat="1" ht="17" x14ac:dyDescent="0.5">
      <c r="B196" s="23" t="s">
        <v>1046</v>
      </c>
      <c r="C196" s="23" t="s">
        <v>1045</v>
      </c>
      <c r="D196" s="23" t="s">
        <v>1229</v>
      </c>
      <c r="E196" s="23" t="s">
        <v>1240</v>
      </c>
      <c r="F196" s="267"/>
      <c r="G196" s="279" t="s">
        <v>1282</v>
      </c>
      <c r="H196" s="279"/>
      <c r="I196" s="23" t="s">
        <v>935</v>
      </c>
      <c r="J196" s="281">
        <v>3068543.84</v>
      </c>
      <c r="K196" s="267"/>
      <c r="M196" s="267"/>
      <c r="N196" s="351"/>
      <c r="AB196" s="282"/>
    </row>
    <row r="197" spans="2:28" s="23" customFormat="1" ht="17" x14ac:dyDescent="0.5">
      <c r="B197" s="23" t="s">
        <v>1046</v>
      </c>
      <c r="C197" s="23" t="s">
        <v>1045</v>
      </c>
      <c r="D197" s="23" t="s">
        <v>999</v>
      </c>
      <c r="E197" s="23" t="s">
        <v>1245</v>
      </c>
      <c r="F197" s="267"/>
      <c r="G197" s="279" t="s">
        <v>1282</v>
      </c>
      <c r="H197" s="279"/>
      <c r="I197" s="23" t="s">
        <v>935</v>
      </c>
      <c r="J197" s="281">
        <v>4711.68</v>
      </c>
      <c r="K197" s="267"/>
      <c r="M197" s="267"/>
      <c r="N197" s="351"/>
      <c r="AB197" s="282"/>
    </row>
    <row r="198" spans="2:28" s="23" customFormat="1" ht="17" x14ac:dyDescent="0.5">
      <c r="B198" s="23" t="s">
        <v>1046</v>
      </c>
      <c r="C198" s="23" t="s">
        <v>1045</v>
      </c>
      <c r="D198" s="23" t="s">
        <v>1010</v>
      </c>
      <c r="E198" s="23" t="s">
        <v>1246</v>
      </c>
      <c r="F198" s="267"/>
      <c r="G198" s="279" t="s">
        <v>1282</v>
      </c>
      <c r="H198" s="279"/>
      <c r="I198" s="23" t="s">
        <v>935</v>
      </c>
      <c r="J198" s="281">
        <v>4711.68</v>
      </c>
      <c r="K198" s="267"/>
      <c r="M198" s="267"/>
      <c r="N198" s="351"/>
      <c r="AB198" s="282"/>
    </row>
    <row r="199" spans="2:28" s="23" customFormat="1" ht="17" x14ac:dyDescent="0.5">
      <c r="B199" s="23" t="s">
        <v>1049</v>
      </c>
      <c r="C199" s="23" t="s">
        <v>1048</v>
      </c>
      <c r="D199" s="23" t="s">
        <v>1010</v>
      </c>
      <c r="E199" s="23" t="s">
        <v>1251</v>
      </c>
      <c r="F199" s="267"/>
      <c r="G199" s="279" t="s">
        <v>1282</v>
      </c>
      <c r="H199" s="279"/>
      <c r="I199" s="23" t="s">
        <v>935</v>
      </c>
      <c r="J199" s="281">
        <v>10000</v>
      </c>
      <c r="K199" s="267"/>
      <c r="M199" s="267"/>
      <c r="N199" s="351"/>
      <c r="AB199" s="282"/>
    </row>
    <row r="200" spans="2:28" s="23" customFormat="1" ht="17" x14ac:dyDescent="0.5">
      <c r="B200" s="23" t="s">
        <v>1049</v>
      </c>
      <c r="C200" s="23" t="s">
        <v>1048</v>
      </c>
      <c r="D200" s="23" t="s">
        <v>1001</v>
      </c>
      <c r="E200" s="23" t="s">
        <v>1223</v>
      </c>
      <c r="F200" s="267"/>
      <c r="G200" s="279" t="s">
        <v>1282</v>
      </c>
      <c r="H200" s="279"/>
      <c r="I200" s="23" t="s">
        <v>935</v>
      </c>
      <c r="J200" s="281">
        <v>676639.03481272713</v>
      </c>
      <c r="K200" s="267"/>
      <c r="M200" s="267"/>
      <c r="N200" s="351"/>
      <c r="AB200" s="282"/>
    </row>
    <row r="201" spans="2:28" s="23" customFormat="1" ht="17" x14ac:dyDescent="0.5">
      <c r="B201" s="23" t="s">
        <v>1049</v>
      </c>
      <c r="C201" s="23" t="s">
        <v>1048</v>
      </c>
      <c r="D201" s="23" t="s">
        <v>1001</v>
      </c>
      <c r="E201" s="23" t="s">
        <v>1224</v>
      </c>
      <c r="F201" s="267"/>
      <c r="G201" s="279" t="s">
        <v>1282</v>
      </c>
      <c r="H201" s="279"/>
      <c r="I201" s="23" t="s">
        <v>935</v>
      </c>
      <c r="J201" s="281">
        <v>340012.59391035984</v>
      </c>
      <c r="K201" s="267"/>
      <c r="M201" s="267"/>
      <c r="N201" s="351"/>
      <c r="AB201" s="282"/>
    </row>
    <row r="202" spans="2:28" s="23" customFormat="1" ht="17" x14ac:dyDescent="0.5">
      <c r="B202" s="23" t="s">
        <v>1049</v>
      </c>
      <c r="C202" s="23" t="s">
        <v>1048</v>
      </c>
      <c r="D202" s="23" t="s">
        <v>1001</v>
      </c>
      <c r="E202" s="23" t="s">
        <v>1256</v>
      </c>
      <c r="F202" s="267"/>
      <c r="G202" s="279" t="s">
        <v>1282</v>
      </c>
      <c r="H202" s="279"/>
      <c r="I202" s="23" t="s">
        <v>935</v>
      </c>
      <c r="J202" s="281">
        <v>512302.21538358525</v>
      </c>
      <c r="K202" s="267"/>
      <c r="M202" s="267"/>
      <c r="N202" s="351"/>
      <c r="AB202" s="282"/>
    </row>
    <row r="203" spans="2:28" s="23" customFormat="1" ht="17" x14ac:dyDescent="0.5">
      <c r="B203" s="23" t="s">
        <v>1049</v>
      </c>
      <c r="C203" s="23" t="s">
        <v>1048</v>
      </c>
      <c r="D203" s="23" t="s">
        <v>1001</v>
      </c>
      <c r="E203" s="23" t="s">
        <v>1257</v>
      </c>
      <c r="F203" s="267"/>
      <c r="G203" s="279" t="s">
        <v>1282</v>
      </c>
      <c r="H203" s="279"/>
      <c r="I203" s="23" t="s">
        <v>935</v>
      </c>
      <c r="J203" s="281">
        <v>275646.22837368137</v>
      </c>
      <c r="K203" s="267"/>
      <c r="M203" s="267"/>
      <c r="N203" s="351"/>
      <c r="AB203" s="282"/>
    </row>
    <row r="204" spans="2:28" s="23" customFormat="1" ht="17" x14ac:dyDescent="0.5">
      <c r="B204" s="23" t="s">
        <v>1049</v>
      </c>
      <c r="C204" s="23" t="s">
        <v>1048</v>
      </c>
      <c r="D204" s="23" t="s">
        <v>999</v>
      </c>
      <c r="E204" s="23" t="s">
        <v>1245</v>
      </c>
      <c r="F204" s="267"/>
      <c r="G204" s="279" t="s">
        <v>1282</v>
      </c>
      <c r="H204" s="279"/>
      <c r="I204" s="23" t="s">
        <v>935</v>
      </c>
      <c r="J204" s="281">
        <v>4760</v>
      </c>
      <c r="K204" s="267"/>
      <c r="M204" s="267"/>
      <c r="N204" s="351"/>
      <c r="AB204" s="282"/>
    </row>
    <row r="205" spans="2:28" s="23" customFormat="1" ht="17" x14ac:dyDescent="0.5">
      <c r="B205" s="23" t="s">
        <v>1049</v>
      </c>
      <c r="C205" s="23" t="s">
        <v>1048</v>
      </c>
      <c r="D205" s="23" t="s">
        <v>1010</v>
      </c>
      <c r="E205" s="23" t="s">
        <v>1246</v>
      </c>
      <c r="F205" s="267"/>
      <c r="G205" s="279" t="s">
        <v>1282</v>
      </c>
      <c r="H205" s="279"/>
      <c r="I205" s="23" t="s">
        <v>935</v>
      </c>
      <c r="J205" s="281">
        <v>4760</v>
      </c>
      <c r="K205" s="267"/>
      <c r="M205" s="267"/>
      <c r="N205" s="351"/>
      <c r="AB205" s="282"/>
    </row>
    <row r="206" spans="2:28" s="23" customFormat="1" ht="17" x14ac:dyDescent="0.5">
      <c r="B206" s="23" t="s">
        <v>1052</v>
      </c>
      <c r="C206" s="23" t="s">
        <v>1051</v>
      </c>
      <c r="D206" s="23" t="s">
        <v>1002</v>
      </c>
      <c r="E206" s="23" t="s">
        <v>1276</v>
      </c>
      <c r="F206" s="267"/>
      <c r="G206" s="279" t="s">
        <v>1282</v>
      </c>
      <c r="H206" s="279"/>
      <c r="I206" s="23" t="s">
        <v>935</v>
      </c>
      <c r="J206" s="281">
        <v>7013280.3158042114</v>
      </c>
      <c r="K206" s="267"/>
      <c r="M206" s="267"/>
      <c r="N206" s="351"/>
      <c r="AB206" s="282"/>
    </row>
    <row r="207" spans="2:28" s="23" customFormat="1" ht="17" x14ac:dyDescent="0.5">
      <c r="B207" s="23" t="s">
        <v>1052</v>
      </c>
      <c r="C207" s="23" t="s">
        <v>1051</v>
      </c>
      <c r="D207" s="23" t="s">
        <v>1002</v>
      </c>
      <c r="E207" s="23" t="s">
        <v>1242</v>
      </c>
      <c r="F207" s="267"/>
      <c r="G207" s="279" t="s">
        <v>1282</v>
      </c>
      <c r="H207" s="279"/>
      <c r="I207" s="23" t="s">
        <v>935</v>
      </c>
      <c r="J207" s="281">
        <v>10965066.468020868</v>
      </c>
      <c r="K207" s="267"/>
      <c r="M207" s="267"/>
      <c r="N207" s="351"/>
      <c r="AB207" s="282"/>
    </row>
    <row r="208" spans="2:28" s="23" customFormat="1" ht="17" x14ac:dyDescent="0.5">
      <c r="B208" s="23" t="s">
        <v>1052</v>
      </c>
      <c r="C208" s="23" t="s">
        <v>1051</v>
      </c>
      <c r="D208" s="23" t="s">
        <v>1010</v>
      </c>
      <c r="E208" s="23" t="s">
        <v>1251</v>
      </c>
      <c r="F208" s="267"/>
      <c r="G208" s="279" t="s">
        <v>1282</v>
      </c>
      <c r="H208" s="279"/>
      <c r="I208" s="23" t="s">
        <v>935</v>
      </c>
      <c r="J208" s="281">
        <v>21500</v>
      </c>
      <c r="K208" s="267"/>
      <c r="M208" s="267"/>
      <c r="N208" s="351"/>
      <c r="AB208" s="282"/>
    </row>
    <row r="209" spans="2:28" s="23" customFormat="1" ht="17" x14ac:dyDescent="0.5">
      <c r="B209" s="23" t="s">
        <v>1052</v>
      </c>
      <c r="C209" s="23" t="s">
        <v>1051</v>
      </c>
      <c r="D209" s="23" t="s">
        <v>1012</v>
      </c>
      <c r="E209" s="23" t="s">
        <v>1255</v>
      </c>
      <c r="F209" s="267"/>
      <c r="G209" s="279" t="s">
        <v>1282</v>
      </c>
      <c r="H209" s="279"/>
      <c r="I209" s="23" t="s">
        <v>935</v>
      </c>
      <c r="J209" s="281">
        <v>724649.5</v>
      </c>
      <c r="K209" s="267"/>
      <c r="M209" s="267"/>
      <c r="N209" s="351"/>
      <c r="AB209" s="282"/>
    </row>
    <row r="210" spans="2:28" s="23" customFormat="1" ht="17" x14ac:dyDescent="0.5">
      <c r="B210" s="23" t="s">
        <v>1052</v>
      </c>
      <c r="C210" s="23" t="s">
        <v>1051</v>
      </c>
      <c r="D210" s="23" t="s">
        <v>999</v>
      </c>
      <c r="E210" s="23" t="s">
        <v>1226</v>
      </c>
      <c r="F210" s="267"/>
      <c r="G210" s="279" t="s">
        <v>1282</v>
      </c>
      <c r="H210" s="279"/>
      <c r="I210" s="23" t="s">
        <v>935</v>
      </c>
      <c r="J210" s="281">
        <v>27000</v>
      </c>
      <c r="K210" s="267"/>
      <c r="M210" s="267"/>
      <c r="N210" s="351"/>
      <c r="AB210" s="282"/>
    </row>
    <row r="211" spans="2:28" s="23" customFormat="1" ht="17" x14ac:dyDescent="0.5">
      <c r="B211" s="23" t="s">
        <v>1052</v>
      </c>
      <c r="C211" s="23" t="s">
        <v>1051</v>
      </c>
      <c r="D211" s="23" t="s">
        <v>999</v>
      </c>
      <c r="E211" s="23" t="s">
        <v>1230</v>
      </c>
      <c r="F211" s="267"/>
      <c r="G211" s="279" t="s">
        <v>1282</v>
      </c>
      <c r="H211" s="279"/>
      <c r="I211" s="23" t="s">
        <v>935</v>
      </c>
      <c r="J211" s="281">
        <v>5033.4658112114148</v>
      </c>
      <c r="K211" s="267"/>
      <c r="M211" s="267"/>
      <c r="N211" s="351"/>
      <c r="AB211" s="282"/>
    </row>
    <row r="212" spans="2:28" s="23" customFormat="1" ht="17" x14ac:dyDescent="0.5">
      <c r="B212" s="23" t="s">
        <v>1052</v>
      </c>
      <c r="C212" s="23" t="s">
        <v>1051</v>
      </c>
      <c r="D212" s="23" t="s">
        <v>999</v>
      </c>
      <c r="E212" s="23" t="s">
        <v>1266</v>
      </c>
      <c r="F212" s="267"/>
      <c r="G212" s="279" t="s">
        <v>1282</v>
      </c>
      <c r="H212" s="279"/>
      <c r="I212" s="23" t="s">
        <v>935</v>
      </c>
      <c r="J212" s="281">
        <v>103500</v>
      </c>
      <c r="K212" s="267"/>
      <c r="M212" s="267"/>
      <c r="N212" s="351"/>
      <c r="AB212" s="282"/>
    </row>
    <row r="213" spans="2:28" s="23" customFormat="1" ht="17" x14ac:dyDescent="0.5">
      <c r="B213" s="23" t="s">
        <v>1052</v>
      </c>
      <c r="C213" s="23" t="s">
        <v>1051</v>
      </c>
      <c r="D213" s="23" t="s">
        <v>999</v>
      </c>
      <c r="E213" s="23" t="s">
        <v>1271</v>
      </c>
      <c r="F213" s="267"/>
      <c r="G213" s="279" t="s">
        <v>1282</v>
      </c>
      <c r="H213" s="279"/>
      <c r="I213" s="23" t="s">
        <v>935</v>
      </c>
      <c r="J213" s="281">
        <v>5444533.4480621992</v>
      </c>
      <c r="K213" s="267"/>
      <c r="M213" s="267"/>
      <c r="N213" s="351"/>
      <c r="AB213" s="282"/>
    </row>
    <row r="214" spans="2:28" s="23" customFormat="1" ht="17" x14ac:dyDescent="0.5">
      <c r="B214" s="23" t="s">
        <v>1052</v>
      </c>
      <c r="C214" s="23" t="s">
        <v>1051</v>
      </c>
      <c r="D214" s="23" t="s">
        <v>1008</v>
      </c>
      <c r="E214" s="23" t="s">
        <v>1228</v>
      </c>
      <c r="F214" s="267"/>
      <c r="G214" s="279" t="s">
        <v>1282</v>
      </c>
      <c r="H214" s="279"/>
      <c r="I214" s="23" t="s">
        <v>935</v>
      </c>
      <c r="J214" s="281">
        <v>262800</v>
      </c>
      <c r="K214" s="267"/>
      <c r="M214" s="267"/>
      <c r="N214" s="351"/>
      <c r="AB214" s="282"/>
    </row>
    <row r="215" spans="2:28" s="23" customFormat="1" ht="17" x14ac:dyDescent="0.5">
      <c r="B215" s="23" t="s">
        <v>1052</v>
      </c>
      <c r="C215" s="23" t="s">
        <v>1051</v>
      </c>
      <c r="D215" s="23" t="s">
        <v>1008</v>
      </c>
      <c r="E215" s="23" t="s">
        <v>1278</v>
      </c>
      <c r="F215" s="267"/>
      <c r="G215" s="279" t="s">
        <v>1282</v>
      </c>
      <c r="H215" s="279"/>
      <c r="I215" s="23" t="s">
        <v>935</v>
      </c>
      <c r="J215" s="281">
        <v>19.67080393720439</v>
      </c>
      <c r="K215" s="267"/>
      <c r="M215" s="267"/>
      <c r="N215" s="351"/>
      <c r="AB215" s="282"/>
    </row>
    <row r="216" spans="2:28" s="23" customFormat="1" ht="17" x14ac:dyDescent="0.5">
      <c r="B216" s="23" t="s">
        <v>1052</v>
      </c>
      <c r="C216" s="23" t="s">
        <v>1051</v>
      </c>
      <c r="D216" s="23" t="s">
        <v>1008</v>
      </c>
      <c r="E216" s="23" t="s">
        <v>1270</v>
      </c>
      <c r="F216" s="267"/>
      <c r="G216" s="279" t="s">
        <v>1282</v>
      </c>
      <c r="H216" s="279"/>
      <c r="I216" s="23" t="s">
        <v>935</v>
      </c>
      <c r="J216" s="281">
        <v>7105566.6074999999</v>
      </c>
      <c r="K216" s="267"/>
      <c r="M216" s="267"/>
      <c r="N216" s="351"/>
      <c r="AB216" s="282"/>
    </row>
    <row r="217" spans="2:28" s="23" customFormat="1" ht="17" x14ac:dyDescent="0.5">
      <c r="B217" s="23" t="s">
        <v>1052</v>
      </c>
      <c r="C217" s="23" t="s">
        <v>1051</v>
      </c>
      <c r="D217" s="23" t="s">
        <v>1008</v>
      </c>
      <c r="E217" s="23" t="s">
        <v>1231</v>
      </c>
      <c r="F217" s="267"/>
      <c r="G217" s="279" t="s">
        <v>1282</v>
      </c>
      <c r="H217" s="279"/>
      <c r="I217" s="23" t="s">
        <v>935</v>
      </c>
      <c r="J217" s="281">
        <v>72486.5</v>
      </c>
      <c r="K217" s="267"/>
      <c r="M217" s="267"/>
      <c r="N217" s="351"/>
      <c r="AB217" s="282"/>
    </row>
    <row r="218" spans="2:28" s="23" customFormat="1" ht="17" x14ac:dyDescent="0.5">
      <c r="B218" s="23" t="s">
        <v>1052</v>
      </c>
      <c r="C218" s="23" t="s">
        <v>1051</v>
      </c>
      <c r="D218" s="23" t="s">
        <v>1008</v>
      </c>
      <c r="E218" s="23" t="s">
        <v>1233</v>
      </c>
      <c r="F218" s="267"/>
      <c r="G218" s="279" t="s">
        <v>1282</v>
      </c>
      <c r="H218" s="279"/>
      <c r="I218" s="23" t="s">
        <v>935</v>
      </c>
      <c r="J218" s="281">
        <v>1942581</v>
      </c>
      <c r="K218" s="267"/>
      <c r="M218" s="267"/>
      <c r="N218" s="351"/>
      <c r="AB218" s="282"/>
    </row>
    <row r="219" spans="2:28" s="23" customFormat="1" ht="17" x14ac:dyDescent="0.5">
      <c r="B219" s="23" t="s">
        <v>1052</v>
      </c>
      <c r="C219" s="23" t="s">
        <v>1051</v>
      </c>
      <c r="D219" s="23" t="s">
        <v>1008</v>
      </c>
      <c r="E219" s="23" t="s">
        <v>1234</v>
      </c>
      <c r="F219" s="267"/>
      <c r="G219" s="279" t="s">
        <v>1282</v>
      </c>
      <c r="H219" s="279"/>
      <c r="I219" s="23" t="s">
        <v>935</v>
      </c>
      <c r="J219" s="281">
        <v>24904.473487177303</v>
      </c>
      <c r="K219" s="267"/>
      <c r="M219" s="267"/>
      <c r="N219" s="351"/>
      <c r="AB219" s="282"/>
    </row>
    <row r="220" spans="2:28" s="23" customFormat="1" ht="17" x14ac:dyDescent="0.5">
      <c r="B220" s="23" t="s">
        <v>1052</v>
      </c>
      <c r="C220" s="23" t="s">
        <v>1051</v>
      </c>
      <c r="D220" s="23" t="s">
        <v>1008</v>
      </c>
      <c r="E220" s="23" t="s">
        <v>1236</v>
      </c>
      <c r="F220" s="267"/>
      <c r="G220" s="279" t="s">
        <v>1282</v>
      </c>
      <c r="H220" s="279"/>
      <c r="I220" s="23" t="s">
        <v>935</v>
      </c>
      <c r="J220" s="281">
        <v>955300.73499999999</v>
      </c>
      <c r="K220" s="267"/>
      <c r="M220" s="267"/>
      <c r="N220" s="351"/>
      <c r="AB220" s="282"/>
    </row>
    <row r="221" spans="2:28" s="23" customFormat="1" ht="17" x14ac:dyDescent="0.5">
      <c r="B221" s="23" t="s">
        <v>1052</v>
      </c>
      <c r="C221" s="23" t="s">
        <v>1051</v>
      </c>
      <c r="D221" s="23" t="s">
        <v>1002</v>
      </c>
      <c r="E221" s="23" t="s">
        <v>1228</v>
      </c>
      <c r="F221" s="267"/>
      <c r="G221" s="279" t="s">
        <v>1282</v>
      </c>
      <c r="H221" s="279"/>
      <c r="I221" s="23" t="s">
        <v>935</v>
      </c>
      <c r="J221" s="281">
        <v>40033.79</v>
      </c>
      <c r="K221" s="267"/>
      <c r="M221" s="267"/>
      <c r="N221" s="351"/>
      <c r="AB221" s="282"/>
    </row>
    <row r="222" spans="2:28" s="23" customFormat="1" ht="17" x14ac:dyDescent="0.5">
      <c r="B222" s="23" t="s">
        <v>1052</v>
      </c>
      <c r="C222" s="23" t="s">
        <v>1051</v>
      </c>
      <c r="D222" s="23" t="s">
        <v>1002</v>
      </c>
      <c r="E222" s="23" t="s">
        <v>1225</v>
      </c>
      <c r="F222" s="267"/>
      <c r="G222" s="279" t="s">
        <v>1282</v>
      </c>
      <c r="H222" s="279"/>
      <c r="I222" s="23" t="s">
        <v>935</v>
      </c>
      <c r="J222" s="281">
        <v>60050.69</v>
      </c>
      <c r="K222" s="267"/>
      <c r="M222" s="267"/>
      <c r="N222" s="351"/>
      <c r="AB222" s="282"/>
    </row>
    <row r="223" spans="2:28" s="23" customFormat="1" ht="17" x14ac:dyDescent="0.5">
      <c r="B223" s="23" t="s">
        <v>1052</v>
      </c>
      <c r="C223" s="23" t="s">
        <v>1051</v>
      </c>
      <c r="D223" s="23" t="s">
        <v>1001</v>
      </c>
      <c r="E223" s="23" t="s">
        <v>1223</v>
      </c>
      <c r="F223" s="267"/>
      <c r="G223" s="279" t="s">
        <v>1282</v>
      </c>
      <c r="H223" s="279"/>
      <c r="I223" s="23" t="s">
        <v>935</v>
      </c>
      <c r="J223" s="281">
        <v>340425.89534876641</v>
      </c>
      <c r="K223" s="267"/>
      <c r="M223" s="267"/>
      <c r="N223" s="351"/>
      <c r="AB223" s="282"/>
    </row>
    <row r="224" spans="2:28" s="23" customFormat="1" ht="17" x14ac:dyDescent="0.5">
      <c r="B224" s="23" t="s">
        <v>1052</v>
      </c>
      <c r="C224" s="23" t="s">
        <v>1051</v>
      </c>
      <c r="D224" s="23" t="s">
        <v>1001</v>
      </c>
      <c r="E224" s="23" t="s">
        <v>1224</v>
      </c>
      <c r="F224" s="267"/>
      <c r="G224" s="279" t="s">
        <v>1282</v>
      </c>
      <c r="H224" s="279"/>
      <c r="I224" s="23" t="s">
        <v>935</v>
      </c>
      <c r="J224" s="281">
        <v>77698.864127490437</v>
      </c>
      <c r="K224" s="267"/>
      <c r="M224" s="267"/>
      <c r="N224" s="351"/>
      <c r="AB224" s="282"/>
    </row>
    <row r="225" spans="2:28" s="23" customFormat="1" ht="17" x14ac:dyDescent="0.5">
      <c r="B225" s="23" t="s">
        <v>1052</v>
      </c>
      <c r="C225" s="23" t="s">
        <v>1051</v>
      </c>
      <c r="D225" s="23" t="s">
        <v>1001</v>
      </c>
      <c r="E225" s="23" t="s">
        <v>1256</v>
      </c>
      <c r="F225" s="267"/>
      <c r="G225" s="279" t="s">
        <v>1282</v>
      </c>
      <c r="H225" s="279"/>
      <c r="I225" s="23" t="s">
        <v>935</v>
      </c>
      <c r="J225" s="281">
        <v>4623108.4797813473</v>
      </c>
      <c r="K225" s="267"/>
      <c r="M225" s="267"/>
      <c r="N225" s="351"/>
      <c r="AB225" s="282"/>
    </row>
    <row r="226" spans="2:28" s="23" customFormat="1" ht="17" x14ac:dyDescent="0.5">
      <c r="B226" s="23" t="s">
        <v>1052</v>
      </c>
      <c r="C226" s="23" t="s">
        <v>1051</v>
      </c>
      <c r="D226" s="23" t="s">
        <v>1001</v>
      </c>
      <c r="E226" s="23" t="s">
        <v>1257</v>
      </c>
      <c r="F226" s="267"/>
      <c r="G226" s="279" t="s">
        <v>1282</v>
      </c>
      <c r="H226" s="279"/>
      <c r="I226" s="23" t="s">
        <v>935</v>
      </c>
      <c r="J226" s="281">
        <v>423170.76435819489</v>
      </c>
      <c r="K226" s="267"/>
      <c r="M226" s="267"/>
      <c r="N226" s="351"/>
      <c r="AB226" s="282"/>
    </row>
    <row r="227" spans="2:28" s="23" customFormat="1" ht="17" x14ac:dyDescent="0.5">
      <c r="B227" s="23" t="s">
        <v>1052</v>
      </c>
      <c r="C227" s="23" t="s">
        <v>1051</v>
      </c>
      <c r="D227" s="23" t="s">
        <v>1011</v>
      </c>
      <c r="E227" s="23" t="s">
        <v>1267</v>
      </c>
      <c r="F227" s="267"/>
      <c r="G227" s="279" t="s">
        <v>1282</v>
      </c>
      <c r="H227" s="279"/>
      <c r="I227" s="23" t="s">
        <v>935</v>
      </c>
      <c r="J227" s="281">
        <v>4925826.9134999998</v>
      </c>
      <c r="K227" s="267"/>
      <c r="M227" s="267"/>
      <c r="N227" s="351"/>
      <c r="AB227" s="282"/>
    </row>
    <row r="228" spans="2:28" s="23" customFormat="1" ht="17" x14ac:dyDescent="0.5">
      <c r="B228" s="23" t="s">
        <v>1052</v>
      </c>
      <c r="C228" s="23" t="s">
        <v>1051</v>
      </c>
      <c r="D228" s="23" t="s">
        <v>999</v>
      </c>
      <c r="E228" s="23" t="s">
        <v>1227</v>
      </c>
      <c r="F228" s="267"/>
      <c r="G228" s="279" t="s">
        <v>1282</v>
      </c>
      <c r="H228" s="279"/>
      <c r="I228" s="23" t="s">
        <v>935</v>
      </c>
      <c r="J228" s="281">
        <v>27000</v>
      </c>
      <c r="K228" s="267"/>
      <c r="M228" s="267"/>
      <c r="N228" s="351"/>
      <c r="AB228" s="282"/>
    </row>
    <row r="229" spans="2:28" s="23" customFormat="1" ht="17" x14ac:dyDescent="0.5">
      <c r="B229" s="23" t="s">
        <v>1052</v>
      </c>
      <c r="C229" s="23" t="s">
        <v>1051</v>
      </c>
      <c r="D229" s="23" t="s">
        <v>999</v>
      </c>
      <c r="E229" s="23" t="s">
        <v>1245</v>
      </c>
      <c r="F229" s="267"/>
      <c r="G229" s="279" t="s">
        <v>1282</v>
      </c>
      <c r="H229" s="279"/>
      <c r="I229" s="23" t="s">
        <v>935</v>
      </c>
      <c r="J229" s="281">
        <v>11861.84</v>
      </c>
      <c r="K229" s="267"/>
      <c r="M229" s="267"/>
      <c r="N229" s="351"/>
      <c r="AB229" s="282"/>
    </row>
    <row r="230" spans="2:28" s="23" customFormat="1" ht="17" x14ac:dyDescent="0.5">
      <c r="B230" s="23" t="s">
        <v>1052</v>
      </c>
      <c r="C230" s="23" t="s">
        <v>1051</v>
      </c>
      <c r="D230" s="23" t="s">
        <v>1010</v>
      </c>
      <c r="E230" s="23" t="s">
        <v>1246</v>
      </c>
      <c r="F230" s="267"/>
      <c r="G230" s="279" t="s">
        <v>1282</v>
      </c>
      <c r="H230" s="279"/>
      <c r="I230" s="23" t="s">
        <v>935</v>
      </c>
      <c r="J230" s="281">
        <v>10012.32</v>
      </c>
      <c r="K230" s="267"/>
      <c r="M230" s="267"/>
      <c r="N230" s="351"/>
      <c r="AB230" s="282"/>
    </row>
    <row r="231" spans="2:28" s="23" customFormat="1" ht="17" x14ac:dyDescent="0.5">
      <c r="B231" s="23" t="s">
        <v>1055</v>
      </c>
      <c r="C231" s="23" t="s">
        <v>1054</v>
      </c>
      <c r="D231" s="23" t="s">
        <v>1269</v>
      </c>
      <c r="E231" s="23" t="s">
        <v>1277</v>
      </c>
      <c r="F231" s="267"/>
      <c r="G231" s="279" t="s">
        <v>1282</v>
      </c>
      <c r="H231" s="279"/>
      <c r="I231" s="23" t="s">
        <v>935</v>
      </c>
      <c r="J231" s="281">
        <v>23693.957460000001</v>
      </c>
      <c r="K231" s="267"/>
      <c r="M231" s="267"/>
      <c r="N231" s="351"/>
      <c r="AB231" s="282"/>
    </row>
    <row r="232" spans="2:28" s="23" customFormat="1" ht="17" x14ac:dyDescent="0.5">
      <c r="B232" s="23" t="s">
        <v>1055</v>
      </c>
      <c r="C232" s="23" t="s">
        <v>1054</v>
      </c>
      <c r="D232" s="23" t="s">
        <v>1012</v>
      </c>
      <c r="E232" s="23" t="s">
        <v>1255</v>
      </c>
      <c r="F232" s="267"/>
      <c r="G232" s="279" t="s">
        <v>1282</v>
      </c>
      <c r="H232" s="279"/>
      <c r="I232" s="23" t="s">
        <v>935</v>
      </c>
      <c r="J232" s="281">
        <v>20500</v>
      </c>
      <c r="K232" s="267"/>
      <c r="M232" s="267"/>
      <c r="N232" s="351"/>
      <c r="AB232" s="282"/>
    </row>
    <row r="233" spans="2:28" s="23" customFormat="1" ht="17" x14ac:dyDescent="0.5">
      <c r="B233" s="23" t="s">
        <v>1055</v>
      </c>
      <c r="C233" s="23" t="s">
        <v>1054</v>
      </c>
      <c r="D233" s="23" t="s">
        <v>999</v>
      </c>
      <c r="E233" s="23" t="s">
        <v>1271</v>
      </c>
      <c r="F233" s="267"/>
      <c r="G233" s="279" t="s">
        <v>1282</v>
      </c>
      <c r="H233" s="279"/>
      <c r="I233" s="23" t="s">
        <v>935</v>
      </c>
      <c r="J233" s="281">
        <v>393311.6</v>
      </c>
      <c r="K233" s="267"/>
      <c r="M233" s="267"/>
      <c r="N233" s="351"/>
      <c r="AB233" s="282"/>
    </row>
    <row r="234" spans="2:28" s="23" customFormat="1" ht="17" x14ac:dyDescent="0.5">
      <c r="B234" s="23" t="s">
        <v>1055</v>
      </c>
      <c r="C234" s="23" t="s">
        <v>1054</v>
      </c>
      <c r="D234" s="23" t="s">
        <v>1008</v>
      </c>
      <c r="E234" s="23" t="s">
        <v>1228</v>
      </c>
      <c r="F234" s="267"/>
      <c r="G234" s="279" t="s">
        <v>1282</v>
      </c>
      <c r="H234" s="279"/>
      <c r="I234" s="23" t="s">
        <v>935</v>
      </c>
      <c r="J234" s="281">
        <v>8160</v>
      </c>
      <c r="K234" s="267"/>
      <c r="M234" s="267"/>
      <c r="N234" s="351"/>
      <c r="AB234" s="282"/>
    </row>
    <row r="235" spans="2:28" s="23" customFormat="1" ht="17" x14ac:dyDescent="0.5">
      <c r="B235" s="23" t="s">
        <v>1055</v>
      </c>
      <c r="C235" s="23" t="s">
        <v>1054</v>
      </c>
      <c r="D235" s="23" t="s">
        <v>1008</v>
      </c>
      <c r="E235" s="23" t="s">
        <v>1278</v>
      </c>
      <c r="F235" s="267"/>
      <c r="G235" s="279" t="s">
        <v>1282</v>
      </c>
      <c r="H235" s="279"/>
      <c r="I235" s="23" t="s">
        <v>935</v>
      </c>
      <c r="J235" s="281">
        <v>5.613012010056063</v>
      </c>
      <c r="K235" s="267"/>
      <c r="M235" s="267"/>
      <c r="N235" s="351"/>
      <c r="AB235" s="282"/>
    </row>
    <row r="236" spans="2:28" s="23" customFormat="1" ht="17" x14ac:dyDescent="0.5">
      <c r="B236" s="23" t="s">
        <v>1055</v>
      </c>
      <c r="C236" s="23" t="s">
        <v>1054</v>
      </c>
      <c r="D236" s="23" t="s">
        <v>1008</v>
      </c>
      <c r="E236" s="23" t="s">
        <v>1270</v>
      </c>
      <c r="F236" s="267"/>
      <c r="G236" s="279" t="s">
        <v>1282</v>
      </c>
      <c r="H236" s="279"/>
      <c r="I236" s="23" t="s">
        <v>935</v>
      </c>
      <c r="J236" s="281">
        <v>183456.42</v>
      </c>
      <c r="K236" s="267"/>
      <c r="M236" s="267"/>
      <c r="N236" s="351"/>
      <c r="AB236" s="282"/>
    </row>
    <row r="237" spans="2:28" s="23" customFormat="1" ht="17" x14ac:dyDescent="0.5">
      <c r="B237" s="23" t="s">
        <v>1055</v>
      </c>
      <c r="C237" s="23" t="s">
        <v>1054</v>
      </c>
      <c r="D237" s="23" t="s">
        <v>1008</v>
      </c>
      <c r="E237" s="23" t="s">
        <v>1231</v>
      </c>
      <c r="F237" s="267"/>
      <c r="G237" s="279" t="s">
        <v>1282</v>
      </c>
      <c r="H237" s="279"/>
      <c r="I237" s="23" t="s">
        <v>935</v>
      </c>
      <c r="J237" s="281">
        <v>187.5</v>
      </c>
      <c r="K237" s="267"/>
      <c r="M237" s="267"/>
      <c r="N237" s="351"/>
      <c r="AB237" s="282"/>
    </row>
    <row r="238" spans="2:28" s="23" customFormat="1" ht="17" x14ac:dyDescent="0.5">
      <c r="B238" s="23" t="s">
        <v>1055</v>
      </c>
      <c r="C238" s="23" t="s">
        <v>1054</v>
      </c>
      <c r="D238" s="23" t="s">
        <v>1008</v>
      </c>
      <c r="E238" s="23" t="s">
        <v>1236</v>
      </c>
      <c r="F238" s="267"/>
      <c r="G238" s="279" t="s">
        <v>1282</v>
      </c>
      <c r="H238" s="279"/>
      <c r="I238" s="23" t="s">
        <v>935</v>
      </c>
      <c r="J238" s="281">
        <v>216928.6</v>
      </c>
      <c r="K238" s="267"/>
      <c r="M238" s="267"/>
      <c r="N238" s="351"/>
      <c r="AB238" s="282"/>
    </row>
    <row r="239" spans="2:28" s="23" customFormat="1" ht="17" x14ac:dyDescent="0.5">
      <c r="B239" s="23" t="s">
        <v>1055</v>
      </c>
      <c r="C239" s="23" t="s">
        <v>1054</v>
      </c>
      <c r="D239" s="23" t="s">
        <v>1001</v>
      </c>
      <c r="E239" s="23" t="s">
        <v>1224</v>
      </c>
      <c r="F239" s="267"/>
      <c r="G239" s="279" t="s">
        <v>1282</v>
      </c>
      <c r="H239" s="279"/>
      <c r="I239" s="23" t="s">
        <v>935</v>
      </c>
      <c r="J239" s="281">
        <v>67208.124592918146</v>
      </c>
      <c r="K239" s="267"/>
      <c r="M239" s="267"/>
      <c r="N239" s="351"/>
      <c r="AB239" s="282"/>
    </row>
    <row r="240" spans="2:28" s="23" customFormat="1" ht="17" x14ac:dyDescent="0.5">
      <c r="B240" s="23" t="s">
        <v>1055</v>
      </c>
      <c r="C240" s="23" t="s">
        <v>1054</v>
      </c>
      <c r="D240" s="23" t="s">
        <v>1001</v>
      </c>
      <c r="E240" s="23" t="s">
        <v>1256</v>
      </c>
      <c r="F240" s="267"/>
      <c r="G240" s="279" t="s">
        <v>1282</v>
      </c>
      <c r="H240" s="279"/>
      <c r="I240" s="23" t="s">
        <v>935</v>
      </c>
      <c r="J240" s="281">
        <v>397550.55850108655</v>
      </c>
      <c r="K240" s="267"/>
      <c r="M240" s="267"/>
      <c r="N240" s="351"/>
      <c r="AB240" s="282"/>
    </row>
    <row r="241" spans="2:28" s="23" customFormat="1" ht="17" x14ac:dyDescent="0.5">
      <c r="B241" s="23" t="s">
        <v>1055</v>
      </c>
      <c r="C241" s="23" t="s">
        <v>1054</v>
      </c>
      <c r="D241" s="23" t="s">
        <v>1001</v>
      </c>
      <c r="E241" s="23" t="s">
        <v>1257</v>
      </c>
      <c r="F241" s="267"/>
      <c r="G241" s="279" t="s">
        <v>1282</v>
      </c>
      <c r="H241" s="279"/>
      <c r="I241" s="23" t="s">
        <v>935</v>
      </c>
      <c r="J241" s="281">
        <v>88959.493909751094</v>
      </c>
      <c r="K241" s="267"/>
      <c r="M241" s="267"/>
      <c r="N241" s="351"/>
      <c r="AB241" s="282"/>
    </row>
    <row r="242" spans="2:28" s="23" customFormat="1" ht="17" x14ac:dyDescent="0.5">
      <c r="B242" s="23" t="s">
        <v>1055</v>
      </c>
      <c r="C242" s="23" t="s">
        <v>1054</v>
      </c>
      <c r="D242" s="23" t="s">
        <v>999</v>
      </c>
      <c r="E242" s="23" t="s">
        <v>1245</v>
      </c>
      <c r="F242" s="267"/>
      <c r="G242" s="279" t="s">
        <v>1282</v>
      </c>
      <c r="H242" s="279"/>
      <c r="I242" s="23" t="s">
        <v>935</v>
      </c>
      <c r="J242" s="281">
        <v>5595.12</v>
      </c>
      <c r="K242" s="267"/>
      <c r="M242" s="267"/>
      <c r="N242" s="351"/>
      <c r="AB242" s="282"/>
    </row>
    <row r="243" spans="2:28" s="23" customFormat="1" ht="17" x14ac:dyDescent="0.5">
      <c r="B243" s="23" t="s">
        <v>1055</v>
      </c>
      <c r="C243" s="23" t="s">
        <v>1054</v>
      </c>
      <c r="D243" s="23" t="s">
        <v>1010</v>
      </c>
      <c r="E243" s="23" t="s">
        <v>1246</v>
      </c>
      <c r="F243" s="267"/>
      <c r="G243" s="279" t="s">
        <v>1282</v>
      </c>
      <c r="H243" s="279"/>
      <c r="I243" s="23" t="s">
        <v>935</v>
      </c>
      <c r="J243" s="281">
        <v>5595.12</v>
      </c>
      <c r="K243" s="267"/>
      <c r="M243" s="267"/>
      <c r="N243" s="351"/>
      <c r="AB243" s="282"/>
    </row>
    <row r="244" spans="2:28" s="23" customFormat="1" ht="17" x14ac:dyDescent="0.5">
      <c r="B244" s="23" t="s">
        <v>1055</v>
      </c>
      <c r="C244" s="23" t="s">
        <v>1054</v>
      </c>
      <c r="D244" s="23" t="s">
        <v>1002</v>
      </c>
      <c r="E244" s="23" t="s">
        <v>1242</v>
      </c>
      <c r="F244" s="267"/>
      <c r="G244" s="279" t="s">
        <v>1282</v>
      </c>
      <c r="H244" s="279"/>
      <c r="I244" s="23" t="s">
        <v>935</v>
      </c>
      <c r="J244" s="281">
        <v>1568523.0035488408</v>
      </c>
      <c r="K244" s="267"/>
      <c r="M244" s="267"/>
      <c r="N244" s="351"/>
      <c r="AB244" s="282"/>
    </row>
    <row r="245" spans="2:28" s="23" customFormat="1" ht="17" x14ac:dyDescent="0.5">
      <c r="B245" s="23" t="s">
        <v>1055</v>
      </c>
      <c r="C245" s="23" t="s">
        <v>1054</v>
      </c>
      <c r="D245" s="23" t="s">
        <v>1002</v>
      </c>
      <c r="E245" s="23" t="s">
        <v>1276</v>
      </c>
      <c r="F245" s="267"/>
      <c r="G245" s="279" t="s">
        <v>1282</v>
      </c>
      <c r="H245" s="279"/>
      <c r="I245" s="23" t="s">
        <v>935</v>
      </c>
      <c r="J245" s="281">
        <v>249058.59178592518</v>
      </c>
      <c r="K245" s="267"/>
      <c r="M245" s="267"/>
      <c r="N245" s="351"/>
      <c r="AB245" s="282"/>
    </row>
    <row r="246" spans="2:28" s="23" customFormat="1" ht="17" x14ac:dyDescent="0.5">
      <c r="B246" s="23" t="s">
        <v>1057</v>
      </c>
      <c r="C246" s="23" t="s">
        <v>1056</v>
      </c>
      <c r="D246" s="23" t="s">
        <v>999</v>
      </c>
      <c r="E246" s="23" t="s">
        <v>1245</v>
      </c>
      <c r="F246" s="267"/>
      <c r="G246" s="279" t="s">
        <v>1282</v>
      </c>
      <c r="H246" s="279"/>
      <c r="I246" s="23" t="s">
        <v>935</v>
      </c>
      <c r="J246" s="281">
        <v>1096.81</v>
      </c>
      <c r="K246" s="267"/>
      <c r="M246" s="267"/>
      <c r="N246" s="351"/>
      <c r="AB246" s="282"/>
    </row>
    <row r="247" spans="2:28" s="23" customFormat="1" ht="17" x14ac:dyDescent="0.5">
      <c r="B247" s="23" t="s">
        <v>1057</v>
      </c>
      <c r="C247" s="23" t="s">
        <v>1056</v>
      </c>
      <c r="D247" s="23" t="s">
        <v>999</v>
      </c>
      <c r="E247" s="23" t="s">
        <v>1230</v>
      </c>
      <c r="F247" s="267"/>
      <c r="G247" s="279" t="s">
        <v>1282</v>
      </c>
      <c r="H247" s="279"/>
      <c r="I247" s="23" t="s">
        <v>935</v>
      </c>
      <c r="J247" s="281">
        <v>998.12124495522869</v>
      </c>
      <c r="K247" s="267"/>
      <c r="M247" s="267"/>
      <c r="N247" s="351"/>
      <c r="AB247" s="282"/>
    </row>
    <row r="248" spans="2:28" s="23" customFormat="1" ht="17" x14ac:dyDescent="0.5">
      <c r="B248" s="23" t="s">
        <v>1057</v>
      </c>
      <c r="C248" s="23" t="s">
        <v>1056</v>
      </c>
      <c r="D248" s="23" t="s">
        <v>999</v>
      </c>
      <c r="E248" s="23" t="s">
        <v>1271</v>
      </c>
      <c r="F248" s="267"/>
      <c r="G248" s="279" t="s">
        <v>1282</v>
      </c>
      <c r="H248" s="279"/>
      <c r="I248" s="23" t="s">
        <v>935</v>
      </c>
      <c r="J248" s="281">
        <v>6410.8</v>
      </c>
      <c r="K248" s="267"/>
      <c r="M248" s="267"/>
      <c r="N248" s="351"/>
      <c r="AB248" s="282"/>
    </row>
    <row r="249" spans="2:28" s="23" customFormat="1" ht="17" x14ac:dyDescent="0.5">
      <c r="B249" s="23" t="s">
        <v>1057</v>
      </c>
      <c r="C249" s="23" t="s">
        <v>1056</v>
      </c>
      <c r="D249" s="23" t="s">
        <v>1008</v>
      </c>
      <c r="E249" s="23" t="s">
        <v>1228</v>
      </c>
      <c r="F249" s="267"/>
      <c r="G249" s="279" t="s">
        <v>1282</v>
      </c>
      <c r="H249" s="279"/>
      <c r="I249" s="23" t="s">
        <v>935</v>
      </c>
      <c r="J249" s="281">
        <v>1713</v>
      </c>
      <c r="K249" s="267"/>
      <c r="M249" s="267"/>
      <c r="N249" s="351"/>
      <c r="AB249" s="282"/>
    </row>
    <row r="250" spans="2:28" s="23" customFormat="1" ht="17" x14ac:dyDescent="0.5">
      <c r="B250" s="23" t="s">
        <v>1057</v>
      </c>
      <c r="C250" s="23" t="s">
        <v>1056</v>
      </c>
      <c r="D250" s="23" t="s">
        <v>1008</v>
      </c>
      <c r="E250" s="23" t="s">
        <v>1270</v>
      </c>
      <c r="F250" s="267"/>
      <c r="G250" s="279" t="s">
        <v>1282</v>
      </c>
      <c r="H250" s="279"/>
      <c r="I250" s="23" t="s">
        <v>935</v>
      </c>
      <c r="J250" s="281">
        <v>0</v>
      </c>
      <c r="K250" s="267"/>
      <c r="M250" s="267"/>
      <c r="N250" s="351"/>
      <c r="AB250" s="282"/>
    </row>
    <row r="251" spans="2:28" s="23" customFormat="1" ht="17" x14ac:dyDescent="0.5">
      <c r="B251" s="23" t="s">
        <v>1057</v>
      </c>
      <c r="C251" s="23" t="s">
        <v>1056</v>
      </c>
      <c r="D251" s="23" t="s">
        <v>1001</v>
      </c>
      <c r="E251" s="23" t="s">
        <v>1223</v>
      </c>
      <c r="F251" s="267"/>
      <c r="G251" s="279" t="s">
        <v>1282</v>
      </c>
      <c r="H251" s="279"/>
      <c r="I251" s="23" t="s">
        <v>935</v>
      </c>
      <c r="J251" s="281">
        <v>87348.070386354928</v>
      </c>
      <c r="K251" s="267"/>
      <c r="M251" s="267"/>
      <c r="N251" s="351"/>
      <c r="AB251" s="282"/>
    </row>
    <row r="252" spans="2:28" s="23" customFormat="1" ht="17" x14ac:dyDescent="0.5">
      <c r="B252" s="23" t="s">
        <v>1057</v>
      </c>
      <c r="C252" s="23" t="s">
        <v>1056</v>
      </c>
      <c r="D252" s="23" t="s">
        <v>1001</v>
      </c>
      <c r="E252" s="23" t="s">
        <v>1224</v>
      </c>
      <c r="F252" s="267"/>
      <c r="G252" s="279" t="s">
        <v>1282</v>
      </c>
      <c r="H252" s="279"/>
      <c r="I252" s="23" t="s">
        <v>935</v>
      </c>
      <c r="J252" s="281">
        <v>7307.3277777439598</v>
      </c>
      <c r="K252" s="267"/>
      <c r="M252" s="267"/>
      <c r="N252" s="351"/>
      <c r="AB252" s="282"/>
    </row>
    <row r="253" spans="2:28" s="23" customFormat="1" ht="17" x14ac:dyDescent="0.5">
      <c r="B253" s="23" t="s">
        <v>1057</v>
      </c>
      <c r="C253" s="23" t="s">
        <v>1056</v>
      </c>
      <c r="D253" s="23" t="s">
        <v>1001</v>
      </c>
      <c r="E253" s="23" t="s">
        <v>1256</v>
      </c>
      <c r="F253" s="267"/>
      <c r="G253" s="279" t="s">
        <v>1282</v>
      </c>
      <c r="H253" s="279"/>
      <c r="I253" s="23" t="s">
        <v>935</v>
      </c>
      <c r="J253" s="281">
        <v>115776.56382130401</v>
      </c>
      <c r="K253" s="267"/>
      <c r="M253" s="267"/>
      <c r="N253" s="351"/>
      <c r="AB253" s="282"/>
    </row>
    <row r="254" spans="2:28" s="23" customFormat="1" ht="17" x14ac:dyDescent="0.5">
      <c r="B254" s="23" t="s">
        <v>1057</v>
      </c>
      <c r="C254" s="23" t="s">
        <v>1056</v>
      </c>
      <c r="D254" s="23" t="s">
        <v>1001</v>
      </c>
      <c r="E254" s="23" t="s">
        <v>1257</v>
      </c>
      <c r="F254" s="267"/>
      <c r="G254" s="279" t="s">
        <v>1282</v>
      </c>
      <c r="H254" s="279"/>
      <c r="I254" s="23" t="s">
        <v>935</v>
      </c>
      <c r="J254" s="281">
        <v>331.14396849262533</v>
      </c>
      <c r="K254" s="267"/>
      <c r="M254" s="267"/>
      <c r="N254" s="351"/>
      <c r="AB254" s="282"/>
    </row>
    <row r="255" spans="2:28" s="23" customFormat="1" ht="17" x14ac:dyDescent="0.5">
      <c r="B255" s="23" t="s">
        <v>1057</v>
      </c>
      <c r="C255" s="23" t="s">
        <v>1056</v>
      </c>
      <c r="D255" s="23" t="s">
        <v>1229</v>
      </c>
      <c r="E255" s="23" t="s">
        <v>1248</v>
      </c>
      <c r="F255" s="267"/>
      <c r="G255" s="279" t="s">
        <v>1282</v>
      </c>
      <c r="H255" s="279"/>
      <c r="I255" s="23" t="s">
        <v>935</v>
      </c>
      <c r="J255" s="281">
        <v>288485</v>
      </c>
      <c r="K255" s="267"/>
      <c r="M255" s="267"/>
      <c r="N255" s="351"/>
      <c r="AB255" s="282"/>
    </row>
    <row r="256" spans="2:28" s="23" customFormat="1" ht="17" x14ac:dyDescent="0.5">
      <c r="B256" s="23" t="s">
        <v>1060</v>
      </c>
      <c r="C256" s="23" t="s">
        <v>1059</v>
      </c>
      <c r="D256" s="23" t="s">
        <v>999</v>
      </c>
      <c r="E256" s="23" t="s">
        <v>1245</v>
      </c>
      <c r="F256" s="267"/>
      <c r="G256" s="279" t="s">
        <v>1282</v>
      </c>
      <c r="H256" s="279"/>
      <c r="I256" s="23" t="s">
        <v>935</v>
      </c>
      <c r="J256" s="281">
        <v>33067.949999999997</v>
      </c>
      <c r="K256" s="267"/>
      <c r="M256" s="267"/>
      <c r="N256" s="351"/>
      <c r="AB256" s="282"/>
    </row>
    <row r="257" spans="2:28" s="23" customFormat="1" ht="17" x14ac:dyDescent="0.5">
      <c r="B257" s="23" t="s">
        <v>1060</v>
      </c>
      <c r="C257" s="23" t="s">
        <v>1059</v>
      </c>
      <c r="D257" s="23" t="s">
        <v>1010</v>
      </c>
      <c r="E257" s="23" t="s">
        <v>1246</v>
      </c>
      <c r="F257" s="267"/>
      <c r="G257" s="279" t="s">
        <v>1282</v>
      </c>
      <c r="H257" s="279"/>
      <c r="I257" s="23" t="s">
        <v>935</v>
      </c>
      <c r="J257" s="281">
        <v>35484.69</v>
      </c>
      <c r="K257" s="267"/>
      <c r="M257" s="267"/>
      <c r="N257" s="351"/>
      <c r="AB257" s="282"/>
    </row>
    <row r="258" spans="2:28" s="23" customFormat="1" ht="17" x14ac:dyDescent="0.5">
      <c r="B258" s="23" t="s">
        <v>1060</v>
      </c>
      <c r="C258" s="23" t="s">
        <v>1059</v>
      </c>
      <c r="D258" s="23" t="s">
        <v>1002</v>
      </c>
      <c r="E258" s="23" t="s">
        <v>1276</v>
      </c>
      <c r="F258" s="267"/>
      <c r="G258" s="279" t="s">
        <v>1282</v>
      </c>
      <c r="H258" s="279"/>
      <c r="I258" s="23" t="s">
        <v>935</v>
      </c>
      <c r="J258" s="281">
        <v>65.463631991916188</v>
      </c>
      <c r="K258" s="267"/>
      <c r="M258" s="267"/>
      <c r="N258" s="351"/>
      <c r="AB258" s="282"/>
    </row>
    <row r="259" spans="2:28" s="23" customFormat="1" ht="17" x14ac:dyDescent="0.5">
      <c r="B259" s="23" t="s">
        <v>1060</v>
      </c>
      <c r="C259" s="23" t="s">
        <v>1059</v>
      </c>
      <c r="D259" s="23" t="s">
        <v>1010</v>
      </c>
      <c r="E259" s="23" t="s">
        <v>1251</v>
      </c>
      <c r="F259" s="267"/>
      <c r="G259" s="279" t="s">
        <v>1282</v>
      </c>
      <c r="H259" s="279"/>
      <c r="I259" s="23" t="s">
        <v>935</v>
      </c>
      <c r="J259" s="281">
        <v>227260</v>
      </c>
      <c r="K259" s="267"/>
      <c r="M259" s="267"/>
      <c r="N259" s="351"/>
      <c r="AB259" s="282"/>
    </row>
    <row r="260" spans="2:28" s="23" customFormat="1" ht="17" x14ac:dyDescent="0.5">
      <c r="B260" s="23" t="s">
        <v>1060</v>
      </c>
      <c r="C260" s="23" t="s">
        <v>1059</v>
      </c>
      <c r="D260" s="23" t="s">
        <v>1001</v>
      </c>
      <c r="E260" s="23" t="s">
        <v>1238</v>
      </c>
      <c r="F260" s="267"/>
      <c r="G260" s="279" t="s">
        <v>1282</v>
      </c>
      <c r="H260" s="279"/>
      <c r="I260" s="23" t="s">
        <v>935</v>
      </c>
      <c r="J260" s="281">
        <v>10474.540872540008</v>
      </c>
      <c r="K260" s="267"/>
      <c r="M260" s="267"/>
      <c r="N260" s="351"/>
      <c r="AB260" s="282"/>
    </row>
    <row r="261" spans="2:28" s="23" customFormat="1" ht="17" x14ac:dyDescent="0.5">
      <c r="B261" s="23" t="s">
        <v>1060</v>
      </c>
      <c r="C261" s="23" t="s">
        <v>1059</v>
      </c>
      <c r="D261" s="23" t="s">
        <v>1001</v>
      </c>
      <c r="E261" s="23" t="s">
        <v>1256</v>
      </c>
      <c r="F261" s="267"/>
      <c r="G261" s="279" t="s">
        <v>1282</v>
      </c>
      <c r="H261" s="279"/>
      <c r="I261" s="23" t="s">
        <v>935</v>
      </c>
      <c r="J261" s="281">
        <v>365.23231819039563</v>
      </c>
      <c r="K261" s="267"/>
      <c r="M261" s="267"/>
      <c r="N261" s="351"/>
      <c r="AB261" s="282"/>
    </row>
    <row r="262" spans="2:28" s="23" customFormat="1" ht="17" x14ac:dyDescent="0.5">
      <c r="B262" s="23" t="s">
        <v>1060</v>
      </c>
      <c r="C262" s="23" t="s">
        <v>1059</v>
      </c>
      <c r="D262" s="23" t="s">
        <v>1001</v>
      </c>
      <c r="E262" s="23" t="s">
        <v>1257</v>
      </c>
      <c r="F262" s="267"/>
      <c r="G262" s="279" t="s">
        <v>1282</v>
      </c>
      <c r="H262" s="279"/>
      <c r="I262" s="23" t="s">
        <v>935</v>
      </c>
      <c r="J262" s="281">
        <v>107782.68190091247</v>
      </c>
      <c r="K262" s="267"/>
      <c r="M262" s="267"/>
      <c r="N262" s="351"/>
      <c r="AB262" s="282"/>
    </row>
    <row r="263" spans="2:28" s="23" customFormat="1" ht="17" x14ac:dyDescent="0.5">
      <c r="B263" s="23" t="s">
        <v>1060</v>
      </c>
      <c r="C263" s="23" t="s">
        <v>1059</v>
      </c>
      <c r="D263" s="23" t="s">
        <v>1002</v>
      </c>
      <c r="E263" s="23" t="s">
        <v>1242</v>
      </c>
      <c r="F263" s="267"/>
      <c r="G263" s="279" t="s">
        <v>1282</v>
      </c>
      <c r="H263" s="279"/>
      <c r="I263" s="23" t="s">
        <v>935</v>
      </c>
      <c r="J263" s="281">
        <v>12433.849122529356</v>
      </c>
      <c r="K263" s="267"/>
      <c r="M263" s="267"/>
      <c r="N263" s="351"/>
      <c r="AB263" s="282"/>
    </row>
    <row r="264" spans="2:28" s="23" customFormat="1" ht="17" x14ac:dyDescent="0.5">
      <c r="B264" s="23" t="s">
        <v>1068</v>
      </c>
      <c r="C264" s="23" t="s">
        <v>1067</v>
      </c>
      <c r="D264" s="23" t="s">
        <v>1002</v>
      </c>
      <c r="E264" s="23" t="s">
        <v>1276</v>
      </c>
      <c r="F264" s="267"/>
      <c r="G264" s="279" t="s">
        <v>1282</v>
      </c>
      <c r="H264" s="279"/>
      <c r="I264" s="23" t="s">
        <v>935</v>
      </c>
      <c r="J264" s="281">
        <v>8029553.9825540697</v>
      </c>
      <c r="K264" s="267"/>
      <c r="M264" s="267"/>
      <c r="N264" s="351"/>
      <c r="AB264" s="282"/>
    </row>
    <row r="265" spans="2:28" s="23" customFormat="1" ht="17" x14ac:dyDescent="0.5">
      <c r="B265" s="23" t="s">
        <v>1068</v>
      </c>
      <c r="C265" s="23" t="s">
        <v>1067</v>
      </c>
      <c r="D265" s="23" t="s">
        <v>1010</v>
      </c>
      <c r="E265" s="23" t="s">
        <v>1246</v>
      </c>
      <c r="F265" s="267"/>
      <c r="G265" s="279" t="s">
        <v>1282</v>
      </c>
      <c r="H265" s="279"/>
      <c r="I265" s="23" t="s">
        <v>935</v>
      </c>
      <c r="J265" s="281">
        <v>55067.76</v>
      </c>
      <c r="K265" s="267"/>
      <c r="M265" s="267"/>
      <c r="N265" s="351"/>
      <c r="AB265" s="282"/>
    </row>
    <row r="266" spans="2:28" s="23" customFormat="1" ht="17" x14ac:dyDescent="0.5">
      <c r="B266" s="23" t="s">
        <v>1068</v>
      </c>
      <c r="C266" s="23" t="s">
        <v>1067</v>
      </c>
      <c r="D266" s="23" t="s">
        <v>1002</v>
      </c>
      <c r="E266" s="23" t="s">
        <v>1242</v>
      </c>
      <c r="F266" s="267"/>
      <c r="G266" s="279" t="s">
        <v>1282</v>
      </c>
      <c r="H266" s="279"/>
      <c r="I266" s="23" t="s">
        <v>935</v>
      </c>
      <c r="J266" s="281">
        <v>5428033.4814553289</v>
      </c>
      <c r="K266" s="267"/>
      <c r="M266" s="267"/>
      <c r="N266" s="351"/>
      <c r="AB266" s="282"/>
    </row>
    <row r="267" spans="2:28" s="23" customFormat="1" ht="17" x14ac:dyDescent="0.5">
      <c r="B267" s="23" t="s">
        <v>1068</v>
      </c>
      <c r="C267" s="23" t="s">
        <v>1067</v>
      </c>
      <c r="D267" s="23" t="s">
        <v>1269</v>
      </c>
      <c r="E267" s="23" t="s">
        <v>1277</v>
      </c>
      <c r="F267" s="267"/>
      <c r="G267" s="279" t="s">
        <v>1282</v>
      </c>
      <c r="H267" s="279"/>
      <c r="I267" s="23" t="s">
        <v>935</v>
      </c>
      <c r="J267" s="281">
        <v>698223.42316000001</v>
      </c>
      <c r="K267" s="267"/>
      <c r="M267" s="267"/>
      <c r="N267" s="351"/>
      <c r="AB267" s="282"/>
    </row>
    <row r="268" spans="2:28" s="23" customFormat="1" ht="17" x14ac:dyDescent="0.5">
      <c r="B268" s="23" t="s">
        <v>1068</v>
      </c>
      <c r="C268" s="23" t="s">
        <v>1067</v>
      </c>
      <c r="D268" s="23" t="s">
        <v>1012</v>
      </c>
      <c r="E268" s="23" t="s">
        <v>1255</v>
      </c>
      <c r="F268" s="267"/>
      <c r="G268" s="279" t="s">
        <v>1282</v>
      </c>
      <c r="H268" s="279"/>
      <c r="I268" s="23" t="s">
        <v>935</v>
      </c>
      <c r="J268" s="281">
        <v>1538662.5</v>
      </c>
      <c r="K268" s="267"/>
      <c r="M268" s="267"/>
      <c r="N268" s="351"/>
      <c r="AB268" s="282"/>
    </row>
    <row r="269" spans="2:28" s="23" customFormat="1" ht="17" x14ac:dyDescent="0.5">
      <c r="B269" s="23" t="s">
        <v>1068</v>
      </c>
      <c r="C269" s="23" t="s">
        <v>1067</v>
      </c>
      <c r="D269" s="23" t="s">
        <v>999</v>
      </c>
      <c r="E269" s="23" t="s">
        <v>1271</v>
      </c>
      <c r="F269" s="267"/>
      <c r="G269" s="279" t="s">
        <v>1282</v>
      </c>
      <c r="H269" s="279"/>
      <c r="I269" s="23" t="s">
        <v>935</v>
      </c>
      <c r="J269" s="281">
        <v>521409.89</v>
      </c>
      <c r="K269" s="267"/>
      <c r="M269" s="267"/>
      <c r="N269" s="351"/>
      <c r="AB269" s="282"/>
    </row>
    <row r="270" spans="2:28" s="23" customFormat="1" ht="17" x14ac:dyDescent="0.5">
      <c r="B270" s="23" t="s">
        <v>1068</v>
      </c>
      <c r="C270" s="23" t="s">
        <v>1067</v>
      </c>
      <c r="D270" s="23" t="s">
        <v>1008</v>
      </c>
      <c r="E270" s="23" t="s">
        <v>1228</v>
      </c>
      <c r="F270" s="267"/>
      <c r="G270" s="279" t="s">
        <v>1282</v>
      </c>
      <c r="H270" s="279"/>
      <c r="I270" s="23" t="s">
        <v>935</v>
      </c>
      <c r="J270" s="281">
        <v>885720</v>
      </c>
      <c r="K270" s="267"/>
      <c r="M270" s="267"/>
      <c r="N270" s="351"/>
      <c r="AB270" s="282"/>
    </row>
    <row r="271" spans="2:28" s="23" customFormat="1" ht="17" x14ac:dyDescent="0.5">
      <c r="B271" s="23" t="s">
        <v>1068</v>
      </c>
      <c r="C271" s="23" t="s">
        <v>1067</v>
      </c>
      <c r="D271" s="23" t="s">
        <v>1008</v>
      </c>
      <c r="E271" s="23" t="s">
        <v>1243</v>
      </c>
      <c r="F271" s="267"/>
      <c r="G271" s="279" t="s">
        <v>1282</v>
      </c>
      <c r="H271" s="279"/>
      <c r="I271" s="23" t="s">
        <v>935</v>
      </c>
      <c r="J271" s="281">
        <v>25.174891495565468</v>
      </c>
      <c r="K271" s="267"/>
      <c r="M271" s="267"/>
      <c r="N271" s="351"/>
      <c r="AB271" s="282"/>
    </row>
    <row r="272" spans="2:28" s="23" customFormat="1" ht="17" x14ac:dyDescent="0.5">
      <c r="B272" s="23" t="s">
        <v>1068</v>
      </c>
      <c r="C272" s="23" t="s">
        <v>1067</v>
      </c>
      <c r="D272" s="23" t="s">
        <v>1008</v>
      </c>
      <c r="E272" s="23" t="s">
        <v>1270</v>
      </c>
      <c r="F272" s="267"/>
      <c r="G272" s="279" t="s">
        <v>1282</v>
      </c>
      <c r="H272" s="279"/>
      <c r="I272" s="23" t="s">
        <v>935</v>
      </c>
      <c r="J272" s="281">
        <v>4983523.8999999901</v>
      </c>
      <c r="K272" s="267"/>
      <c r="M272" s="267"/>
      <c r="N272" s="351"/>
      <c r="AB272" s="282"/>
    </row>
    <row r="273" spans="2:28" s="23" customFormat="1" ht="17" x14ac:dyDescent="0.5">
      <c r="B273" s="23" t="s">
        <v>1068</v>
      </c>
      <c r="C273" s="23" t="s">
        <v>1067</v>
      </c>
      <c r="D273" s="23" t="s">
        <v>1008</v>
      </c>
      <c r="E273" s="23" t="s">
        <v>1231</v>
      </c>
      <c r="F273" s="267"/>
      <c r="G273" s="279" t="s">
        <v>1282</v>
      </c>
      <c r="H273" s="279"/>
      <c r="I273" s="23" t="s">
        <v>935</v>
      </c>
      <c r="J273" s="281">
        <v>146287.5</v>
      </c>
      <c r="K273" s="267"/>
      <c r="M273" s="267"/>
      <c r="N273" s="351"/>
      <c r="AB273" s="282"/>
    </row>
    <row r="274" spans="2:28" s="23" customFormat="1" ht="17" x14ac:dyDescent="0.5">
      <c r="B274" s="23" t="s">
        <v>1068</v>
      </c>
      <c r="C274" s="23" t="s">
        <v>1067</v>
      </c>
      <c r="D274" s="23" t="s">
        <v>1008</v>
      </c>
      <c r="E274" s="23" t="s">
        <v>1233</v>
      </c>
      <c r="F274" s="267"/>
      <c r="G274" s="279" t="s">
        <v>1282</v>
      </c>
      <c r="H274" s="279"/>
      <c r="I274" s="23" t="s">
        <v>935</v>
      </c>
      <c r="J274" s="281">
        <v>5350000</v>
      </c>
      <c r="K274" s="267"/>
      <c r="M274" s="267"/>
      <c r="N274" s="351"/>
      <c r="AB274" s="282"/>
    </row>
    <row r="275" spans="2:28" s="23" customFormat="1" ht="17" x14ac:dyDescent="0.5">
      <c r="B275" s="23" t="s">
        <v>1068</v>
      </c>
      <c r="C275" s="23" t="s">
        <v>1067</v>
      </c>
      <c r="D275" s="23" t="s">
        <v>1001</v>
      </c>
      <c r="E275" s="23" t="s">
        <v>1223</v>
      </c>
      <c r="F275" s="267"/>
      <c r="G275" s="279" t="s">
        <v>1282</v>
      </c>
      <c r="H275" s="279"/>
      <c r="I275" s="23" t="s">
        <v>935</v>
      </c>
      <c r="J275" s="281">
        <v>3766687.8811062886</v>
      </c>
      <c r="K275" s="267"/>
      <c r="M275" s="267"/>
      <c r="N275" s="351"/>
      <c r="AB275" s="282"/>
    </row>
    <row r="276" spans="2:28" s="23" customFormat="1" ht="17" x14ac:dyDescent="0.5">
      <c r="B276" s="23" t="s">
        <v>1068</v>
      </c>
      <c r="C276" s="23" t="s">
        <v>1067</v>
      </c>
      <c r="D276" s="23" t="s">
        <v>1001</v>
      </c>
      <c r="E276" s="23" t="s">
        <v>1224</v>
      </c>
      <c r="F276" s="267"/>
      <c r="G276" s="279" t="s">
        <v>1282</v>
      </c>
      <c r="H276" s="279"/>
      <c r="I276" s="23" t="s">
        <v>935</v>
      </c>
      <c r="J276" s="281">
        <v>925574.86897290591</v>
      </c>
      <c r="K276" s="267"/>
      <c r="M276" s="267"/>
      <c r="N276" s="351"/>
      <c r="AB276" s="282"/>
    </row>
    <row r="277" spans="2:28" s="23" customFormat="1" ht="17" x14ac:dyDescent="0.5">
      <c r="B277" s="23" t="s">
        <v>1068</v>
      </c>
      <c r="C277" s="23" t="s">
        <v>1067</v>
      </c>
      <c r="D277" s="23" t="s">
        <v>1001</v>
      </c>
      <c r="E277" s="23" t="s">
        <v>1238</v>
      </c>
      <c r="F277" s="267"/>
      <c r="G277" s="279" t="s">
        <v>1282</v>
      </c>
      <c r="H277" s="279"/>
      <c r="I277" s="23" t="s">
        <v>935</v>
      </c>
      <c r="J277" s="281">
        <v>513135.90952574427</v>
      </c>
      <c r="K277" s="267"/>
      <c r="M277" s="267"/>
      <c r="N277" s="351"/>
      <c r="AB277" s="282"/>
    </row>
    <row r="278" spans="2:28" s="23" customFormat="1" ht="17" x14ac:dyDescent="0.5">
      <c r="B278" s="23" t="s">
        <v>1068</v>
      </c>
      <c r="C278" s="23" t="s">
        <v>1067</v>
      </c>
      <c r="D278" s="23" t="s">
        <v>1001</v>
      </c>
      <c r="E278" s="23" t="s">
        <v>1256</v>
      </c>
      <c r="F278" s="267"/>
      <c r="G278" s="279" t="s">
        <v>1282</v>
      </c>
      <c r="H278" s="279"/>
      <c r="I278" s="23" t="s">
        <v>935</v>
      </c>
      <c r="J278" s="281">
        <v>21253596.719999999</v>
      </c>
      <c r="K278" s="267"/>
      <c r="M278" s="267"/>
      <c r="N278" s="351"/>
      <c r="AB278" s="282"/>
    </row>
    <row r="279" spans="2:28" s="23" customFormat="1" ht="17" x14ac:dyDescent="0.5">
      <c r="B279" s="23" t="s">
        <v>1068</v>
      </c>
      <c r="C279" s="23" t="s">
        <v>1067</v>
      </c>
      <c r="D279" s="23" t="s">
        <v>1001</v>
      </c>
      <c r="E279" s="23" t="s">
        <v>1257</v>
      </c>
      <c r="F279" s="267"/>
      <c r="G279" s="279" t="s">
        <v>1282</v>
      </c>
      <c r="H279" s="279"/>
      <c r="I279" s="23" t="s">
        <v>935</v>
      </c>
      <c r="J279" s="281">
        <v>4319708.2380018141</v>
      </c>
      <c r="K279" s="267"/>
      <c r="M279" s="267"/>
      <c r="N279" s="351"/>
      <c r="AB279" s="282"/>
    </row>
    <row r="280" spans="2:28" s="23" customFormat="1" ht="17" x14ac:dyDescent="0.5">
      <c r="B280" s="23" t="s">
        <v>1070</v>
      </c>
      <c r="C280" s="23" t="s">
        <v>1069</v>
      </c>
      <c r="D280" s="23" t="s">
        <v>1010</v>
      </c>
      <c r="E280" s="23" t="s">
        <v>1246</v>
      </c>
      <c r="F280" s="267"/>
      <c r="G280" s="279" t="s">
        <v>1282</v>
      </c>
      <c r="H280" s="279"/>
      <c r="I280" s="23" t="s">
        <v>935</v>
      </c>
      <c r="J280" s="281">
        <v>2712478.29</v>
      </c>
      <c r="K280" s="267"/>
      <c r="M280" s="267"/>
      <c r="N280" s="351"/>
      <c r="AB280" s="282"/>
    </row>
    <row r="281" spans="2:28" s="23" customFormat="1" ht="17" x14ac:dyDescent="0.5">
      <c r="B281" s="23" t="s">
        <v>1070</v>
      </c>
      <c r="C281" s="23" t="s">
        <v>1069</v>
      </c>
      <c r="D281" s="23" t="s">
        <v>1269</v>
      </c>
      <c r="E281" s="23" t="s">
        <v>1277</v>
      </c>
      <c r="F281" s="267"/>
      <c r="G281" s="279" t="s">
        <v>1282</v>
      </c>
      <c r="H281" s="279"/>
      <c r="I281" s="23" t="s">
        <v>935</v>
      </c>
      <c r="J281" s="281">
        <v>114421.47543999999</v>
      </c>
      <c r="K281" s="267"/>
      <c r="M281" s="267"/>
      <c r="N281" s="351"/>
      <c r="AB281" s="282"/>
    </row>
    <row r="282" spans="2:28" s="23" customFormat="1" ht="17" x14ac:dyDescent="0.5">
      <c r="B282" s="23" t="s">
        <v>1070</v>
      </c>
      <c r="C282" s="23" t="s">
        <v>1069</v>
      </c>
      <c r="D282" s="23" t="s">
        <v>1010</v>
      </c>
      <c r="E282" s="23" t="s">
        <v>1251</v>
      </c>
      <c r="F282" s="267"/>
      <c r="G282" s="279" t="s">
        <v>1282</v>
      </c>
      <c r="H282" s="279"/>
      <c r="I282" s="23" t="s">
        <v>935</v>
      </c>
      <c r="J282" s="281">
        <v>82460</v>
      </c>
      <c r="K282" s="267"/>
      <c r="M282" s="267"/>
      <c r="N282" s="351"/>
      <c r="AB282" s="282"/>
    </row>
    <row r="283" spans="2:28" s="23" customFormat="1" ht="17" x14ac:dyDescent="0.5">
      <c r="B283" s="23" t="s">
        <v>1070</v>
      </c>
      <c r="C283" s="23" t="s">
        <v>1069</v>
      </c>
      <c r="D283" s="23" t="s">
        <v>1012</v>
      </c>
      <c r="E283" s="23" t="s">
        <v>1255</v>
      </c>
      <c r="F283" s="267"/>
      <c r="G283" s="279" t="s">
        <v>1282</v>
      </c>
      <c r="H283" s="279"/>
      <c r="I283" s="23" t="s">
        <v>935</v>
      </c>
      <c r="J283" s="281">
        <v>140473.5</v>
      </c>
      <c r="K283" s="267"/>
      <c r="M283" s="267"/>
      <c r="N283" s="351"/>
      <c r="AB283" s="282"/>
    </row>
    <row r="284" spans="2:28" s="23" customFormat="1" ht="17" x14ac:dyDescent="0.5">
      <c r="B284" s="23" t="s">
        <v>1070</v>
      </c>
      <c r="C284" s="23" t="s">
        <v>1069</v>
      </c>
      <c r="D284" s="23" t="s">
        <v>999</v>
      </c>
      <c r="E284" s="23" t="s">
        <v>1239</v>
      </c>
      <c r="F284" s="267"/>
      <c r="G284" s="279" t="s">
        <v>1282</v>
      </c>
      <c r="H284" s="279"/>
      <c r="I284" s="23" t="s">
        <v>935</v>
      </c>
      <c r="J284" s="281">
        <v>304360.26515866304</v>
      </c>
      <c r="K284" s="267"/>
      <c r="M284" s="267"/>
      <c r="N284" s="351"/>
      <c r="AB284" s="282"/>
    </row>
    <row r="285" spans="2:28" s="23" customFormat="1" ht="17" x14ac:dyDescent="0.5">
      <c r="B285" s="23" t="s">
        <v>1070</v>
      </c>
      <c r="C285" s="23" t="s">
        <v>1069</v>
      </c>
      <c r="D285" s="23" t="s">
        <v>1008</v>
      </c>
      <c r="E285" s="23" t="s">
        <v>1228</v>
      </c>
      <c r="F285" s="267"/>
      <c r="G285" s="279" t="s">
        <v>1282</v>
      </c>
      <c r="H285" s="279"/>
      <c r="I285" s="23" t="s">
        <v>935</v>
      </c>
      <c r="J285" s="281">
        <v>33120</v>
      </c>
      <c r="K285" s="267"/>
      <c r="M285" s="267"/>
      <c r="N285" s="351"/>
      <c r="AB285" s="282"/>
    </row>
    <row r="286" spans="2:28" s="23" customFormat="1" ht="17" x14ac:dyDescent="0.5">
      <c r="B286" s="23" t="s">
        <v>1070</v>
      </c>
      <c r="C286" s="23" t="s">
        <v>1069</v>
      </c>
      <c r="D286" s="23" t="s">
        <v>1008</v>
      </c>
      <c r="E286" s="23" t="s">
        <v>1243</v>
      </c>
      <c r="F286" s="267"/>
      <c r="G286" s="279" t="s">
        <v>1282</v>
      </c>
      <c r="H286" s="279"/>
      <c r="I286" s="23" t="s">
        <v>935</v>
      </c>
      <c r="J286" s="281">
        <v>508312.33</v>
      </c>
      <c r="K286" s="267"/>
      <c r="M286" s="267"/>
      <c r="N286" s="351"/>
      <c r="AB286" s="282"/>
    </row>
    <row r="287" spans="2:28" s="23" customFormat="1" ht="17" x14ac:dyDescent="0.5">
      <c r="B287" s="23" t="s">
        <v>1070</v>
      </c>
      <c r="C287" s="23" t="s">
        <v>1069</v>
      </c>
      <c r="D287" s="23" t="s">
        <v>1008</v>
      </c>
      <c r="E287" s="23" t="s">
        <v>1278</v>
      </c>
      <c r="F287" s="267"/>
      <c r="G287" s="279" t="s">
        <v>1282</v>
      </c>
      <c r="H287" s="279"/>
      <c r="I287" s="23" t="s">
        <v>935</v>
      </c>
      <c r="J287" s="281">
        <v>8285.3233219096783</v>
      </c>
      <c r="K287" s="267"/>
      <c r="M287" s="267"/>
      <c r="N287" s="351"/>
      <c r="AB287" s="282"/>
    </row>
    <row r="288" spans="2:28" s="23" customFormat="1" ht="17" x14ac:dyDescent="0.5">
      <c r="B288" s="23" t="s">
        <v>1070</v>
      </c>
      <c r="C288" s="23" t="s">
        <v>1069</v>
      </c>
      <c r="D288" s="23" t="s">
        <v>1008</v>
      </c>
      <c r="E288" s="23" t="s">
        <v>1270</v>
      </c>
      <c r="F288" s="267"/>
      <c r="G288" s="279" t="s">
        <v>1282</v>
      </c>
      <c r="H288" s="279"/>
      <c r="I288" s="23" t="s">
        <v>935</v>
      </c>
      <c r="J288" s="281">
        <v>1420602.17</v>
      </c>
      <c r="K288" s="267"/>
      <c r="M288" s="267"/>
      <c r="N288" s="351"/>
      <c r="AB288" s="282"/>
    </row>
    <row r="289" spans="2:28" s="23" customFormat="1" ht="17" x14ac:dyDescent="0.5">
      <c r="B289" s="23" t="s">
        <v>1070</v>
      </c>
      <c r="C289" s="23" t="s">
        <v>1069</v>
      </c>
      <c r="D289" s="23" t="s">
        <v>1008</v>
      </c>
      <c r="E289" s="23" t="s">
        <v>1231</v>
      </c>
      <c r="F289" s="267"/>
      <c r="G289" s="279" t="s">
        <v>1282</v>
      </c>
      <c r="H289" s="279"/>
      <c r="I289" s="23" t="s">
        <v>935</v>
      </c>
      <c r="J289" s="281">
        <v>8475</v>
      </c>
      <c r="K289" s="267"/>
      <c r="M289" s="267"/>
      <c r="N289" s="351"/>
      <c r="AB289" s="282"/>
    </row>
    <row r="290" spans="2:28" s="23" customFormat="1" ht="17" x14ac:dyDescent="0.5">
      <c r="B290" s="23" t="s">
        <v>1070</v>
      </c>
      <c r="C290" s="23" t="s">
        <v>1069</v>
      </c>
      <c r="D290" s="23" t="s">
        <v>1008</v>
      </c>
      <c r="E290" s="23" t="s">
        <v>1236</v>
      </c>
      <c r="F290" s="267"/>
      <c r="G290" s="279" t="s">
        <v>1282</v>
      </c>
      <c r="H290" s="279"/>
      <c r="I290" s="23" t="s">
        <v>935</v>
      </c>
      <c r="J290" s="281">
        <v>449093.3</v>
      </c>
      <c r="K290" s="267"/>
      <c r="M290" s="267"/>
      <c r="N290" s="351"/>
      <c r="AB290" s="282"/>
    </row>
    <row r="291" spans="2:28" s="23" customFormat="1" ht="17" x14ac:dyDescent="0.5">
      <c r="B291" s="23" t="s">
        <v>1070</v>
      </c>
      <c r="C291" s="23" t="s">
        <v>1069</v>
      </c>
      <c r="D291" s="23" t="s">
        <v>1001</v>
      </c>
      <c r="E291" s="23" t="s">
        <v>1223</v>
      </c>
      <c r="F291" s="267"/>
      <c r="G291" s="279" t="s">
        <v>1282</v>
      </c>
      <c r="H291" s="279"/>
      <c r="I291" s="23" t="s">
        <v>935</v>
      </c>
      <c r="J291" s="281">
        <v>9732596.869980948</v>
      </c>
      <c r="K291" s="267"/>
      <c r="M291" s="267"/>
      <c r="N291" s="351"/>
      <c r="AB291" s="282"/>
    </row>
    <row r="292" spans="2:28" s="23" customFormat="1" ht="17" x14ac:dyDescent="0.5">
      <c r="B292" s="23" t="s">
        <v>1070</v>
      </c>
      <c r="C292" s="23" t="s">
        <v>1069</v>
      </c>
      <c r="D292" s="23" t="s">
        <v>1001</v>
      </c>
      <c r="E292" s="23" t="s">
        <v>1224</v>
      </c>
      <c r="F292" s="267"/>
      <c r="G292" s="279" t="s">
        <v>1282</v>
      </c>
      <c r="H292" s="279"/>
      <c r="I292" s="23" t="s">
        <v>935</v>
      </c>
      <c r="J292" s="281">
        <v>700147.78517035046</v>
      </c>
      <c r="K292" s="267"/>
      <c r="M292" s="267"/>
      <c r="N292" s="351"/>
      <c r="AB292" s="282"/>
    </row>
    <row r="293" spans="2:28" s="23" customFormat="1" ht="17" x14ac:dyDescent="0.5">
      <c r="B293" s="23" t="s">
        <v>1070</v>
      </c>
      <c r="C293" s="23" t="s">
        <v>1069</v>
      </c>
      <c r="D293" s="23" t="s">
        <v>1001</v>
      </c>
      <c r="E293" s="23" t="s">
        <v>1256</v>
      </c>
      <c r="F293" s="267"/>
      <c r="G293" s="279" t="s">
        <v>1282</v>
      </c>
      <c r="H293" s="279"/>
      <c r="I293" s="23" t="s">
        <v>935</v>
      </c>
      <c r="J293" s="281">
        <v>13060930.17</v>
      </c>
      <c r="K293" s="267"/>
      <c r="M293" s="267"/>
      <c r="N293" s="351"/>
      <c r="AB293" s="282"/>
    </row>
    <row r="294" spans="2:28" s="23" customFormat="1" ht="17" x14ac:dyDescent="0.5">
      <c r="B294" s="23" t="s">
        <v>1070</v>
      </c>
      <c r="C294" s="23" t="s">
        <v>1069</v>
      </c>
      <c r="D294" s="23" t="s">
        <v>1001</v>
      </c>
      <c r="E294" s="23" t="s">
        <v>1257</v>
      </c>
      <c r="F294" s="267"/>
      <c r="G294" s="279" t="s">
        <v>1282</v>
      </c>
      <c r="H294" s="279"/>
      <c r="I294" s="23" t="s">
        <v>935</v>
      </c>
      <c r="J294" s="281">
        <v>9679089.7599999998</v>
      </c>
      <c r="K294" s="267"/>
      <c r="M294" s="267"/>
      <c r="N294" s="351"/>
      <c r="AB294" s="282"/>
    </row>
    <row r="295" spans="2:28" s="23" customFormat="1" ht="17" x14ac:dyDescent="0.5">
      <c r="B295" s="23" t="s">
        <v>1070</v>
      </c>
      <c r="C295" s="23" t="s">
        <v>1069</v>
      </c>
      <c r="D295" s="23" t="s">
        <v>999</v>
      </c>
      <c r="E295" s="23" t="s">
        <v>1245</v>
      </c>
      <c r="F295" s="267"/>
      <c r="G295" s="279" t="s">
        <v>1282</v>
      </c>
      <c r="H295" s="279"/>
      <c r="I295" s="23" t="s">
        <v>935</v>
      </c>
      <c r="J295" s="281">
        <v>152812.95000000001</v>
      </c>
      <c r="K295" s="267"/>
      <c r="M295" s="267"/>
      <c r="N295" s="351"/>
      <c r="AB295" s="282"/>
    </row>
    <row r="296" spans="2:28" s="23" customFormat="1" ht="17" x14ac:dyDescent="0.5">
      <c r="B296" s="23" t="s">
        <v>1070</v>
      </c>
      <c r="C296" s="23" t="s">
        <v>1069</v>
      </c>
      <c r="D296" s="23" t="s">
        <v>1002</v>
      </c>
      <c r="E296" s="23" t="s">
        <v>1276</v>
      </c>
      <c r="F296" s="267"/>
      <c r="G296" s="279" t="s">
        <v>1282</v>
      </c>
      <c r="H296" s="279"/>
      <c r="I296" s="23" t="s">
        <v>935</v>
      </c>
      <c r="J296" s="281">
        <v>1600372.2447786997</v>
      </c>
      <c r="K296" s="267"/>
      <c r="M296" s="267"/>
      <c r="N296" s="351"/>
      <c r="AB296" s="282"/>
    </row>
    <row r="297" spans="2:28" s="23" customFormat="1" ht="17" x14ac:dyDescent="0.5">
      <c r="B297" s="23" t="s">
        <v>1070</v>
      </c>
      <c r="C297" s="23" t="s">
        <v>1069</v>
      </c>
      <c r="D297" s="23" t="s">
        <v>1002</v>
      </c>
      <c r="E297" s="23" t="s">
        <v>1242</v>
      </c>
      <c r="F297" s="267"/>
      <c r="G297" s="279" t="s">
        <v>1282</v>
      </c>
      <c r="H297" s="279"/>
      <c r="I297" s="23" t="s">
        <v>935</v>
      </c>
      <c r="J297" s="281">
        <v>269041.63039706839</v>
      </c>
      <c r="K297" s="267"/>
      <c r="M297" s="267"/>
      <c r="N297" s="351"/>
      <c r="AB297" s="282"/>
    </row>
    <row r="298" spans="2:28" s="23" customFormat="1" ht="17" x14ac:dyDescent="0.5">
      <c r="B298" s="23" t="s">
        <v>1073</v>
      </c>
      <c r="C298" s="23" t="s">
        <v>1072</v>
      </c>
      <c r="D298" s="23" t="s">
        <v>1010</v>
      </c>
      <c r="E298" s="23" t="s">
        <v>1246</v>
      </c>
      <c r="F298" s="267"/>
      <c r="G298" s="279" t="s">
        <v>1282</v>
      </c>
      <c r="H298" s="279"/>
      <c r="I298" s="23" t="s">
        <v>935</v>
      </c>
      <c r="J298" s="281">
        <v>171351.36</v>
      </c>
      <c r="K298" s="267"/>
      <c r="M298" s="267"/>
      <c r="N298" s="351"/>
      <c r="AB298" s="282"/>
    </row>
    <row r="299" spans="2:28" s="23" customFormat="1" ht="17" x14ac:dyDescent="0.5">
      <c r="B299" s="23" t="s">
        <v>1073</v>
      </c>
      <c r="C299" s="23" t="s">
        <v>1072</v>
      </c>
      <c r="D299" s="23" t="s">
        <v>999</v>
      </c>
      <c r="E299" s="23" t="s">
        <v>1245</v>
      </c>
      <c r="F299" s="267"/>
      <c r="G299" s="279" t="s">
        <v>1282</v>
      </c>
      <c r="H299" s="279"/>
      <c r="I299" s="23" t="s">
        <v>935</v>
      </c>
      <c r="J299" s="281">
        <v>173440.19</v>
      </c>
      <c r="K299" s="267"/>
      <c r="M299" s="267"/>
      <c r="N299" s="351"/>
      <c r="AB299" s="282"/>
    </row>
    <row r="300" spans="2:28" s="23" customFormat="1" ht="17" x14ac:dyDescent="0.5">
      <c r="B300" s="23" t="s">
        <v>1073</v>
      </c>
      <c r="C300" s="23" t="s">
        <v>1072</v>
      </c>
      <c r="D300" s="23" t="s">
        <v>1008</v>
      </c>
      <c r="E300" s="23" t="s">
        <v>1243</v>
      </c>
      <c r="F300" s="267"/>
      <c r="G300" s="279" t="s">
        <v>1282</v>
      </c>
      <c r="H300" s="279"/>
      <c r="I300" s="23" t="s">
        <v>935</v>
      </c>
      <c r="J300" s="281">
        <v>19780</v>
      </c>
      <c r="K300" s="267"/>
      <c r="M300" s="267"/>
      <c r="N300" s="351"/>
      <c r="AB300" s="282"/>
    </row>
    <row r="301" spans="2:28" s="23" customFormat="1" ht="17" x14ac:dyDescent="0.5">
      <c r="B301" s="23" t="s">
        <v>1073</v>
      </c>
      <c r="C301" s="23" t="s">
        <v>1072</v>
      </c>
      <c r="D301" s="23" t="s">
        <v>1229</v>
      </c>
      <c r="E301" s="23" t="s">
        <v>1263</v>
      </c>
      <c r="F301" s="267"/>
      <c r="G301" s="279" t="s">
        <v>1282</v>
      </c>
      <c r="H301" s="279"/>
      <c r="I301" s="23" t="s">
        <v>935</v>
      </c>
      <c r="J301" s="281">
        <v>350000</v>
      </c>
      <c r="K301" s="267"/>
      <c r="M301" s="267"/>
      <c r="N301" s="351"/>
      <c r="AB301" s="282"/>
    </row>
    <row r="302" spans="2:28" s="23" customFormat="1" ht="17" x14ac:dyDescent="0.5">
      <c r="B302" s="23" t="s">
        <v>1073</v>
      </c>
      <c r="C302" s="23" t="s">
        <v>1072</v>
      </c>
      <c r="D302" s="23" t="s">
        <v>1229</v>
      </c>
      <c r="E302" s="23" t="s">
        <v>1237</v>
      </c>
      <c r="F302" s="267"/>
      <c r="G302" s="279" t="s">
        <v>1282</v>
      </c>
      <c r="H302" s="279"/>
      <c r="I302" s="23" t="s">
        <v>935</v>
      </c>
      <c r="J302" s="281">
        <v>500000</v>
      </c>
      <c r="K302" s="267"/>
      <c r="M302" s="267"/>
      <c r="N302" s="351"/>
      <c r="AB302" s="282"/>
    </row>
    <row r="303" spans="2:28" s="23" customFormat="1" ht="17" x14ac:dyDescent="0.5">
      <c r="B303" s="23" t="s">
        <v>1073</v>
      </c>
      <c r="C303" s="23" t="s">
        <v>1072</v>
      </c>
      <c r="D303" s="23" t="s">
        <v>1002</v>
      </c>
      <c r="E303" s="23" t="s">
        <v>1276</v>
      </c>
      <c r="F303" s="267"/>
      <c r="G303" s="279" t="s">
        <v>1282</v>
      </c>
      <c r="H303" s="279"/>
      <c r="I303" s="23" t="s">
        <v>935</v>
      </c>
      <c r="J303" s="281">
        <v>0.15096269151869685</v>
      </c>
      <c r="K303" s="267"/>
      <c r="M303" s="267"/>
      <c r="N303" s="351"/>
      <c r="AB303" s="282"/>
    </row>
    <row r="304" spans="2:28" s="23" customFormat="1" ht="17" x14ac:dyDescent="0.5">
      <c r="B304" s="23" t="s">
        <v>1075</v>
      </c>
      <c r="C304" s="23" t="s">
        <v>1074</v>
      </c>
      <c r="D304" s="23" t="s">
        <v>1269</v>
      </c>
      <c r="E304" s="23" t="s">
        <v>1277</v>
      </c>
      <c r="F304" s="267"/>
      <c r="G304" s="279" t="s">
        <v>1282</v>
      </c>
      <c r="H304" s="279"/>
      <c r="I304" s="23" t="s">
        <v>935</v>
      </c>
      <c r="J304" s="281">
        <v>12899.8</v>
      </c>
      <c r="K304" s="267"/>
      <c r="M304" s="267"/>
      <c r="N304" s="351"/>
      <c r="AB304" s="282"/>
    </row>
    <row r="305" spans="2:28" s="23" customFormat="1" ht="17" x14ac:dyDescent="0.5">
      <c r="B305" s="23" t="s">
        <v>1075</v>
      </c>
      <c r="C305" s="23" t="s">
        <v>1074</v>
      </c>
      <c r="D305" s="23" t="s">
        <v>1001</v>
      </c>
      <c r="E305" s="23" t="s">
        <v>1223</v>
      </c>
      <c r="F305" s="267"/>
      <c r="G305" s="279" t="s">
        <v>1282</v>
      </c>
      <c r="H305" s="279"/>
      <c r="I305" s="23" t="s">
        <v>935</v>
      </c>
      <c r="J305" s="281">
        <v>25150.765009526476</v>
      </c>
      <c r="K305" s="267"/>
      <c r="M305" s="267"/>
      <c r="N305" s="351"/>
      <c r="AB305" s="282"/>
    </row>
    <row r="306" spans="2:28" s="23" customFormat="1" ht="17" x14ac:dyDescent="0.5">
      <c r="B306" s="23" t="s">
        <v>1075</v>
      </c>
      <c r="C306" s="23" t="s">
        <v>1074</v>
      </c>
      <c r="D306" s="23" t="s">
        <v>1001</v>
      </c>
      <c r="E306" s="23" t="s">
        <v>1224</v>
      </c>
      <c r="F306" s="267"/>
      <c r="G306" s="279" t="s">
        <v>1282</v>
      </c>
      <c r="H306" s="279"/>
      <c r="I306" s="23" t="s">
        <v>935</v>
      </c>
      <c r="J306" s="281">
        <v>21388.052642151462</v>
      </c>
      <c r="K306" s="267"/>
      <c r="M306" s="267"/>
      <c r="N306" s="351"/>
      <c r="AB306" s="282"/>
    </row>
    <row r="307" spans="2:28" s="23" customFormat="1" ht="17" x14ac:dyDescent="0.5">
      <c r="B307" s="23" t="s">
        <v>1075</v>
      </c>
      <c r="C307" s="23" t="s">
        <v>1074</v>
      </c>
      <c r="D307" s="23" t="s">
        <v>1001</v>
      </c>
      <c r="E307" s="23" t="s">
        <v>1238</v>
      </c>
      <c r="F307" s="267"/>
      <c r="G307" s="279" t="s">
        <v>1282</v>
      </c>
      <c r="H307" s="279"/>
      <c r="I307" s="23" t="s">
        <v>935</v>
      </c>
      <c r="J307" s="281">
        <v>14271.585838725583</v>
      </c>
      <c r="K307" s="267"/>
      <c r="M307" s="267"/>
      <c r="N307" s="351"/>
      <c r="AB307" s="282"/>
    </row>
    <row r="308" spans="2:28" s="23" customFormat="1" ht="17" x14ac:dyDescent="0.5">
      <c r="B308" s="23" t="s">
        <v>1075</v>
      </c>
      <c r="C308" s="23" t="s">
        <v>1074</v>
      </c>
      <c r="D308" s="23" t="s">
        <v>1001</v>
      </c>
      <c r="E308" s="23" t="s">
        <v>1260</v>
      </c>
      <c r="F308" s="267"/>
      <c r="G308" s="279" t="s">
        <v>1282</v>
      </c>
      <c r="H308" s="279"/>
      <c r="I308" s="23" t="s">
        <v>935</v>
      </c>
      <c r="J308" s="281">
        <v>1181160.2</v>
      </c>
      <c r="K308" s="267"/>
      <c r="M308" s="267"/>
      <c r="N308" s="351"/>
      <c r="AB308" s="282"/>
    </row>
    <row r="309" spans="2:28" s="23" customFormat="1" ht="17" x14ac:dyDescent="0.5">
      <c r="B309" s="23" t="s">
        <v>1075</v>
      </c>
      <c r="C309" s="23" t="s">
        <v>1074</v>
      </c>
      <c r="D309" s="23" t="s">
        <v>1001</v>
      </c>
      <c r="E309" s="23" t="s">
        <v>1256</v>
      </c>
      <c r="F309" s="267"/>
      <c r="G309" s="279" t="s">
        <v>1282</v>
      </c>
      <c r="H309" s="279"/>
      <c r="I309" s="23" t="s">
        <v>935</v>
      </c>
      <c r="J309" s="281">
        <v>1892129.98</v>
      </c>
      <c r="K309" s="267"/>
      <c r="M309" s="267"/>
      <c r="N309" s="351"/>
      <c r="AB309" s="282"/>
    </row>
    <row r="310" spans="2:28" s="23" customFormat="1" ht="17" x14ac:dyDescent="0.5">
      <c r="B310" s="23" t="s">
        <v>1075</v>
      </c>
      <c r="C310" s="23" t="s">
        <v>1074</v>
      </c>
      <c r="D310" s="23" t="s">
        <v>999</v>
      </c>
      <c r="E310" s="23" t="s">
        <v>1245</v>
      </c>
      <c r="F310" s="267"/>
      <c r="G310" s="279" t="s">
        <v>1282</v>
      </c>
      <c r="H310" s="279"/>
      <c r="I310" s="23" t="s">
        <v>935</v>
      </c>
      <c r="J310" s="281">
        <v>1762.8199999999899</v>
      </c>
      <c r="K310" s="267"/>
      <c r="M310" s="267"/>
      <c r="N310" s="351"/>
      <c r="AB310" s="282"/>
    </row>
    <row r="311" spans="2:28" s="23" customFormat="1" ht="17" x14ac:dyDescent="0.5">
      <c r="B311" s="23" t="s">
        <v>1078</v>
      </c>
      <c r="C311" s="23" t="s">
        <v>1077</v>
      </c>
      <c r="D311" s="23" t="s">
        <v>999</v>
      </c>
      <c r="E311" s="23" t="s">
        <v>1245</v>
      </c>
      <c r="F311" s="267"/>
      <c r="G311" s="279" t="s">
        <v>1282</v>
      </c>
      <c r="H311" s="279"/>
      <c r="I311" s="23" t="s">
        <v>935</v>
      </c>
      <c r="J311" s="281">
        <v>28311.14</v>
      </c>
      <c r="K311" s="267"/>
      <c r="M311" s="267"/>
      <c r="N311" s="351"/>
      <c r="AB311" s="282"/>
    </row>
    <row r="312" spans="2:28" s="23" customFormat="1" ht="17" x14ac:dyDescent="0.5">
      <c r="B312" s="23" t="s">
        <v>1078</v>
      </c>
      <c r="C312" s="23" t="s">
        <v>1077</v>
      </c>
      <c r="D312" s="23" t="s">
        <v>1002</v>
      </c>
      <c r="E312" s="23" t="s">
        <v>1242</v>
      </c>
      <c r="F312" s="267"/>
      <c r="G312" s="279" t="s">
        <v>1282</v>
      </c>
      <c r="H312" s="279"/>
      <c r="I312" s="23" t="s">
        <v>935</v>
      </c>
      <c r="J312" s="281">
        <v>5194323.7711454295</v>
      </c>
      <c r="K312" s="267"/>
      <c r="M312" s="267"/>
      <c r="N312" s="351"/>
      <c r="AB312" s="282"/>
    </row>
    <row r="313" spans="2:28" s="23" customFormat="1" ht="17" x14ac:dyDescent="0.5">
      <c r="B313" s="23" t="s">
        <v>1078</v>
      </c>
      <c r="C313" s="23" t="s">
        <v>1077</v>
      </c>
      <c r="D313" s="23" t="s">
        <v>1002</v>
      </c>
      <c r="E313" s="23" t="s">
        <v>1276</v>
      </c>
      <c r="F313" s="267"/>
      <c r="G313" s="279" t="s">
        <v>1282</v>
      </c>
      <c r="H313" s="279"/>
      <c r="I313" s="23" t="s">
        <v>935</v>
      </c>
      <c r="J313" s="281">
        <v>1684194.4369030735</v>
      </c>
      <c r="K313" s="267"/>
      <c r="M313" s="267"/>
      <c r="N313" s="351"/>
      <c r="AB313" s="282"/>
    </row>
    <row r="314" spans="2:28" s="23" customFormat="1" ht="17" x14ac:dyDescent="0.5">
      <c r="B314" s="23" t="s">
        <v>1078</v>
      </c>
      <c r="C314" s="23" t="s">
        <v>1077</v>
      </c>
      <c r="D314" s="23" t="s">
        <v>1010</v>
      </c>
      <c r="E314" s="23" t="s">
        <v>1246</v>
      </c>
      <c r="F314" s="267"/>
      <c r="G314" s="279" t="s">
        <v>1282</v>
      </c>
      <c r="H314" s="279"/>
      <c r="I314" s="23" t="s">
        <v>935</v>
      </c>
      <c r="J314" s="281">
        <v>28296.14</v>
      </c>
      <c r="K314" s="267"/>
      <c r="M314" s="267"/>
      <c r="N314" s="351"/>
      <c r="AB314" s="282"/>
    </row>
    <row r="315" spans="2:28" s="23" customFormat="1" ht="17" x14ac:dyDescent="0.5">
      <c r="B315" s="23" t="s">
        <v>1078</v>
      </c>
      <c r="C315" s="23" t="s">
        <v>1077</v>
      </c>
      <c r="D315" s="23" t="s">
        <v>1269</v>
      </c>
      <c r="E315" s="23" t="s">
        <v>1277</v>
      </c>
      <c r="F315" s="267"/>
      <c r="G315" s="279" t="s">
        <v>1282</v>
      </c>
      <c r="H315" s="279"/>
      <c r="I315" s="23" t="s">
        <v>935</v>
      </c>
      <c r="J315" s="281">
        <v>163474.50386</v>
      </c>
      <c r="K315" s="267"/>
      <c r="M315" s="267"/>
      <c r="N315" s="351"/>
      <c r="AB315" s="282"/>
    </row>
    <row r="316" spans="2:28" s="23" customFormat="1" ht="17" x14ac:dyDescent="0.5">
      <c r="B316" s="23" t="s">
        <v>1078</v>
      </c>
      <c r="C316" s="23" t="s">
        <v>1077</v>
      </c>
      <c r="D316" s="23" t="s">
        <v>1012</v>
      </c>
      <c r="E316" s="23" t="s">
        <v>1255</v>
      </c>
      <c r="F316" s="267"/>
      <c r="G316" s="279" t="s">
        <v>1282</v>
      </c>
      <c r="H316" s="279"/>
      <c r="I316" s="23" t="s">
        <v>935</v>
      </c>
      <c r="J316" s="281">
        <v>145075</v>
      </c>
      <c r="K316" s="267"/>
      <c r="M316" s="267"/>
      <c r="N316" s="351"/>
      <c r="AB316" s="282"/>
    </row>
    <row r="317" spans="2:28" s="23" customFormat="1" ht="17" x14ac:dyDescent="0.5">
      <c r="B317" s="23" t="s">
        <v>1078</v>
      </c>
      <c r="C317" s="23" t="s">
        <v>1077</v>
      </c>
      <c r="D317" s="23" t="s">
        <v>999</v>
      </c>
      <c r="E317" s="23" t="s">
        <v>1271</v>
      </c>
      <c r="F317" s="267"/>
      <c r="G317" s="279" t="s">
        <v>1282</v>
      </c>
      <c r="H317" s="279"/>
      <c r="I317" s="23" t="s">
        <v>935</v>
      </c>
      <c r="J317" s="281">
        <v>2380768.7299999902</v>
      </c>
      <c r="K317" s="267"/>
      <c r="M317" s="267"/>
      <c r="N317" s="351"/>
      <c r="AB317" s="282"/>
    </row>
    <row r="318" spans="2:28" s="23" customFormat="1" ht="17" x14ac:dyDescent="0.5">
      <c r="B318" s="23" t="s">
        <v>1078</v>
      </c>
      <c r="C318" s="23" t="s">
        <v>1077</v>
      </c>
      <c r="D318" s="23" t="s">
        <v>1008</v>
      </c>
      <c r="E318" s="23" t="s">
        <v>1228</v>
      </c>
      <c r="F318" s="267"/>
      <c r="G318" s="279" t="s">
        <v>1282</v>
      </c>
      <c r="H318" s="279"/>
      <c r="I318" s="23" t="s">
        <v>935</v>
      </c>
      <c r="J318" s="281">
        <v>47280</v>
      </c>
      <c r="K318" s="267"/>
      <c r="M318" s="267"/>
      <c r="N318" s="351"/>
      <c r="AB318" s="282"/>
    </row>
    <row r="319" spans="2:28" s="23" customFormat="1" ht="17" x14ac:dyDescent="0.5">
      <c r="B319" s="23" t="s">
        <v>1078</v>
      </c>
      <c r="C319" s="23" t="s">
        <v>1077</v>
      </c>
      <c r="D319" s="23" t="s">
        <v>1008</v>
      </c>
      <c r="E319" s="23" t="s">
        <v>1278</v>
      </c>
      <c r="F319" s="267"/>
      <c r="G319" s="279" t="s">
        <v>1282</v>
      </c>
      <c r="H319" s="279"/>
      <c r="I319" s="23" t="s">
        <v>935</v>
      </c>
      <c r="J319" s="281">
        <v>10530.079133668942</v>
      </c>
      <c r="K319" s="267"/>
      <c r="M319" s="267"/>
      <c r="N319" s="351"/>
      <c r="AB319" s="282"/>
    </row>
    <row r="320" spans="2:28" s="23" customFormat="1" ht="17" x14ac:dyDescent="0.5">
      <c r="B320" s="23" t="s">
        <v>1078</v>
      </c>
      <c r="C320" s="23" t="s">
        <v>1077</v>
      </c>
      <c r="D320" s="23" t="s">
        <v>1008</v>
      </c>
      <c r="E320" s="23" t="s">
        <v>1270</v>
      </c>
      <c r="F320" s="267"/>
      <c r="G320" s="279" t="s">
        <v>1282</v>
      </c>
      <c r="H320" s="279"/>
      <c r="I320" s="23" t="s">
        <v>935</v>
      </c>
      <c r="J320" s="281">
        <v>1478092.01</v>
      </c>
      <c r="K320" s="267"/>
      <c r="M320" s="267"/>
      <c r="N320" s="351"/>
      <c r="AB320" s="282"/>
    </row>
    <row r="321" spans="2:28" s="23" customFormat="1" ht="17" x14ac:dyDescent="0.5">
      <c r="B321" s="23" t="s">
        <v>1078</v>
      </c>
      <c r="C321" s="23" t="s">
        <v>1077</v>
      </c>
      <c r="D321" s="23" t="s">
        <v>1008</v>
      </c>
      <c r="E321" s="23" t="s">
        <v>1231</v>
      </c>
      <c r="F321" s="267"/>
      <c r="G321" s="279" t="s">
        <v>1282</v>
      </c>
      <c r="H321" s="279"/>
      <c r="I321" s="23" t="s">
        <v>935</v>
      </c>
      <c r="J321" s="281">
        <v>7575</v>
      </c>
      <c r="K321" s="267"/>
      <c r="M321" s="267"/>
      <c r="N321" s="351"/>
      <c r="AB321" s="282"/>
    </row>
    <row r="322" spans="2:28" s="23" customFormat="1" ht="17" x14ac:dyDescent="0.5">
      <c r="B322" s="23" t="s">
        <v>1078</v>
      </c>
      <c r="C322" s="23" t="s">
        <v>1077</v>
      </c>
      <c r="D322" s="23" t="s">
        <v>1008</v>
      </c>
      <c r="E322" s="23" t="s">
        <v>1236</v>
      </c>
      <c r="F322" s="267"/>
      <c r="G322" s="279" t="s">
        <v>1282</v>
      </c>
      <c r="H322" s="279"/>
      <c r="I322" s="23" t="s">
        <v>935</v>
      </c>
      <c r="J322" s="281">
        <v>657205.64999999898</v>
      </c>
      <c r="K322" s="267"/>
      <c r="M322" s="267"/>
      <c r="N322" s="351"/>
      <c r="AB322" s="282"/>
    </row>
    <row r="323" spans="2:28" s="23" customFormat="1" ht="17" x14ac:dyDescent="0.5">
      <c r="B323" s="23" t="s">
        <v>1078</v>
      </c>
      <c r="C323" s="23" t="s">
        <v>1077</v>
      </c>
      <c r="D323" s="23" t="s">
        <v>1001</v>
      </c>
      <c r="E323" s="23" t="s">
        <v>1223</v>
      </c>
      <c r="F323" s="267"/>
      <c r="G323" s="279" t="s">
        <v>1282</v>
      </c>
      <c r="H323" s="279"/>
      <c r="I323" s="23" t="s">
        <v>935</v>
      </c>
      <c r="J323" s="281">
        <v>630987.17188441614</v>
      </c>
      <c r="K323" s="267"/>
      <c r="M323" s="267"/>
      <c r="N323" s="351"/>
      <c r="AB323" s="282"/>
    </row>
    <row r="324" spans="2:28" s="23" customFormat="1" ht="17" x14ac:dyDescent="0.5">
      <c r="B324" s="23" t="s">
        <v>1078</v>
      </c>
      <c r="C324" s="23" t="s">
        <v>1077</v>
      </c>
      <c r="D324" s="23" t="s">
        <v>1001</v>
      </c>
      <c r="E324" s="23" t="s">
        <v>1224</v>
      </c>
      <c r="F324" s="267"/>
      <c r="G324" s="279" t="s">
        <v>1282</v>
      </c>
      <c r="H324" s="279"/>
      <c r="I324" s="23" t="s">
        <v>935</v>
      </c>
      <c r="J324" s="281">
        <v>194.74027112412421</v>
      </c>
      <c r="K324" s="267"/>
      <c r="M324" s="267"/>
      <c r="N324" s="351"/>
      <c r="AB324" s="282"/>
    </row>
    <row r="325" spans="2:28" s="23" customFormat="1" ht="17" x14ac:dyDescent="0.5">
      <c r="B325" s="23" t="s">
        <v>1078</v>
      </c>
      <c r="C325" s="23" t="s">
        <v>1077</v>
      </c>
      <c r="D325" s="23" t="s">
        <v>1001</v>
      </c>
      <c r="E325" s="23" t="s">
        <v>1256</v>
      </c>
      <c r="F325" s="267"/>
      <c r="G325" s="279" t="s">
        <v>1282</v>
      </c>
      <c r="H325" s="279"/>
      <c r="I325" s="23" t="s">
        <v>935</v>
      </c>
      <c r="J325" s="281">
        <v>5952744.1780507555</v>
      </c>
      <c r="K325" s="267"/>
      <c r="M325" s="267"/>
      <c r="N325" s="351"/>
      <c r="AB325" s="282"/>
    </row>
    <row r="326" spans="2:28" s="23" customFormat="1" ht="17" x14ac:dyDescent="0.5">
      <c r="B326" s="23" t="s">
        <v>1078</v>
      </c>
      <c r="C326" s="23" t="s">
        <v>1077</v>
      </c>
      <c r="D326" s="23" t="s">
        <v>1001</v>
      </c>
      <c r="E326" s="23" t="s">
        <v>1257</v>
      </c>
      <c r="F326" s="267"/>
      <c r="G326" s="279" t="s">
        <v>1282</v>
      </c>
      <c r="H326" s="279"/>
      <c r="I326" s="23" t="s">
        <v>935</v>
      </c>
      <c r="J326" s="281">
        <v>261588.94441772837</v>
      </c>
      <c r="K326" s="267"/>
      <c r="M326" s="267"/>
      <c r="N326" s="351"/>
      <c r="AB326" s="282"/>
    </row>
    <row r="327" spans="2:28" s="23" customFormat="1" ht="17" x14ac:dyDescent="0.5">
      <c r="B327" s="23" t="s">
        <v>1078</v>
      </c>
      <c r="C327" s="23" t="s">
        <v>1077</v>
      </c>
      <c r="D327" s="23" t="s">
        <v>1229</v>
      </c>
      <c r="E327" s="23" t="s">
        <v>1273</v>
      </c>
      <c r="F327" s="267"/>
      <c r="G327" s="279" t="s">
        <v>1282</v>
      </c>
      <c r="H327" s="279"/>
      <c r="I327" s="23" t="s">
        <v>935</v>
      </c>
      <c r="J327" s="281">
        <v>41280</v>
      </c>
      <c r="K327" s="267"/>
      <c r="M327" s="267"/>
      <c r="N327" s="351"/>
      <c r="AB327" s="282"/>
    </row>
    <row r="328" spans="2:28" s="23" customFormat="1" ht="17" x14ac:dyDescent="0.5">
      <c r="B328" s="23" t="s">
        <v>1078</v>
      </c>
      <c r="C328" s="23" t="s">
        <v>1077</v>
      </c>
      <c r="D328" s="23" t="s">
        <v>1229</v>
      </c>
      <c r="E328" s="23" t="s">
        <v>1237</v>
      </c>
      <c r="F328" s="267"/>
      <c r="G328" s="279" t="s">
        <v>1282</v>
      </c>
      <c r="H328" s="279"/>
      <c r="I328" s="23" t="s">
        <v>935</v>
      </c>
      <c r="J328" s="281">
        <v>1500000</v>
      </c>
      <c r="K328" s="267"/>
      <c r="M328" s="267"/>
      <c r="N328" s="351"/>
      <c r="AB328" s="282"/>
    </row>
    <row r="329" spans="2:28" s="23" customFormat="1" ht="17" x14ac:dyDescent="0.5">
      <c r="B329" s="23" t="s">
        <v>1086</v>
      </c>
      <c r="C329" s="23" t="s">
        <v>1085</v>
      </c>
      <c r="D329" s="23" t="s">
        <v>999</v>
      </c>
      <c r="E329" s="23" t="s">
        <v>1245</v>
      </c>
      <c r="F329" s="267"/>
      <c r="G329" s="279" t="s">
        <v>1282</v>
      </c>
      <c r="H329" s="279"/>
      <c r="I329" s="23" t="s">
        <v>935</v>
      </c>
      <c r="J329" s="281">
        <v>37655.82</v>
      </c>
      <c r="K329" s="267"/>
      <c r="M329" s="267"/>
      <c r="N329" s="351"/>
      <c r="AB329" s="282"/>
    </row>
    <row r="330" spans="2:28" s="23" customFormat="1" ht="17" x14ac:dyDescent="0.5">
      <c r="B330" s="23" t="s">
        <v>1086</v>
      </c>
      <c r="C330" s="23" t="s">
        <v>1085</v>
      </c>
      <c r="D330" s="23" t="s">
        <v>999</v>
      </c>
      <c r="E330" s="23" t="s">
        <v>1227</v>
      </c>
      <c r="F330" s="267"/>
      <c r="G330" s="279" t="s">
        <v>1282</v>
      </c>
      <c r="H330" s="279"/>
      <c r="I330" s="23" t="s">
        <v>935</v>
      </c>
      <c r="J330" s="281">
        <v>7507.11</v>
      </c>
      <c r="K330" s="267"/>
      <c r="M330" s="267"/>
      <c r="N330" s="351"/>
      <c r="AB330" s="282"/>
    </row>
    <row r="331" spans="2:28" s="23" customFormat="1" ht="17" x14ac:dyDescent="0.5">
      <c r="B331" s="23" t="s">
        <v>1086</v>
      </c>
      <c r="C331" s="23" t="s">
        <v>1085</v>
      </c>
      <c r="D331" s="23" t="s">
        <v>999</v>
      </c>
      <c r="E331" s="23" t="s">
        <v>1226</v>
      </c>
      <c r="F331" s="267"/>
      <c r="G331" s="279" t="s">
        <v>1282</v>
      </c>
      <c r="H331" s="279"/>
      <c r="I331" s="23" t="s">
        <v>935</v>
      </c>
      <c r="J331" s="281">
        <v>7507.11</v>
      </c>
      <c r="K331" s="267"/>
      <c r="M331" s="267"/>
      <c r="N331" s="351"/>
      <c r="AB331" s="282"/>
    </row>
    <row r="332" spans="2:28" s="23" customFormat="1" ht="17" x14ac:dyDescent="0.5">
      <c r="B332" s="23" t="s">
        <v>1086</v>
      </c>
      <c r="C332" s="23" t="s">
        <v>1085</v>
      </c>
      <c r="D332" s="23" t="s">
        <v>999</v>
      </c>
      <c r="E332" s="23" t="s">
        <v>1271</v>
      </c>
      <c r="F332" s="267"/>
      <c r="G332" s="279" t="s">
        <v>1282</v>
      </c>
      <c r="H332" s="279"/>
      <c r="I332" s="23" t="s">
        <v>935</v>
      </c>
      <c r="J332" s="281">
        <v>5004.74</v>
      </c>
      <c r="K332" s="267"/>
      <c r="M332" s="267"/>
      <c r="N332" s="351"/>
      <c r="AB332" s="282"/>
    </row>
    <row r="333" spans="2:28" s="23" customFormat="1" ht="17" x14ac:dyDescent="0.5">
      <c r="B333" s="23" t="s">
        <v>1086</v>
      </c>
      <c r="C333" s="23" t="s">
        <v>1085</v>
      </c>
      <c r="D333" s="23" t="s">
        <v>1001</v>
      </c>
      <c r="E333" s="23" t="s">
        <v>1223</v>
      </c>
      <c r="F333" s="267"/>
      <c r="G333" s="279" t="s">
        <v>1282</v>
      </c>
      <c r="H333" s="279"/>
      <c r="I333" s="23" t="s">
        <v>935</v>
      </c>
      <c r="J333" s="281">
        <v>31637.428399247623</v>
      </c>
      <c r="K333" s="267"/>
      <c r="M333" s="267"/>
      <c r="N333" s="351"/>
      <c r="AB333" s="282"/>
    </row>
    <row r="334" spans="2:28" s="23" customFormat="1" ht="17" x14ac:dyDescent="0.5">
      <c r="B334" s="23" t="s">
        <v>1086</v>
      </c>
      <c r="C334" s="23" t="s">
        <v>1085</v>
      </c>
      <c r="D334" s="23" t="s">
        <v>1001</v>
      </c>
      <c r="E334" s="23" t="s">
        <v>1224</v>
      </c>
      <c r="F334" s="267"/>
      <c r="G334" s="279" t="s">
        <v>1282</v>
      </c>
      <c r="H334" s="279"/>
      <c r="I334" s="23" t="s">
        <v>935</v>
      </c>
      <c r="J334" s="281">
        <v>682230.20775631699</v>
      </c>
      <c r="K334" s="267"/>
      <c r="M334" s="267"/>
      <c r="N334" s="351"/>
      <c r="AB334" s="282"/>
    </row>
    <row r="335" spans="2:28" s="23" customFormat="1" ht="17" x14ac:dyDescent="0.5">
      <c r="B335" s="23" t="s">
        <v>1086</v>
      </c>
      <c r="C335" s="23" t="s">
        <v>1085</v>
      </c>
      <c r="D335" s="23" t="s">
        <v>1001</v>
      </c>
      <c r="E335" s="23" t="s">
        <v>1256</v>
      </c>
      <c r="F335" s="267"/>
      <c r="G335" s="279" t="s">
        <v>1282</v>
      </c>
      <c r="H335" s="279"/>
      <c r="I335" s="23" t="s">
        <v>935</v>
      </c>
      <c r="J335" s="281">
        <v>78412.238326262028</v>
      </c>
      <c r="K335" s="267"/>
      <c r="M335" s="267"/>
      <c r="N335" s="351"/>
      <c r="AB335" s="282"/>
    </row>
    <row r="336" spans="2:28" s="23" customFormat="1" ht="17" x14ac:dyDescent="0.5">
      <c r="B336" s="23" t="s">
        <v>1086</v>
      </c>
      <c r="C336" s="23" t="s">
        <v>1085</v>
      </c>
      <c r="D336" s="23" t="s">
        <v>1002</v>
      </c>
      <c r="E336" s="23" t="s">
        <v>1242</v>
      </c>
      <c r="F336" s="267"/>
      <c r="G336" s="279" t="s">
        <v>1282</v>
      </c>
      <c r="H336" s="279"/>
      <c r="I336" s="23" t="s">
        <v>935</v>
      </c>
      <c r="J336" s="281">
        <v>26622.124556394912</v>
      </c>
      <c r="K336" s="267"/>
      <c r="M336" s="267"/>
      <c r="N336" s="351"/>
      <c r="AB336" s="282"/>
    </row>
    <row r="337" spans="2:28" s="23" customFormat="1" ht="17" x14ac:dyDescent="0.5">
      <c r="B337" s="23" t="s">
        <v>1088</v>
      </c>
      <c r="C337" s="23" t="s">
        <v>1087</v>
      </c>
      <c r="D337" s="23" t="s">
        <v>1002</v>
      </c>
      <c r="E337" s="23" t="s">
        <v>1242</v>
      </c>
      <c r="F337" s="267"/>
      <c r="G337" s="279" t="s">
        <v>1282</v>
      </c>
      <c r="H337" s="279"/>
      <c r="I337" s="23" t="s">
        <v>935</v>
      </c>
      <c r="J337" s="281">
        <v>5928476.309814401</v>
      </c>
      <c r="K337" s="267"/>
      <c r="M337" s="267"/>
      <c r="N337" s="351"/>
      <c r="AB337" s="282"/>
    </row>
    <row r="338" spans="2:28" s="23" customFormat="1" ht="17" x14ac:dyDescent="0.5">
      <c r="B338" s="23" t="s">
        <v>1088</v>
      </c>
      <c r="C338" s="23" t="s">
        <v>1087</v>
      </c>
      <c r="D338" s="23" t="s">
        <v>1002</v>
      </c>
      <c r="E338" s="23" t="s">
        <v>1276</v>
      </c>
      <c r="F338" s="267"/>
      <c r="G338" s="279" t="s">
        <v>1282</v>
      </c>
      <c r="H338" s="279"/>
      <c r="I338" s="23" t="s">
        <v>935</v>
      </c>
      <c r="J338" s="281">
        <v>2261720.3817895167</v>
      </c>
      <c r="K338" s="267"/>
      <c r="M338" s="267"/>
      <c r="N338" s="351"/>
      <c r="AB338" s="282"/>
    </row>
    <row r="339" spans="2:28" s="23" customFormat="1" ht="17" x14ac:dyDescent="0.5">
      <c r="B339" s="23" t="s">
        <v>1088</v>
      </c>
      <c r="C339" s="23" t="s">
        <v>1087</v>
      </c>
      <c r="D339" s="23" t="s">
        <v>1269</v>
      </c>
      <c r="E339" s="23" t="s">
        <v>1277</v>
      </c>
      <c r="F339" s="267"/>
      <c r="G339" s="279" t="s">
        <v>1282</v>
      </c>
      <c r="H339" s="279"/>
      <c r="I339" s="23" t="s">
        <v>935</v>
      </c>
      <c r="J339" s="281">
        <v>209372.93885999999</v>
      </c>
      <c r="K339" s="267"/>
      <c r="M339" s="267"/>
      <c r="N339" s="351"/>
      <c r="AB339" s="282"/>
    </row>
    <row r="340" spans="2:28" s="23" customFormat="1" ht="17" x14ac:dyDescent="0.5">
      <c r="B340" s="23" t="s">
        <v>1088</v>
      </c>
      <c r="C340" s="23" t="s">
        <v>1087</v>
      </c>
      <c r="D340" s="23" t="s">
        <v>1010</v>
      </c>
      <c r="E340" s="23" t="s">
        <v>1251</v>
      </c>
      <c r="F340" s="267"/>
      <c r="G340" s="279" t="s">
        <v>1282</v>
      </c>
      <c r="H340" s="279"/>
      <c r="I340" s="23" t="s">
        <v>935</v>
      </c>
      <c r="J340" s="281">
        <v>100</v>
      </c>
      <c r="K340" s="267"/>
      <c r="M340" s="267"/>
      <c r="N340" s="351"/>
      <c r="AB340" s="282"/>
    </row>
    <row r="341" spans="2:28" s="23" customFormat="1" ht="17" x14ac:dyDescent="0.5">
      <c r="B341" s="23" t="s">
        <v>1088</v>
      </c>
      <c r="C341" s="23" t="s">
        <v>1087</v>
      </c>
      <c r="D341" s="23" t="s">
        <v>1012</v>
      </c>
      <c r="E341" s="23" t="s">
        <v>1255</v>
      </c>
      <c r="F341" s="267"/>
      <c r="G341" s="279" t="s">
        <v>1282</v>
      </c>
      <c r="H341" s="279"/>
      <c r="I341" s="23" t="s">
        <v>935</v>
      </c>
      <c r="J341" s="281">
        <v>136600</v>
      </c>
      <c r="K341" s="267"/>
      <c r="M341" s="267"/>
      <c r="N341" s="351"/>
      <c r="AB341" s="282"/>
    </row>
    <row r="342" spans="2:28" s="23" customFormat="1" ht="17" x14ac:dyDescent="0.5">
      <c r="B342" s="23" t="s">
        <v>1088</v>
      </c>
      <c r="C342" s="23" t="s">
        <v>1087</v>
      </c>
      <c r="D342" s="23" t="s">
        <v>999</v>
      </c>
      <c r="E342" s="23" t="s">
        <v>1230</v>
      </c>
      <c r="F342" s="267"/>
      <c r="G342" s="279" t="s">
        <v>1282</v>
      </c>
      <c r="H342" s="279"/>
      <c r="I342" s="23" t="s">
        <v>935</v>
      </c>
      <c r="J342" s="281">
        <v>2408.281034094437</v>
      </c>
      <c r="K342" s="267"/>
      <c r="M342" s="267"/>
      <c r="N342" s="351"/>
      <c r="AB342" s="282"/>
    </row>
    <row r="343" spans="2:28" s="23" customFormat="1" ht="17" x14ac:dyDescent="0.5">
      <c r="B343" s="23" t="s">
        <v>1088</v>
      </c>
      <c r="C343" s="23" t="s">
        <v>1087</v>
      </c>
      <c r="D343" s="23" t="s">
        <v>999</v>
      </c>
      <c r="E343" s="23" t="s">
        <v>1271</v>
      </c>
      <c r="F343" s="267"/>
      <c r="G343" s="279" t="s">
        <v>1282</v>
      </c>
      <c r="H343" s="279"/>
      <c r="I343" s="23" t="s">
        <v>935</v>
      </c>
      <c r="J343" s="281">
        <v>3168131.79</v>
      </c>
      <c r="K343" s="267"/>
      <c r="M343" s="267"/>
      <c r="N343" s="351"/>
      <c r="AB343" s="282"/>
    </row>
    <row r="344" spans="2:28" s="23" customFormat="1" ht="17" x14ac:dyDescent="0.5">
      <c r="B344" s="23" t="s">
        <v>1088</v>
      </c>
      <c r="C344" s="23" t="s">
        <v>1087</v>
      </c>
      <c r="D344" s="23" t="s">
        <v>1008</v>
      </c>
      <c r="E344" s="23" t="s">
        <v>1228</v>
      </c>
      <c r="F344" s="267"/>
      <c r="G344" s="279" t="s">
        <v>1282</v>
      </c>
      <c r="H344" s="279"/>
      <c r="I344" s="23" t="s">
        <v>935</v>
      </c>
      <c r="J344" s="281">
        <v>77600</v>
      </c>
      <c r="K344" s="267"/>
      <c r="M344" s="267"/>
      <c r="N344" s="351"/>
      <c r="AB344" s="282"/>
    </row>
    <row r="345" spans="2:28" s="23" customFormat="1" ht="17" x14ac:dyDescent="0.5">
      <c r="B345" s="23" t="s">
        <v>1088</v>
      </c>
      <c r="C345" s="23" t="s">
        <v>1087</v>
      </c>
      <c r="D345" s="23" t="s">
        <v>1008</v>
      </c>
      <c r="E345" s="23" t="s">
        <v>1278</v>
      </c>
      <c r="F345" s="267"/>
      <c r="G345" s="279" t="s">
        <v>1282</v>
      </c>
      <c r="H345" s="279"/>
      <c r="I345" s="23" t="s">
        <v>935</v>
      </c>
      <c r="J345" s="281">
        <v>11.666128963531554</v>
      </c>
      <c r="K345" s="267"/>
      <c r="M345" s="267"/>
      <c r="N345" s="351"/>
      <c r="AB345" s="282"/>
    </row>
    <row r="346" spans="2:28" s="23" customFormat="1" ht="17" x14ac:dyDescent="0.5">
      <c r="B346" s="23" t="s">
        <v>1088</v>
      </c>
      <c r="C346" s="23" t="s">
        <v>1087</v>
      </c>
      <c r="D346" s="23" t="s">
        <v>1008</v>
      </c>
      <c r="E346" s="23" t="s">
        <v>1270</v>
      </c>
      <c r="F346" s="267"/>
      <c r="G346" s="279" t="s">
        <v>1282</v>
      </c>
      <c r="H346" s="279"/>
      <c r="I346" s="23" t="s">
        <v>935</v>
      </c>
      <c r="J346" s="281">
        <v>1833955.46999999</v>
      </c>
      <c r="K346" s="267"/>
      <c r="M346" s="267"/>
      <c r="N346" s="351"/>
      <c r="AB346" s="282"/>
    </row>
    <row r="347" spans="2:28" s="23" customFormat="1" ht="17" x14ac:dyDescent="0.5">
      <c r="B347" s="23" t="s">
        <v>1088</v>
      </c>
      <c r="C347" s="23" t="s">
        <v>1087</v>
      </c>
      <c r="D347" s="23" t="s">
        <v>1008</v>
      </c>
      <c r="E347" s="23" t="s">
        <v>1231</v>
      </c>
      <c r="F347" s="267"/>
      <c r="G347" s="279" t="s">
        <v>1282</v>
      </c>
      <c r="H347" s="279"/>
      <c r="I347" s="23" t="s">
        <v>935</v>
      </c>
      <c r="J347" s="281">
        <v>21750</v>
      </c>
      <c r="K347" s="267"/>
      <c r="M347" s="267"/>
      <c r="N347" s="351"/>
      <c r="AB347" s="282"/>
    </row>
    <row r="348" spans="2:28" s="23" customFormat="1" ht="17" x14ac:dyDescent="0.5">
      <c r="B348" s="23" t="s">
        <v>1088</v>
      </c>
      <c r="C348" s="23" t="s">
        <v>1087</v>
      </c>
      <c r="D348" s="23" t="s">
        <v>1008</v>
      </c>
      <c r="E348" s="23" t="s">
        <v>1236</v>
      </c>
      <c r="F348" s="267"/>
      <c r="G348" s="279" t="s">
        <v>1282</v>
      </c>
      <c r="H348" s="279"/>
      <c r="I348" s="23" t="s">
        <v>935</v>
      </c>
      <c r="J348" s="281">
        <v>894388.28</v>
      </c>
      <c r="K348" s="267"/>
      <c r="M348" s="267"/>
      <c r="N348" s="351"/>
      <c r="AB348" s="282"/>
    </row>
    <row r="349" spans="2:28" s="23" customFormat="1" ht="17" x14ac:dyDescent="0.5">
      <c r="B349" s="23" t="s">
        <v>1088</v>
      </c>
      <c r="C349" s="23" t="s">
        <v>1087</v>
      </c>
      <c r="D349" s="23" t="s">
        <v>1001</v>
      </c>
      <c r="E349" s="23" t="s">
        <v>1223</v>
      </c>
      <c r="F349" s="267"/>
      <c r="G349" s="279" t="s">
        <v>1282</v>
      </c>
      <c r="H349" s="279"/>
      <c r="I349" s="23" t="s">
        <v>935</v>
      </c>
      <c r="J349" s="281">
        <v>204793.1688347263</v>
      </c>
      <c r="K349" s="267"/>
      <c r="M349" s="267"/>
      <c r="N349" s="351"/>
      <c r="AB349" s="282"/>
    </row>
    <row r="350" spans="2:28" s="23" customFormat="1" ht="17" x14ac:dyDescent="0.5">
      <c r="B350" s="23" t="s">
        <v>1088</v>
      </c>
      <c r="C350" s="23" t="s">
        <v>1087</v>
      </c>
      <c r="D350" s="23" t="s">
        <v>1001</v>
      </c>
      <c r="E350" s="23" t="s">
        <v>1256</v>
      </c>
      <c r="F350" s="267"/>
      <c r="G350" s="279" t="s">
        <v>1282</v>
      </c>
      <c r="H350" s="279"/>
      <c r="I350" s="23" t="s">
        <v>935</v>
      </c>
      <c r="J350" s="281">
        <v>1043259.4121342291</v>
      </c>
      <c r="K350" s="267"/>
      <c r="M350" s="267"/>
      <c r="N350" s="351"/>
      <c r="AB350" s="282"/>
    </row>
    <row r="351" spans="2:28" s="23" customFormat="1" ht="17" x14ac:dyDescent="0.5">
      <c r="B351" s="23" t="s">
        <v>1088</v>
      </c>
      <c r="C351" s="23" t="s">
        <v>1087</v>
      </c>
      <c r="D351" s="23" t="s">
        <v>1001</v>
      </c>
      <c r="E351" s="23" t="s">
        <v>1257</v>
      </c>
      <c r="F351" s="267"/>
      <c r="G351" s="279" t="s">
        <v>1282</v>
      </c>
      <c r="H351" s="279"/>
      <c r="I351" s="23" t="s">
        <v>935</v>
      </c>
      <c r="J351" s="281">
        <v>108971.05144905923</v>
      </c>
      <c r="K351" s="267"/>
      <c r="M351" s="267"/>
      <c r="N351" s="351"/>
      <c r="AB351" s="282"/>
    </row>
    <row r="352" spans="2:28" s="23" customFormat="1" ht="17" x14ac:dyDescent="0.5">
      <c r="B352" s="23" t="s">
        <v>1088</v>
      </c>
      <c r="C352" s="23" t="s">
        <v>1087</v>
      </c>
      <c r="D352" s="23" t="s">
        <v>999</v>
      </c>
      <c r="E352" s="23" t="s">
        <v>1245</v>
      </c>
      <c r="F352" s="267"/>
      <c r="G352" s="279" t="s">
        <v>1282</v>
      </c>
      <c r="H352" s="279"/>
      <c r="I352" s="23" t="s">
        <v>935</v>
      </c>
      <c r="J352" s="281">
        <v>406.38</v>
      </c>
      <c r="K352" s="267"/>
      <c r="M352" s="267"/>
      <c r="N352" s="351"/>
      <c r="AB352" s="282"/>
    </row>
    <row r="353" spans="2:28" s="23" customFormat="1" ht="17" x14ac:dyDescent="0.5">
      <c r="B353" s="23" t="s">
        <v>1088</v>
      </c>
      <c r="C353" s="23" t="s">
        <v>1087</v>
      </c>
      <c r="D353" s="23" t="s">
        <v>1010</v>
      </c>
      <c r="E353" s="23" t="s">
        <v>1246</v>
      </c>
      <c r="F353" s="267"/>
      <c r="G353" s="279" t="s">
        <v>1282</v>
      </c>
      <c r="H353" s="279"/>
      <c r="I353" s="23" t="s">
        <v>935</v>
      </c>
      <c r="J353" s="281">
        <v>391.38</v>
      </c>
      <c r="K353" s="267"/>
      <c r="M353" s="267"/>
      <c r="N353" s="351"/>
      <c r="AB353" s="282"/>
    </row>
    <row r="354" spans="2:28" s="23" customFormat="1" ht="17" x14ac:dyDescent="0.5">
      <c r="B354" s="23" t="s">
        <v>1090</v>
      </c>
      <c r="C354" s="23" t="s">
        <v>1089</v>
      </c>
      <c r="D354" s="23" t="s">
        <v>1010</v>
      </c>
      <c r="E354" s="23" t="s">
        <v>1246</v>
      </c>
      <c r="F354" s="267"/>
      <c r="G354" s="279" t="s">
        <v>1282</v>
      </c>
      <c r="H354" s="279"/>
      <c r="I354" s="23" t="s">
        <v>935</v>
      </c>
      <c r="J354" s="281">
        <v>138230.94</v>
      </c>
      <c r="K354" s="267"/>
      <c r="M354" s="267"/>
      <c r="N354" s="351"/>
      <c r="AB354" s="282"/>
    </row>
    <row r="355" spans="2:28" s="23" customFormat="1" ht="17" x14ac:dyDescent="0.5">
      <c r="B355" s="23" t="s">
        <v>1090</v>
      </c>
      <c r="C355" s="23" t="s">
        <v>1089</v>
      </c>
      <c r="D355" s="23" t="s">
        <v>999</v>
      </c>
      <c r="E355" s="23" t="s">
        <v>1245</v>
      </c>
      <c r="F355" s="267"/>
      <c r="G355" s="279" t="s">
        <v>1282</v>
      </c>
      <c r="H355" s="279"/>
      <c r="I355" s="23" t="s">
        <v>935</v>
      </c>
      <c r="J355" s="281">
        <v>151695.18</v>
      </c>
      <c r="K355" s="267"/>
      <c r="M355" s="267"/>
      <c r="N355" s="351"/>
      <c r="AB355" s="282"/>
    </row>
    <row r="356" spans="2:28" s="23" customFormat="1" ht="17" x14ac:dyDescent="0.5">
      <c r="B356" s="23" t="s">
        <v>1090</v>
      </c>
      <c r="C356" s="23" t="s">
        <v>1089</v>
      </c>
      <c r="D356" s="23" t="s">
        <v>1002</v>
      </c>
      <c r="E356" s="23" t="s">
        <v>1242</v>
      </c>
      <c r="F356" s="267"/>
      <c r="G356" s="279" t="s">
        <v>1282</v>
      </c>
      <c r="H356" s="279"/>
      <c r="I356" s="23" t="s">
        <v>935</v>
      </c>
      <c r="J356" s="281">
        <v>3788634.6824609353</v>
      </c>
      <c r="K356" s="267"/>
      <c r="M356" s="267"/>
      <c r="N356" s="351"/>
      <c r="AB356" s="282"/>
    </row>
    <row r="357" spans="2:28" s="23" customFormat="1" ht="17" x14ac:dyDescent="0.5">
      <c r="B357" s="23" t="s">
        <v>1090</v>
      </c>
      <c r="C357" s="23" t="s">
        <v>1089</v>
      </c>
      <c r="D357" s="23" t="s">
        <v>1010</v>
      </c>
      <c r="E357" s="23" t="s">
        <v>1251</v>
      </c>
      <c r="F357" s="267"/>
      <c r="G357" s="279" t="s">
        <v>1282</v>
      </c>
      <c r="H357" s="279"/>
      <c r="I357" s="23" t="s">
        <v>935</v>
      </c>
      <c r="J357" s="281">
        <v>16650</v>
      </c>
      <c r="K357" s="267"/>
      <c r="M357" s="267"/>
      <c r="N357" s="351"/>
      <c r="AB357" s="282"/>
    </row>
    <row r="358" spans="2:28" s="23" customFormat="1" ht="17" x14ac:dyDescent="0.5">
      <c r="B358" s="23" t="s">
        <v>1090</v>
      </c>
      <c r="C358" s="23" t="s">
        <v>1089</v>
      </c>
      <c r="D358" s="23" t="s">
        <v>1008</v>
      </c>
      <c r="E358" s="23" t="s">
        <v>1243</v>
      </c>
      <c r="F358" s="267"/>
      <c r="G358" s="279" t="s">
        <v>1282</v>
      </c>
      <c r="H358" s="279"/>
      <c r="I358" s="23" t="s">
        <v>935</v>
      </c>
      <c r="J358" s="281">
        <v>64506.28</v>
      </c>
      <c r="K358" s="267"/>
      <c r="M358" s="267"/>
      <c r="N358" s="351"/>
      <c r="AB358" s="282"/>
    </row>
    <row r="359" spans="2:28" s="23" customFormat="1" ht="17" x14ac:dyDescent="0.5">
      <c r="B359" s="23" t="s">
        <v>1090</v>
      </c>
      <c r="C359" s="23" t="s">
        <v>1089</v>
      </c>
      <c r="D359" s="23" t="s">
        <v>1008</v>
      </c>
      <c r="E359" s="23" t="s">
        <v>1278</v>
      </c>
      <c r="F359" s="267"/>
      <c r="G359" s="279" t="s">
        <v>1282</v>
      </c>
      <c r="H359" s="279"/>
      <c r="I359" s="23" t="s">
        <v>935</v>
      </c>
      <c r="J359" s="281">
        <v>3.4879686387182782</v>
      </c>
      <c r="K359" s="267"/>
      <c r="M359" s="267"/>
      <c r="N359" s="351"/>
      <c r="AB359" s="282"/>
    </row>
    <row r="360" spans="2:28" s="23" customFormat="1" ht="17" x14ac:dyDescent="0.5">
      <c r="B360" s="23" t="s">
        <v>1090</v>
      </c>
      <c r="C360" s="23" t="s">
        <v>1089</v>
      </c>
      <c r="D360" s="23" t="s">
        <v>1001</v>
      </c>
      <c r="E360" s="23" t="s">
        <v>1223</v>
      </c>
      <c r="F360" s="267"/>
      <c r="G360" s="279" t="s">
        <v>1282</v>
      </c>
      <c r="H360" s="279"/>
      <c r="I360" s="23" t="s">
        <v>935</v>
      </c>
      <c r="J360" s="281">
        <v>602840.9614132056</v>
      </c>
      <c r="K360" s="267"/>
      <c r="M360" s="267"/>
      <c r="N360" s="351"/>
      <c r="AB360" s="282"/>
    </row>
    <row r="361" spans="2:28" s="23" customFormat="1" ht="17" x14ac:dyDescent="0.5">
      <c r="B361" s="23" t="s">
        <v>1090</v>
      </c>
      <c r="C361" s="23" t="s">
        <v>1089</v>
      </c>
      <c r="D361" s="23" t="s">
        <v>1001</v>
      </c>
      <c r="E361" s="23" t="s">
        <v>1224</v>
      </c>
      <c r="F361" s="267"/>
      <c r="G361" s="279" t="s">
        <v>1282</v>
      </c>
      <c r="H361" s="279"/>
      <c r="I361" s="23" t="s">
        <v>935</v>
      </c>
      <c r="J361" s="281">
        <v>35185.574540872542</v>
      </c>
      <c r="K361" s="267"/>
      <c r="M361" s="267"/>
      <c r="N361" s="351"/>
      <c r="AB361" s="282"/>
    </row>
    <row r="362" spans="2:28" s="23" customFormat="1" ht="17" x14ac:dyDescent="0.5">
      <c r="B362" s="23" t="s">
        <v>1090</v>
      </c>
      <c r="C362" s="23" t="s">
        <v>1089</v>
      </c>
      <c r="D362" s="23" t="s">
        <v>1001</v>
      </c>
      <c r="E362" s="23" t="s">
        <v>1238</v>
      </c>
      <c r="F362" s="267"/>
      <c r="G362" s="279" t="s">
        <v>1282</v>
      </c>
      <c r="H362" s="279"/>
      <c r="I362" s="23" t="s">
        <v>935</v>
      </c>
      <c r="J362" s="281">
        <v>18368.809598305321</v>
      </c>
      <c r="K362" s="267"/>
      <c r="M362" s="267"/>
      <c r="N362" s="351"/>
      <c r="AB362" s="282"/>
    </row>
    <row r="363" spans="2:28" s="23" customFormat="1" ht="17" x14ac:dyDescent="0.5">
      <c r="B363" s="23" t="s">
        <v>1090</v>
      </c>
      <c r="C363" s="23" t="s">
        <v>1089</v>
      </c>
      <c r="D363" s="23" t="s">
        <v>1001</v>
      </c>
      <c r="E363" s="23" t="s">
        <v>1256</v>
      </c>
      <c r="F363" s="267"/>
      <c r="G363" s="279" t="s">
        <v>1282</v>
      </c>
      <c r="H363" s="279"/>
      <c r="I363" s="23" t="s">
        <v>935</v>
      </c>
      <c r="J363" s="281">
        <v>2739.2423864279672</v>
      </c>
      <c r="K363" s="267"/>
      <c r="M363" s="267"/>
      <c r="N363" s="351"/>
      <c r="AB363" s="282"/>
    </row>
    <row r="364" spans="2:28" s="23" customFormat="1" ht="17" x14ac:dyDescent="0.5">
      <c r="B364" s="23" t="s">
        <v>1090</v>
      </c>
      <c r="C364" s="23" t="s">
        <v>1089</v>
      </c>
      <c r="D364" s="23" t="s">
        <v>1001</v>
      </c>
      <c r="E364" s="23" t="s">
        <v>1257</v>
      </c>
      <c r="F364" s="267"/>
      <c r="G364" s="279" t="s">
        <v>1282</v>
      </c>
      <c r="H364" s="279"/>
      <c r="I364" s="23" t="s">
        <v>935</v>
      </c>
      <c r="J364" s="281">
        <v>7053234.2206246685</v>
      </c>
      <c r="K364" s="267"/>
      <c r="M364" s="267"/>
      <c r="N364" s="351"/>
      <c r="AB364" s="282"/>
    </row>
    <row r="365" spans="2:28" s="23" customFormat="1" ht="17" x14ac:dyDescent="0.5">
      <c r="B365" s="23" t="s">
        <v>1090</v>
      </c>
      <c r="C365" s="23" t="s">
        <v>1089</v>
      </c>
      <c r="D365" s="23" t="s">
        <v>1002</v>
      </c>
      <c r="E365" s="23" t="s">
        <v>1276</v>
      </c>
      <c r="F365" s="267"/>
      <c r="G365" s="279" t="s">
        <v>1282</v>
      </c>
      <c r="H365" s="279"/>
      <c r="I365" s="23" t="s">
        <v>935</v>
      </c>
      <c r="J365" s="281">
        <v>939.17664461069285</v>
      </c>
      <c r="K365" s="267"/>
      <c r="M365" s="267"/>
      <c r="N365" s="351"/>
      <c r="AB365" s="282"/>
    </row>
    <row r="366" spans="2:28" s="23" customFormat="1" ht="17" x14ac:dyDescent="0.5">
      <c r="B366" s="23" t="s">
        <v>1093</v>
      </c>
      <c r="C366" s="23" t="s">
        <v>1092</v>
      </c>
      <c r="D366" s="23" t="s">
        <v>1002</v>
      </c>
      <c r="E366" s="23" t="s">
        <v>1242</v>
      </c>
      <c r="F366" s="267"/>
      <c r="G366" s="279" t="s">
        <v>1282</v>
      </c>
      <c r="H366" s="279"/>
      <c r="I366" s="23" t="s">
        <v>935</v>
      </c>
      <c r="J366" s="281">
        <v>121363511.7592632</v>
      </c>
      <c r="K366" s="267"/>
      <c r="M366" s="267"/>
      <c r="N366" s="351"/>
      <c r="AB366" s="282"/>
    </row>
    <row r="367" spans="2:28" s="23" customFormat="1" ht="17" x14ac:dyDescent="0.5">
      <c r="B367" s="23" t="s">
        <v>1093</v>
      </c>
      <c r="C367" s="23" t="s">
        <v>1092</v>
      </c>
      <c r="D367" s="23" t="s">
        <v>1269</v>
      </c>
      <c r="E367" s="23" t="s">
        <v>1277</v>
      </c>
      <c r="F367" s="267"/>
      <c r="G367" s="279" t="s">
        <v>1282</v>
      </c>
      <c r="H367" s="279"/>
      <c r="I367" s="23" t="s">
        <v>935</v>
      </c>
      <c r="J367" s="281">
        <v>2034061.85736</v>
      </c>
      <c r="K367" s="267"/>
      <c r="M367" s="267"/>
      <c r="N367" s="351"/>
      <c r="AB367" s="282"/>
    </row>
    <row r="368" spans="2:28" s="23" customFormat="1" ht="17" x14ac:dyDescent="0.5">
      <c r="B368" s="23" t="s">
        <v>1093</v>
      </c>
      <c r="C368" s="23" t="s">
        <v>1092</v>
      </c>
      <c r="D368" s="23" t="s">
        <v>1010</v>
      </c>
      <c r="E368" s="23" t="s">
        <v>1251</v>
      </c>
      <c r="F368" s="267"/>
      <c r="G368" s="279" t="s">
        <v>1282</v>
      </c>
      <c r="H368" s="279"/>
      <c r="I368" s="23" t="s">
        <v>935</v>
      </c>
      <c r="J368" s="281">
        <v>5500</v>
      </c>
      <c r="K368" s="267"/>
      <c r="M368" s="267"/>
      <c r="N368" s="351"/>
      <c r="AB368" s="282"/>
    </row>
    <row r="369" spans="2:28" s="23" customFormat="1" ht="17" x14ac:dyDescent="0.5">
      <c r="B369" s="23" t="s">
        <v>1093</v>
      </c>
      <c r="C369" s="23" t="s">
        <v>1092</v>
      </c>
      <c r="D369" s="23" t="s">
        <v>1012</v>
      </c>
      <c r="E369" s="23" t="s">
        <v>1255</v>
      </c>
      <c r="F369" s="267"/>
      <c r="G369" s="279" t="s">
        <v>1282</v>
      </c>
      <c r="H369" s="279"/>
      <c r="I369" s="23" t="s">
        <v>935</v>
      </c>
      <c r="J369" s="281">
        <v>700212.5</v>
      </c>
      <c r="K369" s="267"/>
      <c r="M369" s="267"/>
      <c r="N369" s="351"/>
      <c r="AB369" s="282"/>
    </row>
    <row r="370" spans="2:28" s="23" customFormat="1" ht="17" x14ac:dyDescent="0.5">
      <c r="B370" s="23" t="s">
        <v>1093</v>
      </c>
      <c r="C370" s="23" t="s">
        <v>1092</v>
      </c>
      <c r="D370" s="23" t="s">
        <v>999</v>
      </c>
      <c r="E370" s="23" t="s">
        <v>1226</v>
      </c>
      <c r="F370" s="267"/>
      <c r="G370" s="279" t="s">
        <v>1282</v>
      </c>
      <c r="H370" s="279"/>
      <c r="I370" s="23" t="s">
        <v>935</v>
      </c>
      <c r="J370" s="281">
        <v>1905748.13</v>
      </c>
      <c r="K370" s="267"/>
      <c r="M370" s="267"/>
      <c r="N370" s="351"/>
      <c r="AB370" s="282"/>
    </row>
    <row r="371" spans="2:28" s="23" customFormat="1" ht="17" x14ac:dyDescent="0.5">
      <c r="B371" s="23" t="s">
        <v>1093</v>
      </c>
      <c r="C371" s="23" t="s">
        <v>1092</v>
      </c>
      <c r="D371" s="23" t="s">
        <v>999</v>
      </c>
      <c r="E371" s="23" t="s">
        <v>1230</v>
      </c>
      <c r="F371" s="267"/>
      <c r="G371" s="279" t="s">
        <v>1282</v>
      </c>
      <c r="H371" s="279"/>
      <c r="I371" s="23" t="s">
        <v>935</v>
      </c>
      <c r="J371" s="281">
        <v>226314.98852561801</v>
      </c>
      <c r="K371" s="267"/>
      <c r="M371" s="267"/>
      <c r="N371" s="351"/>
      <c r="AB371" s="282"/>
    </row>
    <row r="372" spans="2:28" s="23" customFormat="1" ht="17" x14ac:dyDescent="0.5">
      <c r="B372" s="23" t="s">
        <v>1093</v>
      </c>
      <c r="C372" s="23" t="s">
        <v>1092</v>
      </c>
      <c r="D372" s="23" t="s">
        <v>999</v>
      </c>
      <c r="E372" s="23" t="s">
        <v>1271</v>
      </c>
      <c r="F372" s="267"/>
      <c r="G372" s="279" t="s">
        <v>1282</v>
      </c>
      <c r="H372" s="279"/>
      <c r="I372" s="23" t="s">
        <v>935</v>
      </c>
      <c r="J372" s="281">
        <v>26703917.68</v>
      </c>
      <c r="K372" s="267"/>
      <c r="M372" s="267"/>
      <c r="N372" s="351"/>
      <c r="AB372" s="282"/>
    </row>
    <row r="373" spans="2:28" s="23" customFormat="1" ht="17" x14ac:dyDescent="0.5">
      <c r="B373" s="23" t="s">
        <v>1093</v>
      </c>
      <c r="C373" s="23" t="s">
        <v>1092</v>
      </c>
      <c r="D373" s="23" t="s">
        <v>1008</v>
      </c>
      <c r="E373" s="23" t="s">
        <v>1278</v>
      </c>
      <c r="F373" s="267"/>
      <c r="G373" s="279" t="s">
        <v>1282</v>
      </c>
      <c r="H373" s="279"/>
      <c r="I373" s="23" t="s">
        <v>935</v>
      </c>
      <c r="J373" s="281">
        <v>260</v>
      </c>
      <c r="K373" s="267"/>
      <c r="M373" s="267"/>
      <c r="N373" s="351"/>
      <c r="AB373" s="282"/>
    </row>
    <row r="374" spans="2:28" s="23" customFormat="1" ht="17" x14ac:dyDescent="0.5">
      <c r="B374" s="23" t="s">
        <v>1093</v>
      </c>
      <c r="C374" s="23" t="s">
        <v>1092</v>
      </c>
      <c r="D374" s="23" t="s">
        <v>1008</v>
      </c>
      <c r="E374" s="23" t="s">
        <v>1270</v>
      </c>
      <c r="F374" s="267"/>
      <c r="G374" s="279" t="s">
        <v>1282</v>
      </c>
      <c r="H374" s="279"/>
      <c r="I374" s="23" t="s">
        <v>935</v>
      </c>
      <c r="J374" s="281">
        <v>15265538.8442499</v>
      </c>
      <c r="K374" s="267"/>
      <c r="M374" s="267"/>
      <c r="N374" s="351"/>
      <c r="AB374" s="282"/>
    </row>
    <row r="375" spans="2:28" s="23" customFormat="1" ht="17" x14ac:dyDescent="0.5">
      <c r="B375" s="23" t="s">
        <v>1093</v>
      </c>
      <c r="C375" s="23" t="s">
        <v>1092</v>
      </c>
      <c r="D375" s="23" t="s">
        <v>1008</v>
      </c>
      <c r="E375" s="23" t="s">
        <v>1233</v>
      </c>
      <c r="F375" s="267"/>
      <c r="G375" s="279" t="s">
        <v>1282</v>
      </c>
      <c r="H375" s="279"/>
      <c r="I375" s="23" t="s">
        <v>935</v>
      </c>
      <c r="J375" s="281">
        <v>1860000</v>
      </c>
      <c r="K375" s="267"/>
      <c r="M375" s="267"/>
      <c r="N375" s="351"/>
      <c r="AB375" s="282"/>
    </row>
    <row r="376" spans="2:28" s="23" customFormat="1" ht="17" x14ac:dyDescent="0.5">
      <c r="B376" s="23" t="s">
        <v>1093</v>
      </c>
      <c r="C376" s="23" t="s">
        <v>1092</v>
      </c>
      <c r="D376" s="23" t="s">
        <v>1008</v>
      </c>
      <c r="E376" s="23" t="s">
        <v>1236</v>
      </c>
      <c r="F376" s="267"/>
      <c r="G376" s="279" t="s">
        <v>1282</v>
      </c>
      <c r="H376" s="279"/>
      <c r="I376" s="23" t="s">
        <v>935</v>
      </c>
      <c r="J376" s="281">
        <v>13634201.550000001</v>
      </c>
      <c r="K376" s="267"/>
      <c r="M376" s="267"/>
      <c r="N376" s="351"/>
      <c r="AB376" s="282"/>
    </row>
    <row r="377" spans="2:28" s="23" customFormat="1" ht="17" x14ac:dyDescent="0.5">
      <c r="B377" s="23" t="s">
        <v>1093</v>
      </c>
      <c r="C377" s="23" t="s">
        <v>1092</v>
      </c>
      <c r="D377" s="23" t="s">
        <v>1002</v>
      </c>
      <c r="E377" s="23" t="s">
        <v>1228</v>
      </c>
      <c r="F377" s="267"/>
      <c r="G377" s="279" t="s">
        <v>1282</v>
      </c>
      <c r="H377" s="279"/>
      <c r="I377" s="23" t="s">
        <v>935</v>
      </c>
      <c r="J377" s="281">
        <v>31855.84</v>
      </c>
      <c r="K377" s="267"/>
      <c r="M377" s="267"/>
      <c r="N377" s="351"/>
      <c r="AB377" s="282"/>
    </row>
    <row r="378" spans="2:28" s="23" customFormat="1" ht="17" x14ac:dyDescent="0.5">
      <c r="B378" s="23" t="s">
        <v>1093</v>
      </c>
      <c r="C378" s="23" t="s">
        <v>1092</v>
      </c>
      <c r="D378" s="23" t="s">
        <v>1002</v>
      </c>
      <c r="E378" s="23" t="s">
        <v>1276</v>
      </c>
      <c r="F378" s="267"/>
      <c r="G378" s="279" t="s">
        <v>1282</v>
      </c>
      <c r="H378" s="279"/>
      <c r="I378" s="23" t="s">
        <v>935</v>
      </c>
      <c r="J378" s="281">
        <v>19766131.170143478</v>
      </c>
      <c r="K378" s="267"/>
      <c r="M378" s="267"/>
      <c r="N378" s="351"/>
      <c r="AB378" s="282"/>
    </row>
    <row r="379" spans="2:28" s="23" customFormat="1" ht="17" x14ac:dyDescent="0.5">
      <c r="B379" s="23" t="s">
        <v>1093</v>
      </c>
      <c r="C379" s="23" t="s">
        <v>1092</v>
      </c>
      <c r="D379" s="23" t="s">
        <v>999</v>
      </c>
      <c r="E379" s="23" t="s">
        <v>1227</v>
      </c>
      <c r="F379" s="267"/>
      <c r="G379" s="279" t="s">
        <v>1282</v>
      </c>
      <c r="H379" s="279"/>
      <c r="I379" s="23" t="s">
        <v>935</v>
      </c>
      <c r="J379" s="281">
        <v>1905748.13</v>
      </c>
      <c r="K379" s="267"/>
      <c r="M379" s="267"/>
      <c r="N379" s="351"/>
      <c r="AB379" s="282"/>
    </row>
    <row r="380" spans="2:28" s="23" customFormat="1" ht="17" x14ac:dyDescent="0.5">
      <c r="B380" s="23" t="s">
        <v>1093</v>
      </c>
      <c r="C380" s="23" t="s">
        <v>1092</v>
      </c>
      <c r="D380" s="23" t="s">
        <v>1001</v>
      </c>
      <c r="E380" s="23" t="s">
        <v>1223</v>
      </c>
      <c r="F380" s="267"/>
      <c r="G380" s="279" t="s">
        <v>1282</v>
      </c>
      <c r="H380" s="279"/>
      <c r="I380" s="23" t="s">
        <v>935</v>
      </c>
      <c r="J380" s="281">
        <v>5237431.8436501324</v>
      </c>
      <c r="K380" s="267"/>
      <c r="M380" s="267"/>
      <c r="N380" s="351"/>
      <c r="AB380" s="282"/>
    </row>
    <row r="381" spans="2:28" s="23" customFormat="1" ht="17" x14ac:dyDescent="0.5">
      <c r="B381" s="23" t="s">
        <v>1093</v>
      </c>
      <c r="C381" s="23" t="s">
        <v>1092</v>
      </c>
      <c r="D381" s="23" t="s">
        <v>1001</v>
      </c>
      <c r="E381" s="23" t="s">
        <v>1224</v>
      </c>
      <c r="F381" s="267"/>
      <c r="G381" s="279" t="s">
        <v>1282</v>
      </c>
      <c r="H381" s="279"/>
      <c r="I381" s="23" t="s">
        <v>935</v>
      </c>
      <c r="J381" s="281">
        <v>1650106.2458196117</v>
      </c>
      <c r="K381" s="267"/>
      <c r="M381" s="267"/>
      <c r="N381" s="351"/>
      <c r="AB381" s="282"/>
    </row>
    <row r="382" spans="2:28" s="23" customFormat="1" ht="17" x14ac:dyDescent="0.5">
      <c r="B382" s="23" t="s">
        <v>1093</v>
      </c>
      <c r="C382" s="23" t="s">
        <v>1092</v>
      </c>
      <c r="D382" s="23" t="s">
        <v>1001</v>
      </c>
      <c r="E382" s="23" t="s">
        <v>1260</v>
      </c>
      <c r="F382" s="267"/>
      <c r="G382" s="279" t="s">
        <v>1282</v>
      </c>
      <c r="H382" s="279"/>
      <c r="I382" s="23" t="s">
        <v>935</v>
      </c>
      <c r="J382" s="281">
        <v>100000</v>
      </c>
      <c r="K382" s="267"/>
      <c r="M382" s="267"/>
      <c r="N382" s="351"/>
      <c r="AB382" s="282"/>
    </row>
    <row r="383" spans="2:28" s="23" customFormat="1" ht="17" x14ac:dyDescent="0.5">
      <c r="B383" s="23" t="s">
        <v>1093</v>
      </c>
      <c r="C383" s="23" t="s">
        <v>1092</v>
      </c>
      <c r="D383" s="23" t="s">
        <v>1001</v>
      </c>
      <c r="E383" s="23" t="s">
        <v>1256</v>
      </c>
      <c r="F383" s="267"/>
      <c r="G383" s="279" t="s">
        <v>1282</v>
      </c>
      <c r="H383" s="279"/>
      <c r="I383" s="23" t="s">
        <v>935</v>
      </c>
      <c r="J383" s="281">
        <v>23284964.314546652</v>
      </c>
      <c r="K383" s="267"/>
      <c r="M383" s="267"/>
      <c r="N383" s="351"/>
      <c r="AB383" s="282"/>
    </row>
    <row r="384" spans="2:28" s="23" customFormat="1" ht="17" x14ac:dyDescent="0.5">
      <c r="B384" s="23" t="s">
        <v>1093</v>
      </c>
      <c r="C384" s="23" t="s">
        <v>1092</v>
      </c>
      <c r="D384" s="23" t="s">
        <v>1001</v>
      </c>
      <c r="E384" s="23" t="s">
        <v>1257</v>
      </c>
      <c r="F384" s="267"/>
      <c r="G384" s="279" t="s">
        <v>1282</v>
      </c>
      <c r="H384" s="279"/>
      <c r="I384" s="23" t="s">
        <v>935</v>
      </c>
      <c r="J384" s="281">
        <v>38130165.604176491</v>
      </c>
      <c r="K384" s="267"/>
      <c r="M384" s="267"/>
      <c r="N384" s="351"/>
      <c r="AB384" s="282"/>
    </row>
    <row r="385" spans="2:28" s="23" customFormat="1" ht="17" x14ac:dyDescent="0.5">
      <c r="B385" s="23" t="s">
        <v>1093</v>
      </c>
      <c r="C385" s="23" t="s">
        <v>1092</v>
      </c>
      <c r="D385" s="23" t="s">
        <v>1229</v>
      </c>
      <c r="E385" s="23" t="s">
        <v>1228</v>
      </c>
      <c r="F385" s="267"/>
      <c r="G385" s="279" t="s">
        <v>1282</v>
      </c>
      <c r="H385" s="279"/>
      <c r="I385" s="23" t="s">
        <v>935</v>
      </c>
      <c r="J385" s="281">
        <v>7019900</v>
      </c>
      <c r="K385" s="267"/>
      <c r="M385" s="267"/>
      <c r="N385" s="351"/>
      <c r="AB385" s="282"/>
    </row>
    <row r="386" spans="2:28" s="23" customFormat="1" ht="17" x14ac:dyDescent="0.5">
      <c r="B386" s="23" t="s">
        <v>1093</v>
      </c>
      <c r="C386" s="23" t="s">
        <v>1092</v>
      </c>
      <c r="D386" s="23" t="s">
        <v>1229</v>
      </c>
      <c r="E386" s="23" t="s">
        <v>1273</v>
      </c>
      <c r="F386" s="267"/>
      <c r="G386" s="279" t="s">
        <v>1282</v>
      </c>
      <c r="H386" s="279"/>
      <c r="I386" s="23" t="s">
        <v>935</v>
      </c>
      <c r="J386" s="281">
        <v>8550000</v>
      </c>
      <c r="K386" s="267"/>
      <c r="M386" s="267"/>
      <c r="N386" s="351"/>
      <c r="AB386" s="282"/>
    </row>
    <row r="387" spans="2:28" s="23" customFormat="1" ht="17" x14ac:dyDescent="0.5">
      <c r="B387" s="23" t="s">
        <v>1093</v>
      </c>
      <c r="C387" s="23" t="s">
        <v>1092</v>
      </c>
      <c r="D387" s="23" t="s">
        <v>1002</v>
      </c>
      <c r="E387" s="23" t="s">
        <v>1225</v>
      </c>
      <c r="F387" s="267"/>
      <c r="G387" s="279" t="s">
        <v>1282</v>
      </c>
      <c r="H387" s="279"/>
      <c r="I387" s="23" t="s">
        <v>935</v>
      </c>
      <c r="J387" s="281">
        <v>47783.76</v>
      </c>
      <c r="K387" s="267"/>
      <c r="M387" s="267"/>
      <c r="N387" s="351"/>
      <c r="AB387" s="282"/>
    </row>
    <row r="388" spans="2:28" s="23" customFormat="1" ht="17" x14ac:dyDescent="0.5">
      <c r="B388" s="23" t="s">
        <v>1093</v>
      </c>
      <c r="C388" s="23" t="s">
        <v>1092</v>
      </c>
      <c r="D388" s="23" t="s">
        <v>999</v>
      </c>
      <c r="E388" s="23" t="s">
        <v>1245</v>
      </c>
      <c r="F388" s="267"/>
      <c r="G388" s="279" t="s">
        <v>1282</v>
      </c>
      <c r="H388" s="279"/>
      <c r="I388" s="23" t="s">
        <v>935</v>
      </c>
      <c r="J388" s="281">
        <v>14135.039999999901</v>
      </c>
      <c r="K388" s="267"/>
      <c r="M388" s="267"/>
      <c r="N388" s="351"/>
      <c r="AB388" s="282"/>
    </row>
    <row r="389" spans="2:28" s="23" customFormat="1" ht="17" x14ac:dyDescent="0.5">
      <c r="B389" s="23" t="s">
        <v>1093</v>
      </c>
      <c r="C389" s="23" t="s">
        <v>1092</v>
      </c>
      <c r="D389" s="23" t="s">
        <v>1010</v>
      </c>
      <c r="E389" s="23" t="s">
        <v>1246</v>
      </c>
      <c r="F389" s="267"/>
      <c r="G389" s="279" t="s">
        <v>1282</v>
      </c>
      <c r="H389" s="279"/>
      <c r="I389" s="23" t="s">
        <v>935</v>
      </c>
      <c r="J389" s="281">
        <v>14135.039999999901</v>
      </c>
      <c r="K389" s="267"/>
      <c r="M389" s="267"/>
      <c r="N389" s="351"/>
      <c r="AB389" s="282"/>
    </row>
    <row r="390" spans="2:28" s="23" customFormat="1" ht="17" x14ac:dyDescent="0.5">
      <c r="B390" s="23" t="s">
        <v>1096</v>
      </c>
      <c r="C390" s="23" t="s">
        <v>1095</v>
      </c>
      <c r="D390" s="23" t="s">
        <v>1010</v>
      </c>
      <c r="E390" s="23" t="s">
        <v>1246</v>
      </c>
      <c r="F390" s="267"/>
      <c r="G390" s="279" t="s">
        <v>1282</v>
      </c>
      <c r="H390" s="279"/>
      <c r="I390" s="23" t="s">
        <v>935</v>
      </c>
      <c r="J390" s="281">
        <v>632837.52</v>
      </c>
      <c r="K390" s="267"/>
      <c r="M390" s="267"/>
      <c r="N390" s="351"/>
      <c r="AB390" s="282"/>
    </row>
    <row r="391" spans="2:28" s="23" customFormat="1" ht="17" x14ac:dyDescent="0.5">
      <c r="B391" s="23" t="s">
        <v>1096</v>
      </c>
      <c r="C391" s="23" t="s">
        <v>1095</v>
      </c>
      <c r="D391" s="23" t="s">
        <v>999</v>
      </c>
      <c r="E391" s="23" t="s">
        <v>1245</v>
      </c>
      <c r="F391" s="267"/>
      <c r="G391" s="279" t="s">
        <v>1282</v>
      </c>
      <c r="H391" s="279"/>
      <c r="I391" s="23" t="s">
        <v>935</v>
      </c>
      <c r="J391" s="281">
        <v>616935.6</v>
      </c>
      <c r="K391" s="267"/>
      <c r="M391" s="267"/>
      <c r="N391" s="351"/>
      <c r="AB391" s="282"/>
    </row>
    <row r="392" spans="2:28" s="23" customFormat="1" ht="17" x14ac:dyDescent="0.5">
      <c r="B392" s="23" t="s">
        <v>1096</v>
      </c>
      <c r="C392" s="23" t="s">
        <v>1095</v>
      </c>
      <c r="D392" s="23" t="s">
        <v>1002</v>
      </c>
      <c r="E392" s="23" t="s">
        <v>1242</v>
      </c>
      <c r="F392" s="267"/>
      <c r="G392" s="279" t="s">
        <v>1282</v>
      </c>
      <c r="H392" s="279"/>
      <c r="I392" s="23" t="s">
        <v>935</v>
      </c>
      <c r="J392" s="281">
        <v>24885426.076978799</v>
      </c>
      <c r="K392" s="267"/>
      <c r="M392" s="267"/>
      <c r="N392" s="351"/>
      <c r="AB392" s="282"/>
    </row>
    <row r="393" spans="2:28" s="23" customFormat="1" ht="17" x14ac:dyDescent="0.5">
      <c r="B393" s="23" t="s">
        <v>1096</v>
      </c>
      <c r="C393" s="23" t="s">
        <v>1095</v>
      </c>
      <c r="D393" s="23" t="s">
        <v>1269</v>
      </c>
      <c r="E393" s="23" t="s">
        <v>1277</v>
      </c>
      <c r="F393" s="267"/>
      <c r="G393" s="279" t="s">
        <v>1282</v>
      </c>
      <c r="H393" s="279"/>
      <c r="I393" s="23" t="s">
        <v>935</v>
      </c>
      <c r="J393" s="281">
        <v>1375446.767212</v>
      </c>
      <c r="K393" s="267"/>
      <c r="M393" s="267"/>
      <c r="N393" s="351"/>
      <c r="AB393" s="282"/>
    </row>
    <row r="394" spans="2:28" s="23" customFormat="1" ht="17" x14ac:dyDescent="0.5">
      <c r="B394" s="23" t="s">
        <v>1096</v>
      </c>
      <c r="C394" s="23" t="s">
        <v>1095</v>
      </c>
      <c r="D394" s="23" t="s">
        <v>1012</v>
      </c>
      <c r="E394" s="23" t="s">
        <v>1255</v>
      </c>
      <c r="F394" s="267"/>
      <c r="G394" s="279" t="s">
        <v>1282</v>
      </c>
      <c r="H394" s="279"/>
      <c r="I394" s="23" t="s">
        <v>935</v>
      </c>
      <c r="J394" s="281">
        <v>10221455</v>
      </c>
      <c r="K394" s="267"/>
      <c r="M394" s="267"/>
      <c r="N394" s="351"/>
      <c r="AB394" s="282"/>
    </row>
    <row r="395" spans="2:28" s="23" customFormat="1" ht="17" x14ac:dyDescent="0.5">
      <c r="B395" s="23" t="s">
        <v>1096</v>
      </c>
      <c r="C395" s="23" t="s">
        <v>1095</v>
      </c>
      <c r="D395" s="23" t="s">
        <v>999</v>
      </c>
      <c r="E395" s="23" t="s">
        <v>1271</v>
      </c>
      <c r="F395" s="267"/>
      <c r="G395" s="279" t="s">
        <v>1282</v>
      </c>
      <c r="H395" s="279"/>
      <c r="I395" s="23" t="s">
        <v>935</v>
      </c>
      <c r="J395" s="281">
        <v>15069403.029999999</v>
      </c>
      <c r="K395" s="267"/>
      <c r="M395" s="267"/>
      <c r="N395" s="351"/>
      <c r="AB395" s="282"/>
    </row>
    <row r="396" spans="2:28" s="23" customFormat="1" ht="17" x14ac:dyDescent="0.5">
      <c r="B396" s="23" t="s">
        <v>1096</v>
      </c>
      <c r="C396" s="23" t="s">
        <v>1095</v>
      </c>
      <c r="D396" s="23" t="s">
        <v>1008</v>
      </c>
      <c r="E396" s="23" t="s">
        <v>1243</v>
      </c>
      <c r="F396" s="267"/>
      <c r="G396" s="279" t="s">
        <v>1282</v>
      </c>
      <c r="H396" s="279"/>
      <c r="I396" s="23" t="s">
        <v>935</v>
      </c>
      <c r="J396" s="281">
        <v>146054.65</v>
      </c>
      <c r="K396" s="267"/>
      <c r="M396" s="267"/>
      <c r="N396" s="351"/>
      <c r="AB396" s="282"/>
    </row>
    <row r="397" spans="2:28" s="23" customFormat="1" ht="17" x14ac:dyDescent="0.5">
      <c r="B397" s="23" t="s">
        <v>1096</v>
      </c>
      <c r="C397" s="23" t="s">
        <v>1095</v>
      </c>
      <c r="D397" s="23" t="s">
        <v>1008</v>
      </c>
      <c r="E397" s="23" t="s">
        <v>1278</v>
      </c>
      <c r="F397" s="267"/>
      <c r="G397" s="279" t="s">
        <v>1282</v>
      </c>
      <c r="H397" s="279"/>
      <c r="I397" s="23" t="s">
        <v>935</v>
      </c>
      <c r="J397" s="281">
        <v>10561</v>
      </c>
      <c r="K397" s="267"/>
      <c r="M397" s="267"/>
      <c r="N397" s="351"/>
      <c r="AB397" s="282"/>
    </row>
    <row r="398" spans="2:28" s="23" customFormat="1" ht="17" x14ac:dyDescent="0.5">
      <c r="B398" s="23" t="s">
        <v>1096</v>
      </c>
      <c r="C398" s="23" t="s">
        <v>1095</v>
      </c>
      <c r="D398" s="23" t="s">
        <v>1008</v>
      </c>
      <c r="E398" s="23" t="s">
        <v>1270</v>
      </c>
      <c r="F398" s="267"/>
      <c r="G398" s="279" t="s">
        <v>1282</v>
      </c>
      <c r="H398" s="279"/>
      <c r="I398" s="23" t="s">
        <v>935</v>
      </c>
      <c r="J398" s="281">
        <v>8896019.5800000001</v>
      </c>
      <c r="K398" s="267"/>
      <c r="M398" s="267"/>
      <c r="N398" s="351"/>
      <c r="AB398" s="282"/>
    </row>
    <row r="399" spans="2:28" s="23" customFormat="1" ht="17" x14ac:dyDescent="0.5">
      <c r="B399" s="23" t="s">
        <v>1096</v>
      </c>
      <c r="C399" s="23" t="s">
        <v>1095</v>
      </c>
      <c r="D399" s="23" t="s">
        <v>1001</v>
      </c>
      <c r="E399" s="23" t="s">
        <v>1223</v>
      </c>
      <c r="F399" s="267"/>
      <c r="G399" s="279" t="s">
        <v>1282</v>
      </c>
      <c r="H399" s="279"/>
      <c r="I399" s="23" t="s">
        <v>935</v>
      </c>
      <c r="J399" s="281">
        <v>1771669.6832142272</v>
      </c>
      <c r="K399" s="267"/>
      <c r="M399" s="267"/>
      <c r="N399" s="351"/>
      <c r="AB399" s="282"/>
    </row>
    <row r="400" spans="2:28" s="23" customFormat="1" ht="17" x14ac:dyDescent="0.5">
      <c r="B400" s="23" t="s">
        <v>1096</v>
      </c>
      <c r="C400" s="23" t="s">
        <v>1095</v>
      </c>
      <c r="D400" s="23" t="s">
        <v>1001</v>
      </c>
      <c r="E400" s="23" t="s">
        <v>1224</v>
      </c>
      <c r="F400" s="267"/>
      <c r="G400" s="279" t="s">
        <v>1282</v>
      </c>
      <c r="H400" s="279"/>
      <c r="I400" s="23" t="s">
        <v>935</v>
      </c>
      <c r="J400" s="281">
        <v>123935.4884069175</v>
      </c>
      <c r="K400" s="267"/>
      <c r="M400" s="267"/>
      <c r="N400" s="351"/>
      <c r="AB400" s="282"/>
    </row>
    <row r="401" spans="2:28" s="23" customFormat="1" ht="17" x14ac:dyDescent="0.5">
      <c r="B401" s="23" t="s">
        <v>1096</v>
      </c>
      <c r="C401" s="23" t="s">
        <v>1095</v>
      </c>
      <c r="D401" s="23" t="s">
        <v>1001</v>
      </c>
      <c r="E401" s="23" t="s">
        <v>1238</v>
      </c>
      <c r="F401" s="267"/>
      <c r="G401" s="279" t="s">
        <v>1282</v>
      </c>
      <c r="H401" s="279"/>
      <c r="I401" s="23" t="s">
        <v>935</v>
      </c>
      <c r="J401" s="281">
        <v>1067944.52999999</v>
      </c>
      <c r="K401" s="267"/>
      <c r="M401" s="267"/>
      <c r="N401" s="351"/>
      <c r="AB401" s="282"/>
    </row>
    <row r="402" spans="2:28" s="23" customFormat="1" ht="17" x14ac:dyDescent="0.5">
      <c r="B402" s="23" t="s">
        <v>1096</v>
      </c>
      <c r="C402" s="23" t="s">
        <v>1095</v>
      </c>
      <c r="D402" s="23" t="s">
        <v>1001</v>
      </c>
      <c r="E402" s="23" t="s">
        <v>1256</v>
      </c>
      <c r="F402" s="267"/>
      <c r="G402" s="279" t="s">
        <v>1282</v>
      </c>
      <c r="H402" s="279"/>
      <c r="I402" s="23" t="s">
        <v>935</v>
      </c>
      <c r="J402" s="281">
        <v>28105752.564939402</v>
      </c>
      <c r="K402" s="267"/>
      <c r="M402" s="267"/>
      <c r="N402" s="351"/>
      <c r="AB402" s="282"/>
    </row>
    <row r="403" spans="2:28" s="23" customFormat="1" ht="17" x14ac:dyDescent="0.5">
      <c r="B403" s="23" t="s">
        <v>1096</v>
      </c>
      <c r="C403" s="23" t="s">
        <v>1095</v>
      </c>
      <c r="D403" s="23" t="s">
        <v>1001</v>
      </c>
      <c r="E403" s="23" t="s">
        <v>1257</v>
      </c>
      <c r="F403" s="267"/>
      <c r="G403" s="279" t="s">
        <v>1282</v>
      </c>
      <c r="H403" s="279"/>
      <c r="I403" s="23" t="s">
        <v>935</v>
      </c>
      <c r="J403" s="281">
        <v>13198424.75</v>
      </c>
      <c r="K403" s="267"/>
      <c r="M403" s="267"/>
      <c r="N403" s="351"/>
      <c r="AB403" s="282"/>
    </row>
    <row r="404" spans="2:28" s="23" customFormat="1" ht="17" x14ac:dyDescent="0.5">
      <c r="B404" s="23" t="s">
        <v>1096</v>
      </c>
      <c r="C404" s="23" t="s">
        <v>1095</v>
      </c>
      <c r="D404" s="23" t="s">
        <v>1011</v>
      </c>
      <c r="E404" s="23" t="s">
        <v>1267</v>
      </c>
      <c r="F404" s="267"/>
      <c r="G404" s="279" t="s">
        <v>1282</v>
      </c>
      <c r="H404" s="279"/>
      <c r="I404" s="23" t="s">
        <v>935</v>
      </c>
      <c r="J404" s="281">
        <v>4841838.6999999993</v>
      </c>
      <c r="K404" s="267"/>
      <c r="M404" s="267"/>
      <c r="N404" s="351"/>
      <c r="AB404" s="282"/>
    </row>
    <row r="405" spans="2:28" s="23" customFormat="1" ht="17" x14ac:dyDescent="0.5">
      <c r="B405" s="23" t="s">
        <v>1096</v>
      </c>
      <c r="C405" s="23" t="s">
        <v>1095</v>
      </c>
      <c r="D405" s="23" t="s">
        <v>1002</v>
      </c>
      <c r="E405" s="23" t="s">
        <v>1276</v>
      </c>
      <c r="F405" s="267"/>
      <c r="G405" s="279" t="s">
        <v>1282</v>
      </c>
      <c r="H405" s="279"/>
      <c r="I405" s="23" t="s">
        <v>935</v>
      </c>
      <c r="J405" s="281">
        <v>14122.428307939543</v>
      </c>
      <c r="K405" s="267"/>
      <c r="M405" s="267"/>
      <c r="N405" s="351"/>
      <c r="AB405" s="282"/>
    </row>
    <row r="406" spans="2:28" s="23" customFormat="1" ht="17" x14ac:dyDescent="0.5">
      <c r="B406" s="23" t="s">
        <v>1099</v>
      </c>
      <c r="C406" s="23" t="s">
        <v>1098</v>
      </c>
      <c r="D406" s="23" t="s">
        <v>1229</v>
      </c>
      <c r="E406" s="23" t="s">
        <v>1237</v>
      </c>
      <c r="F406" s="267"/>
      <c r="G406" s="279" t="s">
        <v>1282</v>
      </c>
      <c r="H406" s="279"/>
      <c r="I406" s="23" t="s">
        <v>935</v>
      </c>
      <c r="J406" s="281">
        <v>40000000</v>
      </c>
      <c r="K406" s="267"/>
      <c r="M406" s="267"/>
      <c r="N406" s="351"/>
      <c r="AB406" s="282"/>
    </row>
    <row r="407" spans="2:28" s="23" customFormat="1" ht="17" x14ac:dyDescent="0.5">
      <c r="B407" s="23" t="s">
        <v>1101</v>
      </c>
      <c r="C407" s="23" t="s">
        <v>1100</v>
      </c>
      <c r="D407" s="23" t="s">
        <v>1010</v>
      </c>
      <c r="E407" s="23" t="s">
        <v>1251</v>
      </c>
      <c r="F407" s="267"/>
      <c r="G407" s="279" t="s">
        <v>1282</v>
      </c>
      <c r="H407" s="279"/>
      <c r="I407" s="23" t="s">
        <v>935</v>
      </c>
      <c r="J407" s="281">
        <v>5000</v>
      </c>
      <c r="K407" s="267"/>
      <c r="M407" s="267"/>
      <c r="N407" s="351"/>
      <c r="AB407" s="282"/>
    </row>
    <row r="408" spans="2:28" s="23" customFormat="1" ht="17" x14ac:dyDescent="0.5">
      <c r="B408" s="23" t="s">
        <v>1101</v>
      </c>
      <c r="C408" s="23" t="s">
        <v>1100</v>
      </c>
      <c r="D408" s="23" t="s">
        <v>1010</v>
      </c>
      <c r="E408" s="23" t="s">
        <v>1246</v>
      </c>
      <c r="F408" s="267"/>
      <c r="G408" s="279" t="s">
        <v>1282</v>
      </c>
      <c r="H408" s="279"/>
      <c r="I408" s="23" t="s">
        <v>935</v>
      </c>
      <c r="J408" s="281">
        <v>45337.919999999998</v>
      </c>
      <c r="K408" s="267"/>
      <c r="M408" s="267"/>
      <c r="N408" s="351"/>
      <c r="AB408" s="282"/>
    </row>
    <row r="409" spans="2:28" s="23" customFormat="1" ht="17" x14ac:dyDescent="0.5">
      <c r="B409" s="23" t="s">
        <v>1103</v>
      </c>
      <c r="C409" s="23" t="s">
        <v>1102</v>
      </c>
      <c r="D409" s="23" t="s">
        <v>1010</v>
      </c>
      <c r="E409" s="23" t="s">
        <v>1251</v>
      </c>
      <c r="F409" s="267"/>
      <c r="G409" s="279" t="s">
        <v>1282</v>
      </c>
      <c r="H409" s="279"/>
      <c r="I409" s="23" t="s">
        <v>935</v>
      </c>
      <c r="J409" s="281">
        <v>46500</v>
      </c>
      <c r="K409" s="267"/>
      <c r="M409" s="267"/>
      <c r="N409" s="351"/>
      <c r="AB409" s="282"/>
    </row>
    <row r="410" spans="2:28" s="23" customFormat="1" ht="17" x14ac:dyDescent="0.5">
      <c r="B410" s="23" t="s">
        <v>1103</v>
      </c>
      <c r="C410" s="23" t="s">
        <v>1102</v>
      </c>
      <c r="D410" s="23" t="s">
        <v>999</v>
      </c>
      <c r="E410" s="23" t="s">
        <v>1230</v>
      </c>
      <c r="F410" s="267"/>
      <c r="G410" s="279" t="s">
        <v>1282</v>
      </c>
      <c r="H410" s="279"/>
      <c r="I410" s="23" t="s">
        <v>935</v>
      </c>
      <c r="J410" s="281">
        <v>3986.0895184411884</v>
      </c>
      <c r="K410" s="267"/>
      <c r="M410" s="267"/>
      <c r="N410" s="351"/>
      <c r="AB410" s="282"/>
    </row>
    <row r="411" spans="2:28" s="23" customFormat="1" ht="17" x14ac:dyDescent="0.5">
      <c r="B411" s="23" t="s">
        <v>1103</v>
      </c>
      <c r="C411" s="23" t="s">
        <v>1102</v>
      </c>
      <c r="D411" s="23" t="s">
        <v>1001</v>
      </c>
      <c r="E411" s="23" t="s">
        <v>1223</v>
      </c>
      <c r="F411" s="267"/>
      <c r="G411" s="279" t="s">
        <v>1282</v>
      </c>
      <c r="H411" s="279"/>
      <c r="I411" s="23" t="s">
        <v>935</v>
      </c>
      <c r="J411" s="281">
        <v>28180.14597118317</v>
      </c>
      <c r="K411" s="267"/>
      <c r="M411" s="267"/>
      <c r="N411" s="351"/>
      <c r="AB411" s="282"/>
    </row>
    <row r="412" spans="2:28" s="23" customFormat="1" ht="17" x14ac:dyDescent="0.5">
      <c r="B412" s="23" t="s">
        <v>1103</v>
      </c>
      <c r="C412" s="23" t="s">
        <v>1102</v>
      </c>
      <c r="D412" s="23" t="s">
        <v>1001</v>
      </c>
      <c r="E412" s="23" t="s">
        <v>1224</v>
      </c>
      <c r="F412" s="267"/>
      <c r="G412" s="279" t="s">
        <v>1282</v>
      </c>
      <c r="H412" s="279"/>
      <c r="I412" s="23" t="s">
        <v>935</v>
      </c>
      <c r="J412" s="281">
        <v>6319.7633294578127</v>
      </c>
      <c r="K412" s="267"/>
      <c r="M412" s="267"/>
      <c r="N412" s="351"/>
      <c r="AB412" s="282"/>
    </row>
    <row r="413" spans="2:28" s="23" customFormat="1" ht="17" x14ac:dyDescent="0.5">
      <c r="B413" s="23" t="s">
        <v>1103</v>
      </c>
      <c r="C413" s="23" t="s">
        <v>1102</v>
      </c>
      <c r="D413" s="23" t="s">
        <v>1001</v>
      </c>
      <c r="E413" s="23" t="s">
        <v>1238</v>
      </c>
      <c r="F413" s="267"/>
      <c r="G413" s="279" t="s">
        <v>1282</v>
      </c>
      <c r="H413" s="279"/>
      <c r="I413" s="23" t="s">
        <v>935</v>
      </c>
      <c r="J413" s="281">
        <v>63709.125938190518</v>
      </c>
      <c r="K413" s="267"/>
      <c r="M413" s="267"/>
      <c r="N413" s="351"/>
      <c r="AB413" s="282"/>
    </row>
    <row r="414" spans="2:28" s="23" customFormat="1" ht="17" x14ac:dyDescent="0.5">
      <c r="B414" s="23" t="s">
        <v>1103</v>
      </c>
      <c r="C414" s="23" t="s">
        <v>1102</v>
      </c>
      <c r="D414" s="23" t="s">
        <v>1001</v>
      </c>
      <c r="E414" s="23" t="s">
        <v>1256</v>
      </c>
      <c r="F414" s="267"/>
      <c r="G414" s="279" t="s">
        <v>1282</v>
      </c>
      <c r="H414" s="279"/>
      <c r="I414" s="23" t="s">
        <v>935</v>
      </c>
      <c r="J414" s="281">
        <v>2739.2423864279672</v>
      </c>
      <c r="K414" s="267"/>
      <c r="M414" s="267"/>
      <c r="N414" s="351"/>
      <c r="AB414" s="282"/>
    </row>
    <row r="415" spans="2:28" s="23" customFormat="1" ht="17" x14ac:dyDescent="0.5">
      <c r="B415" s="23" t="s">
        <v>1103</v>
      </c>
      <c r="C415" s="23" t="s">
        <v>1102</v>
      </c>
      <c r="D415" s="23" t="s">
        <v>1001</v>
      </c>
      <c r="E415" s="23" t="s">
        <v>1257</v>
      </c>
      <c r="F415" s="267"/>
      <c r="G415" s="279" t="s">
        <v>1282</v>
      </c>
      <c r="H415" s="279"/>
      <c r="I415" s="23" t="s">
        <v>935</v>
      </c>
      <c r="J415" s="281">
        <v>4001731.7506315419</v>
      </c>
      <c r="K415" s="267"/>
      <c r="M415" s="267"/>
      <c r="N415" s="351"/>
      <c r="AB415" s="282"/>
    </row>
    <row r="416" spans="2:28" s="23" customFormat="1" ht="17" x14ac:dyDescent="0.5">
      <c r="B416" s="23" t="s">
        <v>1103</v>
      </c>
      <c r="C416" s="23" t="s">
        <v>1102</v>
      </c>
      <c r="D416" s="23" t="s">
        <v>1002</v>
      </c>
      <c r="E416" s="23" t="s">
        <v>1242</v>
      </c>
      <c r="F416" s="267"/>
      <c r="G416" s="279" t="s">
        <v>1282</v>
      </c>
      <c r="H416" s="279"/>
      <c r="I416" s="23" t="s">
        <v>935</v>
      </c>
      <c r="J416" s="281">
        <v>903029.55459918804</v>
      </c>
      <c r="K416" s="267"/>
      <c r="M416" s="267"/>
      <c r="N416" s="351"/>
      <c r="AB416" s="282"/>
    </row>
    <row r="417" spans="2:28" s="23" customFormat="1" ht="17" x14ac:dyDescent="0.5">
      <c r="B417" s="23" t="s">
        <v>1103</v>
      </c>
      <c r="C417" s="23" t="s">
        <v>1102</v>
      </c>
      <c r="D417" s="23" t="s">
        <v>1002</v>
      </c>
      <c r="E417" s="23" t="s">
        <v>1276</v>
      </c>
      <c r="F417" s="267"/>
      <c r="G417" s="279" t="s">
        <v>1282</v>
      </c>
      <c r="H417" s="279"/>
      <c r="I417" s="23" t="s">
        <v>935</v>
      </c>
      <c r="J417" s="281">
        <v>830.72395132670647</v>
      </c>
      <c r="K417" s="267"/>
      <c r="M417" s="267"/>
      <c r="N417" s="351"/>
      <c r="AB417" s="282"/>
    </row>
    <row r="418" spans="2:28" s="23" customFormat="1" ht="17" x14ac:dyDescent="0.5">
      <c r="B418" s="23" t="s">
        <v>1106</v>
      </c>
      <c r="C418" s="23" t="s">
        <v>1105</v>
      </c>
      <c r="D418" s="23" t="s">
        <v>1002</v>
      </c>
      <c r="E418" s="23" t="s">
        <v>1242</v>
      </c>
      <c r="F418" s="267"/>
      <c r="G418" s="279" t="s">
        <v>1282</v>
      </c>
      <c r="H418" s="279"/>
      <c r="I418" s="23" t="s">
        <v>935</v>
      </c>
      <c r="J418" s="281">
        <v>2159162.6221245565</v>
      </c>
      <c r="K418" s="267"/>
      <c r="M418" s="267"/>
      <c r="N418" s="351"/>
      <c r="AB418" s="282"/>
    </row>
    <row r="419" spans="2:28" s="23" customFormat="1" ht="17" x14ac:dyDescent="0.5">
      <c r="B419" s="23" t="s">
        <v>1106</v>
      </c>
      <c r="C419" s="23" t="s">
        <v>1105</v>
      </c>
      <c r="D419" s="23" t="s">
        <v>1269</v>
      </c>
      <c r="E419" s="23" t="s">
        <v>1277</v>
      </c>
      <c r="F419" s="267"/>
      <c r="G419" s="279" t="s">
        <v>1282</v>
      </c>
      <c r="H419" s="279"/>
      <c r="I419" s="23" t="s">
        <v>935</v>
      </c>
      <c r="J419" s="281">
        <v>17892.29148</v>
      </c>
      <c r="K419" s="267"/>
      <c r="M419" s="267"/>
      <c r="N419" s="351"/>
      <c r="AB419" s="282"/>
    </row>
    <row r="420" spans="2:28" s="23" customFormat="1" ht="17" x14ac:dyDescent="0.5">
      <c r="B420" s="23" t="s">
        <v>1106</v>
      </c>
      <c r="C420" s="23" t="s">
        <v>1105</v>
      </c>
      <c r="D420" s="23" t="s">
        <v>1010</v>
      </c>
      <c r="E420" s="23" t="s">
        <v>1251</v>
      </c>
      <c r="F420" s="267"/>
      <c r="G420" s="279" t="s">
        <v>1282</v>
      </c>
      <c r="H420" s="279"/>
      <c r="I420" s="23" t="s">
        <v>935</v>
      </c>
      <c r="J420" s="281">
        <v>25300</v>
      </c>
      <c r="K420" s="267"/>
      <c r="M420" s="267"/>
      <c r="N420" s="351"/>
      <c r="AB420" s="282"/>
    </row>
    <row r="421" spans="2:28" s="23" customFormat="1" ht="17" x14ac:dyDescent="0.5">
      <c r="B421" s="23" t="s">
        <v>1106</v>
      </c>
      <c r="C421" s="23" t="s">
        <v>1105</v>
      </c>
      <c r="D421" s="23" t="s">
        <v>999</v>
      </c>
      <c r="E421" s="23" t="s">
        <v>1230</v>
      </c>
      <c r="F421" s="267"/>
      <c r="G421" s="279" t="s">
        <v>1282</v>
      </c>
      <c r="H421" s="279"/>
      <c r="I421" s="23" t="s">
        <v>935</v>
      </c>
      <c r="J421" s="281">
        <v>13329.007359431213</v>
      </c>
      <c r="K421" s="267"/>
      <c r="M421" s="267"/>
      <c r="N421" s="351"/>
      <c r="AB421" s="282"/>
    </row>
    <row r="422" spans="2:28" s="23" customFormat="1" ht="17" x14ac:dyDescent="0.5">
      <c r="B422" s="23" t="s">
        <v>1106</v>
      </c>
      <c r="C422" s="23" t="s">
        <v>1105</v>
      </c>
      <c r="D422" s="23" t="s">
        <v>1008</v>
      </c>
      <c r="E422" s="23" t="s">
        <v>1228</v>
      </c>
      <c r="F422" s="267"/>
      <c r="G422" s="279" t="s">
        <v>1282</v>
      </c>
      <c r="H422" s="279"/>
      <c r="I422" s="23" t="s">
        <v>935</v>
      </c>
      <c r="J422" s="281">
        <v>560</v>
      </c>
      <c r="K422" s="267"/>
      <c r="M422" s="267"/>
      <c r="N422" s="351"/>
      <c r="AB422" s="282"/>
    </row>
    <row r="423" spans="2:28" s="23" customFormat="1" ht="17" x14ac:dyDescent="0.5">
      <c r="B423" s="23" t="s">
        <v>1106</v>
      </c>
      <c r="C423" s="23" t="s">
        <v>1105</v>
      </c>
      <c r="D423" s="23" t="s">
        <v>1008</v>
      </c>
      <c r="E423" s="23" t="s">
        <v>1243</v>
      </c>
      <c r="F423" s="267"/>
      <c r="G423" s="279" t="s">
        <v>1282</v>
      </c>
      <c r="H423" s="279"/>
      <c r="I423" s="23" t="s">
        <v>935</v>
      </c>
      <c r="J423" s="281">
        <v>204.4</v>
      </c>
      <c r="K423" s="267"/>
      <c r="M423" s="267"/>
      <c r="N423" s="351"/>
      <c r="AB423" s="282"/>
    </row>
    <row r="424" spans="2:28" s="23" customFormat="1" ht="17" x14ac:dyDescent="0.5">
      <c r="B424" s="23" t="s">
        <v>1106</v>
      </c>
      <c r="C424" s="23" t="s">
        <v>1105</v>
      </c>
      <c r="D424" s="23" t="s">
        <v>1008</v>
      </c>
      <c r="E424" s="23" t="s">
        <v>1278</v>
      </c>
      <c r="F424" s="267"/>
      <c r="G424" s="279" t="s">
        <v>1282</v>
      </c>
      <c r="H424" s="279"/>
      <c r="I424" s="23" t="s">
        <v>935</v>
      </c>
      <c r="J424" s="281">
        <v>1.7683331405718321</v>
      </c>
      <c r="K424" s="267"/>
      <c r="M424" s="267"/>
      <c r="N424" s="351"/>
      <c r="AB424" s="282"/>
    </row>
    <row r="425" spans="2:28" s="23" customFormat="1" ht="17" x14ac:dyDescent="0.5">
      <c r="B425" s="23" t="s">
        <v>1106</v>
      </c>
      <c r="C425" s="23" t="s">
        <v>1105</v>
      </c>
      <c r="D425" s="23" t="s">
        <v>1008</v>
      </c>
      <c r="E425" s="23" t="s">
        <v>1270</v>
      </c>
      <c r="F425" s="267"/>
      <c r="G425" s="279" t="s">
        <v>1282</v>
      </c>
      <c r="H425" s="279"/>
      <c r="I425" s="23" t="s">
        <v>935</v>
      </c>
      <c r="J425" s="281">
        <v>23486.5075</v>
      </c>
      <c r="K425" s="267"/>
      <c r="M425" s="267"/>
      <c r="N425" s="351"/>
      <c r="AB425" s="282"/>
    </row>
    <row r="426" spans="2:28" s="23" customFormat="1" ht="17" x14ac:dyDescent="0.5">
      <c r="B426" s="23" t="s">
        <v>1106</v>
      </c>
      <c r="C426" s="23" t="s">
        <v>1105</v>
      </c>
      <c r="D426" s="23" t="s">
        <v>1008</v>
      </c>
      <c r="E426" s="23" t="s">
        <v>1231</v>
      </c>
      <c r="F426" s="267"/>
      <c r="G426" s="279" t="s">
        <v>1282</v>
      </c>
      <c r="H426" s="279"/>
      <c r="I426" s="23" t="s">
        <v>935</v>
      </c>
      <c r="J426" s="281">
        <v>262.5</v>
      </c>
      <c r="K426" s="267"/>
      <c r="M426" s="267"/>
      <c r="N426" s="351"/>
      <c r="AB426" s="282"/>
    </row>
    <row r="427" spans="2:28" s="23" customFormat="1" ht="17" x14ac:dyDescent="0.5">
      <c r="B427" s="23" t="s">
        <v>1106</v>
      </c>
      <c r="C427" s="23" t="s">
        <v>1105</v>
      </c>
      <c r="D427" s="23" t="s">
        <v>1008</v>
      </c>
      <c r="E427" s="23" t="s">
        <v>1233</v>
      </c>
      <c r="F427" s="267"/>
      <c r="G427" s="279" t="s">
        <v>1282</v>
      </c>
      <c r="H427" s="279"/>
      <c r="I427" s="23" t="s">
        <v>935</v>
      </c>
      <c r="J427" s="281">
        <v>41600</v>
      </c>
      <c r="K427" s="267"/>
      <c r="M427" s="267"/>
      <c r="N427" s="351"/>
      <c r="AB427" s="282"/>
    </row>
    <row r="428" spans="2:28" s="23" customFormat="1" ht="17" x14ac:dyDescent="0.5">
      <c r="B428" s="23" t="s">
        <v>1106</v>
      </c>
      <c r="C428" s="23" t="s">
        <v>1105</v>
      </c>
      <c r="D428" s="23" t="s">
        <v>1008</v>
      </c>
      <c r="E428" s="23" t="s">
        <v>1236</v>
      </c>
      <c r="F428" s="267"/>
      <c r="G428" s="279" t="s">
        <v>1282</v>
      </c>
      <c r="H428" s="279"/>
      <c r="I428" s="23" t="s">
        <v>935</v>
      </c>
      <c r="J428" s="281">
        <v>809778.35</v>
      </c>
      <c r="K428" s="267"/>
      <c r="M428" s="267"/>
      <c r="N428" s="351"/>
      <c r="AB428" s="282"/>
    </row>
    <row r="429" spans="2:28" s="23" customFormat="1" ht="17" x14ac:dyDescent="0.5">
      <c r="B429" s="23" t="s">
        <v>1106</v>
      </c>
      <c r="C429" s="23" t="s">
        <v>1105</v>
      </c>
      <c r="D429" s="23" t="s">
        <v>1001</v>
      </c>
      <c r="E429" s="23" t="s">
        <v>1223</v>
      </c>
      <c r="F429" s="267"/>
      <c r="G429" s="279" t="s">
        <v>1282</v>
      </c>
      <c r="H429" s="279"/>
      <c r="I429" s="23" t="s">
        <v>935</v>
      </c>
      <c r="J429" s="281">
        <v>15232.173314909393</v>
      </c>
      <c r="K429" s="267"/>
      <c r="M429" s="267"/>
      <c r="N429" s="351"/>
      <c r="AB429" s="282"/>
    </row>
    <row r="430" spans="2:28" s="23" customFormat="1" ht="17" x14ac:dyDescent="0.5">
      <c r="B430" s="23" t="s">
        <v>1106</v>
      </c>
      <c r="C430" s="23" t="s">
        <v>1105</v>
      </c>
      <c r="D430" s="23" t="s">
        <v>1001</v>
      </c>
      <c r="E430" s="23" t="s">
        <v>1224</v>
      </c>
      <c r="F430" s="267"/>
      <c r="G430" s="279" t="s">
        <v>1282</v>
      </c>
      <c r="H430" s="279"/>
      <c r="I430" s="23" t="s">
        <v>935</v>
      </c>
      <c r="J430" s="281">
        <v>9849.9345625429905</v>
      </c>
      <c r="K430" s="267"/>
      <c r="M430" s="267"/>
      <c r="N430" s="351"/>
      <c r="AB430" s="282"/>
    </row>
    <row r="431" spans="2:28" s="23" customFormat="1" ht="17" x14ac:dyDescent="0.5">
      <c r="B431" s="23" t="s">
        <v>1106</v>
      </c>
      <c r="C431" s="23" t="s">
        <v>1105</v>
      </c>
      <c r="D431" s="23" t="s">
        <v>1001</v>
      </c>
      <c r="E431" s="23" t="s">
        <v>1256</v>
      </c>
      <c r="F431" s="267"/>
      <c r="G431" s="279" t="s">
        <v>1282</v>
      </c>
      <c r="H431" s="279"/>
      <c r="I431" s="23" t="s">
        <v>935</v>
      </c>
      <c r="J431" s="281">
        <v>208867.24116898692</v>
      </c>
      <c r="K431" s="267"/>
      <c r="M431" s="267"/>
      <c r="N431" s="351"/>
      <c r="AB431" s="282"/>
    </row>
    <row r="432" spans="2:28" s="23" customFormat="1" ht="17" x14ac:dyDescent="0.5">
      <c r="B432" s="23" t="s">
        <v>1106</v>
      </c>
      <c r="C432" s="23" t="s">
        <v>1105</v>
      </c>
      <c r="D432" s="23" t="s">
        <v>1001</v>
      </c>
      <c r="E432" s="23" t="s">
        <v>1257</v>
      </c>
      <c r="F432" s="267"/>
      <c r="G432" s="279" t="s">
        <v>1282</v>
      </c>
      <c r="H432" s="279"/>
      <c r="I432" s="23" t="s">
        <v>935</v>
      </c>
      <c r="J432" s="281">
        <v>23252.573366041917</v>
      </c>
      <c r="K432" s="267"/>
      <c r="M432" s="267"/>
      <c r="N432" s="351"/>
      <c r="AB432" s="282"/>
    </row>
    <row r="433" spans="2:28" s="23" customFormat="1" ht="17" x14ac:dyDescent="0.5">
      <c r="B433" s="23" t="s">
        <v>1106</v>
      </c>
      <c r="C433" s="23" t="s">
        <v>1105</v>
      </c>
      <c r="D433" s="23" t="s">
        <v>1002</v>
      </c>
      <c r="E433" s="23" t="s">
        <v>1276</v>
      </c>
      <c r="F433" s="267"/>
      <c r="G433" s="279" t="s">
        <v>1282</v>
      </c>
      <c r="H433" s="279"/>
      <c r="I433" s="23" t="s">
        <v>935</v>
      </c>
      <c r="J433" s="281">
        <v>18715.436543928317</v>
      </c>
      <c r="K433" s="267"/>
      <c r="M433" s="267"/>
      <c r="N433" s="351"/>
      <c r="AB433" s="282"/>
    </row>
    <row r="434" spans="2:28" s="23" customFormat="1" ht="17" x14ac:dyDescent="0.5">
      <c r="B434" s="23" t="s">
        <v>1106</v>
      </c>
      <c r="C434" s="23" t="s">
        <v>1105</v>
      </c>
      <c r="D434" s="23" t="s">
        <v>1010</v>
      </c>
      <c r="E434" s="23" t="s">
        <v>1246</v>
      </c>
      <c r="F434" s="267"/>
      <c r="G434" s="279" t="s">
        <v>1282</v>
      </c>
      <c r="H434" s="279"/>
      <c r="I434" s="23" t="s">
        <v>935</v>
      </c>
      <c r="J434" s="281">
        <v>887.53</v>
      </c>
      <c r="K434" s="267"/>
      <c r="M434" s="267"/>
      <c r="N434" s="351"/>
      <c r="AB434" s="282"/>
    </row>
    <row r="435" spans="2:28" s="23" customFormat="1" ht="17" x14ac:dyDescent="0.5">
      <c r="B435" s="23" t="s">
        <v>1106</v>
      </c>
      <c r="C435" s="23" t="s">
        <v>1105</v>
      </c>
      <c r="D435" s="23" t="s">
        <v>999</v>
      </c>
      <c r="E435" s="23" t="s">
        <v>1245</v>
      </c>
      <c r="F435" s="267"/>
      <c r="G435" s="279" t="s">
        <v>1282</v>
      </c>
      <c r="H435" s="279"/>
      <c r="I435" s="23" t="s">
        <v>935</v>
      </c>
      <c r="J435" s="281">
        <v>5</v>
      </c>
      <c r="K435" s="267"/>
      <c r="M435" s="267"/>
      <c r="N435" s="351"/>
      <c r="AB435" s="282"/>
    </row>
    <row r="436" spans="2:28" s="23" customFormat="1" ht="17" x14ac:dyDescent="0.5">
      <c r="B436" s="23" t="s">
        <v>1108</v>
      </c>
      <c r="C436" s="23" t="s">
        <v>1107</v>
      </c>
      <c r="D436" s="23" t="s">
        <v>1002</v>
      </c>
      <c r="E436" s="23" t="s">
        <v>1242</v>
      </c>
      <c r="F436" s="267"/>
      <c r="G436" s="279" t="s">
        <v>1282</v>
      </c>
      <c r="H436" s="279"/>
      <c r="I436" s="23" t="s">
        <v>935</v>
      </c>
      <c r="J436" s="281">
        <v>40891605.806585141</v>
      </c>
      <c r="K436" s="267"/>
      <c r="M436" s="267"/>
      <c r="N436" s="351"/>
      <c r="AB436" s="282"/>
    </row>
    <row r="437" spans="2:28" s="23" customFormat="1" ht="17" x14ac:dyDescent="0.5">
      <c r="B437" s="23" t="s">
        <v>1108</v>
      </c>
      <c r="C437" s="23" t="s">
        <v>1107</v>
      </c>
      <c r="D437" s="23" t="s">
        <v>1002</v>
      </c>
      <c r="E437" s="23" t="s">
        <v>1276</v>
      </c>
      <c r="F437" s="267"/>
      <c r="G437" s="279" t="s">
        <v>1282</v>
      </c>
      <c r="H437" s="279"/>
      <c r="I437" s="23" t="s">
        <v>935</v>
      </c>
      <c r="J437" s="281">
        <v>5592225.330078708</v>
      </c>
      <c r="K437" s="267"/>
      <c r="M437" s="267"/>
      <c r="N437" s="351"/>
      <c r="AB437" s="282"/>
    </row>
    <row r="438" spans="2:28" s="23" customFormat="1" ht="17" x14ac:dyDescent="0.5">
      <c r="B438" s="23" t="s">
        <v>1108</v>
      </c>
      <c r="C438" s="23" t="s">
        <v>1107</v>
      </c>
      <c r="D438" s="23" t="s">
        <v>1269</v>
      </c>
      <c r="E438" s="23" t="s">
        <v>1277</v>
      </c>
      <c r="F438" s="267"/>
      <c r="G438" s="279" t="s">
        <v>1282</v>
      </c>
      <c r="H438" s="279"/>
      <c r="I438" s="23" t="s">
        <v>935</v>
      </c>
      <c r="J438" s="281">
        <v>543610.32400000002</v>
      </c>
      <c r="K438" s="267"/>
      <c r="M438" s="267"/>
      <c r="N438" s="351"/>
      <c r="AB438" s="282"/>
    </row>
    <row r="439" spans="2:28" s="23" customFormat="1" ht="17" x14ac:dyDescent="0.5">
      <c r="B439" s="23" t="s">
        <v>1108</v>
      </c>
      <c r="C439" s="23" t="s">
        <v>1107</v>
      </c>
      <c r="D439" s="23" t="s">
        <v>1010</v>
      </c>
      <c r="E439" s="23" t="s">
        <v>1251</v>
      </c>
      <c r="F439" s="267"/>
      <c r="G439" s="279" t="s">
        <v>1282</v>
      </c>
      <c r="H439" s="279"/>
      <c r="I439" s="23" t="s">
        <v>935</v>
      </c>
      <c r="J439" s="281">
        <v>10000</v>
      </c>
      <c r="K439" s="267"/>
      <c r="M439" s="267"/>
      <c r="N439" s="351"/>
      <c r="AB439" s="282"/>
    </row>
    <row r="440" spans="2:28" s="23" customFormat="1" ht="17" x14ac:dyDescent="0.5">
      <c r="B440" s="23" t="s">
        <v>1108</v>
      </c>
      <c r="C440" s="23" t="s">
        <v>1107</v>
      </c>
      <c r="D440" s="23" t="s">
        <v>1012</v>
      </c>
      <c r="E440" s="23" t="s">
        <v>1255</v>
      </c>
      <c r="F440" s="267"/>
      <c r="G440" s="279" t="s">
        <v>1282</v>
      </c>
      <c r="H440" s="279"/>
      <c r="I440" s="23" t="s">
        <v>935</v>
      </c>
      <c r="J440" s="281">
        <v>453712.5</v>
      </c>
      <c r="K440" s="267"/>
      <c r="M440" s="267"/>
      <c r="N440" s="351"/>
      <c r="AB440" s="282"/>
    </row>
    <row r="441" spans="2:28" s="23" customFormat="1" ht="17" x14ac:dyDescent="0.5">
      <c r="B441" s="23" t="s">
        <v>1108</v>
      </c>
      <c r="C441" s="23" t="s">
        <v>1107</v>
      </c>
      <c r="D441" s="23" t="s">
        <v>999</v>
      </c>
      <c r="E441" s="23" t="s">
        <v>1230</v>
      </c>
      <c r="F441" s="267"/>
      <c r="G441" s="279" t="s">
        <v>1282</v>
      </c>
      <c r="H441" s="279"/>
      <c r="I441" s="23" t="s">
        <v>935</v>
      </c>
      <c r="J441" s="281">
        <v>136793.15798123923</v>
      </c>
      <c r="K441" s="267"/>
      <c r="M441" s="267"/>
      <c r="N441" s="351"/>
      <c r="AB441" s="282"/>
    </row>
    <row r="442" spans="2:28" s="23" customFormat="1" ht="17" x14ac:dyDescent="0.5">
      <c r="B442" s="23" t="s">
        <v>1108</v>
      </c>
      <c r="C442" s="23" t="s">
        <v>1107</v>
      </c>
      <c r="D442" s="23" t="s">
        <v>999</v>
      </c>
      <c r="E442" s="23" t="s">
        <v>1271</v>
      </c>
      <c r="F442" s="267"/>
      <c r="G442" s="279" t="s">
        <v>1282</v>
      </c>
      <c r="H442" s="279"/>
      <c r="I442" s="23" t="s">
        <v>935</v>
      </c>
      <c r="J442" s="281">
        <v>7007755.7699999996</v>
      </c>
      <c r="K442" s="267"/>
      <c r="M442" s="267"/>
      <c r="N442" s="351"/>
      <c r="AB442" s="282"/>
    </row>
    <row r="443" spans="2:28" s="23" customFormat="1" ht="17" x14ac:dyDescent="0.5">
      <c r="B443" s="23" t="s">
        <v>1108</v>
      </c>
      <c r="C443" s="23" t="s">
        <v>1107</v>
      </c>
      <c r="D443" s="23" t="s">
        <v>1008</v>
      </c>
      <c r="E443" s="23" t="s">
        <v>1278</v>
      </c>
      <c r="F443" s="267"/>
      <c r="G443" s="279" t="s">
        <v>1282</v>
      </c>
      <c r="H443" s="279"/>
      <c r="I443" s="23" t="s">
        <v>935</v>
      </c>
      <c r="J443" s="281">
        <v>3770</v>
      </c>
      <c r="K443" s="267"/>
      <c r="M443" s="267"/>
      <c r="N443" s="351"/>
      <c r="AB443" s="282"/>
    </row>
    <row r="444" spans="2:28" s="23" customFormat="1" ht="17" x14ac:dyDescent="0.5">
      <c r="B444" s="23" t="s">
        <v>1108</v>
      </c>
      <c r="C444" s="23" t="s">
        <v>1107</v>
      </c>
      <c r="D444" s="23" t="s">
        <v>1008</v>
      </c>
      <c r="E444" s="23" t="s">
        <v>1270</v>
      </c>
      <c r="F444" s="267"/>
      <c r="G444" s="279" t="s">
        <v>1282</v>
      </c>
      <c r="H444" s="279"/>
      <c r="I444" s="23" t="s">
        <v>935</v>
      </c>
      <c r="J444" s="281">
        <v>4154623.0224999902</v>
      </c>
      <c r="K444" s="267"/>
      <c r="M444" s="267"/>
      <c r="N444" s="351"/>
      <c r="AB444" s="282"/>
    </row>
    <row r="445" spans="2:28" s="23" customFormat="1" ht="17" x14ac:dyDescent="0.5">
      <c r="B445" s="23" t="s">
        <v>1108</v>
      </c>
      <c r="C445" s="23" t="s">
        <v>1107</v>
      </c>
      <c r="D445" s="23" t="s">
        <v>1008</v>
      </c>
      <c r="E445" s="23" t="s">
        <v>1233</v>
      </c>
      <c r="F445" s="267"/>
      <c r="G445" s="279" t="s">
        <v>1282</v>
      </c>
      <c r="H445" s="279"/>
      <c r="I445" s="23" t="s">
        <v>935</v>
      </c>
      <c r="J445" s="281">
        <v>248789.04</v>
      </c>
      <c r="K445" s="267"/>
      <c r="M445" s="267"/>
      <c r="N445" s="351"/>
      <c r="AB445" s="282"/>
    </row>
    <row r="446" spans="2:28" s="23" customFormat="1" ht="17" x14ac:dyDescent="0.5">
      <c r="B446" s="23" t="s">
        <v>1108</v>
      </c>
      <c r="C446" s="23" t="s">
        <v>1107</v>
      </c>
      <c r="D446" s="23" t="s">
        <v>1008</v>
      </c>
      <c r="E446" s="23" t="s">
        <v>1236</v>
      </c>
      <c r="F446" s="267"/>
      <c r="G446" s="279" t="s">
        <v>1282</v>
      </c>
      <c r="H446" s="279"/>
      <c r="I446" s="23" t="s">
        <v>935</v>
      </c>
      <c r="J446" s="281">
        <v>2662841.9949999992</v>
      </c>
      <c r="K446" s="267"/>
      <c r="M446" s="267"/>
      <c r="N446" s="351"/>
      <c r="AB446" s="282"/>
    </row>
    <row r="447" spans="2:28" s="23" customFormat="1" ht="17" x14ac:dyDescent="0.5">
      <c r="B447" s="23" t="s">
        <v>1108</v>
      </c>
      <c r="C447" s="23" t="s">
        <v>1107</v>
      </c>
      <c r="D447" s="23" t="s">
        <v>1001</v>
      </c>
      <c r="E447" s="23" t="s">
        <v>1223</v>
      </c>
      <c r="F447" s="267"/>
      <c r="G447" s="279" t="s">
        <v>1282</v>
      </c>
      <c r="H447" s="279"/>
      <c r="I447" s="23" t="s">
        <v>935</v>
      </c>
      <c r="J447" s="281">
        <v>252131.00031044747</v>
      </c>
      <c r="K447" s="267"/>
      <c r="M447" s="267"/>
      <c r="N447" s="351"/>
      <c r="AB447" s="282"/>
    </row>
    <row r="448" spans="2:28" s="23" customFormat="1" ht="17" x14ac:dyDescent="0.5">
      <c r="B448" s="23" t="s">
        <v>1108</v>
      </c>
      <c r="C448" s="23" t="s">
        <v>1107</v>
      </c>
      <c r="D448" s="23" t="s">
        <v>1001</v>
      </c>
      <c r="E448" s="23" t="s">
        <v>1224</v>
      </c>
      <c r="F448" s="267"/>
      <c r="G448" s="279" t="s">
        <v>1282</v>
      </c>
      <c r="H448" s="279"/>
      <c r="I448" s="23" t="s">
        <v>935</v>
      </c>
      <c r="J448" s="281">
        <v>128089.36936175653</v>
      </c>
      <c r="K448" s="267"/>
      <c r="M448" s="267"/>
      <c r="N448" s="351"/>
      <c r="AB448" s="282"/>
    </row>
    <row r="449" spans="2:28" s="23" customFormat="1" ht="17" x14ac:dyDescent="0.5">
      <c r="B449" s="23" t="s">
        <v>1108</v>
      </c>
      <c r="C449" s="23" t="s">
        <v>1107</v>
      </c>
      <c r="D449" s="23" t="s">
        <v>1001</v>
      </c>
      <c r="E449" s="23" t="s">
        <v>1238</v>
      </c>
      <c r="F449" s="267"/>
      <c r="G449" s="279" t="s">
        <v>1282</v>
      </c>
      <c r="H449" s="279"/>
      <c r="I449" s="23" t="s">
        <v>935</v>
      </c>
      <c r="J449" s="281">
        <v>275767.6870506882</v>
      </c>
      <c r="K449" s="267"/>
      <c r="M449" s="267"/>
      <c r="N449" s="351"/>
      <c r="AB449" s="282"/>
    </row>
    <row r="450" spans="2:28" s="23" customFormat="1" ht="17" x14ac:dyDescent="0.5">
      <c r="B450" s="23" t="s">
        <v>1108</v>
      </c>
      <c r="C450" s="23" t="s">
        <v>1107</v>
      </c>
      <c r="D450" s="23" t="s">
        <v>1001</v>
      </c>
      <c r="E450" s="23" t="s">
        <v>1260</v>
      </c>
      <c r="F450" s="267"/>
      <c r="G450" s="279" t="s">
        <v>1282</v>
      </c>
      <c r="H450" s="279"/>
      <c r="I450" s="23" t="s">
        <v>935</v>
      </c>
      <c r="J450" s="281">
        <v>1472386.7968516974</v>
      </c>
      <c r="K450" s="267"/>
      <c r="M450" s="267"/>
      <c r="N450" s="351"/>
      <c r="AB450" s="282"/>
    </row>
    <row r="451" spans="2:28" s="23" customFormat="1" ht="17" x14ac:dyDescent="0.5">
      <c r="B451" s="23" t="s">
        <v>1108</v>
      </c>
      <c r="C451" s="23" t="s">
        <v>1107</v>
      </c>
      <c r="D451" s="23" t="s">
        <v>1001</v>
      </c>
      <c r="E451" s="23" t="s">
        <v>1256</v>
      </c>
      <c r="F451" s="267"/>
      <c r="G451" s="279" t="s">
        <v>1282</v>
      </c>
      <c r="H451" s="279"/>
      <c r="I451" s="23" t="s">
        <v>935</v>
      </c>
      <c r="J451" s="281">
        <v>47079007.442308508</v>
      </c>
      <c r="K451" s="267"/>
      <c r="M451" s="267"/>
      <c r="N451" s="351"/>
      <c r="AB451" s="282"/>
    </row>
    <row r="452" spans="2:28" s="23" customFormat="1" ht="17" x14ac:dyDescent="0.5">
      <c r="B452" s="23" t="s">
        <v>1108</v>
      </c>
      <c r="C452" s="23" t="s">
        <v>1107</v>
      </c>
      <c r="D452" s="23" t="s">
        <v>1001</v>
      </c>
      <c r="E452" s="23" t="s">
        <v>1257</v>
      </c>
      <c r="F452" s="267"/>
      <c r="G452" s="279" t="s">
        <v>1282</v>
      </c>
      <c r="H452" s="279"/>
      <c r="I452" s="23" t="s">
        <v>935</v>
      </c>
      <c r="J452" s="281">
        <v>2052309.9884647459</v>
      </c>
      <c r="K452" s="267"/>
      <c r="M452" s="267"/>
      <c r="N452" s="351"/>
      <c r="AB452" s="282"/>
    </row>
    <row r="453" spans="2:28" s="23" customFormat="1" ht="17" x14ac:dyDescent="0.5">
      <c r="B453" s="23" t="s">
        <v>1108</v>
      </c>
      <c r="C453" s="23" t="s">
        <v>1107</v>
      </c>
      <c r="D453" s="23" t="s">
        <v>1229</v>
      </c>
      <c r="E453" s="23" t="s">
        <v>1228</v>
      </c>
      <c r="F453" s="267"/>
      <c r="G453" s="279" t="s">
        <v>1282</v>
      </c>
      <c r="H453" s="279"/>
      <c r="I453" s="23" t="s">
        <v>935</v>
      </c>
      <c r="J453" s="281">
        <v>11779.2</v>
      </c>
      <c r="K453" s="267"/>
      <c r="M453" s="267"/>
      <c r="N453" s="351"/>
      <c r="AB453" s="282"/>
    </row>
    <row r="454" spans="2:28" s="23" customFormat="1" ht="17" x14ac:dyDescent="0.5">
      <c r="B454" s="23" t="s">
        <v>1108</v>
      </c>
      <c r="C454" s="23" t="s">
        <v>1107</v>
      </c>
      <c r="D454" s="23" t="s">
        <v>1229</v>
      </c>
      <c r="E454" s="23" t="s">
        <v>1241</v>
      </c>
      <c r="F454" s="267"/>
      <c r="G454" s="279" t="s">
        <v>1282</v>
      </c>
      <c r="H454" s="279"/>
      <c r="I454" s="23" t="s">
        <v>935</v>
      </c>
      <c r="J454" s="281">
        <v>5735689.7699999996</v>
      </c>
      <c r="K454" s="267"/>
      <c r="M454" s="267"/>
      <c r="N454" s="351"/>
      <c r="AB454" s="282"/>
    </row>
    <row r="455" spans="2:28" s="23" customFormat="1" ht="17" x14ac:dyDescent="0.5">
      <c r="B455" s="23" t="s">
        <v>1108</v>
      </c>
      <c r="C455" s="23" t="s">
        <v>1107</v>
      </c>
      <c r="D455" s="23" t="s">
        <v>1229</v>
      </c>
      <c r="E455" s="23" t="s">
        <v>1237</v>
      </c>
      <c r="F455" s="267"/>
      <c r="G455" s="279" t="s">
        <v>1282</v>
      </c>
      <c r="H455" s="279"/>
      <c r="I455" s="23" t="s">
        <v>935</v>
      </c>
      <c r="J455" s="281">
        <v>5400000</v>
      </c>
      <c r="K455" s="267"/>
      <c r="M455" s="267"/>
      <c r="N455" s="351"/>
      <c r="AB455" s="282"/>
    </row>
    <row r="456" spans="2:28" s="23" customFormat="1" ht="17" x14ac:dyDescent="0.5">
      <c r="B456" s="23" t="s">
        <v>1108</v>
      </c>
      <c r="C456" s="23" t="s">
        <v>1107</v>
      </c>
      <c r="D456" s="23" t="s">
        <v>1229</v>
      </c>
      <c r="E456" s="23" t="s">
        <v>1240</v>
      </c>
      <c r="F456" s="267"/>
      <c r="G456" s="279" t="s">
        <v>1282</v>
      </c>
      <c r="H456" s="279"/>
      <c r="I456" s="23" t="s">
        <v>935</v>
      </c>
      <c r="J456" s="281">
        <v>7115596.6100000003</v>
      </c>
      <c r="K456" s="267"/>
      <c r="M456" s="267"/>
      <c r="N456" s="351"/>
      <c r="AB456" s="282"/>
    </row>
    <row r="457" spans="2:28" s="23" customFormat="1" ht="17" x14ac:dyDescent="0.5">
      <c r="B457" s="23" t="s">
        <v>1108</v>
      </c>
      <c r="C457" s="23" t="s">
        <v>1107</v>
      </c>
      <c r="D457" s="23" t="s">
        <v>1010</v>
      </c>
      <c r="E457" s="23" t="s">
        <v>1246</v>
      </c>
      <c r="F457" s="267"/>
      <c r="G457" s="279" t="s">
        <v>1282</v>
      </c>
      <c r="H457" s="279"/>
      <c r="I457" s="23" t="s">
        <v>935</v>
      </c>
      <c r="J457" s="281">
        <v>1117.92</v>
      </c>
      <c r="K457" s="267"/>
      <c r="M457" s="267"/>
      <c r="N457" s="351"/>
      <c r="AB457" s="282"/>
    </row>
    <row r="458" spans="2:28" s="23" customFormat="1" ht="17" x14ac:dyDescent="0.5">
      <c r="B458" s="23" t="s">
        <v>1110</v>
      </c>
      <c r="C458" s="23" t="s">
        <v>1109</v>
      </c>
      <c r="D458" s="23" t="s">
        <v>1008</v>
      </c>
      <c r="E458" s="23" t="s">
        <v>1243</v>
      </c>
      <c r="F458" s="267"/>
      <c r="G458" s="279" t="s">
        <v>1282</v>
      </c>
      <c r="H458" s="279"/>
      <c r="I458" s="23" t="s">
        <v>935</v>
      </c>
      <c r="J458" s="281">
        <v>14471.08</v>
      </c>
      <c r="K458" s="267"/>
      <c r="M458" s="267"/>
      <c r="N458" s="351"/>
      <c r="AB458" s="282"/>
    </row>
    <row r="459" spans="2:28" s="23" customFormat="1" ht="17" x14ac:dyDescent="0.5">
      <c r="B459" s="23" t="s">
        <v>1110</v>
      </c>
      <c r="C459" s="23" t="s">
        <v>1109</v>
      </c>
      <c r="D459" s="23" t="s">
        <v>999</v>
      </c>
      <c r="E459" s="23" t="s">
        <v>1230</v>
      </c>
      <c r="F459" s="267"/>
      <c r="G459" s="279" t="s">
        <v>1282</v>
      </c>
      <c r="H459" s="279"/>
      <c r="I459" s="23" t="s">
        <v>935</v>
      </c>
      <c r="J459" s="281">
        <v>3968.8578576689656</v>
      </c>
      <c r="K459" s="267"/>
      <c r="M459" s="267"/>
      <c r="N459" s="351"/>
      <c r="AB459" s="282"/>
    </row>
    <row r="460" spans="2:28" s="23" customFormat="1" ht="17" x14ac:dyDescent="0.5">
      <c r="B460" s="23" t="s">
        <v>1110</v>
      </c>
      <c r="C460" s="23" t="s">
        <v>1109</v>
      </c>
      <c r="D460" s="23" t="s">
        <v>1008</v>
      </c>
      <c r="E460" s="23" t="s">
        <v>1278</v>
      </c>
      <c r="F460" s="267"/>
      <c r="G460" s="279" t="s">
        <v>1282</v>
      </c>
      <c r="H460" s="279"/>
      <c r="I460" s="23" t="s">
        <v>935</v>
      </c>
      <c r="J460" s="281">
        <v>0.47784561629910094</v>
      </c>
      <c r="K460" s="267"/>
      <c r="M460" s="267"/>
      <c r="N460" s="351"/>
      <c r="AB460" s="282"/>
    </row>
    <row r="461" spans="2:28" s="23" customFormat="1" ht="17" x14ac:dyDescent="0.5">
      <c r="B461" s="23" t="s">
        <v>1110</v>
      </c>
      <c r="C461" s="23" t="s">
        <v>1109</v>
      </c>
      <c r="D461" s="23" t="s">
        <v>1001</v>
      </c>
      <c r="E461" s="23" t="s">
        <v>1223</v>
      </c>
      <c r="F461" s="267"/>
      <c r="G461" s="279" t="s">
        <v>1282</v>
      </c>
      <c r="H461" s="279"/>
      <c r="I461" s="23" t="s">
        <v>935</v>
      </c>
      <c r="J461" s="281">
        <v>529539.79604666447</v>
      </c>
      <c r="K461" s="267"/>
      <c r="M461" s="267"/>
      <c r="N461" s="351"/>
      <c r="AB461" s="282"/>
    </row>
    <row r="462" spans="2:28" s="23" customFormat="1" ht="17" x14ac:dyDescent="0.5">
      <c r="B462" s="23" t="s">
        <v>1110</v>
      </c>
      <c r="C462" s="23" t="s">
        <v>1109</v>
      </c>
      <c r="D462" s="23" t="s">
        <v>1001</v>
      </c>
      <c r="E462" s="23" t="s">
        <v>1224</v>
      </c>
      <c r="F462" s="267"/>
      <c r="G462" s="279" t="s">
        <v>1282</v>
      </c>
      <c r="H462" s="279"/>
      <c r="I462" s="23" t="s">
        <v>935</v>
      </c>
      <c r="J462" s="281">
        <v>202782.42623828974</v>
      </c>
      <c r="K462" s="267"/>
      <c r="M462" s="267"/>
      <c r="N462" s="351"/>
      <c r="AB462" s="282"/>
    </row>
    <row r="463" spans="2:28" s="23" customFormat="1" ht="17" x14ac:dyDescent="0.5">
      <c r="B463" s="23" t="s">
        <v>1110</v>
      </c>
      <c r="C463" s="23" t="s">
        <v>1109</v>
      </c>
      <c r="D463" s="23" t="s">
        <v>1001</v>
      </c>
      <c r="E463" s="23" t="s">
        <v>1256</v>
      </c>
      <c r="F463" s="267"/>
      <c r="G463" s="279" t="s">
        <v>1282</v>
      </c>
      <c r="H463" s="279"/>
      <c r="I463" s="23" t="s">
        <v>935</v>
      </c>
      <c r="J463" s="281">
        <v>1397.7500228270198</v>
      </c>
      <c r="K463" s="267"/>
      <c r="M463" s="267"/>
      <c r="N463" s="351"/>
      <c r="AB463" s="282"/>
    </row>
    <row r="464" spans="2:28" s="23" customFormat="1" ht="17" x14ac:dyDescent="0.5">
      <c r="B464" s="23" t="s">
        <v>1110</v>
      </c>
      <c r="C464" s="23" t="s">
        <v>1109</v>
      </c>
      <c r="D464" s="23" t="s">
        <v>1001</v>
      </c>
      <c r="E464" s="23" t="s">
        <v>1257</v>
      </c>
      <c r="F464" s="267"/>
      <c r="G464" s="279" t="s">
        <v>1282</v>
      </c>
      <c r="H464" s="279"/>
      <c r="I464" s="23" t="s">
        <v>935</v>
      </c>
      <c r="J464" s="281">
        <v>715306.46352449188</v>
      </c>
      <c r="K464" s="267"/>
      <c r="M464" s="267"/>
      <c r="N464" s="351"/>
      <c r="AB464" s="282"/>
    </row>
    <row r="465" spans="2:28" s="23" customFormat="1" ht="17" x14ac:dyDescent="0.5">
      <c r="B465" s="23" t="s">
        <v>1110</v>
      </c>
      <c r="C465" s="23" t="s">
        <v>1109</v>
      </c>
      <c r="D465" s="23" t="s">
        <v>1010</v>
      </c>
      <c r="E465" s="23" t="s">
        <v>1246</v>
      </c>
      <c r="F465" s="267"/>
      <c r="G465" s="279" t="s">
        <v>1282</v>
      </c>
      <c r="H465" s="279"/>
      <c r="I465" s="23" t="s">
        <v>935</v>
      </c>
      <c r="J465" s="281">
        <v>62032.24</v>
      </c>
      <c r="K465" s="267"/>
      <c r="M465" s="267"/>
      <c r="N465" s="351"/>
      <c r="AB465" s="282"/>
    </row>
    <row r="466" spans="2:28" s="23" customFormat="1" ht="17" x14ac:dyDescent="0.5">
      <c r="B466" s="23" t="s">
        <v>1110</v>
      </c>
      <c r="C466" s="23" t="s">
        <v>1109</v>
      </c>
      <c r="D466" s="23" t="s">
        <v>1002</v>
      </c>
      <c r="E466" s="23" t="s">
        <v>1276</v>
      </c>
      <c r="F466" s="267"/>
      <c r="G466" s="279" t="s">
        <v>1282</v>
      </c>
      <c r="H466" s="279"/>
      <c r="I466" s="23" t="s">
        <v>935</v>
      </c>
      <c r="J466" s="281">
        <v>18.930599772338521</v>
      </c>
      <c r="K466" s="267"/>
      <c r="M466" s="267"/>
      <c r="N466" s="351"/>
      <c r="AB466" s="282"/>
    </row>
    <row r="467" spans="2:28" s="23" customFormat="1" ht="17" x14ac:dyDescent="0.5">
      <c r="B467" s="23" t="s">
        <v>1110</v>
      </c>
      <c r="C467" s="23" t="s">
        <v>1109</v>
      </c>
      <c r="D467" s="23" t="s">
        <v>1002</v>
      </c>
      <c r="E467" s="23" t="s">
        <v>1242</v>
      </c>
      <c r="F467" s="267"/>
      <c r="G467" s="279" t="s">
        <v>1282</v>
      </c>
      <c r="H467" s="279"/>
      <c r="I467" s="23" t="s">
        <v>935</v>
      </c>
      <c r="J467" s="281">
        <v>14513.377851094785</v>
      </c>
      <c r="K467" s="267"/>
      <c r="M467" s="267"/>
      <c r="N467" s="351"/>
      <c r="AB467" s="282"/>
    </row>
    <row r="468" spans="2:28" s="23" customFormat="1" ht="17" x14ac:dyDescent="0.5">
      <c r="B468" s="23" t="s">
        <v>1110</v>
      </c>
      <c r="C468" s="23" t="s">
        <v>1109</v>
      </c>
      <c r="D468" s="23" t="s">
        <v>999</v>
      </c>
      <c r="E468" s="23" t="s">
        <v>1245</v>
      </c>
      <c r="F468" s="267"/>
      <c r="G468" s="279" t="s">
        <v>1282</v>
      </c>
      <c r="H468" s="279"/>
      <c r="I468" s="23" t="s">
        <v>935</v>
      </c>
      <c r="J468" s="281">
        <v>294.48</v>
      </c>
      <c r="K468" s="267"/>
      <c r="M468" s="267"/>
      <c r="N468" s="351"/>
      <c r="AB468" s="282"/>
    </row>
    <row r="469" spans="2:28" s="23" customFormat="1" ht="17" x14ac:dyDescent="0.5">
      <c r="B469" s="23" t="s">
        <v>1112</v>
      </c>
      <c r="C469" s="23" t="s">
        <v>1111</v>
      </c>
      <c r="D469" s="23" t="s">
        <v>1010</v>
      </c>
      <c r="E469" s="23" t="s">
        <v>1246</v>
      </c>
      <c r="F469" s="267"/>
      <c r="G469" s="279" t="s">
        <v>1282</v>
      </c>
      <c r="H469" s="279"/>
      <c r="I469" s="23" t="s">
        <v>935</v>
      </c>
      <c r="J469" s="281">
        <v>220464.00999999899</v>
      </c>
      <c r="K469" s="267"/>
      <c r="M469" s="267"/>
      <c r="N469" s="351"/>
      <c r="AB469" s="282"/>
    </row>
    <row r="470" spans="2:28" s="23" customFormat="1" ht="17" x14ac:dyDescent="0.5">
      <c r="B470" s="23" t="s">
        <v>1112</v>
      </c>
      <c r="C470" s="23" t="s">
        <v>1111</v>
      </c>
      <c r="D470" s="23" t="s">
        <v>999</v>
      </c>
      <c r="E470" s="23" t="s">
        <v>1245</v>
      </c>
      <c r="F470" s="267"/>
      <c r="G470" s="279" t="s">
        <v>1282</v>
      </c>
      <c r="H470" s="279"/>
      <c r="I470" s="23" t="s">
        <v>935</v>
      </c>
      <c r="J470" s="281">
        <v>181019.32</v>
      </c>
      <c r="K470" s="267"/>
      <c r="M470" s="267"/>
      <c r="N470" s="351"/>
      <c r="AB470" s="282"/>
    </row>
    <row r="471" spans="2:28" s="23" customFormat="1" ht="17" x14ac:dyDescent="0.5">
      <c r="B471" s="23" t="s">
        <v>1112</v>
      </c>
      <c r="C471" s="23" t="s">
        <v>1111</v>
      </c>
      <c r="D471" s="23" t="s">
        <v>1010</v>
      </c>
      <c r="E471" s="23" t="s">
        <v>1251</v>
      </c>
      <c r="F471" s="267"/>
      <c r="G471" s="279" t="s">
        <v>1282</v>
      </c>
      <c r="H471" s="279"/>
      <c r="I471" s="23" t="s">
        <v>935</v>
      </c>
      <c r="J471" s="281">
        <v>8000</v>
      </c>
      <c r="K471" s="267"/>
      <c r="M471" s="267"/>
      <c r="N471" s="351"/>
      <c r="AB471" s="282"/>
    </row>
    <row r="472" spans="2:28" s="23" customFormat="1" ht="17" x14ac:dyDescent="0.5">
      <c r="B472" s="23" t="s">
        <v>1112</v>
      </c>
      <c r="C472" s="23" t="s">
        <v>1111</v>
      </c>
      <c r="D472" s="23" t="s">
        <v>1008</v>
      </c>
      <c r="E472" s="23" t="s">
        <v>1243</v>
      </c>
      <c r="F472" s="267"/>
      <c r="G472" s="279" t="s">
        <v>1282</v>
      </c>
      <c r="H472" s="279"/>
      <c r="I472" s="23" t="s">
        <v>935</v>
      </c>
      <c r="J472" s="281">
        <v>24237.601999999999</v>
      </c>
      <c r="K472" s="267"/>
      <c r="M472" s="267"/>
      <c r="N472" s="351"/>
      <c r="AB472" s="282"/>
    </row>
    <row r="473" spans="2:28" s="23" customFormat="1" ht="17" x14ac:dyDescent="0.5">
      <c r="B473" s="23" t="s">
        <v>1112</v>
      </c>
      <c r="C473" s="23" t="s">
        <v>1111</v>
      </c>
      <c r="D473" s="23" t="s">
        <v>1008</v>
      </c>
      <c r="E473" s="23" t="s">
        <v>1278</v>
      </c>
      <c r="F473" s="267"/>
      <c r="G473" s="279" t="s">
        <v>1282</v>
      </c>
      <c r="H473" s="279"/>
      <c r="I473" s="23" t="s">
        <v>935</v>
      </c>
      <c r="J473" s="281">
        <v>0.45045319243482124</v>
      </c>
      <c r="K473" s="267"/>
      <c r="M473" s="267"/>
      <c r="N473" s="351"/>
      <c r="AB473" s="282"/>
    </row>
    <row r="474" spans="2:28" s="23" customFormat="1" ht="17" x14ac:dyDescent="0.5">
      <c r="B474" s="23" t="s">
        <v>1112</v>
      </c>
      <c r="C474" s="23" t="s">
        <v>1111</v>
      </c>
      <c r="D474" s="23" t="s">
        <v>1001</v>
      </c>
      <c r="E474" s="23" t="s">
        <v>1257</v>
      </c>
      <c r="F474" s="267"/>
      <c r="G474" s="279" t="s">
        <v>1282</v>
      </c>
      <c r="H474" s="279"/>
      <c r="I474" s="23" t="s">
        <v>935</v>
      </c>
      <c r="J474" s="281">
        <v>1698.1500983083656</v>
      </c>
      <c r="K474" s="267"/>
      <c r="M474" s="267"/>
      <c r="N474" s="351"/>
      <c r="AB474" s="282"/>
    </row>
    <row r="475" spans="2:28" s="23" customFormat="1" ht="17" x14ac:dyDescent="0.5">
      <c r="B475" s="23" t="s">
        <v>1115</v>
      </c>
      <c r="C475" s="23" t="s">
        <v>1114</v>
      </c>
      <c r="D475" s="23" t="s">
        <v>1269</v>
      </c>
      <c r="E475" s="23" t="s">
        <v>1277</v>
      </c>
      <c r="F475" s="267"/>
      <c r="G475" s="279" t="s">
        <v>1282</v>
      </c>
      <c r="H475" s="279"/>
      <c r="I475" s="23" t="s">
        <v>935</v>
      </c>
      <c r="J475" s="281">
        <v>234374.32199999999</v>
      </c>
      <c r="K475" s="267"/>
      <c r="M475" s="267"/>
      <c r="N475" s="351"/>
      <c r="AB475" s="282"/>
    </row>
    <row r="476" spans="2:28" s="23" customFormat="1" ht="17" x14ac:dyDescent="0.5">
      <c r="B476" s="23" t="s">
        <v>1115</v>
      </c>
      <c r="C476" s="23" t="s">
        <v>1114</v>
      </c>
      <c r="D476" s="23" t="s">
        <v>1012</v>
      </c>
      <c r="E476" s="23" t="s">
        <v>1255</v>
      </c>
      <c r="F476" s="267"/>
      <c r="G476" s="279" t="s">
        <v>1282</v>
      </c>
      <c r="H476" s="279"/>
      <c r="I476" s="23" t="s">
        <v>935</v>
      </c>
      <c r="J476" s="281">
        <v>152725</v>
      </c>
      <c r="K476" s="267"/>
      <c r="M476" s="267"/>
      <c r="N476" s="351"/>
      <c r="AB476" s="282"/>
    </row>
    <row r="477" spans="2:28" s="23" customFormat="1" ht="17" x14ac:dyDescent="0.5">
      <c r="B477" s="23" t="s">
        <v>1115</v>
      </c>
      <c r="C477" s="23" t="s">
        <v>1114</v>
      </c>
      <c r="D477" s="23" t="s">
        <v>999</v>
      </c>
      <c r="E477" s="23" t="s">
        <v>1230</v>
      </c>
      <c r="F477" s="267"/>
      <c r="G477" s="279" t="s">
        <v>1282</v>
      </c>
      <c r="H477" s="279"/>
      <c r="I477" s="23" t="s">
        <v>935</v>
      </c>
      <c r="J477" s="281">
        <v>14154.943723786973</v>
      </c>
      <c r="K477" s="267"/>
      <c r="M477" s="267"/>
      <c r="N477" s="351"/>
      <c r="AB477" s="282"/>
    </row>
    <row r="478" spans="2:28" s="23" customFormat="1" ht="17" x14ac:dyDescent="0.5">
      <c r="B478" s="23" t="s">
        <v>1115</v>
      </c>
      <c r="C478" s="23" t="s">
        <v>1114</v>
      </c>
      <c r="D478" s="23" t="s">
        <v>999</v>
      </c>
      <c r="E478" s="23" t="s">
        <v>1271</v>
      </c>
      <c r="F478" s="267"/>
      <c r="G478" s="279" t="s">
        <v>1282</v>
      </c>
      <c r="H478" s="279"/>
      <c r="I478" s="23" t="s">
        <v>935</v>
      </c>
      <c r="J478" s="281">
        <v>4513642.4241671693</v>
      </c>
      <c r="K478" s="267"/>
      <c r="M478" s="267"/>
      <c r="N478" s="351"/>
      <c r="AB478" s="282"/>
    </row>
    <row r="479" spans="2:28" s="23" customFormat="1" ht="17" x14ac:dyDescent="0.5">
      <c r="B479" s="23" t="s">
        <v>1115</v>
      </c>
      <c r="C479" s="23" t="s">
        <v>1114</v>
      </c>
      <c r="D479" s="23" t="s">
        <v>1008</v>
      </c>
      <c r="E479" s="23" t="s">
        <v>1270</v>
      </c>
      <c r="F479" s="267"/>
      <c r="G479" s="279" t="s">
        <v>1282</v>
      </c>
      <c r="H479" s="279"/>
      <c r="I479" s="23" t="s">
        <v>935</v>
      </c>
      <c r="J479" s="281">
        <v>2662608.5424999902</v>
      </c>
      <c r="K479" s="267"/>
      <c r="M479" s="267"/>
      <c r="N479" s="351"/>
      <c r="AB479" s="282"/>
    </row>
    <row r="480" spans="2:28" s="23" customFormat="1" ht="17" x14ac:dyDescent="0.5">
      <c r="B480" s="23" t="s">
        <v>1115</v>
      </c>
      <c r="C480" s="23" t="s">
        <v>1114</v>
      </c>
      <c r="D480" s="23" t="s">
        <v>1008</v>
      </c>
      <c r="E480" s="23" t="s">
        <v>1233</v>
      </c>
      <c r="F480" s="267"/>
      <c r="G480" s="279" t="s">
        <v>1282</v>
      </c>
      <c r="H480" s="279"/>
      <c r="I480" s="23" t="s">
        <v>935</v>
      </c>
      <c r="J480" s="281">
        <v>53776.800000000003</v>
      </c>
      <c r="K480" s="267"/>
      <c r="M480" s="267"/>
      <c r="N480" s="351"/>
      <c r="AB480" s="282"/>
    </row>
    <row r="481" spans="2:28" s="23" customFormat="1" ht="17" x14ac:dyDescent="0.5">
      <c r="B481" s="23" t="s">
        <v>1115</v>
      </c>
      <c r="C481" s="23" t="s">
        <v>1114</v>
      </c>
      <c r="D481" s="23" t="s">
        <v>1008</v>
      </c>
      <c r="E481" s="23" t="s">
        <v>1236</v>
      </c>
      <c r="F481" s="267"/>
      <c r="G481" s="279" t="s">
        <v>1282</v>
      </c>
      <c r="H481" s="279"/>
      <c r="I481" s="23" t="s">
        <v>935</v>
      </c>
      <c r="J481" s="281">
        <v>1130571.551999999</v>
      </c>
      <c r="K481" s="267"/>
      <c r="M481" s="267"/>
      <c r="N481" s="351"/>
      <c r="AB481" s="282"/>
    </row>
    <row r="482" spans="2:28" s="23" customFormat="1" ht="17" x14ac:dyDescent="0.5">
      <c r="B482" s="23" t="s">
        <v>1115</v>
      </c>
      <c r="C482" s="23" t="s">
        <v>1114</v>
      </c>
      <c r="D482" s="23" t="s">
        <v>1001</v>
      </c>
      <c r="E482" s="23" t="s">
        <v>1223</v>
      </c>
      <c r="F482" s="267"/>
      <c r="G482" s="279" t="s">
        <v>1282</v>
      </c>
      <c r="H482" s="279"/>
      <c r="I482" s="23" t="s">
        <v>935</v>
      </c>
      <c r="J482" s="281">
        <v>614089.28164890222</v>
      </c>
      <c r="K482" s="267"/>
      <c r="M482" s="267"/>
      <c r="N482" s="351"/>
      <c r="AB482" s="282"/>
    </row>
    <row r="483" spans="2:28" s="23" customFormat="1" ht="17" x14ac:dyDescent="0.5">
      <c r="B483" s="23" t="s">
        <v>1115</v>
      </c>
      <c r="C483" s="23" t="s">
        <v>1114</v>
      </c>
      <c r="D483" s="23" t="s">
        <v>1001</v>
      </c>
      <c r="E483" s="23" t="s">
        <v>1224</v>
      </c>
      <c r="F483" s="267"/>
      <c r="G483" s="279" t="s">
        <v>1282</v>
      </c>
      <c r="H483" s="279"/>
      <c r="I483" s="23" t="s">
        <v>935</v>
      </c>
      <c r="J483" s="281">
        <v>135064.42758964931</v>
      </c>
      <c r="K483" s="267"/>
      <c r="M483" s="267"/>
      <c r="N483" s="351"/>
      <c r="AB483" s="282"/>
    </row>
    <row r="484" spans="2:28" s="23" customFormat="1" ht="17" x14ac:dyDescent="0.5">
      <c r="B484" s="23" t="s">
        <v>1115</v>
      </c>
      <c r="C484" s="23" t="s">
        <v>1114</v>
      </c>
      <c r="D484" s="23" t="s">
        <v>1001</v>
      </c>
      <c r="E484" s="23" t="s">
        <v>1260</v>
      </c>
      <c r="F484" s="267"/>
      <c r="G484" s="279" t="s">
        <v>1282</v>
      </c>
      <c r="H484" s="279"/>
      <c r="I484" s="23" t="s">
        <v>935</v>
      </c>
      <c r="J484" s="281">
        <v>4301325.9411367252</v>
      </c>
      <c r="K484" s="267"/>
      <c r="M484" s="267"/>
      <c r="N484" s="351"/>
      <c r="AB484" s="282"/>
    </row>
    <row r="485" spans="2:28" s="23" customFormat="1" ht="17" x14ac:dyDescent="0.5">
      <c r="B485" s="23" t="s">
        <v>1115</v>
      </c>
      <c r="C485" s="23" t="s">
        <v>1114</v>
      </c>
      <c r="D485" s="23" t="s">
        <v>1001</v>
      </c>
      <c r="E485" s="23" t="s">
        <v>1256</v>
      </c>
      <c r="F485" s="267"/>
      <c r="G485" s="279" t="s">
        <v>1282</v>
      </c>
      <c r="H485" s="279"/>
      <c r="I485" s="23" t="s">
        <v>935</v>
      </c>
      <c r="J485" s="281">
        <v>36592931.981269665</v>
      </c>
      <c r="K485" s="267"/>
      <c r="M485" s="267"/>
      <c r="N485" s="351"/>
      <c r="AB485" s="282"/>
    </row>
    <row r="486" spans="2:28" s="23" customFormat="1" ht="17" x14ac:dyDescent="0.5">
      <c r="B486" s="23" t="s">
        <v>1115</v>
      </c>
      <c r="C486" s="23" t="s">
        <v>1114</v>
      </c>
      <c r="D486" s="23" t="s">
        <v>1001</v>
      </c>
      <c r="E486" s="23" t="s">
        <v>1257</v>
      </c>
      <c r="F486" s="267"/>
      <c r="G486" s="279" t="s">
        <v>1282</v>
      </c>
      <c r="H486" s="279"/>
      <c r="I486" s="23" t="s">
        <v>935</v>
      </c>
      <c r="J486" s="281">
        <v>485204.51221397688</v>
      </c>
      <c r="K486" s="267"/>
      <c r="M486" s="267"/>
      <c r="N486" s="351"/>
      <c r="AB486" s="282"/>
    </row>
    <row r="487" spans="2:28" s="23" customFormat="1" ht="17" x14ac:dyDescent="0.5">
      <c r="B487" s="23" t="s">
        <v>1115</v>
      </c>
      <c r="C487" s="23" t="s">
        <v>1114</v>
      </c>
      <c r="D487" s="23" t="s">
        <v>1229</v>
      </c>
      <c r="E487" s="23" t="s">
        <v>1241</v>
      </c>
      <c r="F487" s="267"/>
      <c r="G487" s="279" t="s">
        <v>1282</v>
      </c>
      <c r="H487" s="279"/>
      <c r="I487" s="23" t="s">
        <v>935</v>
      </c>
      <c r="J487" s="281">
        <v>8065562.0499999998</v>
      </c>
      <c r="K487" s="267"/>
      <c r="M487" s="267"/>
      <c r="N487" s="351"/>
      <c r="AB487" s="282"/>
    </row>
    <row r="488" spans="2:28" s="23" customFormat="1" ht="17" x14ac:dyDescent="0.5">
      <c r="B488" s="23" t="s">
        <v>1115</v>
      </c>
      <c r="C488" s="23" t="s">
        <v>1114</v>
      </c>
      <c r="D488" s="23" t="s">
        <v>1229</v>
      </c>
      <c r="E488" s="23" t="s">
        <v>1240</v>
      </c>
      <c r="F488" s="267"/>
      <c r="G488" s="279" t="s">
        <v>1282</v>
      </c>
      <c r="H488" s="279"/>
      <c r="I488" s="23" t="s">
        <v>935</v>
      </c>
      <c r="J488" s="281">
        <v>1577404.08</v>
      </c>
      <c r="K488" s="267"/>
      <c r="M488" s="267"/>
      <c r="N488" s="351"/>
      <c r="AB488" s="282"/>
    </row>
    <row r="489" spans="2:28" s="23" customFormat="1" ht="17" x14ac:dyDescent="0.5">
      <c r="B489" s="23" t="s">
        <v>1115</v>
      </c>
      <c r="C489" s="23" t="s">
        <v>1114</v>
      </c>
      <c r="D489" s="23" t="s">
        <v>1002</v>
      </c>
      <c r="E489" s="23" t="s">
        <v>1276</v>
      </c>
      <c r="F489" s="267"/>
      <c r="G489" s="279" t="s">
        <v>1282</v>
      </c>
      <c r="H489" s="279"/>
      <c r="I489" s="23" t="s">
        <v>935</v>
      </c>
      <c r="J489" s="281">
        <v>2471262.1442789403</v>
      </c>
      <c r="K489" s="267"/>
      <c r="M489" s="267"/>
      <c r="N489" s="351"/>
      <c r="AB489" s="282"/>
    </row>
    <row r="490" spans="2:28" s="23" customFormat="1" ht="17" x14ac:dyDescent="0.5">
      <c r="B490" s="23" t="s">
        <v>1115</v>
      </c>
      <c r="C490" s="23" t="s">
        <v>1114</v>
      </c>
      <c r="D490" s="23" t="s">
        <v>1002</v>
      </c>
      <c r="E490" s="23" t="s">
        <v>1242</v>
      </c>
      <c r="F490" s="267"/>
      <c r="G490" s="279" t="s">
        <v>1282</v>
      </c>
      <c r="H490" s="279"/>
      <c r="I490" s="23" t="s">
        <v>935</v>
      </c>
      <c r="J490" s="281">
        <v>4931641.1677694656</v>
      </c>
      <c r="K490" s="267"/>
      <c r="M490" s="267"/>
      <c r="N490" s="351"/>
      <c r="AB490" s="282"/>
    </row>
    <row r="491" spans="2:28" s="23" customFormat="1" ht="17" x14ac:dyDescent="0.5">
      <c r="B491" s="23" t="s">
        <v>1115</v>
      </c>
      <c r="C491" s="23" t="s">
        <v>1114</v>
      </c>
      <c r="D491" s="23" t="s">
        <v>999</v>
      </c>
      <c r="E491" s="23" t="s">
        <v>1245</v>
      </c>
      <c r="F491" s="267"/>
      <c r="G491" s="279" t="s">
        <v>1282</v>
      </c>
      <c r="H491" s="279"/>
      <c r="I491" s="23" t="s">
        <v>935</v>
      </c>
      <c r="J491" s="281">
        <v>2355.84</v>
      </c>
      <c r="K491" s="267"/>
      <c r="M491" s="267"/>
      <c r="N491" s="351"/>
      <c r="AB491" s="282"/>
    </row>
    <row r="492" spans="2:28" s="23" customFormat="1" ht="17" x14ac:dyDescent="0.5">
      <c r="B492" s="23" t="s">
        <v>1115</v>
      </c>
      <c r="C492" s="23" t="s">
        <v>1114</v>
      </c>
      <c r="D492" s="23" t="s">
        <v>1010</v>
      </c>
      <c r="E492" s="23" t="s">
        <v>1246</v>
      </c>
      <c r="F492" s="267"/>
      <c r="G492" s="279" t="s">
        <v>1282</v>
      </c>
      <c r="H492" s="279"/>
      <c r="I492" s="23" t="s">
        <v>935</v>
      </c>
      <c r="J492" s="281">
        <v>2320.84</v>
      </c>
      <c r="K492" s="267"/>
      <c r="M492" s="267"/>
      <c r="N492" s="351"/>
      <c r="AB492" s="282"/>
    </row>
    <row r="493" spans="2:28" s="23" customFormat="1" ht="17" x14ac:dyDescent="0.5">
      <c r="B493" s="23" t="s">
        <v>1117</v>
      </c>
      <c r="C493" s="23" t="s">
        <v>1116</v>
      </c>
      <c r="D493" s="23" t="s">
        <v>1002</v>
      </c>
      <c r="E493" s="23" t="s">
        <v>1242</v>
      </c>
      <c r="F493" s="267"/>
      <c r="G493" s="279" t="s">
        <v>1282</v>
      </c>
      <c r="H493" s="279"/>
      <c r="I493" s="23" t="s">
        <v>935</v>
      </c>
      <c r="J493" s="281">
        <v>5713906.0482471893</v>
      </c>
      <c r="K493" s="267"/>
      <c r="M493" s="267"/>
      <c r="N493" s="351"/>
      <c r="AB493" s="282"/>
    </row>
    <row r="494" spans="2:28" s="23" customFormat="1" ht="17" x14ac:dyDescent="0.5">
      <c r="B494" s="23" t="s">
        <v>1117</v>
      </c>
      <c r="C494" s="23" t="s">
        <v>1116</v>
      </c>
      <c r="D494" s="23" t="s">
        <v>1010</v>
      </c>
      <c r="E494" s="23" t="s">
        <v>1251</v>
      </c>
      <c r="F494" s="267"/>
      <c r="G494" s="279" t="s">
        <v>1282</v>
      </c>
      <c r="H494" s="279"/>
      <c r="I494" s="23" t="s">
        <v>935</v>
      </c>
      <c r="J494" s="281">
        <v>5000</v>
      </c>
      <c r="K494" s="267"/>
      <c r="M494" s="267"/>
      <c r="N494" s="351"/>
      <c r="AB494" s="282"/>
    </row>
    <row r="495" spans="2:28" s="23" customFormat="1" ht="17" x14ac:dyDescent="0.5">
      <c r="B495" s="23" t="s">
        <v>1117</v>
      </c>
      <c r="C495" s="23" t="s">
        <v>1116</v>
      </c>
      <c r="D495" s="23" t="s">
        <v>999</v>
      </c>
      <c r="E495" s="23" t="s">
        <v>1230</v>
      </c>
      <c r="F495" s="267"/>
      <c r="G495" s="279" t="s">
        <v>1282</v>
      </c>
      <c r="H495" s="279"/>
      <c r="I495" s="23" t="s">
        <v>935</v>
      </c>
      <c r="J495" s="281">
        <v>1947.9056970154434</v>
      </c>
      <c r="K495" s="267"/>
      <c r="M495" s="267"/>
      <c r="N495" s="351"/>
      <c r="AB495" s="282"/>
    </row>
    <row r="496" spans="2:28" s="23" customFormat="1" ht="17" x14ac:dyDescent="0.5">
      <c r="B496" s="23" t="s">
        <v>1117</v>
      </c>
      <c r="C496" s="23" t="s">
        <v>1116</v>
      </c>
      <c r="D496" s="23" t="s">
        <v>1001</v>
      </c>
      <c r="E496" s="23" t="s">
        <v>1238</v>
      </c>
      <c r="F496" s="267"/>
      <c r="G496" s="279" t="s">
        <v>1282</v>
      </c>
      <c r="H496" s="279"/>
      <c r="I496" s="23" t="s">
        <v>935</v>
      </c>
      <c r="J496" s="281">
        <v>150557.93923751666</v>
      </c>
      <c r="K496" s="267"/>
      <c r="M496" s="267"/>
      <c r="N496" s="351"/>
      <c r="AB496" s="282"/>
    </row>
    <row r="497" spans="2:28" s="23" customFormat="1" ht="17" x14ac:dyDescent="0.5">
      <c r="B497" s="23" t="s">
        <v>1117</v>
      </c>
      <c r="C497" s="23" t="s">
        <v>1116</v>
      </c>
      <c r="D497" s="23" t="s">
        <v>1001</v>
      </c>
      <c r="E497" s="23" t="s">
        <v>1256</v>
      </c>
      <c r="F497" s="267"/>
      <c r="G497" s="279" t="s">
        <v>1282</v>
      </c>
      <c r="H497" s="279"/>
      <c r="I497" s="23" t="s">
        <v>935</v>
      </c>
      <c r="J497" s="281">
        <v>152.18013257933151</v>
      </c>
      <c r="K497" s="267"/>
      <c r="M497" s="267"/>
      <c r="N497" s="351"/>
      <c r="AB497" s="282"/>
    </row>
    <row r="498" spans="2:28" s="23" customFormat="1" ht="17" x14ac:dyDescent="0.5">
      <c r="B498" s="23" t="s">
        <v>1117</v>
      </c>
      <c r="C498" s="23" t="s">
        <v>1116</v>
      </c>
      <c r="D498" s="23" t="s">
        <v>1001</v>
      </c>
      <c r="E498" s="23" t="s">
        <v>1257</v>
      </c>
      <c r="F498" s="267"/>
      <c r="G498" s="279" t="s">
        <v>1282</v>
      </c>
      <c r="H498" s="279"/>
      <c r="I498" s="23" t="s">
        <v>935</v>
      </c>
      <c r="J498" s="281">
        <v>28073.765362584385</v>
      </c>
      <c r="K498" s="267"/>
      <c r="M498" s="267"/>
      <c r="N498" s="351"/>
      <c r="AB498" s="282"/>
    </row>
    <row r="499" spans="2:28" s="23" customFormat="1" ht="17" x14ac:dyDescent="0.5">
      <c r="B499" s="23" t="s">
        <v>1117</v>
      </c>
      <c r="C499" s="23" t="s">
        <v>1116</v>
      </c>
      <c r="D499" s="23" t="s">
        <v>1010</v>
      </c>
      <c r="E499" s="23" t="s">
        <v>1246</v>
      </c>
      <c r="F499" s="267"/>
      <c r="G499" s="279" t="s">
        <v>1282</v>
      </c>
      <c r="H499" s="279"/>
      <c r="I499" s="23" t="s">
        <v>935</v>
      </c>
      <c r="J499" s="281">
        <v>9411.36</v>
      </c>
      <c r="K499" s="267"/>
      <c r="M499" s="267"/>
      <c r="N499" s="351"/>
      <c r="AB499" s="282"/>
    </row>
    <row r="500" spans="2:28" s="23" customFormat="1" ht="17" x14ac:dyDescent="0.5">
      <c r="B500" s="23" t="s">
        <v>1117</v>
      </c>
      <c r="C500" s="23" t="s">
        <v>1116</v>
      </c>
      <c r="D500" s="23" t="s">
        <v>999</v>
      </c>
      <c r="E500" s="23" t="s">
        <v>1245</v>
      </c>
      <c r="F500" s="267"/>
      <c r="G500" s="279" t="s">
        <v>1282</v>
      </c>
      <c r="H500" s="279"/>
      <c r="I500" s="23" t="s">
        <v>935</v>
      </c>
      <c r="J500" s="281">
        <v>9423.36</v>
      </c>
      <c r="K500" s="267"/>
      <c r="M500" s="267"/>
      <c r="N500" s="351"/>
      <c r="AB500" s="282"/>
    </row>
    <row r="501" spans="2:28" s="23" customFormat="1" ht="17" x14ac:dyDescent="0.5">
      <c r="B501" s="23" t="s">
        <v>1117</v>
      </c>
      <c r="C501" s="23" t="s">
        <v>1116</v>
      </c>
      <c r="D501" s="23" t="s">
        <v>1002</v>
      </c>
      <c r="E501" s="23" t="s">
        <v>1276</v>
      </c>
      <c r="F501" s="267"/>
      <c r="G501" s="279" t="s">
        <v>1282</v>
      </c>
      <c r="H501" s="279"/>
      <c r="I501" s="23" t="s">
        <v>935</v>
      </c>
      <c r="J501" s="281">
        <v>6.1547732820384837</v>
      </c>
      <c r="K501" s="267"/>
      <c r="M501" s="267"/>
      <c r="N501" s="351"/>
      <c r="AB501" s="282"/>
    </row>
    <row r="502" spans="2:28" s="23" customFormat="1" ht="17" x14ac:dyDescent="0.5">
      <c r="B502" s="23" t="s">
        <v>1119</v>
      </c>
      <c r="C502" s="23" t="s">
        <v>1118</v>
      </c>
      <c r="D502" s="23" t="s">
        <v>1002</v>
      </c>
      <c r="E502" s="23" t="s">
        <v>1242</v>
      </c>
      <c r="F502" s="267"/>
      <c r="G502" s="279" t="s">
        <v>1282</v>
      </c>
      <c r="H502" s="279"/>
      <c r="I502" s="23" t="s">
        <v>935</v>
      </c>
      <c r="J502" s="281">
        <v>8034521.2266936125</v>
      </c>
      <c r="K502" s="267"/>
      <c r="M502" s="267"/>
      <c r="N502" s="351"/>
      <c r="AB502" s="282"/>
    </row>
    <row r="503" spans="2:28" s="23" customFormat="1" ht="17" x14ac:dyDescent="0.5">
      <c r="B503" s="23" t="s">
        <v>1119</v>
      </c>
      <c r="C503" s="23" t="s">
        <v>1118</v>
      </c>
      <c r="D503" s="23" t="s">
        <v>1269</v>
      </c>
      <c r="E503" s="23" t="s">
        <v>1277</v>
      </c>
      <c r="F503" s="267"/>
      <c r="G503" s="279" t="s">
        <v>1282</v>
      </c>
      <c r="H503" s="279"/>
      <c r="I503" s="23" t="s">
        <v>935</v>
      </c>
      <c r="J503" s="281">
        <v>798.16</v>
      </c>
      <c r="K503" s="267"/>
      <c r="M503" s="267"/>
      <c r="N503" s="351"/>
      <c r="AB503" s="282"/>
    </row>
    <row r="504" spans="2:28" s="23" customFormat="1" ht="17" x14ac:dyDescent="0.5">
      <c r="B504" s="23" t="s">
        <v>1119</v>
      </c>
      <c r="C504" s="23" t="s">
        <v>1118</v>
      </c>
      <c r="D504" s="23" t="s">
        <v>1010</v>
      </c>
      <c r="E504" s="23" t="s">
        <v>1251</v>
      </c>
      <c r="F504" s="267"/>
      <c r="G504" s="279" t="s">
        <v>1282</v>
      </c>
      <c r="H504" s="279"/>
      <c r="I504" s="23" t="s">
        <v>935</v>
      </c>
      <c r="J504" s="281">
        <v>1500</v>
      </c>
      <c r="K504" s="267"/>
      <c r="M504" s="267"/>
      <c r="N504" s="351"/>
      <c r="AB504" s="282"/>
    </row>
    <row r="505" spans="2:28" s="23" customFormat="1" ht="17" x14ac:dyDescent="0.5">
      <c r="B505" s="23" t="s">
        <v>1119</v>
      </c>
      <c r="C505" s="23" t="s">
        <v>1118</v>
      </c>
      <c r="D505" s="23" t="s">
        <v>1012</v>
      </c>
      <c r="E505" s="23" t="s">
        <v>1255</v>
      </c>
      <c r="F505" s="267"/>
      <c r="G505" s="279" t="s">
        <v>1282</v>
      </c>
      <c r="H505" s="279"/>
      <c r="I505" s="23" t="s">
        <v>935</v>
      </c>
      <c r="J505" s="281">
        <v>82650</v>
      </c>
      <c r="K505" s="267"/>
      <c r="M505" s="267"/>
      <c r="N505" s="351"/>
      <c r="AB505" s="282"/>
    </row>
    <row r="506" spans="2:28" s="23" customFormat="1" ht="17" x14ac:dyDescent="0.5">
      <c r="B506" s="23" t="s">
        <v>1119</v>
      </c>
      <c r="C506" s="23" t="s">
        <v>1118</v>
      </c>
      <c r="D506" s="23" t="s">
        <v>999</v>
      </c>
      <c r="E506" s="23" t="s">
        <v>1226</v>
      </c>
      <c r="F506" s="267"/>
      <c r="G506" s="279" t="s">
        <v>1282</v>
      </c>
      <c r="H506" s="279"/>
      <c r="I506" s="23" t="s">
        <v>935</v>
      </c>
      <c r="J506" s="281">
        <v>2811.84</v>
      </c>
      <c r="K506" s="267"/>
      <c r="M506" s="267"/>
      <c r="N506" s="351"/>
      <c r="AB506" s="282"/>
    </row>
    <row r="507" spans="2:28" s="23" customFormat="1" ht="17" x14ac:dyDescent="0.5">
      <c r="B507" s="23" t="s">
        <v>1119</v>
      </c>
      <c r="C507" s="23" t="s">
        <v>1118</v>
      </c>
      <c r="D507" s="23" t="s">
        <v>999</v>
      </c>
      <c r="E507" s="23" t="s">
        <v>1266</v>
      </c>
      <c r="F507" s="267"/>
      <c r="G507" s="279" t="s">
        <v>1282</v>
      </c>
      <c r="H507" s="279"/>
      <c r="I507" s="23" t="s">
        <v>935</v>
      </c>
      <c r="J507" s="281">
        <v>103500</v>
      </c>
      <c r="K507" s="267"/>
      <c r="M507" s="267"/>
      <c r="N507" s="351"/>
      <c r="AB507" s="282"/>
    </row>
    <row r="508" spans="2:28" s="23" customFormat="1" ht="17" x14ac:dyDescent="0.5">
      <c r="B508" s="23" t="s">
        <v>1119</v>
      </c>
      <c r="C508" s="23" t="s">
        <v>1118</v>
      </c>
      <c r="D508" s="23" t="s">
        <v>999</v>
      </c>
      <c r="E508" s="23" t="s">
        <v>1271</v>
      </c>
      <c r="F508" s="267"/>
      <c r="G508" s="279" t="s">
        <v>1282</v>
      </c>
      <c r="H508" s="279"/>
      <c r="I508" s="23" t="s">
        <v>935</v>
      </c>
      <c r="J508" s="281">
        <v>3669434.62</v>
      </c>
      <c r="K508" s="267"/>
      <c r="M508" s="267"/>
      <c r="N508" s="351"/>
      <c r="AB508" s="282"/>
    </row>
    <row r="509" spans="2:28" s="23" customFormat="1" ht="17" x14ac:dyDescent="0.5">
      <c r="B509" s="23" t="s">
        <v>1119</v>
      </c>
      <c r="C509" s="23" t="s">
        <v>1118</v>
      </c>
      <c r="D509" s="23" t="s">
        <v>1008</v>
      </c>
      <c r="E509" s="23" t="s">
        <v>1228</v>
      </c>
      <c r="F509" s="267"/>
      <c r="G509" s="279" t="s">
        <v>1282</v>
      </c>
      <c r="H509" s="279"/>
      <c r="I509" s="23" t="s">
        <v>935</v>
      </c>
      <c r="J509" s="281">
        <v>26720</v>
      </c>
      <c r="K509" s="267"/>
      <c r="M509" s="267"/>
      <c r="N509" s="351"/>
      <c r="AB509" s="282"/>
    </row>
    <row r="510" spans="2:28" s="23" customFormat="1" ht="17" x14ac:dyDescent="0.5">
      <c r="B510" s="23" t="s">
        <v>1119</v>
      </c>
      <c r="C510" s="23" t="s">
        <v>1118</v>
      </c>
      <c r="D510" s="23" t="s">
        <v>1008</v>
      </c>
      <c r="E510" s="23" t="s">
        <v>1278</v>
      </c>
      <c r="F510" s="267"/>
      <c r="G510" s="279" t="s">
        <v>1282</v>
      </c>
      <c r="H510" s="279"/>
      <c r="I510" s="23" t="s">
        <v>935</v>
      </c>
      <c r="J510" s="281">
        <v>8.7625320339179087</v>
      </c>
      <c r="K510" s="267"/>
      <c r="M510" s="267"/>
      <c r="N510" s="351"/>
      <c r="AB510" s="282"/>
    </row>
    <row r="511" spans="2:28" s="23" customFormat="1" ht="17" x14ac:dyDescent="0.5">
      <c r="B511" s="23" t="s">
        <v>1119</v>
      </c>
      <c r="C511" s="23" t="s">
        <v>1118</v>
      </c>
      <c r="D511" s="23" t="s">
        <v>1008</v>
      </c>
      <c r="E511" s="23" t="s">
        <v>1270</v>
      </c>
      <c r="F511" s="267"/>
      <c r="G511" s="279" t="s">
        <v>1282</v>
      </c>
      <c r="H511" s="279"/>
      <c r="I511" s="23" t="s">
        <v>935</v>
      </c>
      <c r="J511" s="281">
        <v>1391353.14</v>
      </c>
      <c r="K511" s="267"/>
      <c r="M511" s="267"/>
      <c r="N511" s="351"/>
      <c r="AB511" s="282"/>
    </row>
    <row r="512" spans="2:28" s="23" customFormat="1" ht="17" x14ac:dyDescent="0.5">
      <c r="B512" s="23" t="s">
        <v>1119</v>
      </c>
      <c r="C512" s="23" t="s">
        <v>1118</v>
      </c>
      <c r="D512" s="23" t="s">
        <v>1008</v>
      </c>
      <c r="E512" s="23" t="s">
        <v>1231</v>
      </c>
      <c r="F512" s="267"/>
      <c r="G512" s="279" t="s">
        <v>1282</v>
      </c>
      <c r="H512" s="279"/>
      <c r="I512" s="23" t="s">
        <v>935</v>
      </c>
      <c r="J512" s="281">
        <v>7800</v>
      </c>
      <c r="K512" s="267"/>
      <c r="M512" s="267"/>
      <c r="N512" s="351"/>
      <c r="AB512" s="282"/>
    </row>
    <row r="513" spans="2:28" s="23" customFormat="1" ht="17" x14ac:dyDescent="0.5">
      <c r="B513" s="23" t="s">
        <v>1119</v>
      </c>
      <c r="C513" s="23" t="s">
        <v>1118</v>
      </c>
      <c r="D513" s="23" t="s">
        <v>1008</v>
      </c>
      <c r="E513" s="23" t="s">
        <v>1233</v>
      </c>
      <c r="F513" s="267"/>
      <c r="G513" s="279" t="s">
        <v>1282</v>
      </c>
      <c r="H513" s="279"/>
      <c r="I513" s="23" t="s">
        <v>935</v>
      </c>
      <c r="J513" s="281">
        <v>731500</v>
      </c>
      <c r="K513" s="267"/>
      <c r="M513" s="267"/>
      <c r="N513" s="351"/>
      <c r="AB513" s="282"/>
    </row>
    <row r="514" spans="2:28" s="23" customFormat="1" ht="17" x14ac:dyDescent="0.5">
      <c r="B514" s="23" t="s">
        <v>1119</v>
      </c>
      <c r="C514" s="23" t="s">
        <v>1118</v>
      </c>
      <c r="D514" s="23" t="s">
        <v>1008</v>
      </c>
      <c r="E514" s="23" t="s">
        <v>1236</v>
      </c>
      <c r="F514" s="267"/>
      <c r="G514" s="279" t="s">
        <v>1282</v>
      </c>
      <c r="H514" s="279"/>
      <c r="I514" s="23" t="s">
        <v>935</v>
      </c>
      <c r="J514" s="281">
        <v>836607.21</v>
      </c>
      <c r="K514" s="267"/>
      <c r="M514" s="267"/>
      <c r="N514" s="351"/>
      <c r="AB514" s="282"/>
    </row>
    <row r="515" spans="2:28" s="23" customFormat="1" ht="17" x14ac:dyDescent="0.5">
      <c r="B515" s="23" t="s">
        <v>1119</v>
      </c>
      <c r="C515" s="23" t="s">
        <v>1118</v>
      </c>
      <c r="D515" s="23" t="s">
        <v>1001</v>
      </c>
      <c r="E515" s="23" t="s">
        <v>1223</v>
      </c>
      <c r="F515" s="267"/>
      <c r="G515" s="279" t="s">
        <v>1282</v>
      </c>
      <c r="H515" s="279"/>
      <c r="I515" s="23" t="s">
        <v>935</v>
      </c>
      <c r="J515" s="281">
        <v>98018.456406479221</v>
      </c>
      <c r="K515" s="267"/>
      <c r="M515" s="267"/>
      <c r="N515" s="351"/>
      <c r="AB515" s="282"/>
    </row>
    <row r="516" spans="2:28" s="23" customFormat="1" ht="17" x14ac:dyDescent="0.5">
      <c r="B516" s="23" t="s">
        <v>1119</v>
      </c>
      <c r="C516" s="23" t="s">
        <v>1118</v>
      </c>
      <c r="D516" s="23" t="s">
        <v>1001</v>
      </c>
      <c r="E516" s="23" t="s">
        <v>1224</v>
      </c>
      <c r="F516" s="267"/>
      <c r="G516" s="279" t="s">
        <v>1282</v>
      </c>
      <c r="H516" s="279"/>
      <c r="I516" s="23" t="s">
        <v>935</v>
      </c>
      <c r="J516" s="281">
        <v>35031.567029261198</v>
      </c>
      <c r="K516" s="267"/>
      <c r="M516" s="267"/>
      <c r="N516" s="351"/>
      <c r="AB516" s="282"/>
    </row>
    <row r="517" spans="2:28" s="23" customFormat="1" ht="17" x14ac:dyDescent="0.5">
      <c r="B517" s="23" t="s">
        <v>1119</v>
      </c>
      <c r="C517" s="23" t="s">
        <v>1118</v>
      </c>
      <c r="D517" s="23" t="s">
        <v>1001</v>
      </c>
      <c r="E517" s="23" t="s">
        <v>1256</v>
      </c>
      <c r="F517" s="267"/>
      <c r="G517" s="279" t="s">
        <v>1282</v>
      </c>
      <c r="H517" s="279"/>
      <c r="I517" s="23" t="s">
        <v>935</v>
      </c>
      <c r="J517" s="281">
        <v>3292370.6145946835</v>
      </c>
      <c r="K517" s="267"/>
      <c r="M517" s="267"/>
      <c r="N517" s="351"/>
      <c r="AB517" s="282"/>
    </row>
    <row r="518" spans="2:28" s="23" customFormat="1" ht="17" x14ac:dyDescent="0.5">
      <c r="B518" s="23" t="s">
        <v>1119</v>
      </c>
      <c r="C518" s="23" t="s">
        <v>1118</v>
      </c>
      <c r="D518" s="23" t="s">
        <v>1001</v>
      </c>
      <c r="E518" s="23" t="s">
        <v>1257</v>
      </c>
      <c r="F518" s="267"/>
      <c r="G518" s="279" t="s">
        <v>1282</v>
      </c>
      <c r="H518" s="279"/>
      <c r="I518" s="23" t="s">
        <v>935</v>
      </c>
      <c r="J518" s="281">
        <v>317951.28470467922</v>
      </c>
      <c r="K518" s="267"/>
      <c r="M518" s="267"/>
      <c r="N518" s="351"/>
      <c r="AB518" s="282"/>
    </row>
    <row r="519" spans="2:28" s="23" customFormat="1" ht="17" x14ac:dyDescent="0.5">
      <c r="B519" s="23" t="s">
        <v>1119</v>
      </c>
      <c r="C519" s="23" t="s">
        <v>1118</v>
      </c>
      <c r="D519" s="23" t="s">
        <v>1002</v>
      </c>
      <c r="E519" s="23" t="s">
        <v>1276</v>
      </c>
      <c r="F519" s="267"/>
      <c r="G519" s="279" t="s">
        <v>1282</v>
      </c>
      <c r="H519" s="279"/>
      <c r="I519" s="23" t="s">
        <v>935</v>
      </c>
      <c r="J519" s="281">
        <v>1212422.1982115791</v>
      </c>
      <c r="K519" s="267"/>
      <c r="M519" s="267"/>
      <c r="N519" s="351"/>
      <c r="AB519" s="282"/>
    </row>
    <row r="520" spans="2:28" s="23" customFormat="1" ht="17" x14ac:dyDescent="0.5">
      <c r="B520" s="23" t="s">
        <v>1119</v>
      </c>
      <c r="C520" s="23" t="s">
        <v>1118</v>
      </c>
      <c r="D520" s="23" t="s">
        <v>1010</v>
      </c>
      <c r="E520" s="23" t="s">
        <v>1246</v>
      </c>
      <c r="F520" s="267"/>
      <c r="G520" s="279" t="s">
        <v>1282</v>
      </c>
      <c r="H520" s="279"/>
      <c r="I520" s="23" t="s">
        <v>935</v>
      </c>
      <c r="J520" s="281">
        <v>5756.72</v>
      </c>
      <c r="K520" s="267"/>
      <c r="M520" s="267"/>
      <c r="N520" s="351"/>
      <c r="AB520" s="282"/>
    </row>
    <row r="521" spans="2:28" s="23" customFormat="1" ht="17" x14ac:dyDescent="0.5">
      <c r="B521" s="23" t="s">
        <v>1119</v>
      </c>
      <c r="C521" s="23" t="s">
        <v>1118</v>
      </c>
      <c r="D521" s="23" t="s">
        <v>999</v>
      </c>
      <c r="E521" s="23" t="s">
        <v>1245</v>
      </c>
      <c r="F521" s="267"/>
      <c r="G521" s="279" t="s">
        <v>1282</v>
      </c>
      <c r="H521" s="279"/>
      <c r="I521" s="23" t="s">
        <v>935</v>
      </c>
      <c r="J521" s="281">
        <v>2944.76</v>
      </c>
      <c r="K521" s="267"/>
      <c r="M521" s="267"/>
      <c r="N521" s="351"/>
      <c r="AB521" s="282"/>
    </row>
    <row r="522" spans="2:28" s="23" customFormat="1" ht="17" x14ac:dyDescent="0.5">
      <c r="B522" s="23" t="s">
        <v>1119</v>
      </c>
      <c r="C522" s="23" t="s">
        <v>1118</v>
      </c>
      <c r="D522" s="23" t="s">
        <v>999</v>
      </c>
      <c r="E522" s="23" t="s">
        <v>1227</v>
      </c>
      <c r="F522" s="267"/>
      <c r="G522" s="279" t="s">
        <v>1282</v>
      </c>
      <c r="H522" s="279"/>
      <c r="I522" s="23" t="s">
        <v>935</v>
      </c>
      <c r="J522" s="281">
        <v>2811.84</v>
      </c>
      <c r="K522" s="267"/>
      <c r="M522" s="267"/>
      <c r="N522" s="351"/>
      <c r="AB522" s="282"/>
    </row>
    <row r="523" spans="2:28" s="23" customFormat="1" ht="17" x14ac:dyDescent="0.5">
      <c r="B523" s="23" t="s">
        <v>1121</v>
      </c>
      <c r="C523" s="23" t="s">
        <v>1120</v>
      </c>
      <c r="D523" s="23" t="s">
        <v>999</v>
      </c>
      <c r="E523" s="23" t="s">
        <v>1265</v>
      </c>
      <c r="F523" s="267"/>
      <c r="G523" s="279" t="s">
        <v>1282</v>
      </c>
      <c r="H523" s="279"/>
      <c r="I523" s="23" t="s">
        <v>935</v>
      </c>
      <c r="J523" s="281">
        <v>5729284</v>
      </c>
      <c r="K523" s="267"/>
      <c r="M523" s="267"/>
      <c r="N523" s="351"/>
      <c r="AB523" s="282"/>
    </row>
    <row r="524" spans="2:28" s="23" customFormat="1" ht="17" x14ac:dyDescent="0.5">
      <c r="B524" s="23" t="s">
        <v>1121</v>
      </c>
      <c r="C524" s="23" t="s">
        <v>1120</v>
      </c>
      <c r="D524" s="23" t="s">
        <v>999</v>
      </c>
      <c r="E524" s="23" t="s">
        <v>1272</v>
      </c>
      <c r="F524" s="267"/>
      <c r="G524" s="279" t="s">
        <v>1282</v>
      </c>
      <c r="H524" s="279"/>
      <c r="I524" s="23" t="s">
        <v>935</v>
      </c>
      <c r="J524" s="281">
        <v>10660524.48</v>
      </c>
      <c r="K524" s="267"/>
      <c r="M524" s="267"/>
      <c r="N524" s="351"/>
      <c r="AB524" s="282"/>
    </row>
    <row r="525" spans="2:28" s="23" customFormat="1" ht="17" x14ac:dyDescent="0.5">
      <c r="B525" s="23" t="s">
        <v>1121</v>
      </c>
      <c r="C525" s="23" t="s">
        <v>1120</v>
      </c>
      <c r="D525" s="23" t="s">
        <v>1001</v>
      </c>
      <c r="E525" s="23" t="s">
        <v>1223</v>
      </c>
      <c r="F525" s="267"/>
      <c r="G525" s="279" t="s">
        <v>1282</v>
      </c>
      <c r="H525" s="279"/>
      <c r="I525" s="23" t="s">
        <v>935</v>
      </c>
      <c r="J525" s="281">
        <v>246762.92709354209</v>
      </c>
      <c r="K525" s="267"/>
      <c r="M525" s="267"/>
      <c r="N525" s="351"/>
      <c r="AB525" s="282"/>
    </row>
    <row r="526" spans="2:28" s="23" customFormat="1" ht="17" x14ac:dyDescent="0.5">
      <c r="B526" s="23" t="s">
        <v>1121</v>
      </c>
      <c r="C526" s="23" t="s">
        <v>1120</v>
      </c>
      <c r="D526" s="23" t="s">
        <v>1001</v>
      </c>
      <c r="E526" s="23" t="s">
        <v>1224</v>
      </c>
      <c r="F526" s="267"/>
      <c r="G526" s="279" t="s">
        <v>1282</v>
      </c>
      <c r="H526" s="279"/>
      <c r="I526" s="23" t="s">
        <v>935</v>
      </c>
      <c r="J526" s="281">
        <v>85598.43254463443</v>
      </c>
      <c r="K526" s="267"/>
      <c r="M526" s="267"/>
      <c r="N526" s="351"/>
      <c r="AB526" s="282"/>
    </row>
    <row r="527" spans="2:28" s="23" customFormat="1" ht="17" x14ac:dyDescent="0.5">
      <c r="B527" s="23" t="s">
        <v>1121</v>
      </c>
      <c r="C527" s="23" t="s">
        <v>1120</v>
      </c>
      <c r="D527" s="23" t="s">
        <v>1001</v>
      </c>
      <c r="E527" s="23" t="s">
        <v>1256</v>
      </c>
      <c r="F527" s="267"/>
      <c r="G527" s="279" t="s">
        <v>1282</v>
      </c>
      <c r="H527" s="279"/>
      <c r="I527" s="23" t="s">
        <v>935</v>
      </c>
      <c r="J527" s="281">
        <v>17943266.393389542</v>
      </c>
      <c r="K527" s="267"/>
      <c r="M527" s="267"/>
      <c r="N527" s="351"/>
      <c r="AB527" s="282"/>
    </row>
    <row r="528" spans="2:28" s="23" customFormat="1" ht="17" x14ac:dyDescent="0.5">
      <c r="B528" s="23" t="s">
        <v>1121</v>
      </c>
      <c r="C528" s="23" t="s">
        <v>1120</v>
      </c>
      <c r="D528" s="23" t="s">
        <v>1229</v>
      </c>
      <c r="E528" s="23" t="s">
        <v>1241</v>
      </c>
      <c r="F528" s="267"/>
      <c r="G528" s="279" t="s">
        <v>1282</v>
      </c>
      <c r="H528" s="279"/>
      <c r="I528" s="23" t="s">
        <v>935</v>
      </c>
      <c r="J528" s="281">
        <v>4669891</v>
      </c>
      <c r="K528" s="267"/>
      <c r="M528" s="267"/>
      <c r="N528" s="351"/>
      <c r="AB528" s="282"/>
    </row>
    <row r="529" spans="2:28" s="23" customFormat="1" ht="17" x14ac:dyDescent="0.5">
      <c r="B529" s="23" t="s">
        <v>1121</v>
      </c>
      <c r="C529" s="23" t="s">
        <v>1120</v>
      </c>
      <c r="D529" s="23" t="s">
        <v>1229</v>
      </c>
      <c r="E529" s="23" t="s">
        <v>1252</v>
      </c>
      <c r="F529" s="267"/>
      <c r="G529" s="279" t="s">
        <v>1282</v>
      </c>
      <c r="H529" s="279"/>
      <c r="I529" s="23" t="s">
        <v>935</v>
      </c>
      <c r="J529" s="281">
        <v>150000</v>
      </c>
      <c r="K529" s="267"/>
      <c r="M529" s="267"/>
      <c r="N529" s="351"/>
      <c r="AB529" s="282"/>
    </row>
    <row r="530" spans="2:28" s="23" customFormat="1" ht="17" x14ac:dyDescent="0.5">
      <c r="B530" s="23" t="s">
        <v>1124</v>
      </c>
      <c r="C530" s="23" t="s">
        <v>1123</v>
      </c>
      <c r="D530" s="23" t="s">
        <v>1002</v>
      </c>
      <c r="E530" s="23" t="s">
        <v>1242</v>
      </c>
      <c r="F530" s="267"/>
      <c r="G530" s="279" t="s">
        <v>1282</v>
      </c>
      <c r="H530" s="279"/>
      <c r="I530" s="23" t="s">
        <v>935</v>
      </c>
      <c r="J530" s="281">
        <v>13351182.434760377</v>
      </c>
      <c r="K530" s="267"/>
      <c r="M530" s="267"/>
      <c r="N530" s="351"/>
      <c r="AB530" s="282"/>
    </row>
    <row r="531" spans="2:28" s="23" customFormat="1" ht="17" x14ac:dyDescent="0.5">
      <c r="B531" s="23" t="s">
        <v>1124</v>
      </c>
      <c r="C531" s="23" t="s">
        <v>1123</v>
      </c>
      <c r="D531" s="23" t="s">
        <v>999</v>
      </c>
      <c r="E531" s="23" t="s">
        <v>1245</v>
      </c>
      <c r="F531" s="267"/>
      <c r="G531" s="279" t="s">
        <v>1282</v>
      </c>
      <c r="H531" s="279"/>
      <c r="I531" s="23" t="s">
        <v>935</v>
      </c>
      <c r="J531" s="281">
        <v>21791.52</v>
      </c>
      <c r="K531" s="267"/>
      <c r="M531" s="267"/>
      <c r="N531" s="351"/>
      <c r="AB531" s="282"/>
    </row>
    <row r="532" spans="2:28" s="23" customFormat="1" ht="17" x14ac:dyDescent="0.5">
      <c r="B532" s="23" t="s">
        <v>1124</v>
      </c>
      <c r="C532" s="23" t="s">
        <v>1123</v>
      </c>
      <c r="D532" s="23" t="s">
        <v>999</v>
      </c>
      <c r="E532" s="23" t="s">
        <v>1230</v>
      </c>
      <c r="F532" s="267"/>
      <c r="G532" s="279" t="s">
        <v>1282</v>
      </c>
      <c r="H532" s="279"/>
      <c r="I532" s="23" t="s">
        <v>935</v>
      </c>
      <c r="J532" s="281">
        <v>7056.2883874384434</v>
      </c>
      <c r="K532" s="267"/>
      <c r="M532" s="267"/>
      <c r="N532" s="351"/>
      <c r="AB532" s="282"/>
    </row>
    <row r="533" spans="2:28" s="23" customFormat="1" ht="17" x14ac:dyDescent="0.5">
      <c r="B533" s="23" t="s">
        <v>1126</v>
      </c>
      <c r="C533" s="23" t="s">
        <v>1125</v>
      </c>
      <c r="D533" s="23" t="s">
        <v>999</v>
      </c>
      <c r="E533" s="23" t="s">
        <v>1230</v>
      </c>
      <c r="F533" s="267"/>
      <c r="G533" s="279" t="s">
        <v>1282</v>
      </c>
      <c r="H533" s="279"/>
      <c r="I533" s="23" t="s">
        <v>935</v>
      </c>
      <c r="J533" s="281">
        <v>7981.7875687093301</v>
      </c>
      <c r="K533" s="267"/>
      <c r="M533" s="267"/>
      <c r="N533" s="351"/>
      <c r="AB533" s="282"/>
    </row>
    <row r="534" spans="2:28" s="23" customFormat="1" ht="17" x14ac:dyDescent="0.5">
      <c r="B534" s="23" t="s">
        <v>1126</v>
      </c>
      <c r="C534" s="23" t="s">
        <v>1125</v>
      </c>
      <c r="D534" s="23" t="s">
        <v>1001</v>
      </c>
      <c r="E534" s="23" t="s">
        <v>1223</v>
      </c>
      <c r="F534" s="267"/>
      <c r="G534" s="279" t="s">
        <v>1282</v>
      </c>
      <c r="H534" s="279"/>
      <c r="I534" s="23" t="s">
        <v>935</v>
      </c>
      <c r="J534" s="281">
        <v>3177.7914401719027</v>
      </c>
      <c r="K534" s="267"/>
      <c r="M534" s="267"/>
      <c r="N534" s="351"/>
      <c r="AB534" s="282"/>
    </row>
    <row r="535" spans="2:28" s="23" customFormat="1" ht="17" x14ac:dyDescent="0.5">
      <c r="B535" s="23" t="s">
        <v>1126</v>
      </c>
      <c r="C535" s="23" t="s">
        <v>1125</v>
      </c>
      <c r="D535" s="23" t="s">
        <v>1001</v>
      </c>
      <c r="E535" s="23" t="s">
        <v>1224</v>
      </c>
      <c r="F535" s="267"/>
      <c r="G535" s="279" t="s">
        <v>1282</v>
      </c>
      <c r="H535" s="279"/>
      <c r="I535" s="23" t="s">
        <v>935</v>
      </c>
      <c r="J535" s="281">
        <v>4778.7830459157894</v>
      </c>
      <c r="K535" s="267"/>
      <c r="M535" s="267"/>
      <c r="N535" s="351"/>
      <c r="AB535" s="282"/>
    </row>
    <row r="536" spans="2:28" s="23" customFormat="1" ht="17" x14ac:dyDescent="0.5">
      <c r="B536" s="23" t="s">
        <v>1126</v>
      </c>
      <c r="C536" s="23" t="s">
        <v>1125</v>
      </c>
      <c r="D536" s="23" t="s">
        <v>1001</v>
      </c>
      <c r="E536" s="23" t="s">
        <v>1256</v>
      </c>
      <c r="F536" s="267"/>
      <c r="G536" s="279" t="s">
        <v>1282</v>
      </c>
      <c r="H536" s="279"/>
      <c r="I536" s="23" t="s">
        <v>935</v>
      </c>
      <c r="J536" s="281">
        <v>1521.8013257933151</v>
      </c>
      <c r="K536" s="267"/>
      <c r="M536" s="267"/>
      <c r="N536" s="351"/>
      <c r="AB536" s="282"/>
    </row>
    <row r="537" spans="2:28" s="23" customFormat="1" ht="17" x14ac:dyDescent="0.5">
      <c r="B537" s="23" t="s">
        <v>1126</v>
      </c>
      <c r="C537" s="23" t="s">
        <v>1125</v>
      </c>
      <c r="D537" s="23" t="s">
        <v>1010</v>
      </c>
      <c r="E537" s="23" t="s">
        <v>1246</v>
      </c>
      <c r="F537" s="267"/>
      <c r="G537" s="279" t="s">
        <v>1282</v>
      </c>
      <c r="H537" s="279"/>
      <c r="I537" s="23" t="s">
        <v>935</v>
      </c>
      <c r="J537" s="281">
        <v>220271.04</v>
      </c>
      <c r="K537" s="267"/>
      <c r="M537" s="267"/>
      <c r="N537" s="351"/>
      <c r="AB537" s="282"/>
    </row>
    <row r="538" spans="2:28" s="23" customFormat="1" ht="17" x14ac:dyDescent="0.5">
      <c r="B538" s="23" t="s">
        <v>1128</v>
      </c>
      <c r="C538" s="23" t="s">
        <v>1127</v>
      </c>
      <c r="D538" s="23" t="s">
        <v>1269</v>
      </c>
      <c r="E538" s="23" t="s">
        <v>1277</v>
      </c>
      <c r="F538" s="267"/>
      <c r="G538" s="279" t="s">
        <v>1282</v>
      </c>
      <c r="H538" s="279"/>
      <c r="I538" s="23" t="s">
        <v>935</v>
      </c>
      <c r="J538" s="281">
        <v>103161.14</v>
      </c>
      <c r="K538" s="267"/>
      <c r="M538" s="267"/>
      <c r="N538" s="351"/>
      <c r="AB538" s="282"/>
    </row>
    <row r="539" spans="2:28" s="23" customFormat="1" ht="17" x14ac:dyDescent="0.5">
      <c r="B539" s="23" t="s">
        <v>1128</v>
      </c>
      <c r="C539" s="23" t="s">
        <v>1127</v>
      </c>
      <c r="D539" s="23" t="s">
        <v>1012</v>
      </c>
      <c r="E539" s="23" t="s">
        <v>1255</v>
      </c>
      <c r="F539" s="267"/>
      <c r="G539" s="279" t="s">
        <v>1282</v>
      </c>
      <c r="H539" s="279"/>
      <c r="I539" s="23" t="s">
        <v>935</v>
      </c>
      <c r="J539" s="281">
        <v>52437.5</v>
      </c>
      <c r="K539" s="267"/>
      <c r="M539" s="267"/>
      <c r="N539" s="351"/>
      <c r="AB539" s="282"/>
    </row>
    <row r="540" spans="2:28" s="23" customFormat="1" ht="17" x14ac:dyDescent="0.5">
      <c r="B540" s="23" t="s">
        <v>1128</v>
      </c>
      <c r="C540" s="23" t="s">
        <v>1127</v>
      </c>
      <c r="D540" s="23" t="s">
        <v>999</v>
      </c>
      <c r="E540" s="23" t="s">
        <v>1226</v>
      </c>
      <c r="F540" s="267"/>
      <c r="G540" s="279" t="s">
        <v>1282</v>
      </c>
      <c r="H540" s="279"/>
      <c r="I540" s="23" t="s">
        <v>935</v>
      </c>
      <c r="J540" s="281">
        <v>3750</v>
      </c>
      <c r="K540" s="267"/>
      <c r="M540" s="267"/>
      <c r="N540" s="351"/>
      <c r="AB540" s="282"/>
    </row>
    <row r="541" spans="2:28" s="23" customFormat="1" ht="17" x14ac:dyDescent="0.5">
      <c r="B541" s="23" t="s">
        <v>1128</v>
      </c>
      <c r="C541" s="23" t="s">
        <v>1127</v>
      </c>
      <c r="D541" s="23" t="s">
        <v>999</v>
      </c>
      <c r="E541" s="23" t="s">
        <v>1230</v>
      </c>
      <c r="F541" s="267"/>
      <c r="G541" s="279" t="s">
        <v>1282</v>
      </c>
      <c r="H541" s="279"/>
      <c r="I541" s="23" t="s">
        <v>935</v>
      </c>
      <c r="J541" s="281">
        <v>797.59190158206468</v>
      </c>
      <c r="K541" s="267"/>
      <c r="M541" s="267"/>
      <c r="N541" s="351"/>
      <c r="AB541" s="282"/>
    </row>
    <row r="542" spans="2:28" s="23" customFormat="1" ht="17" x14ac:dyDescent="0.5">
      <c r="B542" s="23" t="s">
        <v>1128</v>
      </c>
      <c r="C542" s="23" t="s">
        <v>1127</v>
      </c>
      <c r="D542" s="23" t="s">
        <v>999</v>
      </c>
      <c r="E542" s="23" t="s">
        <v>1271</v>
      </c>
      <c r="F542" s="267"/>
      <c r="G542" s="279" t="s">
        <v>1282</v>
      </c>
      <c r="H542" s="279"/>
      <c r="I542" s="23" t="s">
        <v>935</v>
      </c>
      <c r="J542" s="281">
        <v>1527725.25999999</v>
      </c>
      <c r="K542" s="267"/>
      <c r="M542" s="267"/>
      <c r="N542" s="351"/>
      <c r="AB542" s="282"/>
    </row>
    <row r="543" spans="2:28" s="23" customFormat="1" ht="17" x14ac:dyDescent="0.5">
      <c r="B543" s="23" t="s">
        <v>1128</v>
      </c>
      <c r="C543" s="23" t="s">
        <v>1127</v>
      </c>
      <c r="D543" s="23" t="s">
        <v>1008</v>
      </c>
      <c r="E543" s="23" t="s">
        <v>1228</v>
      </c>
      <c r="F543" s="267"/>
      <c r="G543" s="279" t="s">
        <v>1282</v>
      </c>
      <c r="H543" s="279"/>
      <c r="I543" s="23" t="s">
        <v>935</v>
      </c>
      <c r="J543" s="281">
        <v>17920</v>
      </c>
      <c r="K543" s="267"/>
      <c r="M543" s="267"/>
      <c r="N543" s="351"/>
      <c r="AB543" s="282"/>
    </row>
    <row r="544" spans="2:28" s="23" customFormat="1" ht="17" x14ac:dyDescent="0.5">
      <c r="B544" s="23" t="s">
        <v>1128</v>
      </c>
      <c r="C544" s="23" t="s">
        <v>1127</v>
      </c>
      <c r="D544" s="23" t="s">
        <v>1008</v>
      </c>
      <c r="E544" s="23" t="s">
        <v>1243</v>
      </c>
      <c r="F544" s="267"/>
      <c r="G544" s="279" t="s">
        <v>1282</v>
      </c>
      <c r="H544" s="279"/>
      <c r="I544" s="23" t="s">
        <v>935</v>
      </c>
      <c r="J544" s="281">
        <v>1.7789492266205662</v>
      </c>
      <c r="K544" s="267"/>
      <c r="M544" s="267"/>
      <c r="N544" s="351"/>
      <c r="AB544" s="282"/>
    </row>
    <row r="545" spans="2:28" s="23" customFormat="1" ht="17" x14ac:dyDescent="0.5">
      <c r="B545" s="23" t="s">
        <v>1128</v>
      </c>
      <c r="C545" s="23" t="s">
        <v>1127</v>
      </c>
      <c r="D545" s="23" t="s">
        <v>1008</v>
      </c>
      <c r="E545" s="23" t="s">
        <v>1278</v>
      </c>
      <c r="F545" s="267"/>
      <c r="G545" s="279" t="s">
        <v>1282</v>
      </c>
      <c r="H545" s="279"/>
      <c r="I545" s="23" t="s">
        <v>935</v>
      </c>
      <c r="J545" s="281">
        <v>0.42610437122212824</v>
      </c>
      <c r="K545" s="267"/>
      <c r="M545" s="267"/>
      <c r="N545" s="351"/>
      <c r="AB545" s="282"/>
    </row>
    <row r="546" spans="2:28" s="23" customFormat="1" ht="17" x14ac:dyDescent="0.5">
      <c r="B546" s="23" t="s">
        <v>1128</v>
      </c>
      <c r="C546" s="23" t="s">
        <v>1127</v>
      </c>
      <c r="D546" s="23" t="s">
        <v>1008</v>
      </c>
      <c r="E546" s="23" t="s">
        <v>1270</v>
      </c>
      <c r="F546" s="267"/>
      <c r="G546" s="279" t="s">
        <v>1282</v>
      </c>
      <c r="H546" s="279"/>
      <c r="I546" s="23" t="s">
        <v>935</v>
      </c>
      <c r="J546" s="281">
        <v>725599.09</v>
      </c>
      <c r="K546" s="267"/>
      <c r="M546" s="267"/>
      <c r="N546" s="351"/>
      <c r="AB546" s="282"/>
    </row>
    <row r="547" spans="2:28" s="23" customFormat="1" ht="17" x14ac:dyDescent="0.5">
      <c r="B547" s="23" t="s">
        <v>1128</v>
      </c>
      <c r="C547" s="23" t="s">
        <v>1127</v>
      </c>
      <c r="D547" s="23" t="s">
        <v>1008</v>
      </c>
      <c r="E547" s="23" t="s">
        <v>1231</v>
      </c>
      <c r="F547" s="267"/>
      <c r="G547" s="279" t="s">
        <v>1282</v>
      </c>
      <c r="H547" s="279"/>
      <c r="I547" s="23" t="s">
        <v>935</v>
      </c>
      <c r="J547" s="281">
        <v>2625</v>
      </c>
      <c r="K547" s="267"/>
      <c r="M547" s="267"/>
      <c r="N547" s="351"/>
      <c r="AB547" s="282"/>
    </row>
    <row r="548" spans="2:28" s="23" customFormat="1" ht="17" x14ac:dyDescent="0.5">
      <c r="B548" s="23" t="s">
        <v>1128</v>
      </c>
      <c r="C548" s="23" t="s">
        <v>1127</v>
      </c>
      <c r="D548" s="23" t="s">
        <v>1008</v>
      </c>
      <c r="E548" s="23" t="s">
        <v>1233</v>
      </c>
      <c r="F548" s="267"/>
      <c r="G548" s="279" t="s">
        <v>1282</v>
      </c>
      <c r="H548" s="279"/>
      <c r="I548" s="23" t="s">
        <v>935</v>
      </c>
      <c r="J548" s="281">
        <v>32800</v>
      </c>
      <c r="K548" s="267"/>
      <c r="M548" s="267"/>
      <c r="N548" s="351"/>
      <c r="AB548" s="282"/>
    </row>
    <row r="549" spans="2:28" s="23" customFormat="1" ht="17" x14ac:dyDescent="0.5">
      <c r="B549" s="23" t="s">
        <v>1128</v>
      </c>
      <c r="C549" s="23" t="s">
        <v>1127</v>
      </c>
      <c r="D549" s="23" t="s">
        <v>1008</v>
      </c>
      <c r="E549" s="23" t="s">
        <v>1236</v>
      </c>
      <c r="F549" s="267"/>
      <c r="G549" s="279" t="s">
        <v>1282</v>
      </c>
      <c r="H549" s="279"/>
      <c r="I549" s="23" t="s">
        <v>935</v>
      </c>
      <c r="J549" s="281">
        <v>120765</v>
      </c>
      <c r="K549" s="267"/>
      <c r="M549" s="267"/>
      <c r="N549" s="351"/>
      <c r="AB549" s="282"/>
    </row>
    <row r="550" spans="2:28" s="23" customFormat="1" ht="17" x14ac:dyDescent="0.5">
      <c r="B550" s="23" t="s">
        <v>1128</v>
      </c>
      <c r="C550" s="23" t="s">
        <v>1127</v>
      </c>
      <c r="D550" s="23" t="s">
        <v>1001</v>
      </c>
      <c r="E550" s="23" t="s">
        <v>1224</v>
      </c>
      <c r="F550" s="267"/>
      <c r="G550" s="279" t="s">
        <v>1282</v>
      </c>
      <c r="H550" s="279"/>
      <c r="I550" s="23" t="s">
        <v>935</v>
      </c>
      <c r="J550" s="281">
        <v>1118.2920519360357</v>
      </c>
      <c r="K550" s="267"/>
      <c r="M550" s="267"/>
      <c r="N550" s="351"/>
      <c r="AB550" s="282"/>
    </row>
    <row r="551" spans="2:28" s="23" customFormat="1" ht="17" x14ac:dyDescent="0.5">
      <c r="B551" s="23" t="s">
        <v>1128</v>
      </c>
      <c r="C551" s="23" t="s">
        <v>1127</v>
      </c>
      <c r="D551" s="23" t="s">
        <v>1001</v>
      </c>
      <c r="E551" s="23" t="s">
        <v>1257</v>
      </c>
      <c r="F551" s="267"/>
      <c r="G551" s="279" t="s">
        <v>1282</v>
      </c>
      <c r="H551" s="279"/>
      <c r="I551" s="23" t="s">
        <v>935</v>
      </c>
      <c r="J551" s="281">
        <v>17084.242051631674</v>
      </c>
      <c r="K551" s="267"/>
      <c r="M551" s="267"/>
      <c r="N551" s="351"/>
      <c r="AB551" s="282"/>
    </row>
    <row r="552" spans="2:28" s="23" customFormat="1" ht="17" x14ac:dyDescent="0.5">
      <c r="B552" s="23" t="s">
        <v>1128</v>
      </c>
      <c r="C552" s="23" t="s">
        <v>1127</v>
      </c>
      <c r="D552" s="23" t="s">
        <v>999</v>
      </c>
      <c r="E552" s="23" t="s">
        <v>1245</v>
      </c>
      <c r="F552" s="267"/>
      <c r="G552" s="279" t="s">
        <v>1282</v>
      </c>
      <c r="H552" s="279"/>
      <c r="I552" s="23" t="s">
        <v>935</v>
      </c>
      <c r="J552" s="281">
        <v>12789.64</v>
      </c>
      <c r="K552" s="267"/>
      <c r="M552" s="267"/>
      <c r="N552" s="351"/>
      <c r="AB552" s="282"/>
    </row>
    <row r="553" spans="2:28" s="23" customFormat="1" ht="17" x14ac:dyDescent="0.5">
      <c r="B553" s="23" t="s">
        <v>1128</v>
      </c>
      <c r="C553" s="23" t="s">
        <v>1127</v>
      </c>
      <c r="D553" s="23" t="s">
        <v>1002</v>
      </c>
      <c r="E553" s="23" t="s">
        <v>1276</v>
      </c>
      <c r="F553" s="267"/>
      <c r="G553" s="279" t="s">
        <v>1282</v>
      </c>
      <c r="H553" s="279"/>
      <c r="I553" s="23" t="s">
        <v>935</v>
      </c>
      <c r="J553" s="281">
        <v>673607.53839504742</v>
      </c>
      <c r="K553" s="267"/>
      <c r="M553" s="267"/>
      <c r="N553" s="351"/>
      <c r="AB553" s="282"/>
    </row>
    <row r="554" spans="2:28" s="23" customFormat="1" ht="17" x14ac:dyDescent="0.5">
      <c r="B554" s="23" t="s">
        <v>1128</v>
      </c>
      <c r="C554" s="23" t="s">
        <v>1127</v>
      </c>
      <c r="D554" s="23" t="s">
        <v>1002</v>
      </c>
      <c r="E554" s="23" t="s">
        <v>1242</v>
      </c>
      <c r="F554" s="267"/>
      <c r="G554" s="279" t="s">
        <v>1282</v>
      </c>
      <c r="H554" s="279"/>
      <c r="I554" s="23" t="s">
        <v>935</v>
      </c>
      <c r="J554" s="281">
        <v>1757333.2635333792</v>
      </c>
      <c r="K554" s="267"/>
      <c r="M554" s="267"/>
      <c r="N554" s="351"/>
      <c r="AB554" s="282"/>
    </row>
    <row r="555" spans="2:28" s="23" customFormat="1" ht="17" x14ac:dyDescent="0.5">
      <c r="B555" s="23" t="s">
        <v>1128</v>
      </c>
      <c r="C555" s="23" t="s">
        <v>1127</v>
      </c>
      <c r="D555" s="23" t="s">
        <v>999</v>
      </c>
      <c r="E555" s="23" t="s">
        <v>1227</v>
      </c>
      <c r="F555" s="267"/>
      <c r="G555" s="279" t="s">
        <v>1282</v>
      </c>
      <c r="H555" s="279"/>
      <c r="I555" s="23" t="s">
        <v>935</v>
      </c>
      <c r="J555" s="281">
        <v>3750</v>
      </c>
      <c r="K555" s="267"/>
      <c r="M555" s="267"/>
      <c r="N555" s="351"/>
      <c r="AB555" s="282"/>
    </row>
    <row r="556" spans="2:28" s="23" customFormat="1" ht="17" x14ac:dyDescent="0.5">
      <c r="B556" s="23" t="s">
        <v>1130</v>
      </c>
      <c r="C556" s="23" t="s">
        <v>1129</v>
      </c>
      <c r="D556" s="23" t="s">
        <v>1012</v>
      </c>
      <c r="E556" s="23" t="s">
        <v>1255</v>
      </c>
      <c r="F556" s="267"/>
      <c r="G556" s="279" t="s">
        <v>1282</v>
      </c>
      <c r="H556" s="279"/>
      <c r="I556" s="23" t="s">
        <v>935</v>
      </c>
      <c r="J556" s="281">
        <v>124823</v>
      </c>
      <c r="K556" s="267"/>
      <c r="M556" s="267"/>
      <c r="N556" s="351"/>
      <c r="AB556" s="282"/>
    </row>
    <row r="557" spans="2:28" s="23" customFormat="1" ht="17" x14ac:dyDescent="0.5">
      <c r="B557" s="23" t="s">
        <v>1130</v>
      </c>
      <c r="C557" s="23" t="s">
        <v>1129</v>
      </c>
      <c r="D557" s="23" t="s">
        <v>1001</v>
      </c>
      <c r="E557" s="23" t="s">
        <v>1257</v>
      </c>
      <c r="F557" s="267"/>
      <c r="G557" s="279" t="s">
        <v>1282</v>
      </c>
      <c r="H557" s="279"/>
      <c r="I557" s="23" t="s">
        <v>935</v>
      </c>
      <c r="J557" s="281">
        <v>401.61584864772738</v>
      </c>
      <c r="K557" s="267"/>
      <c r="M557" s="267"/>
      <c r="N557" s="351"/>
      <c r="AB557" s="282"/>
    </row>
    <row r="558" spans="2:28" s="23" customFormat="1" ht="17" x14ac:dyDescent="0.5">
      <c r="B558" s="23" t="s">
        <v>1130</v>
      </c>
      <c r="C558" s="23" t="s">
        <v>1129</v>
      </c>
      <c r="D558" s="23" t="s">
        <v>1229</v>
      </c>
      <c r="E558" s="23" t="s">
        <v>1240</v>
      </c>
      <c r="F558" s="267"/>
      <c r="G558" s="279" t="s">
        <v>1282</v>
      </c>
      <c r="H558" s="279"/>
      <c r="I558" s="23" t="s">
        <v>935</v>
      </c>
      <c r="J558" s="281">
        <v>73013.070000000007</v>
      </c>
      <c r="K558" s="267"/>
      <c r="M558" s="267"/>
      <c r="N558" s="351"/>
      <c r="AB558" s="282"/>
    </row>
    <row r="559" spans="2:28" s="23" customFormat="1" ht="17" x14ac:dyDescent="0.5">
      <c r="B559" s="23" t="s">
        <v>1130</v>
      </c>
      <c r="C559" s="23" t="s">
        <v>1129</v>
      </c>
      <c r="D559" s="23" t="s">
        <v>1002</v>
      </c>
      <c r="E559" s="23" t="s">
        <v>1276</v>
      </c>
      <c r="F559" s="267"/>
      <c r="G559" s="279" t="s">
        <v>1282</v>
      </c>
      <c r="H559" s="279"/>
      <c r="I559" s="23" t="s">
        <v>935</v>
      </c>
      <c r="J559" s="281">
        <v>11393.364337499012</v>
      </c>
      <c r="K559" s="267"/>
      <c r="M559" s="267"/>
      <c r="N559" s="351"/>
      <c r="AB559" s="282"/>
    </row>
    <row r="560" spans="2:28" s="23" customFormat="1" ht="17" x14ac:dyDescent="0.5">
      <c r="B560" s="23" t="s">
        <v>1130</v>
      </c>
      <c r="C560" s="23" t="s">
        <v>1129</v>
      </c>
      <c r="D560" s="23" t="s">
        <v>999</v>
      </c>
      <c r="E560" s="23" t="s">
        <v>1245</v>
      </c>
      <c r="F560" s="267"/>
      <c r="G560" s="279" t="s">
        <v>1282</v>
      </c>
      <c r="H560" s="279"/>
      <c r="I560" s="23" t="s">
        <v>935</v>
      </c>
      <c r="J560" s="281">
        <v>219.12</v>
      </c>
      <c r="K560" s="267"/>
      <c r="M560" s="267"/>
      <c r="N560" s="351"/>
      <c r="AB560" s="282"/>
    </row>
    <row r="561" spans="2:28" s="23" customFormat="1" ht="17" x14ac:dyDescent="0.5">
      <c r="B561" s="23" t="s">
        <v>1132</v>
      </c>
      <c r="C561" s="23" t="s">
        <v>1131</v>
      </c>
      <c r="D561" s="23" t="s">
        <v>1002</v>
      </c>
      <c r="E561" s="23" t="s">
        <v>1276</v>
      </c>
      <c r="F561" s="267"/>
      <c r="G561" s="279" t="s">
        <v>1282</v>
      </c>
      <c r="H561" s="279"/>
      <c r="I561" s="23" t="s">
        <v>935</v>
      </c>
      <c r="J561" s="281">
        <v>1833544.6186061518</v>
      </c>
      <c r="K561" s="267"/>
      <c r="M561" s="267"/>
      <c r="N561" s="351"/>
      <c r="AB561" s="282"/>
    </row>
    <row r="562" spans="2:28" s="23" customFormat="1" ht="17" x14ac:dyDescent="0.5">
      <c r="B562" s="23" t="s">
        <v>1132</v>
      </c>
      <c r="C562" s="23" t="s">
        <v>1131</v>
      </c>
      <c r="D562" s="23" t="s">
        <v>1269</v>
      </c>
      <c r="E562" s="23" t="s">
        <v>1277</v>
      </c>
      <c r="F562" s="267"/>
      <c r="G562" s="279" t="s">
        <v>1282</v>
      </c>
      <c r="H562" s="279"/>
      <c r="I562" s="23" t="s">
        <v>935</v>
      </c>
      <c r="J562" s="281">
        <v>294290.67317999998</v>
      </c>
      <c r="K562" s="267"/>
      <c r="M562" s="267"/>
      <c r="N562" s="351"/>
      <c r="AB562" s="282"/>
    </row>
    <row r="563" spans="2:28" s="23" customFormat="1" ht="17" x14ac:dyDescent="0.5">
      <c r="B563" s="23" t="s">
        <v>1132</v>
      </c>
      <c r="C563" s="23" t="s">
        <v>1131</v>
      </c>
      <c r="D563" s="23" t="s">
        <v>1010</v>
      </c>
      <c r="E563" s="23" t="s">
        <v>1251</v>
      </c>
      <c r="F563" s="267"/>
      <c r="G563" s="279" t="s">
        <v>1282</v>
      </c>
      <c r="H563" s="279"/>
      <c r="I563" s="23" t="s">
        <v>935</v>
      </c>
      <c r="J563" s="281">
        <v>300</v>
      </c>
      <c r="K563" s="267"/>
      <c r="M563" s="267"/>
      <c r="N563" s="351"/>
      <c r="AB563" s="282"/>
    </row>
    <row r="564" spans="2:28" s="23" customFormat="1" ht="17" x14ac:dyDescent="0.5">
      <c r="B564" s="23" t="s">
        <v>1132</v>
      </c>
      <c r="C564" s="23" t="s">
        <v>1131</v>
      </c>
      <c r="D564" s="23" t="s">
        <v>1012</v>
      </c>
      <c r="E564" s="23" t="s">
        <v>1255</v>
      </c>
      <c r="F564" s="267"/>
      <c r="G564" s="279" t="s">
        <v>1282</v>
      </c>
      <c r="H564" s="279"/>
      <c r="I564" s="23" t="s">
        <v>935</v>
      </c>
      <c r="J564" s="281">
        <v>161637</v>
      </c>
      <c r="K564" s="267"/>
      <c r="M564" s="267"/>
      <c r="N564" s="351"/>
      <c r="AB564" s="282"/>
    </row>
    <row r="565" spans="2:28" s="23" customFormat="1" ht="17" x14ac:dyDescent="0.5">
      <c r="B565" s="23" t="s">
        <v>1132</v>
      </c>
      <c r="C565" s="23" t="s">
        <v>1131</v>
      </c>
      <c r="D565" s="23" t="s">
        <v>999</v>
      </c>
      <c r="E565" s="23" t="s">
        <v>1271</v>
      </c>
      <c r="F565" s="267"/>
      <c r="G565" s="279" t="s">
        <v>1282</v>
      </c>
      <c r="H565" s="279"/>
      <c r="I565" s="23" t="s">
        <v>935</v>
      </c>
      <c r="J565" s="281">
        <v>3842906.74</v>
      </c>
      <c r="K565" s="267"/>
      <c r="M565" s="267"/>
      <c r="N565" s="351"/>
      <c r="AB565" s="282"/>
    </row>
    <row r="566" spans="2:28" s="23" customFormat="1" ht="17" x14ac:dyDescent="0.5">
      <c r="B566" s="23" t="s">
        <v>1132</v>
      </c>
      <c r="C566" s="23" t="s">
        <v>1131</v>
      </c>
      <c r="D566" s="23" t="s">
        <v>1008</v>
      </c>
      <c r="E566" s="23" t="s">
        <v>1228</v>
      </c>
      <c r="F566" s="267"/>
      <c r="G566" s="279" t="s">
        <v>1282</v>
      </c>
      <c r="H566" s="279"/>
      <c r="I566" s="23" t="s">
        <v>935</v>
      </c>
      <c r="J566" s="281">
        <v>54000</v>
      </c>
      <c r="K566" s="267"/>
      <c r="M566" s="267"/>
      <c r="N566" s="351"/>
      <c r="AB566" s="282"/>
    </row>
    <row r="567" spans="2:28" s="23" customFormat="1" ht="17" x14ac:dyDescent="0.5">
      <c r="B567" s="23" t="s">
        <v>1132</v>
      </c>
      <c r="C567" s="23" t="s">
        <v>1131</v>
      </c>
      <c r="D567" s="23" t="s">
        <v>1008</v>
      </c>
      <c r="E567" s="23" t="s">
        <v>1278</v>
      </c>
      <c r="F567" s="267"/>
      <c r="G567" s="279" t="s">
        <v>1282</v>
      </c>
      <c r="H567" s="279"/>
      <c r="I567" s="23" t="s">
        <v>935</v>
      </c>
      <c r="J567" s="281">
        <v>0.31653467576500954</v>
      </c>
      <c r="K567" s="267"/>
      <c r="M567" s="267"/>
      <c r="N567" s="351"/>
      <c r="AB567" s="282"/>
    </row>
    <row r="568" spans="2:28" s="23" customFormat="1" ht="17" x14ac:dyDescent="0.5">
      <c r="B568" s="23" t="s">
        <v>1132</v>
      </c>
      <c r="C568" s="23" t="s">
        <v>1131</v>
      </c>
      <c r="D568" s="23" t="s">
        <v>1008</v>
      </c>
      <c r="E568" s="23" t="s">
        <v>1270</v>
      </c>
      <c r="F568" s="267"/>
      <c r="G568" s="279" t="s">
        <v>1282</v>
      </c>
      <c r="H568" s="279"/>
      <c r="I568" s="23" t="s">
        <v>935</v>
      </c>
      <c r="J568" s="281">
        <v>2320354.36</v>
      </c>
      <c r="K568" s="267"/>
      <c r="M568" s="267"/>
      <c r="N568" s="351"/>
      <c r="AB568" s="282"/>
    </row>
    <row r="569" spans="2:28" s="23" customFormat="1" ht="17" x14ac:dyDescent="0.5">
      <c r="B569" s="23" t="s">
        <v>1132</v>
      </c>
      <c r="C569" s="23" t="s">
        <v>1131</v>
      </c>
      <c r="D569" s="23" t="s">
        <v>1008</v>
      </c>
      <c r="E569" s="23" t="s">
        <v>1231</v>
      </c>
      <c r="F569" s="267"/>
      <c r="G569" s="279" t="s">
        <v>1282</v>
      </c>
      <c r="H569" s="279"/>
      <c r="I569" s="23" t="s">
        <v>935</v>
      </c>
      <c r="J569" s="281">
        <v>75</v>
      </c>
      <c r="K569" s="267"/>
      <c r="M569" s="267"/>
      <c r="N569" s="351"/>
      <c r="AB569" s="282"/>
    </row>
    <row r="570" spans="2:28" s="23" customFormat="1" ht="17" x14ac:dyDescent="0.5">
      <c r="B570" s="23" t="s">
        <v>1132</v>
      </c>
      <c r="C570" s="23" t="s">
        <v>1131</v>
      </c>
      <c r="D570" s="23" t="s">
        <v>1008</v>
      </c>
      <c r="E570" s="23" t="s">
        <v>1233</v>
      </c>
      <c r="F570" s="267"/>
      <c r="G570" s="279" t="s">
        <v>1282</v>
      </c>
      <c r="H570" s="279"/>
      <c r="I570" s="23" t="s">
        <v>935</v>
      </c>
      <c r="J570" s="281">
        <v>161700</v>
      </c>
      <c r="K570" s="267"/>
      <c r="M570" s="267"/>
      <c r="N570" s="351"/>
      <c r="AB570" s="282"/>
    </row>
    <row r="571" spans="2:28" s="23" customFormat="1" ht="17" x14ac:dyDescent="0.5">
      <c r="B571" s="23" t="s">
        <v>1132</v>
      </c>
      <c r="C571" s="23" t="s">
        <v>1131</v>
      </c>
      <c r="D571" s="23" t="s">
        <v>1008</v>
      </c>
      <c r="E571" s="23" t="s">
        <v>1236</v>
      </c>
      <c r="F571" s="267"/>
      <c r="G571" s="279" t="s">
        <v>1282</v>
      </c>
      <c r="H571" s="279"/>
      <c r="I571" s="23" t="s">
        <v>935</v>
      </c>
      <c r="J571" s="281">
        <v>399014.8</v>
      </c>
      <c r="K571" s="267"/>
      <c r="M571" s="267"/>
      <c r="N571" s="351"/>
      <c r="AB571" s="282"/>
    </row>
    <row r="572" spans="2:28" s="23" customFormat="1" ht="17" x14ac:dyDescent="0.5">
      <c r="B572" s="23" t="s">
        <v>1132</v>
      </c>
      <c r="C572" s="23" t="s">
        <v>1131</v>
      </c>
      <c r="D572" s="23" t="s">
        <v>1001</v>
      </c>
      <c r="E572" s="23" t="s">
        <v>1223</v>
      </c>
      <c r="F572" s="267"/>
      <c r="G572" s="279" t="s">
        <v>1282</v>
      </c>
      <c r="H572" s="279"/>
      <c r="I572" s="23" t="s">
        <v>935</v>
      </c>
      <c r="J572" s="281">
        <v>174898.93164153665</v>
      </c>
      <c r="K572" s="267"/>
      <c r="M572" s="267"/>
      <c r="N572" s="351"/>
      <c r="AB572" s="282"/>
    </row>
    <row r="573" spans="2:28" s="23" customFormat="1" ht="17" x14ac:dyDescent="0.5">
      <c r="B573" s="23" t="s">
        <v>1132</v>
      </c>
      <c r="C573" s="23" t="s">
        <v>1131</v>
      </c>
      <c r="D573" s="23" t="s">
        <v>1001</v>
      </c>
      <c r="E573" s="23" t="s">
        <v>1256</v>
      </c>
      <c r="F573" s="267"/>
      <c r="G573" s="279" t="s">
        <v>1282</v>
      </c>
      <c r="H573" s="279"/>
      <c r="I573" s="23" t="s">
        <v>935</v>
      </c>
      <c r="J573" s="281">
        <v>695509.97602657683</v>
      </c>
      <c r="K573" s="267"/>
      <c r="M573" s="267"/>
      <c r="N573" s="351"/>
      <c r="AB573" s="282"/>
    </row>
    <row r="574" spans="2:28" s="23" customFormat="1" ht="17" x14ac:dyDescent="0.5">
      <c r="B574" s="23" t="s">
        <v>1132</v>
      </c>
      <c r="C574" s="23" t="s">
        <v>1131</v>
      </c>
      <c r="D574" s="23" t="s">
        <v>1001</v>
      </c>
      <c r="E574" s="23" t="s">
        <v>1257</v>
      </c>
      <c r="F574" s="267"/>
      <c r="G574" s="279" t="s">
        <v>1282</v>
      </c>
      <c r="H574" s="279"/>
      <c r="I574" s="23" t="s">
        <v>935</v>
      </c>
      <c r="J574" s="281">
        <v>87721.40315560723</v>
      </c>
      <c r="K574" s="267"/>
      <c r="M574" s="267"/>
      <c r="N574" s="351"/>
      <c r="AB574" s="282"/>
    </row>
    <row r="575" spans="2:28" s="23" customFormat="1" ht="17" x14ac:dyDescent="0.5">
      <c r="B575" s="23" t="s">
        <v>1132</v>
      </c>
      <c r="C575" s="23" t="s">
        <v>1131</v>
      </c>
      <c r="D575" s="23" t="s">
        <v>999</v>
      </c>
      <c r="E575" s="23" t="s">
        <v>1245</v>
      </c>
      <c r="F575" s="267"/>
      <c r="G575" s="279" t="s">
        <v>1282</v>
      </c>
      <c r="H575" s="279"/>
      <c r="I575" s="23" t="s">
        <v>935</v>
      </c>
      <c r="J575" s="281">
        <v>6612</v>
      </c>
      <c r="K575" s="267"/>
      <c r="M575" s="267"/>
      <c r="N575" s="351"/>
      <c r="AB575" s="282"/>
    </row>
    <row r="576" spans="2:28" s="23" customFormat="1" ht="17" x14ac:dyDescent="0.5">
      <c r="B576" s="23" t="s">
        <v>1132</v>
      </c>
      <c r="C576" s="23" t="s">
        <v>1131</v>
      </c>
      <c r="D576" s="23" t="s">
        <v>1002</v>
      </c>
      <c r="E576" s="23" t="s">
        <v>1242</v>
      </c>
      <c r="F576" s="267"/>
      <c r="G576" s="279" t="s">
        <v>1282</v>
      </c>
      <c r="H576" s="279"/>
      <c r="I576" s="23" t="s">
        <v>935</v>
      </c>
      <c r="J576" s="281">
        <v>1856856.4162187499</v>
      </c>
      <c r="K576" s="267"/>
      <c r="M576" s="267"/>
      <c r="N576" s="351"/>
      <c r="AB576" s="282"/>
    </row>
    <row r="577" spans="2:28" s="23" customFormat="1" ht="17" x14ac:dyDescent="0.5">
      <c r="B577" s="23" t="s">
        <v>1132</v>
      </c>
      <c r="C577" s="23" t="s">
        <v>1131</v>
      </c>
      <c r="D577" s="23" t="s">
        <v>1010</v>
      </c>
      <c r="E577" s="23" t="s">
        <v>1246</v>
      </c>
      <c r="F577" s="267"/>
      <c r="G577" s="279" t="s">
        <v>1282</v>
      </c>
      <c r="H577" s="279"/>
      <c r="I577" s="23" t="s">
        <v>935</v>
      </c>
      <c r="J577" s="281">
        <v>884</v>
      </c>
      <c r="K577" s="267"/>
      <c r="M577" s="267"/>
      <c r="N577" s="351"/>
      <c r="AB577" s="282"/>
    </row>
    <row r="578" spans="2:28" s="23" customFormat="1" ht="17" x14ac:dyDescent="0.5">
      <c r="B578" s="23" t="s">
        <v>1135</v>
      </c>
      <c r="C578" s="23" t="s">
        <v>1134</v>
      </c>
      <c r="D578" s="23" t="s">
        <v>1269</v>
      </c>
      <c r="E578" s="23" t="s">
        <v>1277</v>
      </c>
      <c r="F578" s="267"/>
      <c r="G578" s="279" t="s">
        <v>1282</v>
      </c>
      <c r="H578" s="279"/>
      <c r="I578" s="23" t="s">
        <v>935</v>
      </c>
      <c r="J578" s="281">
        <v>34313.171340000001</v>
      </c>
      <c r="K578" s="267"/>
      <c r="M578" s="267"/>
      <c r="N578" s="351"/>
      <c r="AB578" s="282"/>
    </row>
    <row r="579" spans="2:28" s="23" customFormat="1" ht="17" x14ac:dyDescent="0.5">
      <c r="B579" s="23" t="s">
        <v>1135</v>
      </c>
      <c r="C579" s="23" t="s">
        <v>1134</v>
      </c>
      <c r="D579" s="23" t="s">
        <v>1012</v>
      </c>
      <c r="E579" s="23" t="s">
        <v>1255</v>
      </c>
      <c r="F579" s="267"/>
      <c r="G579" s="279" t="s">
        <v>1282</v>
      </c>
      <c r="H579" s="279"/>
      <c r="I579" s="23" t="s">
        <v>935</v>
      </c>
      <c r="J579" s="281">
        <v>425899</v>
      </c>
      <c r="K579" s="267"/>
      <c r="M579" s="267"/>
      <c r="N579" s="351"/>
      <c r="AB579" s="282"/>
    </row>
    <row r="580" spans="2:28" s="23" customFormat="1" ht="17" x14ac:dyDescent="0.5">
      <c r="B580" s="23" t="s">
        <v>1135</v>
      </c>
      <c r="C580" s="23" t="s">
        <v>1134</v>
      </c>
      <c r="D580" s="23" t="s">
        <v>999</v>
      </c>
      <c r="E580" s="23" t="s">
        <v>1230</v>
      </c>
      <c r="F580" s="267"/>
      <c r="G580" s="279" t="s">
        <v>1282</v>
      </c>
      <c r="H580" s="279"/>
      <c r="I580" s="23" t="s">
        <v>935</v>
      </c>
      <c r="J580" s="281">
        <v>22655.952130217498</v>
      </c>
      <c r="K580" s="267"/>
      <c r="M580" s="267"/>
      <c r="N580" s="351"/>
      <c r="AB580" s="282"/>
    </row>
    <row r="581" spans="2:28" s="23" customFormat="1" ht="17" x14ac:dyDescent="0.5">
      <c r="B581" s="23" t="s">
        <v>1135</v>
      </c>
      <c r="C581" s="23" t="s">
        <v>1134</v>
      </c>
      <c r="D581" s="23" t="s">
        <v>1008</v>
      </c>
      <c r="E581" s="23" t="s">
        <v>1228</v>
      </c>
      <c r="F581" s="267"/>
      <c r="G581" s="279" t="s">
        <v>1282</v>
      </c>
      <c r="H581" s="279"/>
      <c r="I581" s="23" t="s">
        <v>935</v>
      </c>
      <c r="J581" s="281">
        <v>11520</v>
      </c>
      <c r="K581" s="267"/>
      <c r="M581" s="267"/>
      <c r="N581" s="351"/>
      <c r="AB581" s="282"/>
    </row>
    <row r="582" spans="2:28" s="23" customFormat="1" ht="17" x14ac:dyDescent="0.5">
      <c r="B582" s="23" t="s">
        <v>1135</v>
      </c>
      <c r="C582" s="23" t="s">
        <v>1134</v>
      </c>
      <c r="D582" s="23" t="s">
        <v>1008</v>
      </c>
      <c r="E582" s="23" t="s">
        <v>1243</v>
      </c>
      <c r="F582" s="267"/>
      <c r="G582" s="279" t="s">
        <v>1282</v>
      </c>
      <c r="H582" s="279"/>
      <c r="I582" s="23" t="s">
        <v>935</v>
      </c>
      <c r="J582" s="281">
        <v>51431.21</v>
      </c>
      <c r="K582" s="267"/>
      <c r="M582" s="267"/>
      <c r="N582" s="351"/>
      <c r="AB582" s="282"/>
    </row>
    <row r="583" spans="2:28" s="23" customFormat="1" ht="17" x14ac:dyDescent="0.5">
      <c r="B583" s="23" t="s">
        <v>1135</v>
      </c>
      <c r="C583" s="23" t="s">
        <v>1134</v>
      </c>
      <c r="D583" s="23" t="s">
        <v>1008</v>
      </c>
      <c r="E583" s="23" t="s">
        <v>1278</v>
      </c>
      <c r="F583" s="267"/>
      <c r="G583" s="279" t="s">
        <v>1282</v>
      </c>
      <c r="H583" s="279"/>
      <c r="I583" s="23" t="s">
        <v>935</v>
      </c>
      <c r="J583" s="281">
        <v>0.31653467576500954</v>
      </c>
      <c r="K583" s="267"/>
      <c r="M583" s="267"/>
      <c r="N583" s="351"/>
      <c r="AB583" s="282"/>
    </row>
    <row r="584" spans="2:28" s="23" customFormat="1" ht="17" x14ac:dyDescent="0.5">
      <c r="B584" s="23" t="s">
        <v>1135</v>
      </c>
      <c r="C584" s="23" t="s">
        <v>1134</v>
      </c>
      <c r="D584" s="23" t="s">
        <v>1008</v>
      </c>
      <c r="E584" s="23" t="s">
        <v>1270</v>
      </c>
      <c r="F584" s="267"/>
      <c r="G584" s="279" t="s">
        <v>1282</v>
      </c>
      <c r="H584" s="279"/>
      <c r="I584" s="23" t="s">
        <v>935</v>
      </c>
      <c r="J584" s="281">
        <v>11800</v>
      </c>
      <c r="K584" s="267"/>
      <c r="M584" s="267"/>
      <c r="N584" s="351"/>
      <c r="AB584" s="282"/>
    </row>
    <row r="585" spans="2:28" s="23" customFormat="1" ht="17" x14ac:dyDescent="0.5">
      <c r="B585" s="23" t="s">
        <v>1135</v>
      </c>
      <c r="C585" s="23" t="s">
        <v>1134</v>
      </c>
      <c r="D585" s="23" t="s">
        <v>1008</v>
      </c>
      <c r="E585" s="23" t="s">
        <v>1232</v>
      </c>
      <c r="F585" s="267"/>
      <c r="G585" s="279" t="s">
        <v>1282</v>
      </c>
      <c r="H585" s="279"/>
      <c r="I585" s="23" t="s">
        <v>935</v>
      </c>
      <c r="J585" s="281">
        <v>10179.409236725327</v>
      </c>
      <c r="K585" s="267"/>
      <c r="M585" s="267"/>
      <c r="N585" s="351"/>
      <c r="AB585" s="282"/>
    </row>
    <row r="586" spans="2:28" s="23" customFormat="1" ht="17" x14ac:dyDescent="0.5">
      <c r="B586" s="23" t="s">
        <v>1135</v>
      </c>
      <c r="C586" s="23" t="s">
        <v>1134</v>
      </c>
      <c r="D586" s="23" t="s">
        <v>1008</v>
      </c>
      <c r="E586" s="23" t="s">
        <v>1233</v>
      </c>
      <c r="F586" s="267"/>
      <c r="G586" s="279" t="s">
        <v>1282</v>
      </c>
      <c r="H586" s="279"/>
      <c r="I586" s="23" t="s">
        <v>935</v>
      </c>
      <c r="J586" s="281">
        <v>33558.12928158803</v>
      </c>
      <c r="K586" s="267"/>
      <c r="M586" s="267"/>
      <c r="N586" s="351"/>
      <c r="AB586" s="282"/>
    </row>
    <row r="587" spans="2:28" s="23" customFormat="1" ht="17" x14ac:dyDescent="0.5">
      <c r="B587" s="23" t="s">
        <v>1135</v>
      </c>
      <c r="C587" s="23" t="s">
        <v>1134</v>
      </c>
      <c r="D587" s="23" t="s">
        <v>1008</v>
      </c>
      <c r="E587" s="23" t="s">
        <v>1236</v>
      </c>
      <c r="F587" s="267"/>
      <c r="G587" s="279" t="s">
        <v>1282</v>
      </c>
      <c r="H587" s="279"/>
      <c r="I587" s="23" t="s">
        <v>935</v>
      </c>
      <c r="J587" s="281">
        <v>366920.37</v>
      </c>
      <c r="K587" s="267"/>
      <c r="M587" s="267"/>
      <c r="N587" s="351"/>
      <c r="AB587" s="282"/>
    </row>
    <row r="588" spans="2:28" s="23" customFormat="1" ht="17" x14ac:dyDescent="0.5">
      <c r="B588" s="23" t="s">
        <v>1135</v>
      </c>
      <c r="C588" s="23" t="s">
        <v>1134</v>
      </c>
      <c r="D588" s="23" t="s">
        <v>1001</v>
      </c>
      <c r="E588" s="23" t="s">
        <v>1223</v>
      </c>
      <c r="F588" s="267"/>
      <c r="G588" s="279" t="s">
        <v>1282</v>
      </c>
      <c r="H588" s="279"/>
      <c r="I588" s="23" t="s">
        <v>935</v>
      </c>
      <c r="J588" s="281">
        <v>247960.61507125074</v>
      </c>
      <c r="K588" s="267"/>
      <c r="M588" s="267"/>
      <c r="N588" s="351"/>
      <c r="AB588" s="282"/>
    </row>
    <row r="589" spans="2:28" s="23" customFormat="1" ht="17" x14ac:dyDescent="0.5">
      <c r="B589" s="23" t="s">
        <v>1135</v>
      </c>
      <c r="C589" s="23" t="s">
        <v>1134</v>
      </c>
      <c r="D589" s="23" t="s">
        <v>1001</v>
      </c>
      <c r="E589" s="23" t="s">
        <v>1224</v>
      </c>
      <c r="F589" s="267"/>
      <c r="G589" s="279" t="s">
        <v>1282</v>
      </c>
      <c r="H589" s="279"/>
      <c r="I589" s="23" t="s">
        <v>935</v>
      </c>
      <c r="J589" s="281">
        <v>45773.73857888105</v>
      </c>
      <c r="K589" s="267"/>
      <c r="M589" s="267"/>
      <c r="N589" s="351"/>
      <c r="AB589" s="282"/>
    </row>
    <row r="590" spans="2:28" s="23" customFormat="1" ht="17" x14ac:dyDescent="0.5">
      <c r="B590" s="23" t="s">
        <v>1135</v>
      </c>
      <c r="C590" s="23" t="s">
        <v>1134</v>
      </c>
      <c r="D590" s="23" t="s">
        <v>1001</v>
      </c>
      <c r="E590" s="23" t="s">
        <v>1256</v>
      </c>
      <c r="F590" s="267"/>
      <c r="G590" s="279" t="s">
        <v>1282</v>
      </c>
      <c r="H590" s="279"/>
      <c r="I590" s="23" t="s">
        <v>935</v>
      </c>
      <c r="J590" s="281">
        <v>639998.71731639467</v>
      </c>
      <c r="K590" s="267"/>
      <c r="M590" s="267"/>
      <c r="N590" s="351"/>
      <c r="AB590" s="282"/>
    </row>
    <row r="591" spans="2:28" s="23" customFormat="1" ht="17" x14ac:dyDescent="0.5">
      <c r="B591" s="23" t="s">
        <v>1135</v>
      </c>
      <c r="C591" s="23" t="s">
        <v>1134</v>
      </c>
      <c r="D591" s="23" t="s">
        <v>1001</v>
      </c>
      <c r="E591" s="23" t="s">
        <v>1257</v>
      </c>
      <c r="F591" s="267"/>
      <c r="G591" s="279" t="s">
        <v>1282</v>
      </c>
      <c r="H591" s="279"/>
      <c r="I591" s="23" t="s">
        <v>935</v>
      </c>
      <c r="J591" s="281">
        <v>53341.650710072499</v>
      </c>
      <c r="K591" s="267"/>
      <c r="M591" s="267"/>
      <c r="N591" s="351"/>
      <c r="AB591" s="282"/>
    </row>
    <row r="592" spans="2:28" s="23" customFormat="1" ht="17" x14ac:dyDescent="0.5">
      <c r="B592" s="23" t="s">
        <v>1135</v>
      </c>
      <c r="C592" s="23" t="s">
        <v>1134</v>
      </c>
      <c r="D592" s="23" t="s">
        <v>1011</v>
      </c>
      <c r="E592" s="23" t="s">
        <v>1267</v>
      </c>
      <c r="F592" s="267"/>
      <c r="G592" s="279" t="s">
        <v>1282</v>
      </c>
      <c r="H592" s="279"/>
      <c r="I592" s="23" t="s">
        <v>935</v>
      </c>
      <c r="J592" s="281">
        <v>16433.09</v>
      </c>
      <c r="K592" s="267"/>
      <c r="M592" s="267"/>
      <c r="N592" s="351"/>
      <c r="AB592" s="282"/>
    </row>
    <row r="593" spans="2:28" s="23" customFormat="1" ht="17" x14ac:dyDescent="0.5">
      <c r="B593" s="23" t="s">
        <v>1135</v>
      </c>
      <c r="C593" s="23" t="s">
        <v>1134</v>
      </c>
      <c r="D593" s="23" t="s">
        <v>999</v>
      </c>
      <c r="E593" s="23" t="s">
        <v>1245</v>
      </c>
      <c r="F593" s="267"/>
      <c r="G593" s="279" t="s">
        <v>1282</v>
      </c>
      <c r="H593" s="279"/>
      <c r="I593" s="23" t="s">
        <v>935</v>
      </c>
      <c r="J593" s="281">
        <v>19694</v>
      </c>
      <c r="K593" s="267"/>
      <c r="M593" s="267"/>
      <c r="N593" s="351"/>
      <c r="AB593" s="282"/>
    </row>
    <row r="594" spans="2:28" s="23" customFormat="1" ht="17" x14ac:dyDescent="0.5">
      <c r="B594" s="23" t="s">
        <v>1135</v>
      </c>
      <c r="C594" s="23" t="s">
        <v>1134</v>
      </c>
      <c r="D594" s="23" t="s">
        <v>1002</v>
      </c>
      <c r="E594" s="23" t="s">
        <v>1276</v>
      </c>
      <c r="F594" s="267"/>
      <c r="G594" s="279" t="s">
        <v>1282</v>
      </c>
      <c r="H594" s="279"/>
      <c r="I594" s="23" t="s">
        <v>935</v>
      </c>
      <c r="J594" s="281">
        <v>396871.15029918618</v>
      </c>
      <c r="K594" s="267"/>
      <c r="M594" s="267"/>
      <c r="N594" s="351"/>
      <c r="AB594" s="282"/>
    </row>
    <row r="595" spans="2:28" s="23" customFormat="1" ht="17" x14ac:dyDescent="0.5">
      <c r="B595" s="23" t="s">
        <v>1135</v>
      </c>
      <c r="C595" s="23" t="s">
        <v>1134</v>
      </c>
      <c r="D595" s="23" t="s">
        <v>1002</v>
      </c>
      <c r="E595" s="23" t="s">
        <v>1242</v>
      </c>
      <c r="F595" s="267"/>
      <c r="G595" s="279" t="s">
        <v>1282</v>
      </c>
      <c r="H595" s="279"/>
      <c r="I595" s="23" t="s">
        <v>935</v>
      </c>
      <c r="J595" s="281">
        <v>850003.22987113392</v>
      </c>
      <c r="K595" s="267"/>
      <c r="M595" s="267"/>
      <c r="N595" s="351"/>
      <c r="AB595" s="282"/>
    </row>
    <row r="596" spans="2:28" s="23" customFormat="1" ht="17" x14ac:dyDescent="0.5">
      <c r="B596" s="23" t="s">
        <v>1135</v>
      </c>
      <c r="C596" s="23" t="s">
        <v>1134</v>
      </c>
      <c r="D596" s="23" t="s">
        <v>1010</v>
      </c>
      <c r="E596" s="23" t="s">
        <v>1246</v>
      </c>
      <c r="F596" s="267"/>
      <c r="G596" s="279" t="s">
        <v>1282</v>
      </c>
      <c r="H596" s="279"/>
      <c r="I596" s="23" t="s">
        <v>935</v>
      </c>
      <c r="J596" s="281">
        <v>29.4499999999999</v>
      </c>
      <c r="K596" s="267"/>
      <c r="M596" s="267"/>
      <c r="N596" s="351"/>
      <c r="AB596" s="282"/>
    </row>
    <row r="597" spans="2:28" s="23" customFormat="1" ht="17" x14ac:dyDescent="0.5">
      <c r="B597" s="23" t="s">
        <v>1138</v>
      </c>
      <c r="C597" s="23" t="s">
        <v>1137</v>
      </c>
      <c r="D597" s="23" t="s">
        <v>999</v>
      </c>
      <c r="E597" s="23" t="s">
        <v>1245</v>
      </c>
      <c r="F597" s="267"/>
      <c r="G597" s="279" t="s">
        <v>1282</v>
      </c>
      <c r="H597" s="279"/>
      <c r="I597" s="23" t="s">
        <v>935</v>
      </c>
      <c r="J597" s="281">
        <v>26856.12</v>
      </c>
      <c r="K597" s="267"/>
      <c r="M597" s="267"/>
      <c r="N597" s="351"/>
      <c r="AB597" s="282"/>
    </row>
    <row r="598" spans="2:28" s="23" customFormat="1" ht="17" x14ac:dyDescent="0.5">
      <c r="B598" s="23" t="s">
        <v>1138</v>
      </c>
      <c r="C598" s="23" t="s">
        <v>1137</v>
      </c>
      <c r="D598" s="23" t="s">
        <v>1002</v>
      </c>
      <c r="E598" s="23" t="s">
        <v>1276</v>
      </c>
      <c r="F598" s="267"/>
      <c r="G598" s="279" t="s">
        <v>1282</v>
      </c>
      <c r="H598" s="279"/>
      <c r="I598" s="23" t="s">
        <v>935</v>
      </c>
      <c r="J598" s="281">
        <v>263642.91905843111</v>
      </c>
      <c r="K598" s="267"/>
      <c r="M598" s="267"/>
      <c r="N598" s="351"/>
      <c r="AB598" s="282"/>
    </row>
    <row r="599" spans="2:28" s="23" customFormat="1" ht="17" x14ac:dyDescent="0.5">
      <c r="B599" s="23" t="s">
        <v>1138</v>
      </c>
      <c r="C599" s="23" t="s">
        <v>1137</v>
      </c>
      <c r="D599" s="23" t="s">
        <v>1269</v>
      </c>
      <c r="E599" s="23" t="s">
        <v>1277</v>
      </c>
      <c r="F599" s="267"/>
      <c r="G599" s="279" t="s">
        <v>1282</v>
      </c>
      <c r="H599" s="279"/>
      <c r="I599" s="23" t="s">
        <v>935</v>
      </c>
      <c r="J599" s="281">
        <v>23753.284380000001</v>
      </c>
      <c r="K599" s="267"/>
      <c r="M599" s="267"/>
      <c r="N599" s="351"/>
      <c r="AB599" s="282"/>
    </row>
    <row r="600" spans="2:28" s="23" customFormat="1" ht="17" x14ac:dyDescent="0.5">
      <c r="B600" s="23" t="s">
        <v>1138</v>
      </c>
      <c r="C600" s="23" t="s">
        <v>1137</v>
      </c>
      <c r="D600" s="23" t="s">
        <v>999</v>
      </c>
      <c r="E600" s="23" t="s">
        <v>1271</v>
      </c>
      <c r="F600" s="267"/>
      <c r="G600" s="279" t="s">
        <v>1282</v>
      </c>
      <c r="H600" s="279"/>
      <c r="I600" s="23" t="s">
        <v>935</v>
      </c>
      <c r="J600" s="281">
        <v>275998.25</v>
      </c>
      <c r="K600" s="267"/>
      <c r="M600" s="267"/>
      <c r="N600" s="351"/>
      <c r="AB600" s="282"/>
    </row>
    <row r="601" spans="2:28" s="23" customFormat="1" ht="17" x14ac:dyDescent="0.5">
      <c r="B601" s="23" t="s">
        <v>1138</v>
      </c>
      <c r="C601" s="23" t="s">
        <v>1137</v>
      </c>
      <c r="D601" s="23" t="s">
        <v>1008</v>
      </c>
      <c r="E601" s="23" t="s">
        <v>1228</v>
      </c>
      <c r="F601" s="267"/>
      <c r="G601" s="279" t="s">
        <v>1282</v>
      </c>
      <c r="H601" s="279"/>
      <c r="I601" s="23" t="s">
        <v>935</v>
      </c>
      <c r="J601" s="281">
        <v>10240</v>
      </c>
      <c r="K601" s="267"/>
      <c r="M601" s="267"/>
      <c r="N601" s="351"/>
      <c r="AB601" s="282"/>
    </row>
    <row r="602" spans="2:28" s="23" customFormat="1" ht="17" x14ac:dyDescent="0.5">
      <c r="B602" s="23" t="s">
        <v>1138</v>
      </c>
      <c r="C602" s="23" t="s">
        <v>1137</v>
      </c>
      <c r="D602" s="23" t="s">
        <v>1008</v>
      </c>
      <c r="E602" s="23" t="s">
        <v>1278</v>
      </c>
      <c r="F602" s="267"/>
      <c r="G602" s="279" t="s">
        <v>1282</v>
      </c>
      <c r="H602" s="279"/>
      <c r="I602" s="23" t="s">
        <v>935</v>
      </c>
      <c r="J602" s="281">
        <v>7.9133668941252386E-2</v>
      </c>
      <c r="K602" s="267"/>
      <c r="M602" s="267"/>
      <c r="N602" s="351"/>
      <c r="AB602" s="282"/>
    </row>
    <row r="603" spans="2:28" s="23" customFormat="1" ht="17" x14ac:dyDescent="0.5">
      <c r="B603" s="23" t="s">
        <v>1138</v>
      </c>
      <c r="C603" s="23" t="s">
        <v>1137</v>
      </c>
      <c r="D603" s="23" t="s">
        <v>1008</v>
      </c>
      <c r="E603" s="23" t="s">
        <v>1270</v>
      </c>
      <c r="F603" s="267"/>
      <c r="G603" s="279" t="s">
        <v>1282</v>
      </c>
      <c r="H603" s="279"/>
      <c r="I603" s="23" t="s">
        <v>935</v>
      </c>
      <c r="J603" s="281">
        <v>258295.9075</v>
      </c>
      <c r="K603" s="267"/>
      <c r="M603" s="267"/>
      <c r="N603" s="351"/>
      <c r="AB603" s="282"/>
    </row>
    <row r="604" spans="2:28" s="23" customFormat="1" ht="17" x14ac:dyDescent="0.5">
      <c r="B604" s="23" t="s">
        <v>1138</v>
      </c>
      <c r="C604" s="23" t="s">
        <v>1137</v>
      </c>
      <c r="D604" s="23" t="s">
        <v>1008</v>
      </c>
      <c r="E604" s="23" t="s">
        <v>1231</v>
      </c>
      <c r="F604" s="267"/>
      <c r="G604" s="279" t="s">
        <v>1282</v>
      </c>
      <c r="H604" s="279"/>
      <c r="I604" s="23" t="s">
        <v>935</v>
      </c>
      <c r="J604" s="281">
        <v>3900</v>
      </c>
      <c r="K604" s="267"/>
      <c r="M604" s="267"/>
      <c r="N604" s="351"/>
      <c r="AB604" s="282"/>
    </row>
    <row r="605" spans="2:28" s="23" customFormat="1" ht="17" x14ac:dyDescent="0.5">
      <c r="B605" s="23" t="s">
        <v>1138</v>
      </c>
      <c r="C605" s="23" t="s">
        <v>1137</v>
      </c>
      <c r="D605" s="23" t="s">
        <v>1008</v>
      </c>
      <c r="E605" s="23" t="s">
        <v>1233</v>
      </c>
      <c r="F605" s="267"/>
      <c r="G605" s="279" t="s">
        <v>1282</v>
      </c>
      <c r="H605" s="279"/>
      <c r="I605" s="23" t="s">
        <v>935</v>
      </c>
      <c r="J605" s="281">
        <v>132720</v>
      </c>
      <c r="K605" s="267"/>
      <c r="M605" s="267"/>
      <c r="N605" s="351"/>
      <c r="AB605" s="282"/>
    </row>
    <row r="606" spans="2:28" s="23" customFormat="1" ht="17" x14ac:dyDescent="0.5">
      <c r="B606" s="23" t="s">
        <v>1138</v>
      </c>
      <c r="C606" s="23" t="s">
        <v>1137</v>
      </c>
      <c r="D606" s="23" t="s">
        <v>1008</v>
      </c>
      <c r="E606" s="23" t="s">
        <v>1236</v>
      </c>
      <c r="F606" s="267"/>
      <c r="G606" s="279" t="s">
        <v>1282</v>
      </c>
      <c r="H606" s="279"/>
      <c r="I606" s="23" t="s">
        <v>935</v>
      </c>
      <c r="J606" s="281">
        <v>160085</v>
      </c>
      <c r="K606" s="267"/>
      <c r="M606" s="267"/>
      <c r="N606" s="351"/>
      <c r="AB606" s="282"/>
    </row>
    <row r="607" spans="2:28" s="23" customFormat="1" ht="17" x14ac:dyDescent="0.5">
      <c r="B607" s="23" t="s">
        <v>1138</v>
      </c>
      <c r="C607" s="23" t="s">
        <v>1137</v>
      </c>
      <c r="D607" s="23" t="s">
        <v>1001</v>
      </c>
      <c r="E607" s="23" t="s">
        <v>1256</v>
      </c>
      <c r="F607" s="267"/>
      <c r="G607" s="279" t="s">
        <v>1282</v>
      </c>
      <c r="H607" s="279"/>
      <c r="I607" s="23" t="s">
        <v>935</v>
      </c>
      <c r="J607" s="281">
        <v>82341.244468252189</v>
      </c>
      <c r="K607" s="267"/>
      <c r="M607" s="267"/>
      <c r="N607" s="351"/>
      <c r="AB607" s="282"/>
    </row>
    <row r="608" spans="2:28" s="23" customFormat="1" ht="17" x14ac:dyDescent="0.5">
      <c r="B608" s="23" t="s">
        <v>1138</v>
      </c>
      <c r="C608" s="23" t="s">
        <v>1137</v>
      </c>
      <c r="D608" s="23" t="s">
        <v>1001</v>
      </c>
      <c r="E608" s="23" t="s">
        <v>1257</v>
      </c>
      <c r="F608" s="267"/>
      <c r="G608" s="279" t="s">
        <v>1282</v>
      </c>
      <c r="H608" s="279"/>
      <c r="I608" s="23" t="s">
        <v>935</v>
      </c>
      <c r="J608" s="281">
        <v>935.68928469250488</v>
      </c>
      <c r="K608" s="267"/>
      <c r="M608" s="267"/>
      <c r="N608" s="351"/>
      <c r="AB608" s="282"/>
    </row>
    <row r="609" spans="2:28" s="23" customFormat="1" ht="17" x14ac:dyDescent="0.5">
      <c r="B609" s="23" t="s">
        <v>1140</v>
      </c>
      <c r="C609" s="23" t="s">
        <v>1139</v>
      </c>
      <c r="D609" s="23" t="s">
        <v>999</v>
      </c>
      <c r="E609" s="23" t="s">
        <v>1227</v>
      </c>
      <c r="F609" s="267"/>
      <c r="G609" s="279" t="s">
        <v>1282</v>
      </c>
      <c r="H609" s="279"/>
      <c r="I609" s="23" t="s">
        <v>935</v>
      </c>
      <c r="J609" s="281">
        <v>360583.35</v>
      </c>
      <c r="K609" s="267"/>
      <c r="M609" s="267"/>
      <c r="N609" s="351"/>
      <c r="AB609" s="282"/>
    </row>
    <row r="610" spans="2:28" s="23" customFormat="1" ht="17" x14ac:dyDescent="0.5">
      <c r="B610" s="23" t="s">
        <v>1140</v>
      </c>
      <c r="C610" s="23" t="s">
        <v>1139</v>
      </c>
      <c r="D610" s="23" t="s">
        <v>1002</v>
      </c>
      <c r="E610" s="23" t="s">
        <v>1276</v>
      </c>
      <c r="F610" s="267"/>
      <c r="G610" s="279" t="s">
        <v>1282</v>
      </c>
      <c r="H610" s="279"/>
      <c r="I610" s="23" t="s">
        <v>935</v>
      </c>
      <c r="J610" s="281">
        <v>4828259.3898185408</v>
      </c>
      <c r="K610" s="267"/>
      <c r="M610" s="267"/>
      <c r="N610" s="351"/>
      <c r="AB610" s="282"/>
    </row>
    <row r="611" spans="2:28" s="23" customFormat="1" ht="17" x14ac:dyDescent="0.5">
      <c r="B611" s="23" t="s">
        <v>1140</v>
      </c>
      <c r="C611" s="23" t="s">
        <v>1139</v>
      </c>
      <c r="D611" s="23" t="s">
        <v>1002</v>
      </c>
      <c r="E611" s="23" t="s">
        <v>1242</v>
      </c>
      <c r="F611" s="267"/>
      <c r="G611" s="279" t="s">
        <v>1282</v>
      </c>
      <c r="H611" s="279"/>
      <c r="I611" s="23" t="s">
        <v>935</v>
      </c>
      <c r="J611" s="281">
        <v>9352998.1847953796</v>
      </c>
      <c r="K611" s="267"/>
      <c r="M611" s="267"/>
      <c r="N611" s="351"/>
      <c r="AB611" s="282"/>
    </row>
    <row r="612" spans="2:28" s="23" customFormat="1" ht="17" x14ac:dyDescent="0.5">
      <c r="B612" s="23" t="s">
        <v>1140</v>
      </c>
      <c r="C612" s="23" t="s">
        <v>1139</v>
      </c>
      <c r="D612" s="23" t="s">
        <v>1269</v>
      </c>
      <c r="E612" s="23" t="s">
        <v>1277</v>
      </c>
      <c r="F612" s="267"/>
      <c r="G612" s="279" t="s">
        <v>1282</v>
      </c>
      <c r="H612" s="279"/>
      <c r="I612" s="23" t="s">
        <v>935</v>
      </c>
      <c r="J612" s="281">
        <v>697099.98207999999</v>
      </c>
      <c r="K612" s="267"/>
      <c r="M612" s="267"/>
      <c r="N612" s="351"/>
      <c r="AB612" s="282"/>
    </row>
    <row r="613" spans="2:28" s="23" customFormat="1" ht="17" x14ac:dyDescent="0.5">
      <c r="B613" s="23" t="s">
        <v>1140</v>
      </c>
      <c r="C613" s="23" t="s">
        <v>1139</v>
      </c>
      <c r="D613" s="23" t="s">
        <v>1010</v>
      </c>
      <c r="E613" s="23" t="s">
        <v>1251</v>
      </c>
      <c r="F613" s="267"/>
      <c r="G613" s="279" t="s">
        <v>1282</v>
      </c>
      <c r="H613" s="279"/>
      <c r="I613" s="23" t="s">
        <v>935</v>
      </c>
      <c r="J613" s="281">
        <v>25500</v>
      </c>
      <c r="K613" s="267"/>
      <c r="M613" s="267"/>
      <c r="N613" s="351"/>
      <c r="AB613" s="282"/>
    </row>
    <row r="614" spans="2:28" s="23" customFormat="1" ht="17" x14ac:dyDescent="0.5">
      <c r="B614" s="23" t="s">
        <v>1140</v>
      </c>
      <c r="C614" s="23" t="s">
        <v>1139</v>
      </c>
      <c r="D614" s="23" t="s">
        <v>1012</v>
      </c>
      <c r="E614" s="23" t="s">
        <v>1255</v>
      </c>
      <c r="F614" s="267"/>
      <c r="G614" s="279" t="s">
        <v>1282</v>
      </c>
      <c r="H614" s="279"/>
      <c r="I614" s="23" t="s">
        <v>935</v>
      </c>
      <c r="J614" s="281">
        <v>310595</v>
      </c>
      <c r="K614" s="267"/>
      <c r="M614" s="267"/>
      <c r="N614" s="351"/>
      <c r="AB614" s="282"/>
    </row>
    <row r="615" spans="2:28" s="23" customFormat="1" ht="17" x14ac:dyDescent="0.5">
      <c r="B615" s="23" t="s">
        <v>1140</v>
      </c>
      <c r="C615" s="23" t="s">
        <v>1139</v>
      </c>
      <c r="D615" s="23" t="s">
        <v>999</v>
      </c>
      <c r="E615" s="23" t="s">
        <v>1226</v>
      </c>
      <c r="F615" s="267"/>
      <c r="G615" s="279" t="s">
        <v>1282</v>
      </c>
      <c r="H615" s="279"/>
      <c r="I615" s="23" t="s">
        <v>935</v>
      </c>
      <c r="J615" s="281">
        <v>360583.35</v>
      </c>
      <c r="K615" s="267"/>
      <c r="M615" s="267"/>
      <c r="N615" s="351"/>
      <c r="AB615" s="282"/>
    </row>
    <row r="616" spans="2:28" s="23" customFormat="1" ht="17" x14ac:dyDescent="0.5">
      <c r="B616" s="23" t="s">
        <v>1140</v>
      </c>
      <c r="C616" s="23" t="s">
        <v>1139</v>
      </c>
      <c r="D616" s="23" t="s">
        <v>999</v>
      </c>
      <c r="E616" s="23" t="s">
        <v>1230</v>
      </c>
      <c r="F616" s="267"/>
      <c r="G616" s="279" t="s">
        <v>1282</v>
      </c>
      <c r="H616" s="279"/>
      <c r="I616" s="23" t="s">
        <v>935</v>
      </c>
      <c r="J616" s="281">
        <v>365617.58401256404</v>
      </c>
      <c r="K616" s="267"/>
      <c r="M616" s="267"/>
      <c r="N616" s="351"/>
      <c r="AB616" s="282"/>
    </row>
    <row r="617" spans="2:28" s="23" customFormat="1" ht="17" x14ac:dyDescent="0.5">
      <c r="B617" s="23" t="s">
        <v>1140</v>
      </c>
      <c r="C617" s="23" t="s">
        <v>1139</v>
      </c>
      <c r="D617" s="23" t="s">
        <v>999</v>
      </c>
      <c r="E617" s="23" t="s">
        <v>1271</v>
      </c>
      <c r="F617" s="267"/>
      <c r="G617" s="279" t="s">
        <v>1282</v>
      </c>
      <c r="H617" s="279"/>
      <c r="I617" s="23" t="s">
        <v>935</v>
      </c>
      <c r="J617" s="281">
        <v>5213678.0019868538</v>
      </c>
      <c r="K617" s="267"/>
      <c r="M617" s="267"/>
      <c r="N617" s="351"/>
      <c r="AB617" s="282"/>
    </row>
    <row r="618" spans="2:28" s="23" customFormat="1" ht="17" x14ac:dyDescent="0.5">
      <c r="B618" s="23" t="s">
        <v>1140</v>
      </c>
      <c r="C618" s="23" t="s">
        <v>1139</v>
      </c>
      <c r="D618" s="23" t="s">
        <v>1008</v>
      </c>
      <c r="E618" s="23" t="s">
        <v>1228</v>
      </c>
      <c r="F618" s="267"/>
      <c r="G618" s="279" t="s">
        <v>1282</v>
      </c>
      <c r="H618" s="279"/>
      <c r="I618" s="23" t="s">
        <v>935</v>
      </c>
      <c r="J618" s="281">
        <v>137600</v>
      </c>
      <c r="K618" s="267"/>
      <c r="M618" s="267"/>
      <c r="N618" s="351"/>
      <c r="AB618" s="282"/>
    </row>
    <row r="619" spans="2:28" s="23" customFormat="1" ht="17" x14ac:dyDescent="0.5">
      <c r="B619" s="23" t="s">
        <v>1140</v>
      </c>
      <c r="C619" s="23" t="s">
        <v>1139</v>
      </c>
      <c r="D619" s="23" t="s">
        <v>1008</v>
      </c>
      <c r="E619" s="23" t="s">
        <v>1243</v>
      </c>
      <c r="F619" s="267"/>
      <c r="G619" s="279" t="s">
        <v>1282</v>
      </c>
      <c r="H619" s="279"/>
      <c r="I619" s="23" t="s">
        <v>935</v>
      </c>
      <c r="J619" s="281">
        <v>6220.6433073003855</v>
      </c>
      <c r="K619" s="267"/>
      <c r="M619" s="267"/>
      <c r="N619" s="351"/>
      <c r="AB619" s="282"/>
    </row>
    <row r="620" spans="2:28" s="23" customFormat="1" ht="17" x14ac:dyDescent="0.5">
      <c r="B620" s="23" t="s">
        <v>1140</v>
      </c>
      <c r="C620" s="23" t="s">
        <v>1139</v>
      </c>
      <c r="D620" s="23" t="s">
        <v>1008</v>
      </c>
      <c r="E620" s="23" t="s">
        <v>1278</v>
      </c>
      <c r="F620" s="267"/>
      <c r="G620" s="279" t="s">
        <v>1282</v>
      </c>
      <c r="H620" s="279"/>
      <c r="I620" s="23" t="s">
        <v>935</v>
      </c>
      <c r="J620" s="281">
        <v>15725</v>
      </c>
      <c r="K620" s="267"/>
      <c r="M620" s="267"/>
      <c r="N620" s="351"/>
      <c r="AB620" s="282"/>
    </row>
    <row r="621" spans="2:28" s="23" customFormat="1" ht="17" x14ac:dyDescent="0.5">
      <c r="B621" s="23" t="s">
        <v>1140</v>
      </c>
      <c r="C621" s="23" t="s">
        <v>1139</v>
      </c>
      <c r="D621" s="23" t="s">
        <v>1008</v>
      </c>
      <c r="E621" s="23" t="s">
        <v>1270</v>
      </c>
      <c r="F621" s="267"/>
      <c r="G621" s="279" t="s">
        <v>1282</v>
      </c>
      <c r="H621" s="279"/>
      <c r="I621" s="23" t="s">
        <v>935</v>
      </c>
      <c r="J621" s="281">
        <v>3932792.1799999899</v>
      </c>
      <c r="K621" s="267"/>
      <c r="M621" s="267"/>
      <c r="N621" s="351"/>
      <c r="AB621" s="282"/>
    </row>
    <row r="622" spans="2:28" s="23" customFormat="1" ht="17" x14ac:dyDescent="0.5">
      <c r="B622" s="23" t="s">
        <v>1140</v>
      </c>
      <c r="C622" s="23" t="s">
        <v>1139</v>
      </c>
      <c r="D622" s="23" t="s">
        <v>1008</v>
      </c>
      <c r="E622" s="23" t="s">
        <v>1231</v>
      </c>
      <c r="F622" s="267"/>
      <c r="G622" s="279" t="s">
        <v>1282</v>
      </c>
      <c r="H622" s="279"/>
      <c r="I622" s="23" t="s">
        <v>935</v>
      </c>
      <c r="J622" s="281">
        <v>21825</v>
      </c>
      <c r="K622" s="267"/>
      <c r="M622" s="267"/>
      <c r="N622" s="351"/>
      <c r="AB622" s="282"/>
    </row>
    <row r="623" spans="2:28" s="23" customFormat="1" ht="17" x14ac:dyDescent="0.5">
      <c r="B623" s="23" t="s">
        <v>1140</v>
      </c>
      <c r="C623" s="23" t="s">
        <v>1139</v>
      </c>
      <c r="D623" s="23" t="s">
        <v>1008</v>
      </c>
      <c r="E623" s="23" t="s">
        <v>1236</v>
      </c>
      <c r="F623" s="267"/>
      <c r="G623" s="279" t="s">
        <v>1282</v>
      </c>
      <c r="H623" s="279"/>
      <c r="I623" s="23" t="s">
        <v>935</v>
      </c>
      <c r="J623" s="281">
        <v>2263856.8569999998</v>
      </c>
      <c r="K623" s="267"/>
      <c r="M623" s="267"/>
      <c r="N623" s="351"/>
      <c r="AB623" s="282"/>
    </row>
    <row r="624" spans="2:28" s="23" customFormat="1" ht="17" x14ac:dyDescent="0.5">
      <c r="B624" s="23" t="s">
        <v>1140</v>
      </c>
      <c r="C624" s="23" t="s">
        <v>1139</v>
      </c>
      <c r="D624" s="23" t="s">
        <v>1001</v>
      </c>
      <c r="E624" s="23" t="s">
        <v>1223</v>
      </c>
      <c r="F624" s="267"/>
      <c r="G624" s="279" t="s">
        <v>1282</v>
      </c>
      <c r="H624" s="279"/>
      <c r="I624" s="23" t="s">
        <v>935</v>
      </c>
      <c r="J624" s="281">
        <v>5069102.2157609919</v>
      </c>
      <c r="K624" s="267"/>
      <c r="M624" s="267"/>
      <c r="N624" s="351"/>
      <c r="AB624" s="282"/>
    </row>
    <row r="625" spans="2:28" s="23" customFormat="1" ht="17" x14ac:dyDescent="0.5">
      <c r="B625" s="23" t="s">
        <v>1140</v>
      </c>
      <c r="C625" s="23" t="s">
        <v>1139</v>
      </c>
      <c r="D625" s="23" t="s">
        <v>1001</v>
      </c>
      <c r="E625" s="23" t="s">
        <v>1224</v>
      </c>
      <c r="F625" s="267"/>
      <c r="G625" s="279" t="s">
        <v>1282</v>
      </c>
      <c r="H625" s="279"/>
      <c r="I625" s="23" t="s">
        <v>935</v>
      </c>
      <c r="J625" s="281">
        <v>1305410.1960688829</v>
      </c>
      <c r="K625" s="267"/>
      <c r="M625" s="267"/>
      <c r="N625" s="351"/>
      <c r="AB625" s="282"/>
    </row>
    <row r="626" spans="2:28" s="23" customFormat="1" ht="17" x14ac:dyDescent="0.5">
      <c r="B626" s="23" t="s">
        <v>1140</v>
      </c>
      <c r="C626" s="23" t="s">
        <v>1139</v>
      </c>
      <c r="D626" s="23" t="s">
        <v>1001</v>
      </c>
      <c r="E626" s="23" t="s">
        <v>1238</v>
      </c>
      <c r="F626" s="267"/>
      <c r="G626" s="279" t="s">
        <v>1282</v>
      </c>
      <c r="H626" s="279"/>
      <c r="I626" s="23" t="s">
        <v>935</v>
      </c>
      <c r="J626" s="281">
        <v>5126714.5182098746</v>
      </c>
      <c r="K626" s="267"/>
      <c r="M626" s="267"/>
      <c r="N626" s="351"/>
      <c r="AB626" s="282"/>
    </row>
    <row r="627" spans="2:28" s="23" customFormat="1" ht="17" x14ac:dyDescent="0.5">
      <c r="B627" s="23" t="s">
        <v>1140</v>
      </c>
      <c r="C627" s="23" t="s">
        <v>1139</v>
      </c>
      <c r="D627" s="23" t="s">
        <v>1001</v>
      </c>
      <c r="E627" s="23" t="s">
        <v>1260</v>
      </c>
      <c r="F627" s="267"/>
      <c r="G627" s="279" t="s">
        <v>1282</v>
      </c>
      <c r="H627" s="279"/>
      <c r="I627" s="23" t="s">
        <v>935</v>
      </c>
      <c r="J627" s="281">
        <v>269548.90000000002</v>
      </c>
      <c r="K627" s="267"/>
      <c r="M627" s="267"/>
      <c r="N627" s="351"/>
      <c r="AB627" s="282"/>
    </row>
    <row r="628" spans="2:28" s="23" customFormat="1" ht="17" x14ac:dyDescent="0.5">
      <c r="B628" s="23" t="s">
        <v>1140</v>
      </c>
      <c r="C628" s="23" t="s">
        <v>1139</v>
      </c>
      <c r="D628" s="23" t="s">
        <v>1001</v>
      </c>
      <c r="E628" s="23" t="s">
        <v>1256</v>
      </c>
      <c r="F628" s="267"/>
      <c r="G628" s="279" t="s">
        <v>1282</v>
      </c>
      <c r="H628" s="279"/>
      <c r="I628" s="23" t="s">
        <v>935</v>
      </c>
      <c r="J628" s="281">
        <v>21334278.605994314</v>
      </c>
      <c r="K628" s="267"/>
      <c r="M628" s="267"/>
      <c r="N628" s="351"/>
      <c r="AB628" s="282"/>
    </row>
    <row r="629" spans="2:28" s="23" customFormat="1" ht="17" x14ac:dyDescent="0.5">
      <c r="B629" s="23" t="s">
        <v>1140</v>
      </c>
      <c r="C629" s="23" t="s">
        <v>1139</v>
      </c>
      <c r="D629" s="23" t="s">
        <v>1001</v>
      </c>
      <c r="E629" s="23" t="s">
        <v>1257</v>
      </c>
      <c r="F629" s="267"/>
      <c r="G629" s="279" t="s">
        <v>1282</v>
      </c>
      <c r="H629" s="279"/>
      <c r="I629" s="23" t="s">
        <v>935</v>
      </c>
      <c r="J629" s="281">
        <v>10903430.548098054</v>
      </c>
      <c r="K629" s="267"/>
      <c r="M629" s="267"/>
      <c r="N629" s="351"/>
      <c r="AB629" s="282"/>
    </row>
    <row r="630" spans="2:28" s="23" customFormat="1" ht="17" x14ac:dyDescent="0.5">
      <c r="B630" s="23" t="s">
        <v>1140</v>
      </c>
      <c r="C630" s="23" t="s">
        <v>1139</v>
      </c>
      <c r="D630" s="23" t="s">
        <v>1229</v>
      </c>
      <c r="E630" s="23" t="s">
        <v>1273</v>
      </c>
      <c r="F630" s="267"/>
      <c r="G630" s="279" t="s">
        <v>1282</v>
      </c>
      <c r="H630" s="279"/>
      <c r="I630" s="23" t="s">
        <v>935</v>
      </c>
      <c r="J630" s="281">
        <v>7657770.4800000004</v>
      </c>
      <c r="K630" s="267"/>
      <c r="M630" s="267"/>
      <c r="N630" s="351"/>
      <c r="AB630" s="282"/>
    </row>
    <row r="631" spans="2:28" s="23" customFormat="1" ht="17" x14ac:dyDescent="0.5">
      <c r="B631" s="23" t="s">
        <v>1140</v>
      </c>
      <c r="C631" s="23" t="s">
        <v>1139</v>
      </c>
      <c r="D631" s="23" t="s">
        <v>999</v>
      </c>
      <c r="E631" s="23" t="s">
        <v>1245</v>
      </c>
      <c r="F631" s="267"/>
      <c r="G631" s="279" t="s">
        <v>1282</v>
      </c>
      <c r="H631" s="279"/>
      <c r="I631" s="23" t="s">
        <v>935</v>
      </c>
      <c r="J631" s="281">
        <v>12881.15</v>
      </c>
      <c r="K631" s="267"/>
      <c r="M631" s="267"/>
      <c r="N631" s="351"/>
      <c r="AB631" s="282"/>
    </row>
    <row r="632" spans="2:28" s="23" customFormat="1" ht="17" x14ac:dyDescent="0.5">
      <c r="B632" s="23" t="s">
        <v>1140</v>
      </c>
      <c r="C632" s="23" t="s">
        <v>1139</v>
      </c>
      <c r="D632" s="23" t="s">
        <v>1010</v>
      </c>
      <c r="E632" s="23" t="s">
        <v>1246</v>
      </c>
      <c r="F632" s="267"/>
      <c r="G632" s="279" t="s">
        <v>1282</v>
      </c>
      <c r="H632" s="279"/>
      <c r="I632" s="23" t="s">
        <v>935</v>
      </c>
      <c r="J632" s="281">
        <v>12941.76</v>
      </c>
      <c r="K632" s="267"/>
      <c r="M632" s="267"/>
      <c r="N632" s="351"/>
      <c r="AB632" s="282"/>
    </row>
    <row r="633" spans="2:28" s="23" customFormat="1" ht="17" x14ac:dyDescent="0.5">
      <c r="B633" s="23" t="s">
        <v>1143</v>
      </c>
      <c r="C633" s="23" t="s">
        <v>1142</v>
      </c>
      <c r="D633" s="23" t="s">
        <v>1001</v>
      </c>
      <c r="E633" s="23" t="s">
        <v>1224</v>
      </c>
      <c r="F633" s="267"/>
      <c r="G633" s="279" t="s">
        <v>1282</v>
      </c>
      <c r="H633" s="279"/>
      <c r="I633" s="23" t="s">
        <v>935</v>
      </c>
      <c r="J633" s="281">
        <v>33803.263350763031</v>
      </c>
      <c r="K633" s="267"/>
      <c r="M633" s="267"/>
      <c r="N633" s="351"/>
      <c r="AB633" s="282"/>
    </row>
    <row r="634" spans="2:28" s="23" customFormat="1" ht="17" x14ac:dyDescent="0.5">
      <c r="B634" s="23" t="s">
        <v>1143</v>
      </c>
      <c r="C634" s="23" t="s">
        <v>1142</v>
      </c>
      <c r="D634" s="23" t="s">
        <v>1001</v>
      </c>
      <c r="E634" s="23" t="s">
        <v>1256</v>
      </c>
      <c r="F634" s="267"/>
      <c r="G634" s="279" t="s">
        <v>1282</v>
      </c>
      <c r="H634" s="279"/>
      <c r="I634" s="23" t="s">
        <v>935</v>
      </c>
      <c r="J634" s="281">
        <v>8024.3025584523893</v>
      </c>
      <c r="K634" s="267"/>
      <c r="M634" s="267"/>
      <c r="N634" s="351"/>
      <c r="AB634" s="282"/>
    </row>
    <row r="635" spans="2:28" s="23" customFormat="1" ht="17" x14ac:dyDescent="0.5">
      <c r="B635" s="23" t="s">
        <v>1143</v>
      </c>
      <c r="C635" s="23" t="s">
        <v>1142</v>
      </c>
      <c r="D635" s="23" t="s">
        <v>1001</v>
      </c>
      <c r="E635" s="23" t="s">
        <v>1257</v>
      </c>
      <c r="F635" s="267"/>
      <c r="G635" s="279" t="s">
        <v>1282</v>
      </c>
      <c r="H635" s="279"/>
      <c r="I635" s="23" t="s">
        <v>935</v>
      </c>
      <c r="J635" s="281">
        <v>3446.8331314410243</v>
      </c>
      <c r="K635" s="267"/>
      <c r="M635" s="267"/>
      <c r="N635" s="351"/>
      <c r="AB635" s="282"/>
    </row>
    <row r="636" spans="2:28" s="23" customFormat="1" ht="17" x14ac:dyDescent="0.5">
      <c r="B636" s="23" t="s">
        <v>1145</v>
      </c>
      <c r="C636" s="23" t="s">
        <v>1144</v>
      </c>
      <c r="D636" s="23" t="s">
        <v>999</v>
      </c>
      <c r="E636" s="23" t="s">
        <v>1258</v>
      </c>
      <c r="F636" s="267"/>
      <c r="G636" s="279" t="s">
        <v>1282</v>
      </c>
      <c r="H636" s="279"/>
      <c r="I636" s="23" t="s">
        <v>935</v>
      </c>
      <c r="J636" s="281">
        <v>38680033.579999998</v>
      </c>
      <c r="K636" s="267"/>
      <c r="M636" s="267"/>
      <c r="N636" s="351"/>
      <c r="AB636" s="282"/>
    </row>
    <row r="637" spans="2:28" s="23" customFormat="1" ht="17" x14ac:dyDescent="0.5">
      <c r="B637" s="23" t="s">
        <v>1145</v>
      </c>
      <c r="C637" s="23" t="s">
        <v>1144</v>
      </c>
      <c r="D637" s="23" t="s">
        <v>999</v>
      </c>
      <c r="E637" s="23" t="s">
        <v>1259</v>
      </c>
      <c r="F637" s="267"/>
      <c r="G637" s="279" t="s">
        <v>1282</v>
      </c>
      <c r="H637" s="279"/>
      <c r="I637" s="23" t="s">
        <v>935</v>
      </c>
      <c r="J637" s="281">
        <v>11604010.07</v>
      </c>
      <c r="K637" s="267"/>
      <c r="M637" s="267"/>
      <c r="N637" s="351"/>
      <c r="AB637" s="282"/>
    </row>
    <row r="638" spans="2:28" s="23" customFormat="1" ht="17" x14ac:dyDescent="0.5">
      <c r="B638" s="23" t="s">
        <v>1145</v>
      </c>
      <c r="C638" s="23" t="s">
        <v>1144</v>
      </c>
      <c r="D638" s="23" t="s">
        <v>999</v>
      </c>
      <c r="E638" s="23" t="s">
        <v>1275</v>
      </c>
      <c r="F638" s="267"/>
      <c r="G638" s="279" t="s">
        <v>1282</v>
      </c>
      <c r="H638" s="279"/>
      <c r="I638" s="23" t="s">
        <v>935</v>
      </c>
      <c r="J638" s="281">
        <v>1741117.31</v>
      </c>
      <c r="K638" s="267"/>
      <c r="M638" s="267"/>
      <c r="N638" s="351"/>
      <c r="AB638" s="282"/>
    </row>
    <row r="639" spans="2:28" s="23" customFormat="1" ht="17" x14ac:dyDescent="0.5">
      <c r="B639" s="23" t="s">
        <v>1145</v>
      </c>
      <c r="C639" s="23" t="s">
        <v>1144</v>
      </c>
      <c r="D639" s="23" t="s">
        <v>1001</v>
      </c>
      <c r="E639" s="23" t="s">
        <v>1223</v>
      </c>
      <c r="F639" s="267"/>
      <c r="G639" s="279" t="s">
        <v>1282</v>
      </c>
      <c r="H639" s="279"/>
      <c r="I639" s="23" t="s">
        <v>935</v>
      </c>
      <c r="J639" s="281">
        <v>488056.97015443241</v>
      </c>
      <c r="K639" s="267"/>
      <c r="M639" s="267"/>
      <c r="N639" s="351"/>
      <c r="AB639" s="282"/>
    </row>
    <row r="640" spans="2:28" s="23" customFormat="1" ht="17" x14ac:dyDescent="0.5">
      <c r="B640" s="23" t="s">
        <v>1145</v>
      </c>
      <c r="C640" s="23" t="s">
        <v>1144</v>
      </c>
      <c r="D640" s="23" t="s">
        <v>1001</v>
      </c>
      <c r="E640" s="23" t="s">
        <v>1224</v>
      </c>
      <c r="F640" s="267"/>
      <c r="G640" s="279" t="s">
        <v>1282</v>
      </c>
      <c r="H640" s="279"/>
      <c r="I640" s="23" t="s">
        <v>935</v>
      </c>
      <c r="J640" s="281">
        <v>174376.10954534664</v>
      </c>
      <c r="K640" s="267"/>
      <c r="M640" s="267"/>
      <c r="N640" s="351"/>
      <c r="AB640" s="282"/>
    </row>
    <row r="641" spans="2:28" s="23" customFormat="1" ht="17" x14ac:dyDescent="0.5">
      <c r="B641" s="23" t="s">
        <v>1145</v>
      </c>
      <c r="C641" s="23" t="s">
        <v>1144</v>
      </c>
      <c r="D641" s="23" t="s">
        <v>1001</v>
      </c>
      <c r="E641" s="23" t="s">
        <v>1256</v>
      </c>
      <c r="F641" s="267"/>
      <c r="G641" s="279" t="s">
        <v>1282</v>
      </c>
      <c r="H641" s="279"/>
      <c r="I641" s="23" t="s">
        <v>935</v>
      </c>
      <c r="J641" s="281">
        <v>18015057.384759709</v>
      </c>
      <c r="K641" s="267"/>
      <c r="M641" s="267"/>
      <c r="N641" s="351"/>
      <c r="AB641" s="282"/>
    </row>
    <row r="642" spans="2:28" s="23" customFormat="1" ht="17" x14ac:dyDescent="0.5">
      <c r="B642" s="23" t="s">
        <v>1145</v>
      </c>
      <c r="C642" s="23" t="s">
        <v>1144</v>
      </c>
      <c r="D642" s="23" t="s">
        <v>1001</v>
      </c>
      <c r="E642" s="23" t="s">
        <v>1257</v>
      </c>
      <c r="F642" s="267"/>
      <c r="G642" s="279" t="s">
        <v>1282</v>
      </c>
      <c r="H642" s="279"/>
      <c r="I642" s="23" t="s">
        <v>935</v>
      </c>
      <c r="J642" s="281">
        <v>1162204.616536502</v>
      </c>
      <c r="K642" s="267"/>
      <c r="M642" s="267"/>
      <c r="N642" s="351"/>
      <c r="AB642" s="282"/>
    </row>
    <row r="643" spans="2:28" s="23" customFormat="1" ht="17" x14ac:dyDescent="0.5">
      <c r="B643" s="23" t="s">
        <v>1145</v>
      </c>
      <c r="C643" s="23" t="s">
        <v>1144</v>
      </c>
      <c r="D643" s="23" t="s">
        <v>1253</v>
      </c>
      <c r="E643" s="23" t="s">
        <v>1280</v>
      </c>
      <c r="F643" s="267"/>
      <c r="G643" s="279" t="s">
        <v>1282</v>
      </c>
      <c r="H643" s="279"/>
      <c r="I643" s="23" t="s">
        <v>935</v>
      </c>
      <c r="J643" s="281">
        <v>300000</v>
      </c>
      <c r="K643" s="267"/>
      <c r="M643" s="267"/>
      <c r="N643" s="351"/>
      <c r="AB643" s="282"/>
    </row>
    <row r="644" spans="2:28" s="23" customFormat="1" ht="17" x14ac:dyDescent="0.5">
      <c r="B644" s="23" t="s">
        <v>1145</v>
      </c>
      <c r="C644" s="23" t="s">
        <v>1144</v>
      </c>
      <c r="D644" s="23" t="s">
        <v>1253</v>
      </c>
      <c r="E644" s="23" t="s">
        <v>1279</v>
      </c>
      <c r="F644" s="267"/>
      <c r="G644" s="279" t="s">
        <v>1282</v>
      </c>
      <c r="H644" s="279"/>
      <c r="I644" s="23" t="s">
        <v>935</v>
      </c>
      <c r="J644" s="281">
        <v>200000</v>
      </c>
      <c r="K644" s="267"/>
      <c r="M644" s="267"/>
      <c r="N644" s="351"/>
      <c r="AB644" s="282"/>
    </row>
    <row r="645" spans="2:28" s="23" customFormat="1" ht="17" x14ac:dyDescent="0.5">
      <c r="B645" s="23" t="s">
        <v>1145</v>
      </c>
      <c r="C645" s="23" t="s">
        <v>1144</v>
      </c>
      <c r="D645" s="23" t="s">
        <v>1253</v>
      </c>
      <c r="E645" s="23" t="s">
        <v>1252</v>
      </c>
      <c r="F645" s="267"/>
      <c r="G645" s="279" t="s">
        <v>1282</v>
      </c>
      <c r="H645" s="279"/>
      <c r="I645" s="23" t="s">
        <v>935</v>
      </c>
      <c r="J645" s="281">
        <v>400000</v>
      </c>
      <c r="K645" s="267"/>
      <c r="M645" s="267"/>
      <c r="N645" s="351"/>
      <c r="AB645" s="282"/>
    </row>
    <row r="646" spans="2:28" s="23" customFormat="1" ht="17" x14ac:dyDescent="0.5">
      <c r="B646" s="23" t="s">
        <v>1147</v>
      </c>
      <c r="C646" s="23" t="s">
        <v>1146</v>
      </c>
      <c r="D646" s="23" t="s">
        <v>1002</v>
      </c>
      <c r="E646" s="23" t="s">
        <v>1276</v>
      </c>
      <c r="F646" s="267"/>
      <c r="G646" s="279" t="s">
        <v>1282</v>
      </c>
      <c r="H646" s="279"/>
      <c r="I646" s="23" t="s">
        <v>935</v>
      </c>
      <c r="J646" s="281">
        <v>22620557.801666677</v>
      </c>
      <c r="K646" s="267"/>
      <c r="M646" s="267"/>
      <c r="N646" s="351"/>
      <c r="AB646" s="282"/>
    </row>
    <row r="647" spans="2:28" s="23" customFormat="1" ht="17" x14ac:dyDescent="0.5">
      <c r="B647" s="23" t="s">
        <v>1147</v>
      </c>
      <c r="C647" s="23" t="s">
        <v>1146</v>
      </c>
      <c r="D647" s="23" t="s">
        <v>1002</v>
      </c>
      <c r="E647" s="23" t="s">
        <v>1242</v>
      </c>
      <c r="F647" s="267"/>
      <c r="G647" s="279" t="s">
        <v>1282</v>
      </c>
      <c r="H647" s="279"/>
      <c r="I647" s="23" t="s">
        <v>935</v>
      </c>
      <c r="J647" s="281">
        <v>33228532.468544368</v>
      </c>
      <c r="K647" s="267"/>
      <c r="M647" s="267"/>
      <c r="N647" s="351"/>
      <c r="AB647" s="282"/>
    </row>
    <row r="648" spans="2:28" s="23" customFormat="1" ht="17" x14ac:dyDescent="0.5">
      <c r="B648" s="23" t="s">
        <v>1147</v>
      </c>
      <c r="C648" s="23" t="s">
        <v>1146</v>
      </c>
      <c r="D648" s="23" t="s">
        <v>999</v>
      </c>
      <c r="E648" s="23" t="s">
        <v>1227</v>
      </c>
      <c r="F648" s="267"/>
      <c r="G648" s="279" t="s">
        <v>1282</v>
      </c>
      <c r="H648" s="279"/>
      <c r="I648" s="23" t="s">
        <v>935</v>
      </c>
      <c r="J648" s="281">
        <v>3177554.01</v>
      </c>
      <c r="K648" s="267"/>
      <c r="M648" s="267"/>
      <c r="N648" s="351"/>
      <c r="AB648" s="282"/>
    </row>
    <row r="649" spans="2:28" s="23" customFormat="1" ht="17" x14ac:dyDescent="0.5">
      <c r="B649" s="23" t="s">
        <v>1147</v>
      </c>
      <c r="C649" s="23" t="s">
        <v>1146</v>
      </c>
      <c r="D649" s="23" t="s">
        <v>1269</v>
      </c>
      <c r="E649" s="23" t="s">
        <v>1277</v>
      </c>
      <c r="F649" s="267"/>
      <c r="G649" s="279" t="s">
        <v>1282</v>
      </c>
      <c r="H649" s="279"/>
      <c r="I649" s="23" t="s">
        <v>935</v>
      </c>
      <c r="J649" s="281">
        <v>1803134.67368</v>
      </c>
      <c r="K649" s="267"/>
      <c r="M649" s="267"/>
      <c r="N649" s="351"/>
      <c r="AB649" s="282"/>
    </row>
    <row r="650" spans="2:28" s="23" customFormat="1" ht="17" x14ac:dyDescent="0.5">
      <c r="B650" s="23" t="s">
        <v>1147</v>
      </c>
      <c r="C650" s="23" t="s">
        <v>1146</v>
      </c>
      <c r="D650" s="23" t="s">
        <v>1012</v>
      </c>
      <c r="E650" s="23" t="s">
        <v>1255</v>
      </c>
      <c r="F650" s="267"/>
      <c r="G650" s="279" t="s">
        <v>1282</v>
      </c>
      <c r="H650" s="279"/>
      <c r="I650" s="23" t="s">
        <v>935</v>
      </c>
      <c r="J650" s="281">
        <v>262947.5</v>
      </c>
      <c r="K650" s="267"/>
      <c r="M650" s="267"/>
      <c r="N650" s="351"/>
      <c r="AB650" s="282"/>
    </row>
    <row r="651" spans="2:28" s="23" customFormat="1" ht="17" x14ac:dyDescent="0.5">
      <c r="B651" s="23" t="s">
        <v>1147</v>
      </c>
      <c r="C651" s="23" t="s">
        <v>1146</v>
      </c>
      <c r="D651" s="23" t="s">
        <v>999</v>
      </c>
      <c r="E651" s="23" t="s">
        <v>1226</v>
      </c>
      <c r="F651" s="267"/>
      <c r="G651" s="279" t="s">
        <v>1282</v>
      </c>
      <c r="H651" s="279"/>
      <c r="I651" s="23" t="s">
        <v>935</v>
      </c>
      <c r="J651" s="281">
        <v>3177554.01</v>
      </c>
      <c r="K651" s="267"/>
      <c r="M651" s="267"/>
      <c r="N651" s="351"/>
      <c r="AB651" s="282"/>
    </row>
    <row r="652" spans="2:28" s="23" customFormat="1" ht="17" x14ac:dyDescent="0.5">
      <c r="B652" s="23" t="s">
        <v>1147</v>
      </c>
      <c r="C652" s="23" t="s">
        <v>1146</v>
      </c>
      <c r="D652" s="23" t="s">
        <v>999</v>
      </c>
      <c r="E652" s="23" t="s">
        <v>1230</v>
      </c>
      <c r="F652" s="267"/>
      <c r="G652" s="279" t="s">
        <v>1282</v>
      </c>
      <c r="H652" s="279"/>
      <c r="I652" s="23" t="s">
        <v>935</v>
      </c>
      <c r="J652" s="281">
        <v>72801.757984891563</v>
      </c>
      <c r="K652" s="267"/>
      <c r="M652" s="267"/>
      <c r="N652" s="351"/>
      <c r="AB652" s="282"/>
    </row>
    <row r="653" spans="2:28" s="23" customFormat="1" ht="17" x14ac:dyDescent="0.5">
      <c r="B653" s="23" t="s">
        <v>1147</v>
      </c>
      <c r="C653" s="23" t="s">
        <v>1146</v>
      </c>
      <c r="D653" s="23" t="s">
        <v>999</v>
      </c>
      <c r="E653" s="23" t="s">
        <v>1271</v>
      </c>
      <c r="F653" s="267"/>
      <c r="G653" s="279" t="s">
        <v>1282</v>
      </c>
      <c r="H653" s="279"/>
      <c r="I653" s="23" t="s">
        <v>935</v>
      </c>
      <c r="J653" s="281">
        <v>49816452.850000001</v>
      </c>
      <c r="K653" s="267"/>
      <c r="M653" s="267"/>
      <c r="N653" s="351"/>
      <c r="AB653" s="282"/>
    </row>
    <row r="654" spans="2:28" s="23" customFormat="1" ht="17" x14ac:dyDescent="0.5">
      <c r="B654" s="23" t="s">
        <v>1147</v>
      </c>
      <c r="C654" s="23" t="s">
        <v>1146</v>
      </c>
      <c r="D654" s="23" t="s">
        <v>1008</v>
      </c>
      <c r="E654" s="23" t="s">
        <v>1243</v>
      </c>
      <c r="F654" s="267"/>
      <c r="G654" s="279" t="s">
        <v>1282</v>
      </c>
      <c r="H654" s="279"/>
      <c r="I654" s="23" t="s">
        <v>935</v>
      </c>
      <c r="J654" s="281">
        <v>2227.73</v>
      </c>
      <c r="K654" s="267"/>
      <c r="M654" s="267"/>
      <c r="N654" s="351"/>
      <c r="AB654" s="282"/>
    </row>
    <row r="655" spans="2:28" s="23" customFormat="1" ht="17" x14ac:dyDescent="0.5">
      <c r="B655" s="23" t="s">
        <v>1147</v>
      </c>
      <c r="C655" s="23" t="s">
        <v>1146</v>
      </c>
      <c r="D655" s="23" t="s">
        <v>1008</v>
      </c>
      <c r="E655" s="23" t="s">
        <v>1278</v>
      </c>
      <c r="F655" s="267"/>
      <c r="G655" s="279" t="s">
        <v>1282</v>
      </c>
      <c r="H655" s="279"/>
      <c r="I655" s="23" t="s">
        <v>935</v>
      </c>
      <c r="J655" s="281">
        <v>0.31653467576500954</v>
      </c>
      <c r="K655" s="267"/>
      <c r="M655" s="267"/>
      <c r="N655" s="351"/>
      <c r="AB655" s="282"/>
    </row>
    <row r="656" spans="2:28" s="23" customFormat="1" ht="17" x14ac:dyDescent="0.5">
      <c r="B656" s="23" t="s">
        <v>1147</v>
      </c>
      <c r="C656" s="23" t="s">
        <v>1146</v>
      </c>
      <c r="D656" s="23" t="s">
        <v>1008</v>
      </c>
      <c r="E656" s="23" t="s">
        <v>1270</v>
      </c>
      <c r="F656" s="267"/>
      <c r="G656" s="279" t="s">
        <v>1282</v>
      </c>
      <c r="H656" s="279"/>
      <c r="I656" s="23" t="s">
        <v>935</v>
      </c>
      <c r="J656" s="281">
        <v>22768146.557500001</v>
      </c>
      <c r="K656" s="267"/>
      <c r="M656" s="267"/>
      <c r="N656" s="351"/>
      <c r="AB656" s="282"/>
    </row>
    <row r="657" spans="2:28" s="23" customFormat="1" ht="17" x14ac:dyDescent="0.5">
      <c r="B657" s="23" t="s">
        <v>1147</v>
      </c>
      <c r="C657" s="23" t="s">
        <v>1146</v>
      </c>
      <c r="D657" s="23" t="s">
        <v>1008</v>
      </c>
      <c r="E657" s="23" t="s">
        <v>1233</v>
      </c>
      <c r="F657" s="267"/>
      <c r="G657" s="279" t="s">
        <v>1282</v>
      </c>
      <c r="H657" s="279"/>
      <c r="I657" s="23" t="s">
        <v>935</v>
      </c>
      <c r="J657" s="281">
        <v>8160000</v>
      </c>
      <c r="K657" s="267"/>
      <c r="M657" s="267"/>
      <c r="N657" s="351"/>
      <c r="AB657" s="282"/>
    </row>
    <row r="658" spans="2:28" s="23" customFormat="1" ht="17" x14ac:dyDescent="0.5">
      <c r="B658" s="23" t="s">
        <v>1147</v>
      </c>
      <c r="C658" s="23" t="s">
        <v>1146</v>
      </c>
      <c r="D658" s="23" t="s">
        <v>1008</v>
      </c>
      <c r="E658" s="23" t="s">
        <v>1236</v>
      </c>
      <c r="F658" s="267"/>
      <c r="G658" s="279" t="s">
        <v>1282</v>
      </c>
      <c r="H658" s="279"/>
      <c r="I658" s="23" t="s">
        <v>935</v>
      </c>
      <c r="J658" s="281">
        <v>9720277.4900000002</v>
      </c>
      <c r="K658" s="267"/>
      <c r="M658" s="267"/>
      <c r="N658" s="351"/>
      <c r="AB658" s="282"/>
    </row>
    <row r="659" spans="2:28" s="23" customFormat="1" ht="17" x14ac:dyDescent="0.5">
      <c r="B659" s="23" t="s">
        <v>1147</v>
      </c>
      <c r="C659" s="23" t="s">
        <v>1146</v>
      </c>
      <c r="D659" s="23" t="s">
        <v>1002</v>
      </c>
      <c r="E659" s="23" t="s">
        <v>1228</v>
      </c>
      <c r="F659" s="267"/>
      <c r="G659" s="279" t="s">
        <v>1282</v>
      </c>
      <c r="H659" s="279"/>
      <c r="I659" s="23" t="s">
        <v>935</v>
      </c>
      <c r="J659" s="281">
        <v>185776.4</v>
      </c>
      <c r="K659" s="267"/>
      <c r="M659" s="267"/>
      <c r="N659" s="351"/>
      <c r="AB659" s="282"/>
    </row>
    <row r="660" spans="2:28" s="23" customFormat="1" ht="17" x14ac:dyDescent="0.5">
      <c r="B660" s="23" t="s">
        <v>1147</v>
      </c>
      <c r="C660" s="23" t="s">
        <v>1146</v>
      </c>
      <c r="D660" s="23" t="s">
        <v>1001</v>
      </c>
      <c r="E660" s="23" t="s">
        <v>1261</v>
      </c>
      <c r="F660" s="267"/>
      <c r="G660" s="279" t="s">
        <v>1282</v>
      </c>
      <c r="H660" s="279"/>
      <c r="I660" s="23" t="s">
        <v>935</v>
      </c>
      <c r="J660" s="281">
        <v>7549605</v>
      </c>
      <c r="K660" s="267"/>
      <c r="M660" s="267"/>
      <c r="N660" s="351"/>
      <c r="AB660" s="282"/>
    </row>
    <row r="661" spans="2:28" s="23" customFormat="1" ht="17" x14ac:dyDescent="0.5">
      <c r="B661" s="23" t="s">
        <v>1147</v>
      </c>
      <c r="C661" s="23" t="s">
        <v>1146</v>
      </c>
      <c r="D661" s="23" t="s">
        <v>1001</v>
      </c>
      <c r="E661" s="23" t="s">
        <v>1256</v>
      </c>
      <c r="F661" s="267"/>
      <c r="G661" s="279" t="s">
        <v>1282</v>
      </c>
      <c r="H661" s="279"/>
      <c r="I661" s="23" t="s">
        <v>935</v>
      </c>
      <c r="J661" s="281">
        <v>321819111.22174752</v>
      </c>
      <c r="K661" s="267"/>
      <c r="M661" s="267"/>
      <c r="N661" s="351"/>
      <c r="AB661" s="282"/>
    </row>
    <row r="662" spans="2:28" s="23" customFormat="1" ht="17" x14ac:dyDescent="0.5">
      <c r="B662" s="23" t="s">
        <v>1147</v>
      </c>
      <c r="C662" s="23" t="s">
        <v>1146</v>
      </c>
      <c r="D662" s="23" t="s">
        <v>1001</v>
      </c>
      <c r="E662" s="23" t="s">
        <v>1257</v>
      </c>
      <c r="F662" s="267"/>
      <c r="G662" s="279" t="s">
        <v>1282</v>
      </c>
      <c r="H662" s="279"/>
      <c r="I662" s="23" t="s">
        <v>935</v>
      </c>
      <c r="J662" s="281">
        <v>25663695.18</v>
      </c>
      <c r="K662" s="267"/>
      <c r="M662" s="267"/>
      <c r="N662" s="351"/>
      <c r="AB662" s="282"/>
    </row>
    <row r="663" spans="2:28" s="23" customFormat="1" ht="17" x14ac:dyDescent="0.5">
      <c r="B663" s="23" t="s">
        <v>1147</v>
      </c>
      <c r="C663" s="23" t="s">
        <v>1146</v>
      </c>
      <c r="D663" s="23" t="s">
        <v>1011</v>
      </c>
      <c r="E663" s="23" t="s">
        <v>1267</v>
      </c>
      <c r="F663" s="267"/>
      <c r="G663" s="279" t="s">
        <v>1282</v>
      </c>
      <c r="H663" s="279"/>
      <c r="I663" s="23" t="s">
        <v>935</v>
      </c>
      <c r="J663" s="281">
        <v>13797635.836499993</v>
      </c>
      <c r="K663" s="267"/>
      <c r="M663" s="267"/>
      <c r="N663" s="351"/>
      <c r="AB663" s="282"/>
    </row>
    <row r="664" spans="2:28" s="23" customFormat="1" ht="17" x14ac:dyDescent="0.5">
      <c r="B664" s="23" t="s">
        <v>1147</v>
      </c>
      <c r="C664" s="23" t="s">
        <v>1146</v>
      </c>
      <c r="D664" s="23" t="s">
        <v>999</v>
      </c>
      <c r="E664" s="23" t="s">
        <v>1245</v>
      </c>
      <c r="F664" s="267"/>
      <c r="G664" s="279" t="s">
        <v>1282</v>
      </c>
      <c r="H664" s="279"/>
      <c r="I664" s="23" t="s">
        <v>935</v>
      </c>
      <c r="J664" s="281">
        <v>64785.599999999999</v>
      </c>
      <c r="K664" s="267"/>
      <c r="M664" s="267"/>
      <c r="N664" s="351"/>
      <c r="AB664" s="282"/>
    </row>
    <row r="665" spans="2:28" s="23" customFormat="1" ht="17" x14ac:dyDescent="0.5">
      <c r="B665" s="23" t="s">
        <v>1147</v>
      </c>
      <c r="C665" s="23" t="s">
        <v>1146</v>
      </c>
      <c r="D665" s="23" t="s">
        <v>1010</v>
      </c>
      <c r="E665" s="23" t="s">
        <v>1246</v>
      </c>
      <c r="F665" s="267"/>
      <c r="G665" s="279" t="s">
        <v>1282</v>
      </c>
      <c r="H665" s="279"/>
      <c r="I665" s="23" t="s">
        <v>935</v>
      </c>
      <c r="J665" s="281">
        <v>64785.599999999999</v>
      </c>
      <c r="K665" s="267"/>
      <c r="M665" s="267"/>
      <c r="N665" s="351"/>
      <c r="AB665" s="282"/>
    </row>
    <row r="666" spans="2:28" s="23" customFormat="1" ht="17" x14ac:dyDescent="0.5">
      <c r="B666" s="23" t="s">
        <v>1147</v>
      </c>
      <c r="C666" s="23" t="s">
        <v>1146</v>
      </c>
      <c r="D666" s="23" t="s">
        <v>1002</v>
      </c>
      <c r="E666" s="23" t="s">
        <v>1225</v>
      </c>
      <c r="F666" s="267"/>
      <c r="G666" s="279" t="s">
        <v>1282</v>
      </c>
      <c r="H666" s="279"/>
      <c r="I666" s="23" t="s">
        <v>935</v>
      </c>
      <c r="J666" s="281">
        <v>278664.59999999998</v>
      </c>
      <c r="K666" s="267"/>
      <c r="M666" s="267"/>
      <c r="N666" s="351"/>
      <c r="AB666" s="282"/>
    </row>
    <row r="667" spans="2:28" s="23" customFormat="1" ht="17" x14ac:dyDescent="0.5">
      <c r="B667" s="23" t="s">
        <v>1149</v>
      </c>
      <c r="C667" s="23" t="s">
        <v>1148</v>
      </c>
      <c r="D667" s="23" t="s">
        <v>1269</v>
      </c>
      <c r="E667" s="23" t="s">
        <v>1277</v>
      </c>
      <c r="F667" s="267"/>
      <c r="G667" s="279" t="s">
        <v>1282</v>
      </c>
      <c r="H667" s="279"/>
      <c r="I667" s="23" t="s">
        <v>935</v>
      </c>
      <c r="J667" s="281">
        <v>51057.027040000001</v>
      </c>
      <c r="K667" s="267"/>
      <c r="M667" s="267"/>
      <c r="N667" s="351"/>
      <c r="AB667" s="282"/>
    </row>
    <row r="668" spans="2:28" s="23" customFormat="1" ht="17" x14ac:dyDescent="0.5">
      <c r="B668" s="23" t="s">
        <v>1149</v>
      </c>
      <c r="C668" s="23" t="s">
        <v>1148</v>
      </c>
      <c r="D668" s="23" t="s">
        <v>1012</v>
      </c>
      <c r="E668" s="23" t="s">
        <v>1255</v>
      </c>
      <c r="F668" s="267"/>
      <c r="G668" s="279" t="s">
        <v>1282</v>
      </c>
      <c r="H668" s="279"/>
      <c r="I668" s="23" t="s">
        <v>935</v>
      </c>
      <c r="J668" s="281">
        <v>399371.94</v>
      </c>
      <c r="K668" s="267"/>
      <c r="M668" s="267"/>
      <c r="N668" s="351"/>
      <c r="AB668" s="282"/>
    </row>
    <row r="669" spans="2:28" s="23" customFormat="1" ht="17" x14ac:dyDescent="0.5">
      <c r="B669" s="23" t="s">
        <v>1149</v>
      </c>
      <c r="C669" s="23" t="s">
        <v>1148</v>
      </c>
      <c r="D669" s="23" t="s">
        <v>999</v>
      </c>
      <c r="E669" s="23" t="s">
        <v>1230</v>
      </c>
      <c r="F669" s="267"/>
      <c r="G669" s="279" t="s">
        <v>1282</v>
      </c>
      <c r="H669" s="279"/>
      <c r="I669" s="23" t="s">
        <v>935</v>
      </c>
      <c r="J669" s="281">
        <v>62823.42173984502</v>
      </c>
      <c r="K669" s="267"/>
      <c r="M669" s="267"/>
      <c r="N669" s="351"/>
      <c r="AB669" s="282"/>
    </row>
    <row r="670" spans="2:28" s="23" customFormat="1" ht="17" x14ac:dyDescent="0.5">
      <c r="B670" s="23" t="s">
        <v>1149</v>
      </c>
      <c r="C670" s="23" t="s">
        <v>1148</v>
      </c>
      <c r="D670" s="23" t="s">
        <v>999</v>
      </c>
      <c r="E670" s="23" t="s">
        <v>1271</v>
      </c>
      <c r="F670" s="267"/>
      <c r="G670" s="279" t="s">
        <v>1282</v>
      </c>
      <c r="H670" s="279"/>
      <c r="I670" s="23" t="s">
        <v>935</v>
      </c>
      <c r="J670" s="281">
        <v>353715.76</v>
      </c>
      <c r="K670" s="267"/>
      <c r="M670" s="267"/>
      <c r="N670" s="351"/>
      <c r="AB670" s="282"/>
    </row>
    <row r="671" spans="2:28" s="23" customFormat="1" ht="17" x14ac:dyDescent="0.5">
      <c r="B671" s="23" t="s">
        <v>1149</v>
      </c>
      <c r="C671" s="23" t="s">
        <v>1148</v>
      </c>
      <c r="D671" s="23" t="s">
        <v>1001</v>
      </c>
      <c r="E671" s="23" t="s">
        <v>1223</v>
      </c>
      <c r="F671" s="267"/>
      <c r="G671" s="279" t="s">
        <v>1282</v>
      </c>
      <c r="H671" s="279"/>
      <c r="I671" s="23" t="s">
        <v>935</v>
      </c>
      <c r="J671" s="281">
        <v>79321.015388455009</v>
      </c>
      <c r="K671" s="267"/>
      <c r="M671" s="267"/>
      <c r="N671" s="351"/>
      <c r="AB671" s="282"/>
    </row>
    <row r="672" spans="2:28" s="23" customFormat="1" ht="17" x14ac:dyDescent="0.5">
      <c r="B672" s="23" t="s">
        <v>1149</v>
      </c>
      <c r="C672" s="23" t="s">
        <v>1148</v>
      </c>
      <c r="D672" s="23" t="s">
        <v>1001</v>
      </c>
      <c r="E672" s="23" t="s">
        <v>1224</v>
      </c>
      <c r="F672" s="267"/>
      <c r="G672" s="279" t="s">
        <v>1282</v>
      </c>
      <c r="H672" s="279"/>
      <c r="I672" s="23" t="s">
        <v>935</v>
      </c>
      <c r="J672" s="281">
        <v>79321.015997175535</v>
      </c>
      <c r="K672" s="267"/>
      <c r="M672" s="267"/>
      <c r="N672" s="351"/>
      <c r="AB672" s="282"/>
    </row>
    <row r="673" spans="2:28" s="23" customFormat="1" ht="17" x14ac:dyDescent="0.5">
      <c r="B673" s="23" t="s">
        <v>1149</v>
      </c>
      <c r="C673" s="23" t="s">
        <v>1148</v>
      </c>
      <c r="D673" s="23" t="s">
        <v>1001</v>
      </c>
      <c r="E673" s="23" t="s">
        <v>1256</v>
      </c>
      <c r="F673" s="267"/>
      <c r="G673" s="279" t="s">
        <v>1282</v>
      </c>
      <c r="H673" s="279"/>
      <c r="I673" s="23" t="s">
        <v>935</v>
      </c>
      <c r="J673" s="281">
        <v>363196.60478819569</v>
      </c>
      <c r="K673" s="267"/>
      <c r="M673" s="267"/>
      <c r="N673" s="351"/>
      <c r="AB673" s="282"/>
    </row>
    <row r="674" spans="2:28" s="23" customFormat="1" ht="17" x14ac:dyDescent="0.5">
      <c r="B674" s="23" t="s">
        <v>1149</v>
      </c>
      <c r="C674" s="23" t="s">
        <v>1148</v>
      </c>
      <c r="D674" s="23" t="s">
        <v>1001</v>
      </c>
      <c r="E674" s="23" t="s">
        <v>1257</v>
      </c>
      <c r="F674" s="267"/>
      <c r="G674" s="279" t="s">
        <v>1282</v>
      </c>
      <c r="H674" s="279"/>
      <c r="I674" s="23" t="s">
        <v>935</v>
      </c>
      <c r="J674" s="281">
        <v>1670272.4833971476</v>
      </c>
      <c r="K674" s="267"/>
      <c r="M674" s="267"/>
      <c r="N674" s="351"/>
      <c r="AB674" s="282"/>
    </row>
    <row r="675" spans="2:28" s="23" customFormat="1" ht="17" x14ac:dyDescent="0.5">
      <c r="B675" s="23" t="s">
        <v>1149</v>
      </c>
      <c r="C675" s="23" t="s">
        <v>1148</v>
      </c>
      <c r="D675" s="23" t="s">
        <v>1011</v>
      </c>
      <c r="E675" s="23" t="s">
        <v>1267</v>
      </c>
      <c r="F675" s="267"/>
      <c r="G675" s="279" t="s">
        <v>1282</v>
      </c>
      <c r="H675" s="279"/>
      <c r="I675" s="23" t="s">
        <v>935</v>
      </c>
      <c r="J675" s="281">
        <v>220193.54999999996</v>
      </c>
      <c r="K675" s="267"/>
      <c r="M675" s="267"/>
      <c r="N675" s="351"/>
      <c r="AB675" s="282"/>
    </row>
    <row r="676" spans="2:28" s="23" customFormat="1" ht="17" x14ac:dyDescent="0.5">
      <c r="B676" s="23" t="s">
        <v>1149</v>
      </c>
      <c r="C676" s="23" t="s">
        <v>1148</v>
      </c>
      <c r="D676" s="23" t="s">
        <v>1010</v>
      </c>
      <c r="E676" s="23" t="s">
        <v>1246</v>
      </c>
      <c r="F676" s="267"/>
      <c r="G676" s="279" t="s">
        <v>1282</v>
      </c>
      <c r="H676" s="279"/>
      <c r="I676" s="23" t="s">
        <v>935</v>
      </c>
      <c r="J676" s="281">
        <v>59779.44</v>
      </c>
      <c r="K676" s="267"/>
      <c r="M676" s="267"/>
      <c r="N676" s="351"/>
      <c r="AB676" s="282"/>
    </row>
    <row r="677" spans="2:28" s="23" customFormat="1" ht="17" x14ac:dyDescent="0.5">
      <c r="B677" s="23" t="s">
        <v>1149</v>
      </c>
      <c r="C677" s="23" t="s">
        <v>1148</v>
      </c>
      <c r="D677" s="23" t="s">
        <v>1002</v>
      </c>
      <c r="E677" s="23" t="s">
        <v>1276</v>
      </c>
      <c r="F677" s="267"/>
      <c r="G677" s="279" t="s">
        <v>1282</v>
      </c>
      <c r="H677" s="279"/>
      <c r="I677" s="23" t="s">
        <v>935</v>
      </c>
      <c r="J677" s="281">
        <v>199823.73583963866</v>
      </c>
      <c r="K677" s="267"/>
      <c r="M677" s="267"/>
      <c r="N677" s="351"/>
      <c r="AB677" s="282"/>
    </row>
    <row r="678" spans="2:28" s="23" customFormat="1" ht="17" x14ac:dyDescent="0.5">
      <c r="B678" s="23" t="s">
        <v>1149</v>
      </c>
      <c r="C678" s="23" t="s">
        <v>1148</v>
      </c>
      <c r="D678" s="23" t="s">
        <v>1002</v>
      </c>
      <c r="E678" s="23" t="s">
        <v>1242</v>
      </c>
      <c r="F678" s="267"/>
      <c r="G678" s="279" t="s">
        <v>1282</v>
      </c>
      <c r="H678" s="279"/>
      <c r="I678" s="23" t="s">
        <v>935</v>
      </c>
      <c r="J678" s="281">
        <v>819759.59739224124</v>
      </c>
      <c r="K678" s="267"/>
      <c r="M678" s="267"/>
      <c r="N678" s="351"/>
      <c r="AB678" s="282"/>
    </row>
    <row r="679" spans="2:28" s="23" customFormat="1" ht="17" x14ac:dyDescent="0.5">
      <c r="B679" s="23" t="s">
        <v>1149</v>
      </c>
      <c r="C679" s="23" t="s">
        <v>1148</v>
      </c>
      <c r="D679" s="23" t="s">
        <v>999</v>
      </c>
      <c r="E679" s="23" t="s">
        <v>1245</v>
      </c>
      <c r="F679" s="267"/>
      <c r="G679" s="279" t="s">
        <v>1282</v>
      </c>
      <c r="H679" s="279"/>
      <c r="I679" s="23" t="s">
        <v>935</v>
      </c>
      <c r="J679" s="281">
        <v>534.81999999999903</v>
      </c>
      <c r="K679" s="267"/>
      <c r="M679" s="267"/>
      <c r="N679" s="351"/>
      <c r="AB679" s="282"/>
    </row>
    <row r="680" spans="2:28" s="23" customFormat="1" ht="17" x14ac:dyDescent="0.5">
      <c r="B680" s="23" t="s">
        <v>1151</v>
      </c>
      <c r="C680" s="23" t="s">
        <v>1150</v>
      </c>
      <c r="D680" s="23" t="s">
        <v>1002</v>
      </c>
      <c r="E680" s="23" t="s">
        <v>1276</v>
      </c>
      <c r="F680" s="267"/>
      <c r="G680" s="279" t="s">
        <v>1282</v>
      </c>
      <c r="H680" s="279"/>
      <c r="I680" s="23" t="s">
        <v>935</v>
      </c>
      <c r="J680" s="281">
        <v>240274.11537688933</v>
      </c>
      <c r="K680" s="267"/>
      <c r="M680" s="267"/>
      <c r="N680" s="351"/>
      <c r="AB680" s="282"/>
    </row>
    <row r="681" spans="2:28" s="23" customFormat="1" ht="17" x14ac:dyDescent="0.5">
      <c r="B681" s="23" t="s">
        <v>1151</v>
      </c>
      <c r="C681" s="23" t="s">
        <v>1150</v>
      </c>
      <c r="D681" s="23" t="s">
        <v>1269</v>
      </c>
      <c r="E681" s="23" t="s">
        <v>1277</v>
      </c>
      <c r="F681" s="267"/>
      <c r="G681" s="279" t="s">
        <v>1282</v>
      </c>
      <c r="H681" s="279"/>
      <c r="I681" s="23" t="s">
        <v>935</v>
      </c>
      <c r="J681" s="281">
        <v>15426.302</v>
      </c>
      <c r="K681" s="267"/>
      <c r="M681" s="267"/>
      <c r="N681" s="351"/>
      <c r="AB681" s="282"/>
    </row>
    <row r="682" spans="2:28" s="23" customFormat="1" ht="17" x14ac:dyDescent="0.5">
      <c r="B682" s="23" t="s">
        <v>1151</v>
      </c>
      <c r="C682" s="23" t="s">
        <v>1150</v>
      </c>
      <c r="D682" s="23" t="s">
        <v>1012</v>
      </c>
      <c r="E682" s="23" t="s">
        <v>1255</v>
      </c>
      <c r="F682" s="267"/>
      <c r="G682" s="279" t="s">
        <v>1282</v>
      </c>
      <c r="H682" s="279"/>
      <c r="I682" s="23" t="s">
        <v>935</v>
      </c>
      <c r="J682" s="281">
        <v>23600</v>
      </c>
      <c r="K682" s="267"/>
      <c r="M682" s="267"/>
      <c r="N682" s="351"/>
      <c r="AB682" s="282"/>
    </row>
    <row r="683" spans="2:28" s="23" customFormat="1" ht="17" x14ac:dyDescent="0.5">
      <c r="B683" s="23" t="s">
        <v>1151</v>
      </c>
      <c r="C683" s="23" t="s">
        <v>1150</v>
      </c>
      <c r="D683" s="23" t="s">
        <v>999</v>
      </c>
      <c r="E683" s="23" t="s">
        <v>1230</v>
      </c>
      <c r="F683" s="267"/>
      <c r="G683" s="279" t="s">
        <v>1282</v>
      </c>
      <c r="H683" s="279"/>
      <c r="I683" s="23" t="s">
        <v>935</v>
      </c>
      <c r="J683" s="281">
        <v>1603.309004802805</v>
      </c>
      <c r="K683" s="267"/>
      <c r="M683" s="267"/>
      <c r="N683" s="351"/>
      <c r="AB683" s="282"/>
    </row>
    <row r="684" spans="2:28" s="23" customFormat="1" ht="17" x14ac:dyDescent="0.5">
      <c r="B684" s="23" t="s">
        <v>1151</v>
      </c>
      <c r="C684" s="23" t="s">
        <v>1150</v>
      </c>
      <c r="D684" s="23" t="s">
        <v>999</v>
      </c>
      <c r="E684" s="23" t="s">
        <v>1271</v>
      </c>
      <c r="F684" s="267"/>
      <c r="G684" s="279" t="s">
        <v>1282</v>
      </c>
      <c r="H684" s="279"/>
      <c r="I684" s="23" t="s">
        <v>935</v>
      </c>
      <c r="J684" s="281">
        <v>187953.6</v>
      </c>
      <c r="K684" s="267"/>
      <c r="M684" s="267"/>
      <c r="N684" s="351"/>
      <c r="AB684" s="282"/>
    </row>
    <row r="685" spans="2:28" s="23" customFormat="1" ht="17" x14ac:dyDescent="0.5">
      <c r="B685" s="23" t="s">
        <v>1151</v>
      </c>
      <c r="C685" s="23" t="s">
        <v>1150</v>
      </c>
      <c r="D685" s="23" t="s">
        <v>1008</v>
      </c>
      <c r="E685" s="23" t="s">
        <v>1228</v>
      </c>
      <c r="F685" s="267"/>
      <c r="G685" s="279" t="s">
        <v>1282</v>
      </c>
      <c r="H685" s="279"/>
      <c r="I685" s="23" t="s">
        <v>935</v>
      </c>
      <c r="J685" s="281">
        <v>7680</v>
      </c>
      <c r="K685" s="267"/>
      <c r="M685" s="267"/>
      <c r="N685" s="351"/>
      <c r="AB685" s="282"/>
    </row>
    <row r="686" spans="2:28" s="23" customFormat="1" ht="17" x14ac:dyDescent="0.5">
      <c r="B686" s="23" t="s">
        <v>1151</v>
      </c>
      <c r="C686" s="23" t="s">
        <v>1150</v>
      </c>
      <c r="D686" s="23" t="s">
        <v>1008</v>
      </c>
      <c r="E686" s="23" t="s">
        <v>1270</v>
      </c>
      <c r="F686" s="267"/>
      <c r="G686" s="279" t="s">
        <v>1282</v>
      </c>
      <c r="H686" s="279"/>
      <c r="I686" s="23" t="s">
        <v>935</v>
      </c>
      <c r="J686" s="281">
        <v>233890.88</v>
      </c>
      <c r="K686" s="267"/>
      <c r="M686" s="267"/>
      <c r="N686" s="351"/>
      <c r="AB686" s="282"/>
    </row>
    <row r="687" spans="2:28" s="23" customFormat="1" ht="17" x14ac:dyDescent="0.5">
      <c r="B687" s="23" t="s">
        <v>1151</v>
      </c>
      <c r="C687" s="23" t="s">
        <v>1150</v>
      </c>
      <c r="D687" s="23" t="s">
        <v>1008</v>
      </c>
      <c r="E687" s="23" t="s">
        <v>1231</v>
      </c>
      <c r="F687" s="267"/>
      <c r="G687" s="279" t="s">
        <v>1282</v>
      </c>
      <c r="H687" s="279"/>
      <c r="I687" s="23" t="s">
        <v>935</v>
      </c>
      <c r="J687" s="281">
        <v>1687.5</v>
      </c>
      <c r="K687" s="267"/>
      <c r="M687" s="267"/>
      <c r="N687" s="351"/>
      <c r="AB687" s="282"/>
    </row>
    <row r="688" spans="2:28" s="23" customFormat="1" ht="17" x14ac:dyDescent="0.5">
      <c r="B688" s="23" t="s">
        <v>1151</v>
      </c>
      <c r="C688" s="23" t="s">
        <v>1150</v>
      </c>
      <c r="D688" s="23" t="s">
        <v>1008</v>
      </c>
      <c r="E688" s="23" t="s">
        <v>1236</v>
      </c>
      <c r="F688" s="267"/>
      <c r="G688" s="279" t="s">
        <v>1282</v>
      </c>
      <c r="H688" s="279"/>
      <c r="I688" s="23" t="s">
        <v>935</v>
      </c>
      <c r="J688" s="281">
        <v>212953.399999999</v>
      </c>
      <c r="K688" s="267"/>
      <c r="M688" s="267"/>
      <c r="N688" s="351"/>
      <c r="AB688" s="282"/>
    </row>
    <row r="689" spans="2:28" s="23" customFormat="1" ht="17" x14ac:dyDescent="0.5">
      <c r="B689" s="23" t="s">
        <v>1151</v>
      </c>
      <c r="C689" s="23" t="s">
        <v>1150</v>
      </c>
      <c r="D689" s="23" t="s">
        <v>1001</v>
      </c>
      <c r="E689" s="23" t="s">
        <v>1223</v>
      </c>
      <c r="F689" s="267"/>
      <c r="G689" s="279" t="s">
        <v>1282</v>
      </c>
      <c r="H689" s="279"/>
      <c r="I689" s="23" t="s">
        <v>935</v>
      </c>
      <c r="J689" s="281">
        <v>31811.384236573147</v>
      </c>
      <c r="K689" s="267"/>
      <c r="M689" s="267"/>
      <c r="N689" s="351"/>
      <c r="AB689" s="282"/>
    </row>
    <row r="690" spans="2:28" s="23" customFormat="1" ht="17" x14ac:dyDescent="0.5">
      <c r="B690" s="23" t="s">
        <v>1151</v>
      </c>
      <c r="C690" s="23" t="s">
        <v>1150</v>
      </c>
      <c r="D690" s="23" t="s">
        <v>1001</v>
      </c>
      <c r="E690" s="23" t="s">
        <v>1224</v>
      </c>
      <c r="F690" s="267"/>
      <c r="G690" s="279" t="s">
        <v>1282</v>
      </c>
      <c r="H690" s="279"/>
      <c r="I690" s="23" t="s">
        <v>935</v>
      </c>
      <c r="J690" s="281">
        <v>8243.4827336421586</v>
      </c>
      <c r="K690" s="267"/>
      <c r="M690" s="267"/>
      <c r="N690" s="351"/>
      <c r="AB690" s="282"/>
    </row>
    <row r="691" spans="2:28" s="23" customFormat="1" ht="17" x14ac:dyDescent="0.5">
      <c r="B691" s="23" t="s">
        <v>1151</v>
      </c>
      <c r="C691" s="23" t="s">
        <v>1150</v>
      </c>
      <c r="D691" s="23" t="s">
        <v>1001</v>
      </c>
      <c r="E691" s="23" t="s">
        <v>1256</v>
      </c>
      <c r="F691" s="267"/>
      <c r="G691" s="279" t="s">
        <v>1282</v>
      </c>
      <c r="H691" s="279"/>
      <c r="I691" s="23" t="s">
        <v>935</v>
      </c>
      <c r="J691" s="281">
        <v>3962.1961114932528</v>
      </c>
      <c r="K691" s="267"/>
      <c r="M691" s="267"/>
      <c r="N691" s="351"/>
      <c r="AB691" s="282"/>
    </row>
    <row r="692" spans="2:28" s="23" customFormat="1" ht="17" x14ac:dyDescent="0.5">
      <c r="B692" s="23" t="s">
        <v>1151</v>
      </c>
      <c r="C692" s="23" t="s">
        <v>1150</v>
      </c>
      <c r="D692" s="23" t="s">
        <v>1001</v>
      </c>
      <c r="E692" s="23" t="s">
        <v>1257</v>
      </c>
      <c r="F692" s="267"/>
      <c r="G692" s="279" t="s">
        <v>1282</v>
      </c>
      <c r="H692" s="279"/>
      <c r="I692" s="23" t="s">
        <v>935</v>
      </c>
      <c r="J692" s="281">
        <v>49925.514813214111</v>
      </c>
      <c r="K692" s="267"/>
      <c r="M692" s="267"/>
      <c r="N692" s="351"/>
      <c r="AB692" s="282"/>
    </row>
    <row r="693" spans="2:28" s="23" customFormat="1" ht="17" x14ac:dyDescent="0.5">
      <c r="B693" s="23" t="s">
        <v>1151</v>
      </c>
      <c r="C693" s="23" t="s">
        <v>1150</v>
      </c>
      <c r="D693" s="23" t="s">
        <v>999</v>
      </c>
      <c r="E693" s="23" t="s">
        <v>1245</v>
      </c>
      <c r="F693" s="267"/>
      <c r="G693" s="279" t="s">
        <v>1282</v>
      </c>
      <c r="H693" s="279"/>
      <c r="I693" s="23" t="s">
        <v>935</v>
      </c>
      <c r="J693" s="281">
        <v>1767</v>
      </c>
      <c r="K693" s="267"/>
      <c r="M693" s="267"/>
      <c r="N693" s="351"/>
      <c r="AB693" s="282"/>
    </row>
    <row r="694" spans="2:28" s="23" customFormat="1" ht="17" x14ac:dyDescent="0.5">
      <c r="B694" s="23" t="s">
        <v>1151</v>
      </c>
      <c r="C694" s="23" t="s">
        <v>1150</v>
      </c>
      <c r="D694" s="23" t="s">
        <v>1002</v>
      </c>
      <c r="E694" s="23" t="s">
        <v>1242</v>
      </c>
      <c r="F694" s="267"/>
      <c r="G694" s="279" t="s">
        <v>1282</v>
      </c>
      <c r="H694" s="279"/>
      <c r="I694" s="23" t="s">
        <v>935</v>
      </c>
      <c r="J694" s="281">
        <v>131563.79634645939</v>
      </c>
      <c r="K694" s="267"/>
      <c r="M694" s="267"/>
      <c r="N694" s="351"/>
      <c r="AB694" s="282"/>
    </row>
    <row r="695" spans="2:28" s="23" customFormat="1" ht="17" x14ac:dyDescent="0.5">
      <c r="B695" s="23" t="s">
        <v>1151</v>
      </c>
      <c r="C695" s="23" t="s">
        <v>1150</v>
      </c>
      <c r="D695" s="23" t="s">
        <v>999</v>
      </c>
      <c r="E695" s="23" t="s">
        <v>1227</v>
      </c>
      <c r="F695" s="267"/>
      <c r="G695" s="279" t="s">
        <v>1282</v>
      </c>
      <c r="H695" s="279"/>
      <c r="I695" s="23" t="s">
        <v>935</v>
      </c>
      <c r="J695" s="281">
        <v>1125</v>
      </c>
      <c r="K695" s="267"/>
      <c r="M695" s="267"/>
      <c r="N695" s="351"/>
      <c r="AB695" s="282"/>
    </row>
    <row r="696" spans="2:28" s="23" customFormat="1" ht="17" x14ac:dyDescent="0.5">
      <c r="B696" s="23" t="s">
        <v>1153</v>
      </c>
      <c r="C696" s="23" t="s">
        <v>1152</v>
      </c>
      <c r="D696" s="23" t="s">
        <v>999</v>
      </c>
      <c r="E696" s="23" t="s">
        <v>1258</v>
      </c>
      <c r="F696" s="267"/>
      <c r="G696" s="279" t="s">
        <v>1282</v>
      </c>
      <c r="H696" s="279"/>
      <c r="I696" s="23" t="s">
        <v>935</v>
      </c>
      <c r="J696" s="281">
        <v>13002224.27</v>
      </c>
      <c r="K696" s="267"/>
      <c r="M696" s="267"/>
      <c r="N696" s="351"/>
      <c r="AB696" s="282"/>
    </row>
    <row r="697" spans="2:28" s="23" customFormat="1" ht="17" x14ac:dyDescent="0.5">
      <c r="B697" s="23" t="s">
        <v>1153</v>
      </c>
      <c r="C697" s="23" t="s">
        <v>1152</v>
      </c>
      <c r="D697" s="23" t="s">
        <v>999</v>
      </c>
      <c r="E697" s="23" t="s">
        <v>1259</v>
      </c>
      <c r="F697" s="267"/>
      <c r="G697" s="279" t="s">
        <v>1282</v>
      </c>
      <c r="H697" s="279"/>
      <c r="I697" s="23" t="s">
        <v>935</v>
      </c>
      <c r="J697" s="281">
        <v>3900622.29</v>
      </c>
      <c r="K697" s="267"/>
      <c r="M697" s="267"/>
      <c r="N697" s="351"/>
      <c r="AB697" s="282"/>
    </row>
    <row r="698" spans="2:28" s="23" customFormat="1" ht="17" x14ac:dyDescent="0.5">
      <c r="B698" s="23" t="s">
        <v>1153</v>
      </c>
      <c r="C698" s="23" t="s">
        <v>1152</v>
      </c>
      <c r="D698" s="23" t="s">
        <v>999</v>
      </c>
      <c r="E698" s="23" t="s">
        <v>1275</v>
      </c>
      <c r="F698" s="267"/>
      <c r="G698" s="279" t="s">
        <v>1282</v>
      </c>
      <c r="H698" s="279"/>
      <c r="I698" s="23" t="s">
        <v>935</v>
      </c>
      <c r="J698" s="281">
        <v>618985.05000000005</v>
      </c>
      <c r="K698" s="267"/>
      <c r="M698" s="267"/>
      <c r="N698" s="351"/>
      <c r="AB698" s="282"/>
    </row>
    <row r="699" spans="2:28" s="23" customFormat="1" ht="17" x14ac:dyDescent="0.5">
      <c r="B699" s="23" t="s">
        <v>1153</v>
      </c>
      <c r="C699" s="23" t="s">
        <v>1152</v>
      </c>
      <c r="D699" s="23" t="s">
        <v>1001</v>
      </c>
      <c r="E699" s="23" t="s">
        <v>1223</v>
      </c>
      <c r="F699" s="267"/>
      <c r="G699" s="279" t="s">
        <v>1282</v>
      </c>
      <c r="H699" s="279"/>
      <c r="I699" s="23" t="s">
        <v>935</v>
      </c>
      <c r="J699" s="281">
        <v>161942.77113934222</v>
      </c>
      <c r="K699" s="267"/>
      <c r="M699" s="267"/>
      <c r="N699" s="351"/>
      <c r="AB699" s="282"/>
    </row>
    <row r="700" spans="2:28" s="23" customFormat="1" ht="17" x14ac:dyDescent="0.5">
      <c r="B700" s="23" t="s">
        <v>1153</v>
      </c>
      <c r="C700" s="23" t="s">
        <v>1152</v>
      </c>
      <c r="D700" s="23" t="s">
        <v>1001</v>
      </c>
      <c r="E700" s="23" t="s">
        <v>1224</v>
      </c>
      <c r="F700" s="267"/>
      <c r="G700" s="279" t="s">
        <v>1282</v>
      </c>
      <c r="H700" s="279"/>
      <c r="I700" s="23" t="s">
        <v>935</v>
      </c>
      <c r="J700" s="281">
        <v>57913.508117288271</v>
      </c>
      <c r="K700" s="267"/>
      <c r="M700" s="267"/>
      <c r="N700" s="351"/>
      <c r="AB700" s="282"/>
    </row>
    <row r="701" spans="2:28" s="23" customFormat="1" ht="17" x14ac:dyDescent="0.5">
      <c r="B701" s="23" t="s">
        <v>1153</v>
      </c>
      <c r="C701" s="23" t="s">
        <v>1152</v>
      </c>
      <c r="D701" s="23" t="s">
        <v>1001</v>
      </c>
      <c r="E701" s="23" t="s">
        <v>1256</v>
      </c>
      <c r="F701" s="267"/>
      <c r="G701" s="279" t="s">
        <v>1282</v>
      </c>
      <c r="H701" s="279"/>
      <c r="I701" s="23" t="s">
        <v>935</v>
      </c>
      <c r="J701" s="281">
        <v>7864722.2247990314</v>
      </c>
      <c r="K701" s="267"/>
      <c r="M701" s="267"/>
      <c r="N701" s="351"/>
      <c r="AB701" s="282"/>
    </row>
    <row r="702" spans="2:28" s="23" customFormat="1" ht="17" x14ac:dyDescent="0.5">
      <c r="B702" s="23" t="s">
        <v>1153</v>
      </c>
      <c r="C702" s="23" t="s">
        <v>1152</v>
      </c>
      <c r="D702" s="23" t="s">
        <v>1001</v>
      </c>
      <c r="E702" s="23" t="s">
        <v>1257</v>
      </c>
      <c r="F702" s="267"/>
      <c r="G702" s="279" t="s">
        <v>1282</v>
      </c>
      <c r="H702" s="279"/>
      <c r="I702" s="23" t="s">
        <v>935</v>
      </c>
      <c r="J702" s="281">
        <v>67208.719312876274</v>
      </c>
      <c r="K702" s="267"/>
      <c r="M702" s="267"/>
      <c r="N702" s="351"/>
      <c r="AB702" s="282"/>
    </row>
    <row r="703" spans="2:28" s="23" customFormat="1" ht="17" x14ac:dyDescent="0.5">
      <c r="B703" s="23" t="s">
        <v>1155</v>
      </c>
      <c r="C703" s="23" t="s">
        <v>1154</v>
      </c>
      <c r="D703" s="23" t="s">
        <v>999</v>
      </c>
      <c r="E703" s="23" t="s">
        <v>1265</v>
      </c>
      <c r="F703" s="267"/>
      <c r="G703" s="279" t="s">
        <v>1282</v>
      </c>
      <c r="H703" s="279"/>
      <c r="I703" s="23" t="s">
        <v>935</v>
      </c>
      <c r="J703" s="281">
        <v>6867206.3799999999</v>
      </c>
      <c r="K703" s="267"/>
      <c r="M703" s="267"/>
      <c r="N703" s="351"/>
      <c r="AB703" s="282"/>
    </row>
    <row r="704" spans="2:28" s="23" customFormat="1" ht="17" x14ac:dyDescent="0.5">
      <c r="B704" s="23" t="s">
        <v>1155</v>
      </c>
      <c r="C704" s="23" t="s">
        <v>1154</v>
      </c>
      <c r="D704" s="23" t="s">
        <v>999</v>
      </c>
      <c r="E704" s="23" t="s">
        <v>1272</v>
      </c>
      <c r="F704" s="267"/>
      <c r="G704" s="279" t="s">
        <v>1282</v>
      </c>
      <c r="H704" s="279"/>
      <c r="I704" s="23" t="s">
        <v>935</v>
      </c>
      <c r="J704" s="281">
        <v>12795640.59</v>
      </c>
      <c r="K704" s="267"/>
      <c r="M704" s="267"/>
      <c r="N704" s="351"/>
      <c r="AB704" s="282"/>
    </row>
    <row r="705" spans="2:28" s="23" customFormat="1" ht="17" x14ac:dyDescent="0.5">
      <c r="B705" s="23" t="s">
        <v>1155</v>
      </c>
      <c r="C705" s="23" t="s">
        <v>1154</v>
      </c>
      <c r="D705" s="23" t="s">
        <v>1001</v>
      </c>
      <c r="E705" s="23" t="s">
        <v>1223</v>
      </c>
      <c r="F705" s="267"/>
      <c r="G705" s="279" t="s">
        <v>1282</v>
      </c>
      <c r="H705" s="279"/>
      <c r="I705" s="23" t="s">
        <v>935</v>
      </c>
      <c r="J705" s="281">
        <v>341026.60413077753</v>
      </c>
      <c r="K705" s="267"/>
      <c r="M705" s="267"/>
      <c r="N705" s="351"/>
      <c r="AB705" s="282"/>
    </row>
    <row r="706" spans="2:28" s="23" customFormat="1" ht="17" x14ac:dyDescent="0.5">
      <c r="B706" s="23" t="s">
        <v>1155</v>
      </c>
      <c r="C706" s="23" t="s">
        <v>1154</v>
      </c>
      <c r="D706" s="23" t="s">
        <v>1001</v>
      </c>
      <c r="E706" s="23" t="s">
        <v>1224</v>
      </c>
      <c r="F706" s="267"/>
      <c r="G706" s="279" t="s">
        <v>1282</v>
      </c>
      <c r="H706" s="279"/>
      <c r="I706" s="23" t="s">
        <v>935</v>
      </c>
      <c r="J706" s="281">
        <v>126223.22634055479</v>
      </c>
      <c r="K706" s="267"/>
      <c r="M706" s="267"/>
      <c r="N706" s="351"/>
      <c r="AB706" s="282"/>
    </row>
    <row r="707" spans="2:28" s="23" customFormat="1" ht="17" x14ac:dyDescent="0.5">
      <c r="B707" s="23" t="s">
        <v>1155</v>
      </c>
      <c r="C707" s="23" t="s">
        <v>1154</v>
      </c>
      <c r="D707" s="23" t="s">
        <v>1001</v>
      </c>
      <c r="E707" s="23" t="s">
        <v>1256</v>
      </c>
      <c r="F707" s="267"/>
      <c r="G707" s="279" t="s">
        <v>1282</v>
      </c>
      <c r="H707" s="279"/>
      <c r="I707" s="23" t="s">
        <v>935</v>
      </c>
      <c r="J707" s="281">
        <v>19512669.163278691</v>
      </c>
      <c r="K707" s="267"/>
      <c r="M707" s="267"/>
      <c r="N707" s="351"/>
      <c r="AB707" s="282"/>
    </row>
    <row r="708" spans="2:28" s="23" customFormat="1" ht="17" x14ac:dyDescent="0.5">
      <c r="B708" s="23" t="s">
        <v>1155</v>
      </c>
      <c r="C708" s="23" t="s">
        <v>1154</v>
      </c>
      <c r="D708" s="23" t="s">
        <v>1001</v>
      </c>
      <c r="E708" s="23" t="s">
        <v>1257</v>
      </c>
      <c r="F708" s="267"/>
      <c r="G708" s="279" t="s">
        <v>1282</v>
      </c>
      <c r="H708" s="279"/>
      <c r="I708" s="23" t="s">
        <v>935</v>
      </c>
      <c r="J708" s="281">
        <v>1758870.9327242072</v>
      </c>
      <c r="K708" s="267"/>
      <c r="M708" s="267"/>
      <c r="N708" s="351"/>
      <c r="AB708" s="282"/>
    </row>
    <row r="709" spans="2:28" s="23" customFormat="1" ht="17" x14ac:dyDescent="0.5">
      <c r="B709" s="23" t="s">
        <v>1155</v>
      </c>
      <c r="C709" s="23" t="s">
        <v>1154</v>
      </c>
      <c r="D709" s="23" t="s">
        <v>1007</v>
      </c>
      <c r="E709" s="23" t="s">
        <v>1274</v>
      </c>
      <c r="F709" s="267"/>
      <c r="G709" s="279" t="s">
        <v>1282</v>
      </c>
      <c r="H709" s="279"/>
      <c r="I709" s="23" t="s">
        <v>935</v>
      </c>
      <c r="J709" s="281">
        <v>21000</v>
      </c>
      <c r="K709" s="267"/>
      <c r="M709" s="267"/>
      <c r="N709" s="351"/>
      <c r="AB709" s="282"/>
    </row>
    <row r="710" spans="2:28" s="23" customFormat="1" ht="17" x14ac:dyDescent="0.5">
      <c r="B710" s="23" t="s">
        <v>1155</v>
      </c>
      <c r="C710" s="23" t="s">
        <v>1154</v>
      </c>
      <c r="D710" s="23" t="s">
        <v>1253</v>
      </c>
      <c r="E710" s="23" t="s">
        <v>1252</v>
      </c>
      <c r="F710" s="267"/>
      <c r="G710" s="279" t="s">
        <v>1282</v>
      </c>
      <c r="H710" s="279"/>
      <c r="I710" s="23" t="s">
        <v>935</v>
      </c>
      <c r="J710" s="281">
        <v>150000</v>
      </c>
      <c r="K710" s="267"/>
      <c r="M710" s="267"/>
      <c r="N710" s="351"/>
      <c r="AB710" s="282"/>
    </row>
    <row r="711" spans="2:28" s="23" customFormat="1" ht="17" x14ac:dyDescent="0.5">
      <c r="B711" s="23" t="s">
        <v>1157</v>
      </c>
      <c r="C711" s="23" t="s">
        <v>1156</v>
      </c>
      <c r="D711" s="23" t="s">
        <v>1269</v>
      </c>
      <c r="E711" s="23" t="s">
        <v>1277</v>
      </c>
      <c r="F711" s="267"/>
      <c r="G711" s="279" t="s">
        <v>1282</v>
      </c>
      <c r="H711" s="279"/>
      <c r="I711" s="23" t="s">
        <v>935</v>
      </c>
      <c r="J711" s="281">
        <v>205128.5589</v>
      </c>
      <c r="K711" s="267"/>
      <c r="M711" s="267"/>
      <c r="N711" s="351"/>
      <c r="AB711" s="282"/>
    </row>
    <row r="712" spans="2:28" s="23" customFormat="1" ht="17" x14ac:dyDescent="0.5">
      <c r="B712" s="23" t="s">
        <v>1157</v>
      </c>
      <c r="C712" s="23" t="s">
        <v>1156</v>
      </c>
      <c r="D712" s="23" t="s">
        <v>1012</v>
      </c>
      <c r="E712" s="23" t="s">
        <v>1255</v>
      </c>
      <c r="F712" s="267"/>
      <c r="G712" s="279" t="s">
        <v>1282</v>
      </c>
      <c r="H712" s="279"/>
      <c r="I712" s="23" t="s">
        <v>935</v>
      </c>
      <c r="J712" s="281">
        <v>302549.5</v>
      </c>
      <c r="K712" s="267"/>
      <c r="M712" s="267"/>
      <c r="N712" s="351"/>
      <c r="AB712" s="282"/>
    </row>
    <row r="713" spans="2:28" s="23" customFormat="1" ht="17" x14ac:dyDescent="0.5">
      <c r="B713" s="23" t="s">
        <v>1157</v>
      </c>
      <c r="C713" s="23" t="s">
        <v>1156</v>
      </c>
      <c r="D713" s="23" t="s">
        <v>999</v>
      </c>
      <c r="E713" s="23" t="s">
        <v>1226</v>
      </c>
      <c r="F713" s="267"/>
      <c r="G713" s="279" t="s">
        <v>1282</v>
      </c>
      <c r="H713" s="279"/>
      <c r="I713" s="23" t="s">
        <v>935</v>
      </c>
      <c r="J713" s="281">
        <v>4840</v>
      </c>
      <c r="K713" s="267"/>
      <c r="M713" s="267"/>
      <c r="N713" s="351"/>
      <c r="AB713" s="282"/>
    </row>
    <row r="714" spans="2:28" s="23" customFormat="1" ht="17" x14ac:dyDescent="0.5">
      <c r="B714" s="23" t="s">
        <v>1157</v>
      </c>
      <c r="C714" s="23" t="s">
        <v>1156</v>
      </c>
      <c r="D714" s="23" t="s">
        <v>999</v>
      </c>
      <c r="E714" s="23" t="s">
        <v>1271</v>
      </c>
      <c r="F714" s="267"/>
      <c r="G714" s="279" t="s">
        <v>1282</v>
      </c>
      <c r="H714" s="279"/>
      <c r="I714" s="23" t="s">
        <v>935</v>
      </c>
      <c r="J714" s="281">
        <v>2349343.0799999898</v>
      </c>
      <c r="K714" s="267"/>
      <c r="M714" s="267"/>
      <c r="N714" s="351"/>
      <c r="AB714" s="282"/>
    </row>
    <row r="715" spans="2:28" s="23" customFormat="1" ht="17" x14ac:dyDescent="0.5">
      <c r="B715" s="23" t="s">
        <v>1157</v>
      </c>
      <c r="C715" s="23" t="s">
        <v>1156</v>
      </c>
      <c r="D715" s="23" t="s">
        <v>999</v>
      </c>
      <c r="E715" s="23" t="s">
        <v>1272</v>
      </c>
      <c r="F715" s="267"/>
      <c r="G715" s="279" t="s">
        <v>1282</v>
      </c>
      <c r="H715" s="279"/>
      <c r="I715" s="23" t="s">
        <v>935</v>
      </c>
      <c r="J715" s="281">
        <v>617194.29</v>
      </c>
      <c r="K715" s="267"/>
      <c r="M715" s="267"/>
      <c r="N715" s="351"/>
      <c r="AB715" s="282"/>
    </row>
    <row r="716" spans="2:28" s="23" customFormat="1" ht="17" x14ac:dyDescent="0.5">
      <c r="B716" s="23" t="s">
        <v>1157</v>
      </c>
      <c r="C716" s="23" t="s">
        <v>1156</v>
      </c>
      <c r="D716" s="23" t="s">
        <v>1008</v>
      </c>
      <c r="E716" s="23" t="s">
        <v>1228</v>
      </c>
      <c r="F716" s="267"/>
      <c r="G716" s="279" t="s">
        <v>1282</v>
      </c>
      <c r="H716" s="279"/>
      <c r="I716" s="23" t="s">
        <v>935</v>
      </c>
      <c r="J716" s="281">
        <v>168000</v>
      </c>
      <c r="K716" s="267"/>
      <c r="M716" s="267"/>
      <c r="N716" s="351"/>
      <c r="AB716" s="282"/>
    </row>
    <row r="717" spans="2:28" s="23" customFormat="1" ht="17" x14ac:dyDescent="0.5">
      <c r="B717" s="23" t="s">
        <v>1157</v>
      </c>
      <c r="C717" s="23" t="s">
        <v>1156</v>
      </c>
      <c r="D717" s="23" t="s">
        <v>1008</v>
      </c>
      <c r="E717" s="23" t="s">
        <v>1243</v>
      </c>
      <c r="F717" s="267"/>
      <c r="G717" s="279" t="s">
        <v>1282</v>
      </c>
      <c r="H717" s="279"/>
      <c r="I717" s="23" t="s">
        <v>935</v>
      </c>
      <c r="J717" s="281">
        <v>0.53810894880051618</v>
      </c>
      <c r="K717" s="267"/>
      <c r="M717" s="267"/>
      <c r="N717" s="351"/>
      <c r="AB717" s="282"/>
    </row>
    <row r="718" spans="2:28" s="23" customFormat="1" ht="17" x14ac:dyDescent="0.5">
      <c r="B718" s="23" t="s">
        <v>1157</v>
      </c>
      <c r="C718" s="23" t="s">
        <v>1156</v>
      </c>
      <c r="D718" s="23" t="s">
        <v>1008</v>
      </c>
      <c r="E718" s="23" t="s">
        <v>1278</v>
      </c>
      <c r="F718" s="267"/>
      <c r="G718" s="279" t="s">
        <v>1282</v>
      </c>
      <c r="H718" s="279"/>
      <c r="I718" s="23" t="s">
        <v>935</v>
      </c>
      <c r="J718" s="281">
        <v>12010</v>
      </c>
      <c r="K718" s="267"/>
      <c r="M718" s="267"/>
      <c r="N718" s="351"/>
      <c r="AB718" s="282"/>
    </row>
    <row r="719" spans="2:28" s="23" customFormat="1" ht="17" x14ac:dyDescent="0.5">
      <c r="B719" s="23" t="s">
        <v>1157</v>
      </c>
      <c r="C719" s="23" t="s">
        <v>1156</v>
      </c>
      <c r="D719" s="23" t="s">
        <v>1008</v>
      </c>
      <c r="E719" s="23" t="s">
        <v>1270</v>
      </c>
      <c r="F719" s="267"/>
      <c r="G719" s="279" t="s">
        <v>1282</v>
      </c>
      <c r="H719" s="279"/>
      <c r="I719" s="23" t="s">
        <v>935</v>
      </c>
      <c r="J719" s="281">
        <v>5465879.3600000003</v>
      </c>
      <c r="K719" s="267"/>
      <c r="M719" s="267"/>
      <c r="N719" s="351"/>
      <c r="AB719" s="282"/>
    </row>
    <row r="720" spans="2:28" s="23" customFormat="1" ht="17" x14ac:dyDescent="0.5">
      <c r="B720" s="23" t="s">
        <v>1157</v>
      </c>
      <c r="C720" s="23" t="s">
        <v>1156</v>
      </c>
      <c r="D720" s="23" t="s">
        <v>1008</v>
      </c>
      <c r="E720" s="23" t="s">
        <v>1231</v>
      </c>
      <c r="F720" s="267"/>
      <c r="G720" s="279" t="s">
        <v>1282</v>
      </c>
      <c r="H720" s="279"/>
      <c r="I720" s="23" t="s">
        <v>935</v>
      </c>
      <c r="J720" s="281">
        <v>30074.5</v>
      </c>
      <c r="K720" s="267"/>
      <c r="M720" s="267"/>
      <c r="N720" s="351"/>
      <c r="AB720" s="282"/>
    </row>
    <row r="721" spans="2:28" s="23" customFormat="1" ht="17" x14ac:dyDescent="0.5">
      <c r="B721" s="23" t="s">
        <v>1157</v>
      </c>
      <c r="C721" s="23" t="s">
        <v>1156</v>
      </c>
      <c r="D721" s="23" t="s">
        <v>1001</v>
      </c>
      <c r="E721" s="23" t="s">
        <v>1223</v>
      </c>
      <c r="F721" s="267"/>
      <c r="G721" s="279" t="s">
        <v>1282</v>
      </c>
      <c r="H721" s="279"/>
      <c r="I721" s="23" t="s">
        <v>935</v>
      </c>
      <c r="J721" s="281">
        <v>2856704.127739273</v>
      </c>
      <c r="K721" s="267"/>
      <c r="M721" s="267"/>
      <c r="N721" s="351"/>
      <c r="AB721" s="282"/>
    </row>
    <row r="722" spans="2:28" s="23" customFormat="1" ht="17" x14ac:dyDescent="0.5">
      <c r="B722" s="23" t="s">
        <v>1157</v>
      </c>
      <c r="C722" s="23" t="s">
        <v>1156</v>
      </c>
      <c r="D722" s="23" t="s">
        <v>1001</v>
      </c>
      <c r="E722" s="23" t="s">
        <v>1224</v>
      </c>
      <c r="F722" s="267"/>
      <c r="G722" s="279" t="s">
        <v>1282</v>
      </c>
      <c r="H722" s="279"/>
      <c r="I722" s="23" t="s">
        <v>935</v>
      </c>
      <c r="J722" s="281">
        <v>533559.14085184352</v>
      </c>
      <c r="K722" s="267"/>
      <c r="M722" s="267"/>
      <c r="N722" s="351"/>
      <c r="AB722" s="282"/>
    </row>
    <row r="723" spans="2:28" s="23" customFormat="1" ht="17" x14ac:dyDescent="0.5">
      <c r="B723" s="23" t="s">
        <v>1157</v>
      </c>
      <c r="C723" s="23" t="s">
        <v>1156</v>
      </c>
      <c r="D723" s="23" t="s">
        <v>1001</v>
      </c>
      <c r="E723" s="23" t="s">
        <v>1260</v>
      </c>
      <c r="F723" s="267"/>
      <c r="G723" s="279" t="s">
        <v>1282</v>
      </c>
      <c r="H723" s="279"/>
      <c r="I723" s="23" t="s">
        <v>935</v>
      </c>
      <c r="J723" s="281">
        <v>224097.24</v>
      </c>
      <c r="K723" s="267"/>
      <c r="M723" s="267"/>
      <c r="N723" s="351"/>
      <c r="AB723" s="282"/>
    </row>
    <row r="724" spans="2:28" s="23" customFormat="1" ht="17" x14ac:dyDescent="0.5">
      <c r="B724" s="23" t="s">
        <v>1157</v>
      </c>
      <c r="C724" s="23" t="s">
        <v>1156</v>
      </c>
      <c r="D724" s="23" t="s">
        <v>1001</v>
      </c>
      <c r="E724" s="23" t="s">
        <v>1256</v>
      </c>
      <c r="F724" s="267"/>
      <c r="G724" s="279" t="s">
        <v>1282</v>
      </c>
      <c r="H724" s="279"/>
      <c r="I724" s="23" t="s">
        <v>935</v>
      </c>
      <c r="J724" s="281">
        <v>15899917.079176582</v>
      </c>
      <c r="K724" s="267"/>
      <c r="M724" s="267"/>
      <c r="N724" s="351"/>
      <c r="AB724" s="282"/>
    </row>
    <row r="725" spans="2:28" s="23" customFormat="1" ht="17" x14ac:dyDescent="0.5">
      <c r="B725" s="23" t="s">
        <v>1157</v>
      </c>
      <c r="C725" s="23" t="s">
        <v>1156</v>
      </c>
      <c r="D725" s="23" t="s">
        <v>1001</v>
      </c>
      <c r="E725" s="23" t="s">
        <v>1257</v>
      </c>
      <c r="F725" s="267"/>
      <c r="G725" s="279" t="s">
        <v>1282</v>
      </c>
      <c r="H725" s="279"/>
      <c r="I725" s="23" t="s">
        <v>935</v>
      </c>
      <c r="J725" s="281">
        <v>6271978.2200633064</v>
      </c>
      <c r="K725" s="267"/>
      <c r="M725" s="267"/>
      <c r="N725" s="351"/>
      <c r="AB725" s="282"/>
    </row>
    <row r="726" spans="2:28" s="23" customFormat="1" ht="17" x14ac:dyDescent="0.5">
      <c r="B726" s="23" t="s">
        <v>1157</v>
      </c>
      <c r="C726" s="23" t="s">
        <v>1156</v>
      </c>
      <c r="D726" s="23" t="s">
        <v>1011</v>
      </c>
      <c r="E726" s="23" t="s">
        <v>1267</v>
      </c>
      <c r="F726" s="267"/>
      <c r="G726" s="279" t="s">
        <v>1282</v>
      </c>
      <c r="H726" s="279"/>
      <c r="I726" s="23" t="s">
        <v>935</v>
      </c>
      <c r="J726" s="281">
        <v>3343505.94</v>
      </c>
      <c r="K726" s="267"/>
      <c r="M726" s="267"/>
      <c r="N726" s="351"/>
      <c r="AB726" s="282"/>
    </row>
    <row r="727" spans="2:28" s="23" customFormat="1" ht="17" x14ac:dyDescent="0.5">
      <c r="B727" s="23" t="s">
        <v>1157</v>
      </c>
      <c r="C727" s="23" t="s">
        <v>1156</v>
      </c>
      <c r="D727" s="23" t="s">
        <v>1229</v>
      </c>
      <c r="E727" s="23" t="s">
        <v>1247</v>
      </c>
      <c r="F727" s="267"/>
      <c r="G727" s="279" t="s">
        <v>1282</v>
      </c>
      <c r="H727" s="279"/>
      <c r="I727" s="23" t="s">
        <v>935</v>
      </c>
      <c r="J727" s="281">
        <v>25000000</v>
      </c>
      <c r="K727" s="267"/>
      <c r="M727" s="267"/>
      <c r="N727" s="351"/>
      <c r="AB727" s="282"/>
    </row>
    <row r="728" spans="2:28" s="23" customFormat="1" ht="17" x14ac:dyDescent="0.5">
      <c r="B728" s="23" t="s">
        <v>1157</v>
      </c>
      <c r="C728" s="23" t="s">
        <v>1156</v>
      </c>
      <c r="D728" s="23" t="s">
        <v>1229</v>
      </c>
      <c r="E728" s="23" t="s">
        <v>1240</v>
      </c>
      <c r="F728" s="267"/>
      <c r="G728" s="279" t="s">
        <v>1282</v>
      </c>
      <c r="H728" s="279"/>
      <c r="I728" s="23" t="s">
        <v>935</v>
      </c>
      <c r="J728" s="281">
        <v>2233158.29</v>
      </c>
      <c r="K728" s="267"/>
      <c r="M728" s="267"/>
      <c r="N728" s="351"/>
      <c r="AB728" s="282"/>
    </row>
    <row r="729" spans="2:28" s="23" customFormat="1" ht="17" x14ac:dyDescent="0.5">
      <c r="B729" s="23" t="s">
        <v>1157</v>
      </c>
      <c r="C729" s="23" t="s">
        <v>1156</v>
      </c>
      <c r="D729" s="23" t="s">
        <v>1002</v>
      </c>
      <c r="E729" s="23" t="s">
        <v>1276</v>
      </c>
      <c r="F729" s="267"/>
      <c r="G729" s="279" t="s">
        <v>1282</v>
      </c>
      <c r="H729" s="279"/>
      <c r="I729" s="23" t="s">
        <v>935</v>
      </c>
      <c r="J729" s="281">
        <v>4870757.0547665861</v>
      </c>
      <c r="K729" s="267"/>
      <c r="M729" s="267"/>
      <c r="N729" s="351"/>
      <c r="AB729" s="282"/>
    </row>
    <row r="730" spans="2:28" s="23" customFormat="1" ht="17" x14ac:dyDescent="0.5">
      <c r="B730" s="23" t="s">
        <v>1157</v>
      </c>
      <c r="C730" s="23" t="s">
        <v>1156</v>
      </c>
      <c r="D730" s="23" t="s">
        <v>1002</v>
      </c>
      <c r="E730" s="23" t="s">
        <v>1242</v>
      </c>
      <c r="F730" s="267"/>
      <c r="G730" s="279" t="s">
        <v>1282</v>
      </c>
      <c r="H730" s="279"/>
      <c r="I730" s="23" t="s">
        <v>935</v>
      </c>
      <c r="J730" s="281">
        <v>4977656.5397890173</v>
      </c>
      <c r="K730" s="267"/>
      <c r="M730" s="267"/>
      <c r="N730" s="351"/>
      <c r="AB730" s="282"/>
    </row>
    <row r="731" spans="2:28" s="23" customFormat="1" ht="17" x14ac:dyDescent="0.5">
      <c r="B731" s="23" t="s">
        <v>1157</v>
      </c>
      <c r="C731" s="23" t="s">
        <v>1156</v>
      </c>
      <c r="D731" s="23" t="s">
        <v>999</v>
      </c>
      <c r="E731" s="23" t="s">
        <v>1245</v>
      </c>
      <c r="F731" s="267"/>
      <c r="G731" s="279" t="s">
        <v>1282</v>
      </c>
      <c r="H731" s="279"/>
      <c r="I731" s="23" t="s">
        <v>935</v>
      </c>
      <c r="J731" s="281">
        <v>5006.16</v>
      </c>
      <c r="K731" s="267"/>
      <c r="M731" s="267"/>
      <c r="N731" s="351"/>
      <c r="AB731" s="282"/>
    </row>
    <row r="732" spans="2:28" s="23" customFormat="1" ht="17" x14ac:dyDescent="0.5">
      <c r="B732" s="23" t="s">
        <v>1157</v>
      </c>
      <c r="C732" s="23" t="s">
        <v>1156</v>
      </c>
      <c r="D732" s="23" t="s">
        <v>1010</v>
      </c>
      <c r="E732" s="23" t="s">
        <v>1246</v>
      </c>
      <c r="F732" s="267"/>
      <c r="G732" s="279" t="s">
        <v>1282</v>
      </c>
      <c r="H732" s="279"/>
      <c r="I732" s="23" t="s">
        <v>935</v>
      </c>
      <c r="J732" s="281">
        <v>5006.16</v>
      </c>
      <c r="K732" s="267"/>
      <c r="M732" s="267"/>
      <c r="N732" s="351"/>
      <c r="AB732" s="282"/>
    </row>
    <row r="733" spans="2:28" s="23" customFormat="1" ht="17" x14ac:dyDescent="0.5">
      <c r="B733" s="23" t="s">
        <v>1159</v>
      </c>
      <c r="C733" s="23" t="s">
        <v>1158</v>
      </c>
      <c r="D733" s="23" t="s">
        <v>1010</v>
      </c>
      <c r="E733" s="23" t="s">
        <v>1246</v>
      </c>
      <c r="F733" s="267"/>
      <c r="G733" s="279" t="s">
        <v>1282</v>
      </c>
      <c r="H733" s="279"/>
      <c r="I733" s="23" t="s">
        <v>935</v>
      </c>
      <c r="J733" s="281">
        <v>29128.52</v>
      </c>
      <c r="K733" s="267"/>
      <c r="M733" s="267"/>
      <c r="N733" s="351"/>
      <c r="AB733" s="282"/>
    </row>
    <row r="734" spans="2:28" s="23" customFormat="1" ht="17" x14ac:dyDescent="0.5">
      <c r="B734" s="23" t="s">
        <v>1159</v>
      </c>
      <c r="C734" s="23" t="s">
        <v>1158</v>
      </c>
      <c r="D734" s="23" t="s">
        <v>1010</v>
      </c>
      <c r="E734" s="23" t="s">
        <v>1251</v>
      </c>
      <c r="F734" s="267"/>
      <c r="G734" s="279" t="s">
        <v>1282</v>
      </c>
      <c r="H734" s="279"/>
      <c r="I734" s="23" t="s">
        <v>935</v>
      </c>
      <c r="J734" s="281">
        <v>467200</v>
      </c>
      <c r="K734" s="267"/>
      <c r="M734" s="267"/>
      <c r="N734" s="351"/>
      <c r="AB734" s="282"/>
    </row>
    <row r="735" spans="2:28" s="23" customFormat="1" ht="17" x14ac:dyDescent="0.5">
      <c r="B735" s="23" t="s">
        <v>1159</v>
      </c>
      <c r="C735" s="23" t="s">
        <v>1158</v>
      </c>
      <c r="D735" s="23" t="s">
        <v>1008</v>
      </c>
      <c r="E735" s="23" t="s">
        <v>1243</v>
      </c>
      <c r="F735" s="267"/>
      <c r="G735" s="279" t="s">
        <v>1282</v>
      </c>
      <c r="H735" s="279"/>
      <c r="I735" s="23" t="s">
        <v>935</v>
      </c>
      <c r="J735" s="281">
        <v>272</v>
      </c>
      <c r="K735" s="267"/>
      <c r="M735" s="267"/>
      <c r="N735" s="351"/>
      <c r="AB735" s="282"/>
    </row>
    <row r="736" spans="2:28" s="23" customFormat="1" ht="17" x14ac:dyDescent="0.5">
      <c r="B736" s="23" t="s">
        <v>1159</v>
      </c>
      <c r="C736" s="23" t="s">
        <v>1158</v>
      </c>
      <c r="D736" s="23" t="s">
        <v>1008</v>
      </c>
      <c r="E736" s="23" t="s">
        <v>1278</v>
      </c>
      <c r="F736" s="267"/>
      <c r="G736" s="279" t="s">
        <v>1282</v>
      </c>
      <c r="H736" s="279"/>
      <c r="I736" s="23" t="s">
        <v>935</v>
      </c>
      <c r="J736" s="281">
        <v>1590.7834841945714</v>
      </c>
      <c r="K736" s="267"/>
      <c r="M736" s="267"/>
      <c r="N736" s="351"/>
      <c r="AB736" s="282"/>
    </row>
    <row r="737" spans="2:28" s="23" customFormat="1" ht="17" x14ac:dyDescent="0.5">
      <c r="B737" s="23" t="s">
        <v>1159</v>
      </c>
      <c r="C737" s="23" t="s">
        <v>1158</v>
      </c>
      <c r="D737" s="23" t="s">
        <v>1001</v>
      </c>
      <c r="E737" s="23" t="s">
        <v>1224</v>
      </c>
      <c r="F737" s="267"/>
      <c r="G737" s="279" t="s">
        <v>1282</v>
      </c>
      <c r="H737" s="279"/>
      <c r="I737" s="23" t="s">
        <v>935</v>
      </c>
      <c r="J737" s="281">
        <v>105192.37516663724</v>
      </c>
      <c r="K737" s="267"/>
      <c r="M737" s="267"/>
      <c r="N737" s="351"/>
      <c r="AB737" s="282"/>
    </row>
    <row r="738" spans="2:28" s="23" customFormat="1" ht="17" x14ac:dyDescent="0.5">
      <c r="B738" s="23" t="s">
        <v>1159</v>
      </c>
      <c r="C738" s="23" t="s">
        <v>1158</v>
      </c>
      <c r="D738" s="23" t="s">
        <v>1001</v>
      </c>
      <c r="E738" s="23" t="s">
        <v>1256</v>
      </c>
      <c r="F738" s="267"/>
      <c r="G738" s="279" t="s">
        <v>1282</v>
      </c>
      <c r="H738" s="279"/>
      <c r="I738" s="23" t="s">
        <v>935</v>
      </c>
      <c r="J738" s="281">
        <v>141907.08976801662</v>
      </c>
      <c r="K738" s="267"/>
      <c r="M738" s="267"/>
      <c r="N738" s="351"/>
      <c r="AB738" s="282"/>
    </row>
    <row r="739" spans="2:28" s="23" customFormat="1" ht="17" x14ac:dyDescent="0.5">
      <c r="B739" s="23" t="s">
        <v>1159</v>
      </c>
      <c r="C739" s="23" t="s">
        <v>1158</v>
      </c>
      <c r="D739" s="23" t="s">
        <v>1001</v>
      </c>
      <c r="E739" s="23" t="s">
        <v>1257</v>
      </c>
      <c r="F739" s="267"/>
      <c r="G739" s="279" t="s">
        <v>1282</v>
      </c>
      <c r="H739" s="279"/>
      <c r="I739" s="23" t="s">
        <v>935</v>
      </c>
      <c r="J739" s="281">
        <v>167211.1371508227</v>
      </c>
      <c r="K739" s="267"/>
      <c r="M739" s="267"/>
      <c r="N739" s="351"/>
      <c r="AB739" s="282"/>
    </row>
    <row r="740" spans="2:28" s="23" customFormat="1" ht="17" x14ac:dyDescent="0.5">
      <c r="B740" s="23" t="s">
        <v>1159</v>
      </c>
      <c r="C740" s="23" t="s">
        <v>1158</v>
      </c>
      <c r="D740" s="23" t="s">
        <v>999</v>
      </c>
      <c r="E740" s="23" t="s">
        <v>1245</v>
      </c>
      <c r="F740" s="267"/>
      <c r="G740" s="279" t="s">
        <v>1282</v>
      </c>
      <c r="H740" s="279"/>
      <c r="I740" s="23" t="s">
        <v>935</v>
      </c>
      <c r="J740" s="281">
        <v>10602.453920708063</v>
      </c>
      <c r="K740" s="267"/>
      <c r="M740" s="267"/>
      <c r="N740" s="351"/>
      <c r="AB740" s="282"/>
    </row>
    <row r="741" spans="2:28" s="23" customFormat="1" ht="17" x14ac:dyDescent="0.5">
      <c r="B741" s="23" t="s">
        <v>1159</v>
      </c>
      <c r="C741" s="23" t="s">
        <v>1158</v>
      </c>
      <c r="D741" s="23" t="s">
        <v>1002</v>
      </c>
      <c r="E741" s="23" t="s">
        <v>1242</v>
      </c>
      <c r="F741" s="267"/>
      <c r="G741" s="279" t="s">
        <v>1282</v>
      </c>
      <c r="H741" s="279"/>
      <c r="I741" s="23" t="s">
        <v>935</v>
      </c>
      <c r="J741" s="281">
        <v>499033.37005947198</v>
      </c>
      <c r="K741" s="267"/>
      <c r="M741" s="267"/>
      <c r="N741" s="351"/>
      <c r="AB741" s="282"/>
    </row>
    <row r="742" spans="2:28" s="23" customFormat="1" ht="17" x14ac:dyDescent="0.5">
      <c r="B742" s="23" t="s">
        <v>1161</v>
      </c>
      <c r="C742" s="23" t="s">
        <v>1160</v>
      </c>
      <c r="D742" s="23" t="s">
        <v>1002</v>
      </c>
      <c r="E742" s="23" t="s">
        <v>1242</v>
      </c>
      <c r="F742" s="267"/>
      <c r="G742" s="279" t="s">
        <v>1282</v>
      </c>
      <c r="H742" s="279"/>
      <c r="I742" s="23" t="s">
        <v>935</v>
      </c>
      <c r="J742" s="281">
        <v>10682225.029370766</v>
      </c>
      <c r="K742" s="267"/>
      <c r="M742" s="267"/>
      <c r="N742" s="351"/>
      <c r="AB742" s="282"/>
    </row>
    <row r="743" spans="2:28" s="23" customFormat="1" ht="17" x14ac:dyDescent="0.5">
      <c r="B743" s="23" t="s">
        <v>1161</v>
      </c>
      <c r="C743" s="23" t="s">
        <v>1160</v>
      </c>
      <c r="D743" s="23" t="s">
        <v>999</v>
      </c>
      <c r="E743" s="23" t="s">
        <v>1245</v>
      </c>
      <c r="F743" s="267"/>
      <c r="G743" s="279" t="s">
        <v>1282</v>
      </c>
      <c r="H743" s="279"/>
      <c r="I743" s="23" t="s">
        <v>935</v>
      </c>
      <c r="J743" s="281">
        <v>38282.400000000001</v>
      </c>
      <c r="K743" s="267"/>
      <c r="M743" s="267"/>
      <c r="N743" s="351"/>
      <c r="AB743" s="282"/>
    </row>
    <row r="744" spans="2:28" s="23" customFormat="1" ht="17" x14ac:dyDescent="0.5">
      <c r="B744" s="23" t="s">
        <v>1161</v>
      </c>
      <c r="C744" s="23" t="s">
        <v>1160</v>
      </c>
      <c r="D744" s="23" t="s">
        <v>1002</v>
      </c>
      <c r="E744" s="23" t="s">
        <v>1276</v>
      </c>
      <c r="F744" s="267"/>
      <c r="G744" s="279" t="s">
        <v>1282</v>
      </c>
      <c r="H744" s="279"/>
      <c r="I744" s="23" t="s">
        <v>935</v>
      </c>
      <c r="J744" s="281">
        <v>2778904.7139317868</v>
      </c>
      <c r="K744" s="267"/>
      <c r="M744" s="267"/>
      <c r="N744" s="351"/>
      <c r="AB744" s="282"/>
    </row>
    <row r="745" spans="2:28" s="23" customFormat="1" ht="17" x14ac:dyDescent="0.5">
      <c r="B745" s="23" t="s">
        <v>1161</v>
      </c>
      <c r="C745" s="23" t="s">
        <v>1160</v>
      </c>
      <c r="D745" s="23" t="s">
        <v>1269</v>
      </c>
      <c r="E745" s="23" t="s">
        <v>1277</v>
      </c>
      <c r="F745" s="267"/>
      <c r="G745" s="279" t="s">
        <v>1282</v>
      </c>
      <c r="H745" s="279"/>
      <c r="I745" s="23" t="s">
        <v>935</v>
      </c>
      <c r="J745" s="281">
        <v>278194.99433999998</v>
      </c>
      <c r="K745" s="267"/>
      <c r="M745" s="267"/>
      <c r="N745" s="351"/>
      <c r="AB745" s="282"/>
    </row>
    <row r="746" spans="2:28" s="23" customFormat="1" ht="17" x14ac:dyDescent="0.5">
      <c r="B746" s="23" t="s">
        <v>1161</v>
      </c>
      <c r="C746" s="23" t="s">
        <v>1160</v>
      </c>
      <c r="D746" s="23" t="s">
        <v>1010</v>
      </c>
      <c r="E746" s="23" t="s">
        <v>1251</v>
      </c>
      <c r="F746" s="267"/>
      <c r="G746" s="279" t="s">
        <v>1282</v>
      </c>
      <c r="H746" s="279"/>
      <c r="I746" s="23" t="s">
        <v>935</v>
      </c>
      <c r="J746" s="281">
        <v>5550</v>
      </c>
      <c r="K746" s="267"/>
      <c r="M746" s="267"/>
      <c r="N746" s="351"/>
      <c r="AB746" s="282"/>
    </row>
    <row r="747" spans="2:28" s="23" customFormat="1" ht="17" x14ac:dyDescent="0.5">
      <c r="B747" s="23" t="s">
        <v>1161</v>
      </c>
      <c r="C747" s="23" t="s">
        <v>1160</v>
      </c>
      <c r="D747" s="23" t="s">
        <v>1012</v>
      </c>
      <c r="E747" s="23" t="s">
        <v>1255</v>
      </c>
      <c r="F747" s="267"/>
      <c r="G747" s="279" t="s">
        <v>1282</v>
      </c>
      <c r="H747" s="279"/>
      <c r="I747" s="23" t="s">
        <v>935</v>
      </c>
      <c r="J747" s="281">
        <v>208581</v>
      </c>
      <c r="K747" s="267"/>
      <c r="M747" s="267"/>
      <c r="N747" s="351"/>
      <c r="AB747" s="282"/>
    </row>
    <row r="748" spans="2:28" s="23" customFormat="1" ht="17" x14ac:dyDescent="0.5">
      <c r="B748" s="23" t="s">
        <v>1161</v>
      </c>
      <c r="C748" s="23" t="s">
        <v>1160</v>
      </c>
      <c r="D748" s="23" t="s">
        <v>999</v>
      </c>
      <c r="E748" s="23" t="s">
        <v>1230</v>
      </c>
      <c r="F748" s="267"/>
      <c r="G748" s="279" t="s">
        <v>1282</v>
      </c>
      <c r="H748" s="279"/>
      <c r="I748" s="23" t="s">
        <v>935</v>
      </c>
      <c r="J748" s="281">
        <v>5804.6938440092772</v>
      </c>
      <c r="K748" s="267"/>
      <c r="M748" s="267"/>
      <c r="N748" s="351"/>
      <c r="AB748" s="282"/>
    </row>
    <row r="749" spans="2:28" s="23" customFormat="1" ht="17" x14ac:dyDescent="0.5">
      <c r="B749" s="23" t="s">
        <v>1161</v>
      </c>
      <c r="C749" s="23" t="s">
        <v>1160</v>
      </c>
      <c r="D749" s="23" t="s">
        <v>999</v>
      </c>
      <c r="E749" s="23" t="s">
        <v>1271</v>
      </c>
      <c r="F749" s="267"/>
      <c r="G749" s="279" t="s">
        <v>1282</v>
      </c>
      <c r="H749" s="279"/>
      <c r="I749" s="23" t="s">
        <v>935</v>
      </c>
      <c r="J749" s="281">
        <v>4228792.5719999904</v>
      </c>
      <c r="K749" s="267"/>
      <c r="M749" s="267"/>
      <c r="N749" s="351"/>
      <c r="AB749" s="282"/>
    </row>
    <row r="750" spans="2:28" s="23" customFormat="1" ht="17" x14ac:dyDescent="0.5">
      <c r="B750" s="23" t="s">
        <v>1161</v>
      </c>
      <c r="C750" s="23" t="s">
        <v>1160</v>
      </c>
      <c r="D750" s="23" t="s">
        <v>1008</v>
      </c>
      <c r="E750" s="23" t="s">
        <v>1228</v>
      </c>
      <c r="F750" s="267"/>
      <c r="G750" s="279" t="s">
        <v>1282</v>
      </c>
      <c r="H750" s="279"/>
      <c r="I750" s="23" t="s">
        <v>935</v>
      </c>
      <c r="J750" s="281">
        <v>82560</v>
      </c>
      <c r="K750" s="267"/>
      <c r="M750" s="267"/>
      <c r="N750" s="351"/>
      <c r="AB750" s="282"/>
    </row>
    <row r="751" spans="2:28" s="23" customFormat="1" ht="17" x14ac:dyDescent="0.5">
      <c r="B751" s="23" t="s">
        <v>1161</v>
      </c>
      <c r="C751" s="23" t="s">
        <v>1160</v>
      </c>
      <c r="D751" s="23" t="s">
        <v>1008</v>
      </c>
      <c r="E751" s="23" t="s">
        <v>1278</v>
      </c>
      <c r="F751" s="267"/>
      <c r="G751" s="279" t="s">
        <v>1282</v>
      </c>
      <c r="H751" s="279"/>
      <c r="I751" s="23" t="s">
        <v>935</v>
      </c>
      <c r="J751" s="281">
        <v>9.6890046810608776</v>
      </c>
      <c r="K751" s="267"/>
      <c r="M751" s="267"/>
      <c r="N751" s="351"/>
      <c r="AB751" s="282"/>
    </row>
    <row r="752" spans="2:28" s="23" customFormat="1" ht="17" x14ac:dyDescent="0.5">
      <c r="B752" s="23" t="s">
        <v>1161</v>
      </c>
      <c r="C752" s="23" t="s">
        <v>1160</v>
      </c>
      <c r="D752" s="23" t="s">
        <v>1008</v>
      </c>
      <c r="E752" s="23" t="s">
        <v>1270</v>
      </c>
      <c r="F752" s="267"/>
      <c r="G752" s="279" t="s">
        <v>1282</v>
      </c>
      <c r="H752" s="279"/>
      <c r="I752" s="23" t="s">
        <v>935</v>
      </c>
      <c r="J752" s="281">
        <v>1912294.97</v>
      </c>
      <c r="K752" s="267"/>
      <c r="M752" s="267"/>
      <c r="N752" s="351"/>
      <c r="AB752" s="282"/>
    </row>
    <row r="753" spans="2:28" s="23" customFormat="1" ht="17" x14ac:dyDescent="0.5">
      <c r="B753" s="23" t="s">
        <v>1161</v>
      </c>
      <c r="C753" s="23" t="s">
        <v>1160</v>
      </c>
      <c r="D753" s="23" t="s">
        <v>1008</v>
      </c>
      <c r="E753" s="23" t="s">
        <v>1231</v>
      </c>
      <c r="F753" s="267"/>
      <c r="G753" s="279" t="s">
        <v>1282</v>
      </c>
      <c r="H753" s="279"/>
      <c r="I753" s="23" t="s">
        <v>935</v>
      </c>
      <c r="J753" s="281">
        <v>19200</v>
      </c>
      <c r="K753" s="267"/>
      <c r="M753" s="267"/>
      <c r="N753" s="351"/>
      <c r="AB753" s="282"/>
    </row>
    <row r="754" spans="2:28" s="23" customFormat="1" ht="17" x14ac:dyDescent="0.5">
      <c r="B754" s="23" t="s">
        <v>1161</v>
      </c>
      <c r="C754" s="23" t="s">
        <v>1160</v>
      </c>
      <c r="D754" s="23" t="s">
        <v>1008</v>
      </c>
      <c r="E754" s="23" t="s">
        <v>1236</v>
      </c>
      <c r="F754" s="267"/>
      <c r="G754" s="279" t="s">
        <v>1282</v>
      </c>
      <c r="H754" s="279"/>
      <c r="I754" s="23" t="s">
        <v>935</v>
      </c>
      <c r="J754" s="281">
        <v>1352956.1899999899</v>
      </c>
      <c r="K754" s="267"/>
      <c r="M754" s="267"/>
      <c r="N754" s="351"/>
      <c r="AB754" s="282"/>
    </row>
    <row r="755" spans="2:28" s="23" customFormat="1" ht="17" x14ac:dyDescent="0.5">
      <c r="B755" s="23" t="s">
        <v>1161</v>
      </c>
      <c r="C755" s="23" t="s">
        <v>1160</v>
      </c>
      <c r="D755" s="23" t="s">
        <v>1001</v>
      </c>
      <c r="E755" s="23" t="s">
        <v>1223</v>
      </c>
      <c r="F755" s="267"/>
      <c r="G755" s="279" t="s">
        <v>1282</v>
      </c>
      <c r="H755" s="279"/>
      <c r="I755" s="23" t="s">
        <v>935</v>
      </c>
      <c r="J755" s="281">
        <v>3869795.7114650076</v>
      </c>
      <c r="K755" s="267"/>
      <c r="M755" s="267"/>
      <c r="N755" s="351"/>
      <c r="AB755" s="282"/>
    </row>
    <row r="756" spans="2:28" s="23" customFormat="1" ht="17" x14ac:dyDescent="0.5">
      <c r="B756" s="23" t="s">
        <v>1161</v>
      </c>
      <c r="C756" s="23" t="s">
        <v>1160</v>
      </c>
      <c r="D756" s="23" t="s">
        <v>1001</v>
      </c>
      <c r="E756" s="23" t="s">
        <v>1224</v>
      </c>
      <c r="F756" s="267"/>
      <c r="G756" s="279" t="s">
        <v>1282</v>
      </c>
      <c r="H756" s="279"/>
      <c r="I756" s="23" t="s">
        <v>935</v>
      </c>
      <c r="J756" s="281">
        <v>52920.920507185947</v>
      </c>
      <c r="K756" s="267"/>
      <c r="M756" s="267"/>
      <c r="N756" s="351"/>
      <c r="AB756" s="282"/>
    </row>
    <row r="757" spans="2:28" s="23" customFormat="1" ht="17" x14ac:dyDescent="0.5">
      <c r="B757" s="23" t="s">
        <v>1161</v>
      </c>
      <c r="C757" s="23" t="s">
        <v>1160</v>
      </c>
      <c r="D757" s="23" t="s">
        <v>1001</v>
      </c>
      <c r="E757" s="23" t="s">
        <v>1238</v>
      </c>
      <c r="F757" s="267"/>
      <c r="G757" s="279" t="s">
        <v>1282</v>
      </c>
      <c r="H757" s="279"/>
      <c r="I757" s="23" t="s">
        <v>935</v>
      </c>
      <c r="J757" s="281">
        <v>841764.07209685969</v>
      </c>
      <c r="K757" s="267"/>
      <c r="M757" s="267"/>
      <c r="N757" s="351"/>
      <c r="AB757" s="282"/>
    </row>
    <row r="758" spans="2:28" s="23" customFormat="1" ht="17" x14ac:dyDescent="0.5">
      <c r="B758" s="23" t="s">
        <v>1161</v>
      </c>
      <c r="C758" s="23" t="s">
        <v>1160</v>
      </c>
      <c r="D758" s="23" t="s">
        <v>1001</v>
      </c>
      <c r="E758" s="23" t="s">
        <v>1260</v>
      </c>
      <c r="F758" s="267"/>
      <c r="G758" s="279" t="s">
        <v>1282</v>
      </c>
      <c r="H758" s="279"/>
      <c r="I758" s="23" t="s">
        <v>935</v>
      </c>
      <c r="J758" s="281">
        <v>266965.65000000002</v>
      </c>
      <c r="K758" s="267"/>
      <c r="M758" s="267"/>
      <c r="N758" s="351"/>
      <c r="AB758" s="282"/>
    </row>
    <row r="759" spans="2:28" s="23" customFormat="1" ht="17" x14ac:dyDescent="0.5">
      <c r="B759" s="23" t="s">
        <v>1161</v>
      </c>
      <c r="C759" s="23" t="s">
        <v>1160</v>
      </c>
      <c r="D759" s="23" t="s">
        <v>1001</v>
      </c>
      <c r="E759" s="23" t="s">
        <v>1256</v>
      </c>
      <c r="F759" s="267"/>
      <c r="G759" s="279" t="s">
        <v>1282</v>
      </c>
      <c r="H759" s="279"/>
      <c r="I759" s="23" t="s">
        <v>935</v>
      </c>
      <c r="J759" s="281">
        <v>3463320.7099978696</v>
      </c>
      <c r="K759" s="267"/>
      <c r="M759" s="267"/>
      <c r="N759" s="351"/>
      <c r="AB759" s="282"/>
    </row>
    <row r="760" spans="2:28" s="23" customFormat="1" ht="17" x14ac:dyDescent="0.5">
      <c r="B760" s="23" t="s">
        <v>1161</v>
      </c>
      <c r="C760" s="23" t="s">
        <v>1160</v>
      </c>
      <c r="D760" s="23" t="s">
        <v>1001</v>
      </c>
      <c r="E760" s="23" t="s">
        <v>1257</v>
      </c>
      <c r="F760" s="267"/>
      <c r="G760" s="279" t="s">
        <v>1282</v>
      </c>
      <c r="H760" s="279"/>
      <c r="I760" s="23" t="s">
        <v>935</v>
      </c>
      <c r="J760" s="281">
        <v>1302971.161980527</v>
      </c>
      <c r="K760" s="267"/>
      <c r="M760" s="267"/>
      <c r="N760" s="351"/>
      <c r="AB760" s="282"/>
    </row>
    <row r="761" spans="2:28" s="23" customFormat="1" ht="17" x14ac:dyDescent="0.5">
      <c r="B761" s="23" t="s">
        <v>1161</v>
      </c>
      <c r="C761" s="23" t="s">
        <v>1160</v>
      </c>
      <c r="D761" s="23" t="s">
        <v>1229</v>
      </c>
      <c r="E761" s="23" t="s">
        <v>1273</v>
      </c>
      <c r="F761" s="267"/>
      <c r="G761" s="279" t="s">
        <v>1282</v>
      </c>
      <c r="H761" s="279"/>
      <c r="I761" s="23" t="s">
        <v>935</v>
      </c>
      <c r="J761" s="281">
        <v>113500</v>
      </c>
      <c r="K761" s="267"/>
      <c r="M761" s="267"/>
      <c r="N761" s="351"/>
      <c r="AB761" s="282"/>
    </row>
    <row r="762" spans="2:28" s="23" customFormat="1" ht="17" x14ac:dyDescent="0.5">
      <c r="B762" s="23" t="s">
        <v>1161</v>
      </c>
      <c r="C762" s="23" t="s">
        <v>1160</v>
      </c>
      <c r="D762" s="23" t="s">
        <v>1229</v>
      </c>
      <c r="E762" s="23" t="s">
        <v>1240</v>
      </c>
      <c r="F762" s="267"/>
      <c r="G762" s="279" t="s">
        <v>1282</v>
      </c>
      <c r="H762" s="279"/>
      <c r="I762" s="23" t="s">
        <v>935</v>
      </c>
      <c r="J762" s="281">
        <v>5469825.2699999996</v>
      </c>
      <c r="K762" s="267"/>
      <c r="M762" s="267"/>
      <c r="N762" s="351"/>
      <c r="AB762" s="282"/>
    </row>
    <row r="763" spans="2:28" s="23" customFormat="1" ht="17" x14ac:dyDescent="0.5">
      <c r="B763" s="23" t="s">
        <v>1161</v>
      </c>
      <c r="C763" s="23" t="s">
        <v>1160</v>
      </c>
      <c r="D763" s="23" t="s">
        <v>1010</v>
      </c>
      <c r="E763" s="23" t="s">
        <v>1246</v>
      </c>
      <c r="F763" s="267"/>
      <c r="G763" s="279" t="s">
        <v>1282</v>
      </c>
      <c r="H763" s="279"/>
      <c r="I763" s="23" t="s">
        <v>935</v>
      </c>
      <c r="J763" s="281">
        <v>279.48</v>
      </c>
      <c r="K763" s="267"/>
      <c r="M763" s="267"/>
      <c r="N763" s="351"/>
      <c r="AB763" s="282"/>
    </row>
    <row r="764" spans="2:28" s="23" customFormat="1" ht="17" x14ac:dyDescent="0.5">
      <c r="B764" s="23" t="s">
        <v>1164</v>
      </c>
      <c r="C764" s="23" t="s">
        <v>1163</v>
      </c>
      <c r="D764" s="23" t="s">
        <v>1002</v>
      </c>
      <c r="E764" s="23" t="s">
        <v>1276</v>
      </c>
      <c r="F764" s="267"/>
      <c r="G764" s="279" t="s">
        <v>1282</v>
      </c>
      <c r="H764" s="279"/>
      <c r="I764" s="23" t="s">
        <v>935</v>
      </c>
      <c r="J764" s="281">
        <v>8435891.9411488995</v>
      </c>
      <c r="K764" s="267"/>
      <c r="M764" s="267"/>
      <c r="N764" s="351"/>
      <c r="AB764" s="282"/>
    </row>
    <row r="765" spans="2:28" s="23" customFormat="1" ht="17" x14ac:dyDescent="0.5">
      <c r="B765" s="23" t="s">
        <v>1164</v>
      </c>
      <c r="C765" s="23" t="s">
        <v>1163</v>
      </c>
      <c r="D765" s="23" t="s">
        <v>1269</v>
      </c>
      <c r="E765" s="23" t="s">
        <v>1277</v>
      </c>
      <c r="F765" s="267"/>
      <c r="G765" s="279" t="s">
        <v>1282</v>
      </c>
      <c r="H765" s="279"/>
      <c r="I765" s="23" t="s">
        <v>935</v>
      </c>
      <c r="J765" s="281">
        <v>0</v>
      </c>
      <c r="K765" s="267"/>
      <c r="M765" s="267"/>
      <c r="N765" s="351"/>
      <c r="AB765" s="282"/>
    </row>
    <row r="766" spans="2:28" s="23" customFormat="1" ht="17" x14ac:dyDescent="0.5">
      <c r="B766" s="23" t="s">
        <v>1164</v>
      </c>
      <c r="C766" s="23" t="s">
        <v>1163</v>
      </c>
      <c r="D766" s="23" t="s">
        <v>1012</v>
      </c>
      <c r="E766" s="23" t="s">
        <v>1255</v>
      </c>
      <c r="F766" s="267"/>
      <c r="G766" s="279" t="s">
        <v>1282</v>
      </c>
      <c r="H766" s="279"/>
      <c r="I766" s="23" t="s">
        <v>935</v>
      </c>
      <c r="J766" s="281">
        <v>880013</v>
      </c>
      <c r="K766" s="267"/>
      <c r="M766" s="267"/>
      <c r="N766" s="351"/>
      <c r="AB766" s="282"/>
    </row>
    <row r="767" spans="2:28" s="23" customFormat="1" ht="17" x14ac:dyDescent="0.5">
      <c r="B767" s="23" t="s">
        <v>1164</v>
      </c>
      <c r="C767" s="23" t="s">
        <v>1163</v>
      </c>
      <c r="D767" s="23" t="s">
        <v>1008</v>
      </c>
      <c r="E767" s="23" t="s">
        <v>1278</v>
      </c>
      <c r="F767" s="267"/>
      <c r="G767" s="279" t="s">
        <v>1282</v>
      </c>
      <c r="H767" s="279"/>
      <c r="I767" s="23" t="s">
        <v>935</v>
      </c>
      <c r="J767" s="281">
        <v>0.39566834470626194</v>
      </c>
      <c r="K767" s="267"/>
      <c r="M767" s="267"/>
      <c r="N767" s="351"/>
      <c r="AB767" s="282"/>
    </row>
    <row r="768" spans="2:28" s="23" customFormat="1" ht="17" x14ac:dyDescent="0.5">
      <c r="B768" s="23" t="s">
        <v>1164</v>
      </c>
      <c r="C768" s="23" t="s">
        <v>1163</v>
      </c>
      <c r="D768" s="23" t="s">
        <v>1002</v>
      </c>
      <c r="E768" s="23" t="s">
        <v>1242</v>
      </c>
      <c r="F768" s="267"/>
      <c r="G768" s="279" t="s">
        <v>1282</v>
      </c>
      <c r="H768" s="279"/>
      <c r="I768" s="23" t="s">
        <v>935</v>
      </c>
      <c r="J768" s="281">
        <v>1714590.8466693857</v>
      </c>
      <c r="K768" s="267"/>
      <c r="M768" s="267"/>
      <c r="N768" s="351"/>
      <c r="AB768" s="282"/>
    </row>
    <row r="769" spans="2:28" s="23" customFormat="1" ht="17" x14ac:dyDescent="0.5">
      <c r="B769" s="23" t="s">
        <v>1164</v>
      </c>
      <c r="C769" s="23" t="s">
        <v>1163</v>
      </c>
      <c r="D769" s="23" t="s">
        <v>1001</v>
      </c>
      <c r="E769" s="23" t="s">
        <v>1257</v>
      </c>
      <c r="F769" s="267"/>
      <c r="G769" s="279" t="s">
        <v>1282</v>
      </c>
      <c r="H769" s="279"/>
      <c r="I769" s="23" t="s">
        <v>935</v>
      </c>
      <c r="J769" s="281">
        <v>6600.7767273966847</v>
      </c>
      <c r="K769" s="267"/>
      <c r="M769" s="267"/>
      <c r="N769" s="351"/>
      <c r="AB769" s="282"/>
    </row>
    <row r="770" spans="2:28" s="23" customFormat="1" ht="17" x14ac:dyDescent="0.5">
      <c r="B770" s="23" t="s">
        <v>1164</v>
      </c>
      <c r="C770" s="23" t="s">
        <v>1163</v>
      </c>
      <c r="D770" s="23" t="s">
        <v>1229</v>
      </c>
      <c r="E770" s="23" t="s">
        <v>1228</v>
      </c>
      <c r="F770" s="267"/>
      <c r="G770" s="279" t="s">
        <v>1282</v>
      </c>
      <c r="H770" s="279"/>
      <c r="I770" s="23" t="s">
        <v>935</v>
      </c>
      <c r="J770" s="281">
        <v>7275005.0899999999</v>
      </c>
      <c r="K770" s="267"/>
      <c r="M770" s="267"/>
      <c r="N770" s="351"/>
      <c r="AB770" s="282"/>
    </row>
    <row r="771" spans="2:28" s="23" customFormat="1" ht="17" x14ac:dyDescent="0.5">
      <c r="B771" s="23" t="s">
        <v>1164</v>
      </c>
      <c r="C771" s="23" t="s">
        <v>1163</v>
      </c>
      <c r="D771" s="23" t="s">
        <v>1229</v>
      </c>
      <c r="E771" s="23" t="s">
        <v>1241</v>
      </c>
      <c r="F771" s="267"/>
      <c r="G771" s="279" t="s">
        <v>1282</v>
      </c>
      <c r="H771" s="279"/>
      <c r="I771" s="23" t="s">
        <v>935</v>
      </c>
      <c r="J771" s="281">
        <v>36241863.509999998</v>
      </c>
      <c r="K771" s="267"/>
      <c r="M771" s="267"/>
      <c r="N771" s="351"/>
      <c r="AB771" s="282"/>
    </row>
    <row r="772" spans="2:28" s="23" customFormat="1" ht="17" x14ac:dyDescent="0.5">
      <c r="B772" s="23" t="s">
        <v>1164</v>
      </c>
      <c r="C772" s="23" t="s">
        <v>1163</v>
      </c>
      <c r="D772" s="23" t="s">
        <v>1229</v>
      </c>
      <c r="E772" s="23" t="s">
        <v>1273</v>
      </c>
      <c r="F772" s="267"/>
      <c r="G772" s="279" t="s">
        <v>1282</v>
      </c>
      <c r="H772" s="279"/>
      <c r="I772" s="23" t="s">
        <v>935</v>
      </c>
      <c r="J772" s="281">
        <v>534400</v>
      </c>
      <c r="K772" s="267"/>
      <c r="M772" s="267"/>
      <c r="N772" s="351"/>
      <c r="AB772" s="282"/>
    </row>
    <row r="773" spans="2:28" s="23" customFormat="1" ht="17" x14ac:dyDescent="0.5">
      <c r="B773" s="23" t="s">
        <v>1166</v>
      </c>
      <c r="C773" s="23" t="s">
        <v>1165</v>
      </c>
      <c r="D773" s="23" t="s">
        <v>999</v>
      </c>
      <c r="E773" s="23" t="s">
        <v>1271</v>
      </c>
      <c r="F773" s="267"/>
      <c r="G773" s="279" t="s">
        <v>1282</v>
      </c>
      <c r="H773" s="279"/>
      <c r="I773" s="23" t="s">
        <v>935</v>
      </c>
      <c r="J773" s="281">
        <v>12185.119999999901</v>
      </c>
      <c r="K773" s="267"/>
      <c r="M773" s="267"/>
      <c r="N773" s="351"/>
      <c r="AB773" s="282"/>
    </row>
    <row r="774" spans="2:28" s="23" customFormat="1" ht="17" x14ac:dyDescent="0.5">
      <c r="B774" s="23" t="s">
        <v>1166</v>
      </c>
      <c r="C774" s="23" t="s">
        <v>1165</v>
      </c>
      <c r="D774" s="23" t="s">
        <v>1008</v>
      </c>
      <c r="E774" s="23" t="s">
        <v>1270</v>
      </c>
      <c r="F774" s="267"/>
      <c r="G774" s="279" t="s">
        <v>1282</v>
      </c>
      <c r="H774" s="279"/>
      <c r="I774" s="23" t="s">
        <v>935</v>
      </c>
      <c r="J774" s="281">
        <v>5415</v>
      </c>
      <c r="K774" s="267"/>
      <c r="M774" s="267"/>
      <c r="N774" s="351"/>
      <c r="AB774" s="282"/>
    </row>
    <row r="775" spans="2:28" s="23" customFormat="1" ht="17" x14ac:dyDescent="0.5">
      <c r="B775" s="23" t="s">
        <v>1166</v>
      </c>
      <c r="C775" s="23" t="s">
        <v>1165</v>
      </c>
      <c r="D775" s="23" t="s">
        <v>1008</v>
      </c>
      <c r="E775" s="23" t="s">
        <v>1232</v>
      </c>
      <c r="F775" s="267"/>
      <c r="G775" s="279" t="s">
        <v>1282</v>
      </c>
      <c r="H775" s="279"/>
      <c r="I775" s="23" t="s">
        <v>935</v>
      </c>
      <c r="J775" s="281">
        <v>4287.9300844904101</v>
      </c>
      <c r="K775" s="267"/>
      <c r="M775" s="267"/>
      <c r="N775" s="351"/>
      <c r="AB775" s="282"/>
    </row>
    <row r="776" spans="2:28" s="23" customFormat="1" ht="17" x14ac:dyDescent="0.5">
      <c r="B776" s="23" t="s">
        <v>1166</v>
      </c>
      <c r="C776" s="23" t="s">
        <v>1165</v>
      </c>
      <c r="D776" s="23" t="s">
        <v>1008</v>
      </c>
      <c r="E776" s="23" t="s">
        <v>1233</v>
      </c>
      <c r="F776" s="267"/>
      <c r="G776" s="279" t="s">
        <v>1282</v>
      </c>
      <c r="H776" s="279"/>
      <c r="I776" s="23" t="s">
        <v>935</v>
      </c>
      <c r="J776" s="281">
        <v>12963.93375903189</v>
      </c>
      <c r="K776" s="267"/>
      <c r="M776" s="267"/>
      <c r="N776" s="351"/>
      <c r="AB776" s="282"/>
    </row>
    <row r="777" spans="2:28" s="23" customFormat="1" ht="17" x14ac:dyDescent="0.5">
      <c r="B777" s="23" t="s">
        <v>1166</v>
      </c>
      <c r="C777" s="23" t="s">
        <v>1165</v>
      </c>
      <c r="D777" s="23" t="s">
        <v>1011</v>
      </c>
      <c r="E777" s="23" t="s">
        <v>1267</v>
      </c>
      <c r="F777" s="267"/>
      <c r="G777" s="279" t="s">
        <v>1282</v>
      </c>
      <c r="H777" s="279"/>
      <c r="I777" s="23" t="s">
        <v>935</v>
      </c>
      <c r="J777" s="281">
        <v>69753</v>
      </c>
      <c r="K777" s="267"/>
      <c r="M777" s="267"/>
      <c r="N777" s="351"/>
      <c r="AB777" s="282"/>
    </row>
    <row r="778" spans="2:28" s="23" customFormat="1" ht="17" x14ac:dyDescent="0.5">
      <c r="B778" s="23" t="s">
        <v>1166</v>
      </c>
      <c r="C778" s="23" t="s">
        <v>1165</v>
      </c>
      <c r="D778" s="23" t="s">
        <v>1229</v>
      </c>
      <c r="E778" s="23" t="s">
        <v>1240</v>
      </c>
      <c r="F778" s="267"/>
      <c r="G778" s="279" t="s">
        <v>1282</v>
      </c>
      <c r="H778" s="279"/>
      <c r="I778" s="23" t="s">
        <v>935</v>
      </c>
      <c r="J778" s="281">
        <v>132909.09</v>
      </c>
      <c r="K778" s="267"/>
      <c r="M778" s="267"/>
      <c r="N778" s="351"/>
      <c r="AB778" s="282"/>
    </row>
    <row r="779" spans="2:28" s="23" customFormat="1" ht="17" x14ac:dyDescent="0.5">
      <c r="B779" s="23" t="s">
        <v>1169</v>
      </c>
      <c r="C779" s="23" t="s">
        <v>1168</v>
      </c>
      <c r="D779" s="23" t="s">
        <v>1010</v>
      </c>
      <c r="E779" s="23" t="s">
        <v>1246</v>
      </c>
      <c r="F779" s="267"/>
      <c r="G779" s="279" t="s">
        <v>1282</v>
      </c>
      <c r="H779" s="279"/>
      <c r="I779" s="23" t="s">
        <v>935</v>
      </c>
      <c r="J779" s="281">
        <v>228162</v>
      </c>
      <c r="K779" s="267"/>
      <c r="M779" s="267"/>
      <c r="N779" s="351"/>
      <c r="AB779" s="282"/>
    </row>
    <row r="780" spans="2:28" s="23" customFormat="1" ht="17" x14ac:dyDescent="0.5">
      <c r="B780" s="23" t="s">
        <v>1169</v>
      </c>
      <c r="C780" s="23" t="s">
        <v>1168</v>
      </c>
      <c r="D780" s="23" t="s">
        <v>999</v>
      </c>
      <c r="E780" s="23" t="s">
        <v>1245</v>
      </c>
      <c r="F780" s="267"/>
      <c r="G780" s="279" t="s">
        <v>1282</v>
      </c>
      <c r="H780" s="279"/>
      <c r="I780" s="23" t="s">
        <v>935</v>
      </c>
      <c r="J780" s="281">
        <v>228222</v>
      </c>
      <c r="K780" s="267"/>
      <c r="M780" s="267"/>
      <c r="N780" s="351"/>
      <c r="AB780" s="282"/>
    </row>
    <row r="781" spans="2:28" s="23" customFormat="1" ht="17" x14ac:dyDescent="0.5">
      <c r="B781" s="23" t="s">
        <v>1169</v>
      </c>
      <c r="C781" s="23" t="s">
        <v>1168</v>
      </c>
      <c r="D781" s="23" t="s">
        <v>1002</v>
      </c>
      <c r="E781" s="23" t="s">
        <v>1242</v>
      </c>
      <c r="F781" s="267"/>
      <c r="G781" s="279" t="s">
        <v>1282</v>
      </c>
      <c r="H781" s="279"/>
      <c r="I781" s="23" t="s">
        <v>935</v>
      </c>
      <c r="J781" s="281">
        <v>2256925.9911492034</v>
      </c>
      <c r="K781" s="267"/>
      <c r="M781" s="267"/>
      <c r="N781" s="351"/>
      <c r="AB781" s="282"/>
    </row>
    <row r="782" spans="2:28" s="23" customFormat="1" ht="17" x14ac:dyDescent="0.5">
      <c r="B782" s="23" t="s">
        <v>1169</v>
      </c>
      <c r="C782" s="23" t="s">
        <v>1168</v>
      </c>
      <c r="D782" s="23" t="s">
        <v>1269</v>
      </c>
      <c r="E782" s="23" t="s">
        <v>1277</v>
      </c>
      <c r="F782" s="267"/>
      <c r="G782" s="279" t="s">
        <v>1282</v>
      </c>
      <c r="H782" s="279"/>
      <c r="I782" s="23" t="s">
        <v>935</v>
      </c>
      <c r="J782" s="281">
        <v>109848.62901999999</v>
      </c>
      <c r="K782" s="267"/>
      <c r="M782" s="267"/>
      <c r="N782" s="351"/>
      <c r="AB782" s="282"/>
    </row>
    <row r="783" spans="2:28" s="23" customFormat="1" ht="17" x14ac:dyDescent="0.5">
      <c r="B783" s="23" t="s">
        <v>1169</v>
      </c>
      <c r="C783" s="23" t="s">
        <v>1168</v>
      </c>
      <c r="D783" s="23" t="s">
        <v>1010</v>
      </c>
      <c r="E783" s="23" t="s">
        <v>1251</v>
      </c>
      <c r="F783" s="267"/>
      <c r="G783" s="279" t="s">
        <v>1282</v>
      </c>
      <c r="H783" s="279"/>
      <c r="I783" s="23" t="s">
        <v>935</v>
      </c>
      <c r="J783" s="281">
        <v>250</v>
      </c>
      <c r="K783" s="267"/>
      <c r="M783" s="267"/>
      <c r="N783" s="351"/>
      <c r="AB783" s="282"/>
    </row>
    <row r="784" spans="2:28" s="23" customFormat="1" ht="17" x14ac:dyDescent="0.5">
      <c r="B784" s="23" t="s">
        <v>1169</v>
      </c>
      <c r="C784" s="23" t="s">
        <v>1168</v>
      </c>
      <c r="D784" s="23" t="s">
        <v>1012</v>
      </c>
      <c r="E784" s="23" t="s">
        <v>1255</v>
      </c>
      <c r="F784" s="267"/>
      <c r="G784" s="279" t="s">
        <v>1282</v>
      </c>
      <c r="H784" s="279"/>
      <c r="I784" s="23" t="s">
        <v>935</v>
      </c>
      <c r="J784" s="281">
        <v>661516</v>
      </c>
      <c r="K784" s="267"/>
      <c r="M784" s="267"/>
      <c r="N784" s="351"/>
      <c r="AB784" s="282"/>
    </row>
    <row r="785" spans="2:28" s="23" customFormat="1" ht="17" x14ac:dyDescent="0.5">
      <c r="B785" s="23" t="s">
        <v>1169</v>
      </c>
      <c r="C785" s="23" t="s">
        <v>1168</v>
      </c>
      <c r="D785" s="23" t="s">
        <v>999</v>
      </c>
      <c r="E785" s="23" t="s">
        <v>1239</v>
      </c>
      <c r="F785" s="267"/>
      <c r="G785" s="279" t="s">
        <v>1282</v>
      </c>
      <c r="H785" s="279"/>
      <c r="I785" s="23" t="s">
        <v>935</v>
      </c>
      <c r="J785" s="281">
        <v>2084885.1</v>
      </c>
      <c r="K785" s="267"/>
      <c r="M785" s="267"/>
      <c r="N785" s="351"/>
      <c r="AB785" s="282"/>
    </row>
    <row r="786" spans="2:28" s="23" customFormat="1" ht="17" x14ac:dyDescent="0.5">
      <c r="B786" s="23" t="s">
        <v>1169</v>
      </c>
      <c r="C786" s="23" t="s">
        <v>1168</v>
      </c>
      <c r="D786" s="23" t="s">
        <v>999</v>
      </c>
      <c r="E786" s="23" t="s">
        <v>1271</v>
      </c>
      <c r="F786" s="267"/>
      <c r="G786" s="279" t="s">
        <v>1282</v>
      </c>
      <c r="H786" s="279"/>
      <c r="I786" s="23" t="s">
        <v>935</v>
      </c>
      <c r="J786" s="281">
        <v>2112899.63</v>
      </c>
      <c r="K786" s="267"/>
      <c r="M786" s="267"/>
      <c r="N786" s="351"/>
      <c r="AB786" s="282"/>
    </row>
    <row r="787" spans="2:28" s="23" customFormat="1" ht="17" x14ac:dyDescent="0.5">
      <c r="B787" s="23" t="s">
        <v>1169</v>
      </c>
      <c r="C787" s="23" t="s">
        <v>1168</v>
      </c>
      <c r="D787" s="23" t="s">
        <v>1008</v>
      </c>
      <c r="E787" s="23" t="s">
        <v>1243</v>
      </c>
      <c r="F787" s="267"/>
      <c r="G787" s="279" t="s">
        <v>1282</v>
      </c>
      <c r="H787" s="279"/>
      <c r="I787" s="23" t="s">
        <v>935</v>
      </c>
      <c r="J787" s="281">
        <v>52384</v>
      </c>
      <c r="K787" s="267"/>
      <c r="M787" s="267"/>
      <c r="N787" s="351"/>
      <c r="AB787" s="282"/>
    </row>
    <row r="788" spans="2:28" s="23" customFormat="1" ht="17" x14ac:dyDescent="0.5">
      <c r="B788" s="23" t="s">
        <v>1169</v>
      </c>
      <c r="C788" s="23" t="s">
        <v>1168</v>
      </c>
      <c r="D788" s="23" t="s">
        <v>1008</v>
      </c>
      <c r="E788" s="23" t="s">
        <v>1278</v>
      </c>
      <c r="F788" s="267"/>
      <c r="G788" s="279" t="s">
        <v>1282</v>
      </c>
      <c r="H788" s="279"/>
      <c r="I788" s="23" t="s">
        <v>935</v>
      </c>
      <c r="J788" s="281">
        <v>3690.2374010068238</v>
      </c>
      <c r="K788" s="267"/>
      <c r="M788" s="267"/>
      <c r="N788" s="351"/>
      <c r="AB788" s="282"/>
    </row>
    <row r="789" spans="2:28" s="23" customFormat="1" ht="17" x14ac:dyDescent="0.5">
      <c r="B789" s="23" t="s">
        <v>1169</v>
      </c>
      <c r="C789" s="23" t="s">
        <v>1168</v>
      </c>
      <c r="D789" s="23" t="s">
        <v>1008</v>
      </c>
      <c r="E789" s="23" t="s">
        <v>1270</v>
      </c>
      <c r="F789" s="267"/>
      <c r="G789" s="279" t="s">
        <v>1282</v>
      </c>
      <c r="H789" s="279"/>
      <c r="I789" s="23" t="s">
        <v>935</v>
      </c>
      <c r="J789" s="281">
        <v>832855.45</v>
      </c>
      <c r="K789" s="267"/>
      <c r="M789" s="267"/>
      <c r="N789" s="351"/>
      <c r="AB789" s="282"/>
    </row>
    <row r="790" spans="2:28" s="23" customFormat="1" ht="17" x14ac:dyDescent="0.5">
      <c r="B790" s="23" t="s">
        <v>1169</v>
      </c>
      <c r="C790" s="23" t="s">
        <v>1168</v>
      </c>
      <c r="D790" s="23" t="s">
        <v>1008</v>
      </c>
      <c r="E790" s="23" t="s">
        <v>1235</v>
      </c>
      <c r="F790" s="267"/>
      <c r="G790" s="279" t="s">
        <v>1282</v>
      </c>
      <c r="H790" s="279"/>
      <c r="I790" s="23" t="s">
        <v>935</v>
      </c>
      <c r="J790" s="281">
        <v>100000</v>
      </c>
      <c r="K790" s="267"/>
      <c r="M790" s="267"/>
      <c r="N790" s="351"/>
      <c r="AB790" s="282"/>
    </row>
    <row r="791" spans="2:28" s="23" customFormat="1" ht="17" x14ac:dyDescent="0.5">
      <c r="B791" s="23" t="s">
        <v>1169</v>
      </c>
      <c r="C791" s="23" t="s">
        <v>1168</v>
      </c>
      <c r="D791" s="23" t="s">
        <v>1001</v>
      </c>
      <c r="E791" s="23" t="s">
        <v>1260</v>
      </c>
      <c r="F791" s="267"/>
      <c r="G791" s="279" t="s">
        <v>1282</v>
      </c>
      <c r="H791" s="279"/>
      <c r="I791" s="23" t="s">
        <v>935</v>
      </c>
      <c r="J791" s="281">
        <v>228072.98448371369</v>
      </c>
      <c r="K791" s="267"/>
      <c r="M791" s="267"/>
      <c r="N791" s="351"/>
      <c r="AB791" s="282"/>
    </row>
    <row r="792" spans="2:28" s="23" customFormat="1" ht="17" x14ac:dyDescent="0.5">
      <c r="B792" s="23" t="s">
        <v>1169</v>
      </c>
      <c r="C792" s="23" t="s">
        <v>1168</v>
      </c>
      <c r="D792" s="23" t="s">
        <v>1001</v>
      </c>
      <c r="E792" s="23" t="s">
        <v>1256</v>
      </c>
      <c r="F792" s="267"/>
      <c r="G792" s="279" t="s">
        <v>1282</v>
      </c>
      <c r="H792" s="279"/>
      <c r="I792" s="23" t="s">
        <v>935</v>
      </c>
      <c r="J792" s="281">
        <v>3115117.4951393669</v>
      </c>
      <c r="K792" s="267"/>
      <c r="M792" s="267"/>
      <c r="N792" s="351"/>
      <c r="AB792" s="282"/>
    </row>
    <row r="793" spans="2:28" s="23" customFormat="1" ht="17" x14ac:dyDescent="0.5">
      <c r="B793" s="23" t="s">
        <v>1169</v>
      </c>
      <c r="C793" s="23" t="s">
        <v>1168</v>
      </c>
      <c r="D793" s="23" t="s">
        <v>1001</v>
      </c>
      <c r="E793" s="23" t="s">
        <v>1257</v>
      </c>
      <c r="F793" s="267"/>
      <c r="G793" s="279" t="s">
        <v>1282</v>
      </c>
      <c r="H793" s="279"/>
      <c r="I793" s="23" t="s">
        <v>935</v>
      </c>
      <c r="J793" s="281">
        <v>576739.19673238823</v>
      </c>
      <c r="K793" s="267"/>
      <c r="M793" s="267"/>
      <c r="N793" s="351"/>
      <c r="AB793" s="282"/>
    </row>
    <row r="794" spans="2:28" s="23" customFormat="1" ht="17" x14ac:dyDescent="0.5">
      <c r="B794" s="23" t="s">
        <v>1169</v>
      </c>
      <c r="C794" s="23" t="s">
        <v>1168</v>
      </c>
      <c r="D794" s="23" t="s">
        <v>1011</v>
      </c>
      <c r="E794" s="23" t="s">
        <v>1267</v>
      </c>
      <c r="F794" s="267"/>
      <c r="G794" s="279" t="s">
        <v>1282</v>
      </c>
      <c r="H794" s="279"/>
      <c r="I794" s="23" t="s">
        <v>935</v>
      </c>
      <c r="J794" s="281">
        <v>619838.37999999989</v>
      </c>
      <c r="K794" s="267"/>
      <c r="M794" s="267"/>
      <c r="N794" s="351"/>
      <c r="AB794" s="282"/>
    </row>
    <row r="795" spans="2:28" s="23" customFormat="1" ht="17" x14ac:dyDescent="0.5">
      <c r="B795" s="23" t="s">
        <v>1169</v>
      </c>
      <c r="C795" s="23" t="s">
        <v>1168</v>
      </c>
      <c r="D795" s="23" t="s">
        <v>1002</v>
      </c>
      <c r="E795" s="23" t="s">
        <v>1276</v>
      </c>
      <c r="F795" s="267"/>
      <c r="G795" s="279" t="s">
        <v>1282</v>
      </c>
      <c r="H795" s="279"/>
      <c r="I795" s="23" t="s">
        <v>935</v>
      </c>
      <c r="J795" s="281">
        <v>328861.7668722113</v>
      </c>
      <c r="K795" s="267"/>
      <c r="M795" s="267"/>
      <c r="N795" s="351"/>
      <c r="AB795" s="282"/>
    </row>
    <row r="796" spans="2:28" s="23" customFormat="1" ht="17" x14ac:dyDescent="0.5">
      <c r="B796" s="23" t="s">
        <v>1172</v>
      </c>
      <c r="C796" s="23" t="s">
        <v>1171</v>
      </c>
      <c r="D796" s="23" t="s">
        <v>1010</v>
      </c>
      <c r="E796" s="23" t="s">
        <v>1251</v>
      </c>
      <c r="F796" s="267"/>
      <c r="G796" s="279" t="s">
        <v>1282</v>
      </c>
      <c r="H796" s="279"/>
      <c r="I796" s="23" t="s">
        <v>935</v>
      </c>
      <c r="J796" s="281">
        <v>1250</v>
      </c>
      <c r="K796" s="267"/>
      <c r="M796" s="267"/>
      <c r="N796" s="351"/>
      <c r="AB796" s="282"/>
    </row>
    <row r="797" spans="2:28" s="23" customFormat="1" ht="17" x14ac:dyDescent="0.5">
      <c r="B797" s="23" t="s">
        <v>1172</v>
      </c>
      <c r="C797" s="23" t="s">
        <v>1171</v>
      </c>
      <c r="D797" s="23" t="s">
        <v>1012</v>
      </c>
      <c r="E797" s="23" t="s">
        <v>1255</v>
      </c>
      <c r="F797" s="267"/>
      <c r="G797" s="279" t="s">
        <v>1282</v>
      </c>
      <c r="H797" s="279"/>
      <c r="I797" s="23" t="s">
        <v>935</v>
      </c>
      <c r="J797" s="281">
        <v>21173.11</v>
      </c>
      <c r="K797" s="267"/>
      <c r="M797" s="267"/>
      <c r="N797" s="351"/>
      <c r="AB797" s="282"/>
    </row>
    <row r="798" spans="2:28" s="23" customFormat="1" ht="17" x14ac:dyDescent="0.5">
      <c r="B798" s="23" t="s">
        <v>1172</v>
      </c>
      <c r="C798" s="23" t="s">
        <v>1171</v>
      </c>
      <c r="D798" s="23" t="s">
        <v>1008</v>
      </c>
      <c r="E798" s="23" t="s">
        <v>1243</v>
      </c>
      <c r="F798" s="267"/>
      <c r="G798" s="279" t="s">
        <v>1282</v>
      </c>
      <c r="H798" s="279"/>
      <c r="I798" s="23" t="s">
        <v>935</v>
      </c>
      <c r="J798" s="281">
        <v>20000</v>
      </c>
      <c r="K798" s="267"/>
      <c r="M798" s="267"/>
      <c r="N798" s="351"/>
      <c r="AB798" s="282"/>
    </row>
    <row r="799" spans="2:28" s="23" customFormat="1" ht="17" x14ac:dyDescent="0.5">
      <c r="B799" s="23" t="s">
        <v>1172</v>
      </c>
      <c r="C799" s="23" t="s">
        <v>1171</v>
      </c>
      <c r="D799" s="23" t="s">
        <v>1001</v>
      </c>
      <c r="E799" s="23" t="s">
        <v>1223</v>
      </c>
      <c r="F799" s="267"/>
      <c r="G799" s="279" t="s">
        <v>1282</v>
      </c>
      <c r="H799" s="279"/>
      <c r="I799" s="23" t="s">
        <v>935</v>
      </c>
      <c r="J799" s="281">
        <v>0</v>
      </c>
      <c r="K799" s="267"/>
      <c r="M799" s="267"/>
      <c r="N799" s="351"/>
      <c r="AB799" s="282"/>
    </row>
    <row r="800" spans="2:28" s="23" customFormat="1" ht="17" x14ac:dyDescent="0.5">
      <c r="B800" s="23" t="s">
        <v>1172</v>
      </c>
      <c r="C800" s="23" t="s">
        <v>1171</v>
      </c>
      <c r="D800" s="23" t="s">
        <v>1001</v>
      </c>
      <c r="E800" s="23" t="s">
        <v>1256</v>
      </c>
      <c r="F800" s="267"/>
      <c r="G800" s="279" t="s">
        <v>1282</v>
      </c>
      <c r="H800" s="279"/>
      <c r="I800" s="23" t="s">
        <v>935</v>
      </c>
      <c r="J800" s="281">
        <v>0</v>
      </c>
      <c r="K800" s="267"/>
      <c r="M800" s="267"/>
      <c r="N800" s="351"/>
      <c r="AB800" s="282"/>
    </row>
    <row r="801" spans="2:28" s="23" customFormat="1" ht="17" x14ac:dyDescent="0.5">
      <c r="B801" s="23" t="s">
        <v>1172</v>
      </c>
      <c r="C801" s="23" t="s">
        <v>1171</v>
      </c>
      <c r="D801" s="23" t="s">
        <v>1001</v>
      </c>
      <c r="E801" s="23" t="s">
        <v>1257</v>
      </c>
      <c r="F801" s="267"/>
      <c r="G801" s="279" t="s">
        <v>1282</v>
      </c>
      <c r="H801" s="279"/>
      <c r="I801" s="23" t="s">
        <v>935</v>
      </c>
      <c r="J801" s="281">
        <v>2532.9561295113799</v>
      </c>
      <c r="K801" s="267"/>
      <c r="M801" s="267"/>
      <c r="N801" s="351"/>
      <c r="AB801" s="282"/>
    </row>
    <row r="802" spans="2:28" s="23" customFormat="1" ht="17" x14ac:dyDescent="0.5">
      <c r="B802" s="23" t="s">
        <v>1172</v>
      </c>
      <c r="C802" s="23" t="s">
        <v>1171</v>
      </c>
      <c r="D802" s="23" t="s">
        <v>1002</v>
      </c>
      <c r="E802" s="23" t="s">
        <v>1276</v>
      </c>
      <c r="F802" s="267"/>
      <c r="G802" s="279" t="s">
        <v>1282</v>
      </c>
      <c r="H802" s="279"/>
      <c r="I802" s="23" t="s">
        <v>935</v>
      </c>
      <c r="J802" s="281">
        <v>1396.0287072602098</v>
      </c>
      <c r="K802" s="267"/>
      <c r="M802" s="267"/>
      <c r="N802" s="351"/>
      <c r="AB802" s="282"/>
    </row>
    <row r="803" spans="2:28" s="23" customFormat="1" ht="17" x14ac:dyDescent="0.5">
      <c r="B803" s="23" t="s">
        <v>1174</v>
      </c>
      <c r="C803" s="23" t="s">
        <v>1173</v>
      </c>
      <c r="D803" s="23" t="s">
        <v>1002</v>
      </c>
      <c r="E803" s="23" t="s">
        <v>1276</v>
      </c>
      <c r="F803" s="267"/>
      <c r="G803" s="279" t="s">
        <v>1282</v>
      </c>
      <c r="H803" s="279"/>
      <c r="I803" s="23" t="s">
        <v>935</v>
      </c>
      <c r="J803" s="281">
        <v>1092712.3716360582</v>
      </c>
      <c r="K803" s="267"/>
      <c r="M803" s="267"/>
      <c r="N803" s="351"/>
      <c r="AB803" s="282"/>
    </row>
    <row r="804" spans="2:28" s="23" customFormat="1" ht="17" x14ac:dyDescent="0.5">
      <c r="B804" s="23" t="s">
        <v>1174</v>
      </c>
      <c r="C804" s="23" t="s">
        <v>1173</v>
      </c>
      <c r="D804" s="23" t="s">
        <v>1002</v>
      </c>
      <c r="E804" s="23" t="s">
        <v>1242</v>
      </c>
      <c r="F804" s="267"/>
      <c r="G804" s="279" t="s">
        <v>1282</v>
      </c>
      <c r="H804" s="279"/>
      <c r="I804" s="23" t="s">
        <v>935</v>
      </c>
      <c r="J804" s="281">
        <v>2812873.4713505683</v>
      </c>
      <c r="K804" s="267"/>
      <c r="M804" s="267"/>
      <c r="N804" s="351"/>
      <c r="AB804" s="282"/>
    </row>
    <row r="805" spans="2:28" s="23" customFormat="1" ht="17" x14ac:dyDescent="0.5">
      <c r="B805" s="23" t="s">
        <v>1174</v>
      </c>
      <c r="C805" s="23" t="s">
        <v>1173</v>
      </c>
      <c r="D805" s="23" t="s">
        <v>1269</v>
      </c>
      <c r="E805" s="23" t="s">
        <v>1277</v>
      </c>
      <c r="F805" s="267"/>
      <c r="G805" s="279" t="s">
        <v>1282</v>
      </c>
      <c r="H805" s="279"/>
      <c r="I805" s="23" t="s">
        <v>935</v>
      </c>
      <c r="J805" s="281">
        <v>92998.11</v>
      </c>
      <c r="K805" s="267"/>
      <c r="M805" s="267"/>
      <c r="N805" s="351"/>
      <c r="AB805" s="282"/>
    </row>
    <row r="806" spans="2:28" s="23" customFormat="1" ht="17" x14ac:dyDescent="0.5">
      <c r="B806" s="23" t="s">
        <v>1174</v>
      </c>
      <c r="C806" s="23" t="s">
        <v>1173</v>
      </c>
      <c r="D806" s="23" t="s">
        <v>999</v>
      </c>
      <c r="E806" s="23" t="s">
        <v>1271</v>
      </c>
      <c r="F806" s="267"/>
      <c r="G806" s="279" t="s">
        <v>1282</v>
      </c>
      <c r="H806" s="279"/>
      <c r="I806" s="23" t="s">
        <v>935</v>
      </c>
      <c r="J806" s="281">
        <v>1658678.83</v>
      </c>
      <c r="K806" s="267"/>
      <c r="M806" s="267"/>
      <c r="N806" s="351"/>
      <c r="AB806" s="282"/>
    </row>
    <row r="807" spans="2:28" s="23" customFormat="1" ht="17" x14ac:dyDescent="0.5">
      <c r="B807" s="23" t="s">
        <v>1174</v>
      </c>
      <c r="C807" s="23" t="s">
        <v>1173</v>
      </c>
      <c r="D807" s="23" t="s">
        <v>1008</v>
      </c>
      <c r="E807" s="23" t="s">
        <v>1228</v>
      </c>
      <c r="F807" s="267"/>
      <c r="G807" s="279" t="s">
        <v>1282</v>
      </c>
      <c r="H807" s="279"/>
      <c r="I807" s="23" t="s">
        <v>935</v>
      </c>
      <c r="J807" s="281">
        <v>31600</v>
      </c>
      <c r="K807" s="267"/>
      <c r="M807" s="267"/>
      <c r="N807" s="351"/>
      <c r="AB807" s="282"/>
    </row>
    <row r="808" spans="2:28" s="23" customFormat="1" ht="17" x14ac:dyDescent="0.5">
      <c r="B808" s="23" t="s">
        <v>1174</v>
      </c>
      <c r="C808" s="23" t="s">
        <v>1173</v>
      </c>
      <c r="D808" s="23" t="s">
        <v>1008</v>
      </c>
      <c r="E808" s="23" t="s">
        <v>1278</v>
      </c>
      <c r="F808" s="267"/>
      <c r="G808" s="279" t="s">
        <v>1282</v>
      </c>
      <c r="H808" s="279"/>
      <c r="I808" s="23" t="s">
        <v>935</v>
      </c>
      <c r="J808" s="281">
        <v>4.1027763743387773</v>
      </c>
      <c r="K808" s="267"/>
      <c r="M808" s="267"/>
      <c r="N808" s="351"/>
      <c r="AB808" s="282"/>
    </row>
    <row r="809" spans="2:28" s="23" customFormat="1" ht="17" x14ac:dyDescent="0.5">
      <c r="B809" s="23" t="s">
        <v>1174</v>
      </c>
      <c r="C809" s="23" t="s">
        <v>1173</v>
      </c>
      <c r="D809" s="23" t="s">
        <v>1008</v>
      </c>
      <c r="E809" s="23" t="s">
        <v>1270</v>
      </c>
      <c r="F809" s="267"/>
      <c r="G809" s="279" t="s">
        <v>1282</v>
      </c>
      <c r="H809" s="279"/>
      <c r="I809" s="23" t="s">
        <v>935</v>
      </c>
      <c r="J809" s="281">
        <v>784570.1</v>
      </c>
      <c r="K809" s="267"/>
      <c r="M809" s="267"/>
      <c r="N809" s="351"/>
      <c r="AB809" s="282"/>
    </row>
    <row r="810" spans="2:28" s="23" customFormat="1" ht="17" x14ac:dyDescent="0.5">
      <c r="B810" s="23" t="s">
        <v>1174</v>
      </c>
      <c r="C810" s="23" t="s">
        <v>1173</v>
      </c>
      <c r="D810" s="23" t="s">
        <v>1008</v>
      </c>
      <c r="E810" s="23" t="s">
        <v>1231</v>
      </c>
      <c r="F810" s="267"/>
      <c r="G810" s="279" t="s">
        <v>1282</v>
      </c>
      <c r="H810" s="279"/>
      <c r="I810" s="23" t="s">
        <v>935</v>
      </c>
      <c r="J810" s="281">
        <v>6037.5</v>
      </c>
      <c r="K810" s="267"/>
      <c r="M810" s="267"/>
      <c r="N810" s="351"/>
      <c r="AB810" s="282"/>
    </row>
    <row r="811" spans="2:28" s="23" customFormat="1" ht="17" x14ac:dyDescent="0.5">
      <c r="B811" s="23" t="s">
        <v>1174</v>
      </c>
      <c r="C811" s="23" t="s">
        <v>1173</v>
      </c>
      <c r="D811" s="23" t="s">
        <v>1008</v>
      </c>
      <c r="E811" s="23" t="s">
        <v>1236</v>
      </c>
      <c r="F811" s="267"/>
      <c r="G811" s="279" t="s">
        <v>1282</v>
      </c>
      <c r="H811" s="279"/>
      <c r="I811" s="23" t="s">
        <v>935</v>
      </c>
      <c r="J811" s="281">
        <v>467593.4</v>
      </c>
      <c r="K811" s="267"/>
      <c r="M811" s="267"/>
      <c r="N811" s="351"/>
      <c r="AB811" s="282"/>
    </row>
    <row r="812" spans="2:28" s="23" customFormat="1" ht="17" x14ac:dyDescent="0.5">
      <c r="B812" s="23" t="s">
        <v>1174</v>
      </c>
      <c r="C812" s="23" t="s">
        <v>1173</v>
      </c>
      <c r="D812" s="23" t="s">
        <v>1229</v>
      </c>
      <c r="E812" s="23" t="s">
        <v>1273</v>
      </c>
      <c r="F812" s="267"/>
      <c r="G812" s="279" t="s">
        <v>1282</v>
      </c>
      <c r="H812" s="279"/>
      <c r="I812" s="23" t="s">
        <v>935</v>
      </c>
      <c r="J812" s="281">
        <v>15480</v>
      </c>
      <c r="K812" s="267"/>
      <c r="M812" s="267"/>
      <c r="N812" s="351"/>
      <c r="AB812" s="282"/>
    </row>
    <row r="813" spans="2:28" s="23" customFormat="1" ht="17" x14ac:dyDescent="0.5">
      <c r="B813" s="23" t="s">
        <v>1176</v>
      </c>
      <c r="C813" s="23" t="s">
        <v>1175</v>
      </c>
      <c r="D813" s="23" t="s">
        <v>999</v>
      </c>
      <c r="E813" s="23" t="s">
        <v>1245</v>
      </c>
      <c r="F813" s="267"/>
      <c r="G813" s="279" t="s">
        <v>1282</v>
      </c>
      <c r="H813" s="279"/>
      <c r="I813" s="23" t="s">
        <v>935</v>
      </c>
      <c r="J813" s="281">
        <v>59319</v>
      </c>
      <c r="K813" s="267"/>
      <c r="M813" s="267"/>
      <c r="N813" s="351"/>
      <c r="AB813" s="282"/>
    </row>
    <row r="814" spans="2:28" s="23" customFormat="1" ht="17" x14ac:dyDescent="0.5">
      <c r="B814" s="23" t="s">
        <v>1176</v>
      </c>
      <c r="C814" s="23" t="s">
        <v>1175</v>
      </c>
      <c r="D814" s="23" t="s">
        <v>1012</v>
      </c>
      <c r="E814" s="23" t="s">
        <v>1255</v>
      </c>
      <c r="F814" s="267"/>
      <c r="G814" s="279" t="s">
        <v>1282</v>
      </c>
      <c r="H814" s="279"/>
      <c r="I814" s="23" t="s">
        <v>935</v>
      </c>
      <c r="J814" s="281">
        <v>26450</v>
      </c>
      <c r="K814" s="267"/>
      <c r="M814" s="267"/>
      <c r="N814" s="351"/>
      <c r="AB814" s="282"/>
    </row>
    <row r="815" spans="2:28" s="23" customFormat="1" ht="17" x14ac:dyDescent="0.5">
      <c r="B815" s="23" t="s">
        <v>1176</v>
      </c>
      <c r="C815" s="23" t="s">
        <v>1175</v>
      </c>
      <c r="D815" s="23" t="s">
        <v>1008</v>
      </c>
      <c r="E815" s="23" t="s">
        <v>1270</v>
      </c>
      <c r="F815" s="267"/>
      <c r="G815" s="279" t="s">
        <v>1282</v>
      </c>
      <c r="H815" s="279"/>
      <c r="I815" s="23" t="s">
        <v>935</v>
      </c>
      <c r="J815" s="281">
        <v>5915.3549999999996</v>
      </c>
      <c r="K815" s="267"/>
      <c r="M815" s="267"/>
      <c r="N815" s="351"/>
      <c r="AB815" s="282"/>
    </row>
    <row r="816" spans="2:28" s="23" customFormat="1" ht="17" x14ac:dyDescent="0.5">
      <c r="B816" s="23" t="s">
        <v>1176</v>
      </c>
      <c r="C816" s="23" t="s">
        <v>1175</v>
      </c>
      <c r="D816" s="23" t="s">
        <v>1001</v>
      </c>
      <c r="E816" s="23" t="s">
        <v>1256</v>
      </c>
      <c r="F816" s="267"/>
      <c r="G816" s="279" t="s">
        <v>1282</v>
      </c>
      <c r="H816" s="279"/>
      <c r="I816" s="23" t="s">
        <v>935</v>
      </c>
      <c r="J816" s="281">
        <v>25187.076863141363</v>
      </c>
      <c r="K816" s="267"/>
      <c r="M816" s="267"/>
      <c r="N816" s="351"/>
      <c r="AB816" s="282"/>
    </row>
    <row r="817" spans="2:28" s="23" customFormat="1" ht="17" x14ac:dyDescent="0.5">
      <c r="B817" s="23" t="s">
        <v>1176</v>
      </c>
      <c r="C817" s="23" t="s">
        <v>1175</v>
      </c>
      <c r="D817" s="23" t="s">
        <v>1001</v>
      </c>
      <c r="E817" s="23" t="s">
        <v>1257</v>
      </c>
      <c r="F817" s="267"/>
      <c r="G817" s="279" t="s">
        <v>1282</v>
      </c>
      <c r="H817" s="279"/>
      <c r="I817" s="23" t="s">
        <v>935</v>
      </c>
      <c r="J817" s="281">
        <v>53461.994533689642</v>
      </c>
      <c r="K817" s="267"/>
      <c r="M817" s="267"/>
      <c r="N817" s="351"/>
      <c r="AB817" s="282"/>
    </row>
    <row r="818" spans="2:28" s="23" customFormat="1" ht="17" x14ac:dyDescent="0.5">
      <c r="B818" s="23" t="s">
        <v>1176</v>
      </c>
      <c r="C818" s="23" t="s">
        <v>1175</v>
      </c>
      <c r="D818" s="23" t="s">
        <v>1002</v>
      </c>
      <c r="E818" s="23" t="s">
        <v>1276</v>
      </c>
      <c r="F818" s="267"/>
      <c r="G818" s="279" t="s">
        <v>1282</v>
      </c>
      <c r="H818" s="279"/>
      <c r="I818" s="23" t="s">
        <v>935</v>
      </c>
      <c r="J818" s="281">
        <v>811.91326949884035</v>
      </c>
      <c r="K818" s="267"/>
      <c r="M818" s="267"/>
      <c r="N818" s="351"/>
      <c r="AB818" s="282"/>
    </row>
    <row r="819" spans="2:28" s="23" customFormat="1" ht="17" x14ac:dyDescent="0.5">
      <c r="B819" s="23" t="s">
        <v>1179</v>
      </c>
      <c r="C819" s="23" t="s">
        <v>1178</v>
      </c>
      <c r="D819" s="23" t="s">
        <v>1010</v>
      </c>
      <c r="E819" s="23" t="s">
        <v>1246</v>
      </c>
      <c r="F819" s="267"/>
      <c r="G819" s="279" t="s">
        <v>1282</v>
      </c>
      <c r="H819" s="279"/>
      <c r="I819" s="23" t="s">
        <v>935</v>
      </c>
      <c r="J819" s="281">
        <v>66045.240000000005</v>
      </c>
      <c r="K819" s="267"/>
      <c r="M819" s="267"/>
      <c r="N819" s="351"/>
      <c r="AB819" s="282"/>
    </row>
    <row r="820" spans="2:28" s="23" customFormat="1" ht="17" x14ac:dyDescent="0.5">
      <c r="B820" s="23" t="s">
        <v>1179</v>
      </c>
      <c r="C820" s="23" t="s">
        <v>1178</v>
      </c>
      <c r="D820" s="23" t="s">
        <v>1010</v>
      </c>
      <c r="E820" s="23" t="s">
        <v>1251</v>
      </c>
      <c r="F820" s="267"/>
      <c r="G820" s="279" t="s">
        <v>1282</v>
      </c>
      <c r="H820" s="279"/>
      <c r="I820" s="23" t="s">
        <v>935</v>
      </c>
      <c r="J820" s="281">
        <v>5000</v>
      </c>
      <c r="K820" s="267"/>
      <c r="M820" s="267"/>
      <c r="N820" s="351"/>
      <c r="AB820" s="282"/>
    </row>
    <row r="821" spans="2:28" s="23" customFormat="1" ht="17" x14ac:dyDescent="0.5">
      <c r="B821" s="23" t="s">
        <v>1181</v>
      </c>
      <c r="C821" s="23" t="s">
        <v>1180</v>
      </c>
      <c r="D821" s="23" t="s">
        <v>1008</v>
      </c>
      <c r="E821" s="23" t="s">
        <v>1278</v>
      </c>
      <c r="F821" s="267"/>
      <c r="G821" s="279" t="s">
        <v>1282</v>
      </c>
      <c r="H821" s="279"/>
      <c r="I821" s="23" t="s">
        <v>935</v>
      </c>
      <c r="J821" s="281">
        <v>2.8518556845366723</v>
      </c>
      <c r="K821" s="267"/>
      <c r="M821" s="267"/>
      <c r="N821" s="351"/>
      <c r="AB821" s="282"/>
    </row>
    <row r="822" spans="2:28" s="23" customFormat="1" ht="17" x14ac:dyDescent="0.5">
      <c r="B822" s="23" t="s">
        <v>1181</v>
      </c>
      <c r="C822" s="23" t="s">
        <v>1180</v>
      </c>
      <c r="D822" s="23" t="s">
        <v>1008</v>
      </c>
      <c r="E822" s="23" t="s">
        <v>1234</v>
      </c>
      <c r="F822" s="267"/>
      <c r="G822" s="279" t="s">
        <v>1282</v>
      </c>
      <c r="H822" s="279"/>
      <c r="I822" s="23" t="s">
        <v>935</v>
      </c>
      <c r="J822" s="281">
        <v>14433.981214884434</v>
      </c>
      <c r="K822" s="267"/>
      <c r="M822" s="267"/>
      <c r="N822" s="351"/>
      <c r="AB822" s="282"/>
    </row>
    <row r="823" spans="2:28" s="23" customFormat="1" ht="17" x14ac:dyDescent="0.5">
      <c r="B823" s="23" t="s">
        <v>1181</v>
      </c>
      <c r="C823" s="23" t="s">
        <v>1180</v>
      </c>
      <c r="D823" s="23" t="s">
        <v>1001</v>
      </c>
      <c r="E823" s="23" t="s">
        <v>1223</v>
      </c>
      <c r="F823" s="267"/>
      <c r="G823" s="279" t="s">
        <v>1282</v>
      </c>
      <c r="H823" s="279"/>
      <c r="I823" s="23" t="s">
        <v>935</v>
      </c>
      <c r="J823" s="281">
        <v>120998.3996737258</v>
      </c>
      <c r="K823" s="267"/>
      <c r="M823" s="267"/>
      <c r="N823" s="351"/>
      <c r="AB823" s="282"/>
    </row>
    <row r="824" spans="2:28" s="23" customFormat="1" ht="17" x14ac:dyDescent="0.5">
      <c r="B824" s="23" t="s">
        <v>1181</v>
      </c>
      <c r="C824" s="23" t="s">
        <v>1180</v>
      </c>
      <c r="D824" s="23" t="s">
        <v>1001</v>
      </c>
      <c r="E824" s="23" t="s">
        <v>1224</v>
      </c>
      <c r="F824" s="267"/>
      <c r="G824" s="279" t="s">
        <v>1282</v>
      </c>
      <c r="H824" s="279"/>
      <c r="I824" s="23" t="s">
        <v>935</v>
      </c>
      <c r="J824" s="281">
        <v>30701.086566146616</v>
      </c>
      <c r="K824" s="267"/>
      <c r="M824" s="267"/>
      <c r="N824" s="351"/>
      <c r="AB824" s="282"/>
    </row>
    <row r="825" spans="2:28" s="23" customFormat="1" ht="17" x14ac:dyDescent="0.5">
      <c r="B825" s="23" t="s">
        <v>1181</v>
      </c>
      <c r="C825" s="23" t="s">
        <v>1180</v>
      </c>
      <c r="D825" s="23" t="s">
        <v>1001</v>
      </c>
      <c r="E825" s="23" t="s">
        <v>1256</v>
      </c>
      <c r="F825" s="267"/>
      <c r="G825" s="279" t="s">
        <v>1282</v>
      </c>
      <c r="H825" s="279"/>
      <c r="I825" s="23" t="s">
        <v>935</v>
      </c>
      <c r="J825" s="281">
        <v>14922.9675016892</v>
      </c>
      <c r="K825" s="267"/>
      <c r="M825" s="267"/>
      <c r="N825" s="351"/>
      <c r="AB825" s="282"/>
    </row>
    <row r="826" spans="2:28" s="23" customFormat="1" ht="17" x14ac:dyDescent="0.5">
      <c r="B826" s="23" t="s">
        <v>1181</v>
      </c>
      <c r="C826" s="23" t="s">
        <v>1180</v>
      </c>
      <c r="D826" s="23" t="s">
        <v>1001</v>
      </c>
      <c r="E826" s="23" t="s">
        <v>1257</v>
      </c>
      <c r="F826" s="267"/>
      <c r="G826" s="279" t="s">
        <v>1282</v>
      </c>
      <c r="H826" s="279"/>
      <c r="I826" s="23" t="s">
        <v>935</v>
      </c>
      <c r="J826" s="281">
        <v>189531.75071189864</v>
      </c>
      <c r="K826" s="267"/>
      <c r="M826" s="267"/>
      <c r="N826" s="351"/>
      <c r="AB826" s="282"/>
    </row>
    <row r="827" spans="2:28" s="23" customFormat="1" ht="17" x14ac:dyDescent="0.5">
      <c r="B827" s="23" t="s">
        <v>1181</v>
      </c>
      <c r="C827" s="23" t="s">
        <v>1180</v>
      </c>
      <c r="D827" s="23" t="s">
        <v>1002</v>
      </c>
      <c r="E827" s="23" t="s">
        <v>1242</v>
      </c>
      <c r="F827" s="267"/>
      <c r="G827" s="279" t="s">
        <v>1282</v>
      </c>
      <c r="H827" s="279"/>
      <c r="I827" s="23" t="s">
        <v>935</v>
      </c>
      <c r="J827" s="281">
        <v>751924.28247067495</v>
      </c>
      <c r="K827" s="267"/>
      <c r="M827" s="267"/>
      <c r="N827" s="351"/>
      <c r="AB827" s="282"/>
    </row>
    <row r="828" spans="2:28" s="23" customFormat="1" ht="17" x14ac:dyDescent="0.5">
      <c r="B828" s="23" t="s">
        <v>1184</v>
      </c>
      <c r="C828" s="23" t="s">
        <v>1183</v>
      </c>
      <c r="D828" s="23" t="s">
        <v>1010</v>
      </c>
      <c r="E828" s="23" t="s">
        <v>1246</v>
      </c>
      <c r="F828" s="267"/>
      <c r="G828" s="279" t="s">
        <v>1282</v>
      </c>
      <c r="H828" s="279"/>
      <c r="I828" s="23" t="s">
        <v>935</v>
      </c>
      <c r="J828" s="281">
        <v>19730</v>
      </c>
      <c r="K828" s="267"/>
      <c r="M828" s="267"/>
      <c r="N828" s="351"/>
      <c r="AB828" s="282"/>
    </row>
    <row r="829" spans="2:28" s="23" customFormat="1" ht="17" x14ac:dyDescent="0.5">
      <c r="B829" s="23" t="s">
        <v>1184</v>
      </c>
      <c r="C829" s="23" t="s">
        <v>1183</v>
      </c>
      <c r="D829" s="23" t="s">
        <v>1008</v>
      </c>
      <c r="E829" s="23" t="s">
        <v>1243</v>
      </c>
      <c r="F829" s="267"/>
      <c r="G829" s="279" t="s">
        <v>1282</v>
      </c>
      <c r="H829" s="279"/>
      <c r="I829" s="23" t="s">
        <v>935</v>
      </c>
      <c r="J829" s="281">
        <v>2.0789023551397317</v>
      </c>
      <c r="K829" s="267"/>
      <c r="M829" s="267"/>
      <c r="N829" s="351"/>
      <c r="AB829" s="282"/>
    </row>
    <row r="830" spans="2:28" s="23" customFormat="1" ht="17" x14ac:dyDescent="0.5">
      <c r="B830" s="23" t="s">
        <v>1184</v>
      </c>
      <c r="C830" s="23" t="s">
        <v>1183</v>
      </c>
      <c r="D830" s="23" t="s">
        <v>1008</v>
      </c>
      <c r="E830" s="23" t="s">
        <v>1278</v>
      </c>
      <c r="F830" s="267"/>
      <c r="G830" s="279" t="s">
        <v>1282</v>
      </c>
      <c r="H830" s="279"/>
      <c r="I830" s="23" t="s">
        <v>935</v>
      </c>
      <c r="J830" s="281">
        <v>0.21305218561106412</v>
      </c>
      <c r="K830" s="267"/>
      <c r="M830" s="267"/>
      <c r="N830" s="351"/>
      <c r="AB830" s="282"/>
    </row>
    <row r="831" spans="2:28" s="23" customFormat="1" ht="17" x14ac:dyDescent="0.5">
      <c r="B831" s="23" t="s">
        <v>1184</v>
      </c>
      <c r="C831" s="23" t="s">
        <v>1183</v>
      </c>
      <c r="D831" s="23" t="s">
        <v>1001</v>
      </c>
      <c r="E831" s="23" t="s">
        <v>1256</v>
      </c>
      <c r="F831" s="267"/>
      <c r="G831" s="279" t="s">
        <v>1282</v>
      </c>
      <c r="H831" s="279"/>
      <c r="I831" s="23" t="s">
        <v>935</v>
      </c>
      <c r="J831" s="281">
        <v>821.77271592839008</v>
      </c>
      <c r="K831" s="267"/>
      <c r="M831" s="267"/>
      <c r="N831" s="351"/>
      <c r="AB831" s="282"/>
    </row>
    <row r="832" spans="2:28" s="23" customFormat="1" ht="17" x14ac:dyDescent="0.5">
      <c r="B832" s="23" t="s">
        <v>1184</v>
      </c>
      <c r="C832" s="23" t="s">
        <v>1183</v>
      </c>
      <c r="D832" s="23" t="s">
        <v>1001</v>
      </c>
      <c r="E832" s="23" t="s">
        <v>1257</v>
      </c>
      <c r="F832" s="267"/>
      <c r="G832" s="279" t="s">
        <v>1282</v>
      </c>
      <c r="H832" s="279"/>
      <c r="I832" s="23" t="s">
        <v>935</v>
      </c>
      <c r="J832" s="281">
        <v>12149.785426013063</v>
      </c>
      <c r="K832" s="267"/>
      <c r="M832" s="267"/>
      <c r="N832" s="351"/>
      <c r="AB832" s="282"/>
    </row>
    <row r="833" spans="2:28" s="23" customFormat="1" ht="17" x14ac:dyDescent="0.5">
      <c r="B833" s="23" t="s">
        <v>1186</v>
      </c>
      <c r="C833" s="23" t="s">
        <v>1185</v>
      </c>
      <c r="D833" s="23" t="s">
        <v>1269</v>
      </c>
      <c r="E833" s="23" t="s">
        <v>1277</v>
      </c>
      <c r="F833" s="267"/>
      <c r="G833" s="279" t="s">
        <v>1282</v>
      </c>
      <c r="H833" s="279"/>
      <c r="I833" s="23" t="s">
        <v>935</v>
      </c>
      <c r="J833" s="281">
        <v>76459.422739999995</v>
      </c>
      <c r="K833" s="267"/>
      <c r="M833" s="267"/>
      <c r="N833" s="351"/>
      <c r="AB833" s="282"/>
    </row>
    <row r="834" spans="2:28" s="23" customFormat="1" ht="17" x14ac:dyDescent="0.5">
      <c r="B834" s="23" t="s">
        <v>1186</v>
      </c>
      <c r="C834" s="23" t="s">
        <v>1185</v>
      </c>
      <c r="D834" s="23" t="s">
        <v>1010</v>
      </c>
      <c r="E834" s="23" t="s">
        <v>1251</v>
      </c>
      <c r="F834" s="267"/>
      <c r="G834" s="279" t="s">
        <v>1282</v>
      </c>
      <c r="H834" s="279"/>
      <c r="I834" s="23" t="s">
        <v>935</v>
      </c>
      <c r="J834" s="281">
        <v>33000</v>
      </c>
      <c r="K834" s="267"/>
      <c r="M834" s="267"/>
      <c r="N834" s="351"/>
      <c r="AB834" s="282"/>
    </row>
    <row r="835" spans="2:28" s="23" customFormat="1" ht="17" x14ac:dyDescent="0.5">
      <c r="B835" s="23" t="s">
        <v>1186</v>
      </c>
      <c r="C835" s="23" t="s">
        <v>1185</v>
      </c>
      <c r="D835" s="23" t="s">
        <v>1012</v>
      </c>
      <c r="E835" s="23" t="s">
        <v>1255</v>
      </c>
      <c r="F835" s="267"/>
      <c r="G835" s="279" t="s">
        <v>1282</v>
      </c>
      <c r="H835" s="279"/>
      <c r="I835" s="23" t="s">
        <v>935</v>
      </c>
      <c r="J835" s="281">
        <v>37103</v>
      </c>
      <c r="K835" s="267"/>
      <c r="M835" s="267"/>
      <c r="N835" s="351"/>
      <c r="AB835" s="282"/>
    </row>
    <row r="836" spans="2:28" s="23" customFormat="1" ht="17" x14ac:dyDescent="0.5">
      <c r="B836" s="23" t="s">
        <v>1186</v>
      </c>
      <c r="C836" s="23" t="s">
        <v>1185</v>
      </c>
      <c r="D836" s="23" t="s">
        <v>999</v>
      </c>
      <c r="E836" s="23" t="s">
        <v>1230</v>
      </c>
      <c r="F836" s="267"/>
      <c r="G836" s="279" t="s">
        <v>1282</v>
      </c>
      <c r="H836" s="279"/>
      <c r="I836" s="23" t="s">
        <v>935</v>
      </c>
      <c r="J836" s="281">
        <v>14756.055247475331</v>
      </c>
      <c r="K836" s="267"/>
      <c r="M836" s="267"/>
      <c r="N836" s="351"/>
      <c r="AB836" s="282"/>
    </row>
    <row r="837" spans="2:28" s="23" customFormat="1" ht="17" x14ac:dyDescent="0.5">
      <c r="B837" s="23" t="s">
        <v>1186</v>
      </c>
      <c r="C837" s="23" t="s">
        <v>1185</v>
      </c>
      <c r="D837" s="23" t="s">
        <v>999</v>
      </c>
      <c r="E837" s="23" t="s">
        <v>1271</v>
      </c>
      <c r="F837" s="267"/>
      <c r="G837" s="279" t="s">
        <v>1282</v>
      </c>
      <c r="H837" s="279"/>
      <c r="I837" s="23" t="s">
        <v>935</v>
      </c>
      <c r="J837" s="281">
        <v>724868.53</v>
      </c>
      <c r="K837" s="267"/>
      <c r="M837" s="267"/>
      <c r="N837" s="351"/>
      <c r="AB837" s="282"/>
    </row>
    <row r="838" spans="2:28" s="23" customFormat="1" ht="17" x14ac:dyDescent="0.5">
      <c r="B838" s="23" t="s">
        <v>1186</v>
      </c>
      <c r="C838" s="23" t="s">
        <v>1185</v>
      </c>
      <c r="D838" s="23" t="s">
        <v>1008</v>
      </c>
      <c r="E838" s="23" t="s">
        <v>1228</v>
      </c>
      <c r="F838" s="267"/>
      <c r="G838" s="279" t="s">
        <v>1282</v>
      </c>
      <c r="H838" s="279"/>
      <c r="I838" s="23" t="s">
        <v>935</v>
      </c>
      <c r="J838" s="281">
        <v>22320</v>
      </c>
      <c r="K838" s="267"/>
      <c r="M838" s="267"/>
      <c r="N838" s="351"/>
      <c r="AB838" s="282"/>
    </row>
    <row r="839" spans="2:28" s="23" customFormat="1" ht="17" x14ac:dyDescent="0.5">
      <c r="B839" s="23" t="s">
        <v>1186</v>
      </c>
      <c r="C839" s="23" t="s">
        <v>1185</v>
      </c>
      <c r="D839" s="23" t="s">
        <v>1008</v>
      </c>
      <c r="E839" s="23" t="s">
        <v>1243</v>
      </c>
      <c r="F839" s="267"/>
      <c r="G839" s="279" t="s">
        <v>1282</v>
      </c>
      <c r="H839" s="279"/>
      <c r="I839" s="23" t="s">
        <v>935</v>
      </c>
      <c r="J839" s="281">
        <v>2.7681566116180401</v>
      </c>
      <c r="K839" s="267"/>
      <c r="M839" s="267"/>
      <c r="N839" s="351"/>
      <c r="AB839" s="282"/>
    </row>
    <row r="840" spans="2:28" s="23" customFormat="1" ht="17" x14ac:dyDescent="0.5">
      <c r="B840" s="23" t="s">
        <v>1186</v>
      </c>
      <c r="C840" s="23" t="s">
        <v>1185</v>
      </c>
      <c r="D840" s="23" t="s">
        <v>1008</v>
      </c>
      <c r="E840" s="23" t="s">
        <v>1270</v>
      </c>
      <c r="F840" s="267"/>
      <c r="G840" s="279" t="s">
        <v>1282</v>
      </c>
      <c r="H840" s="279"/>
      <c r="I840" s="23" t="s">
        <v>935</v>
      </c>
      <c r="J840" s="281">
        <v>569767.96</v>
      </c>
      <c r="K840" s="267"/>
      <c r="M840" s="267"/>
      <c r="N840" s="351"/>
      <c r="AB840" s="282"/>
    </row>
    <row r="841" spans="2:28" s="23" customFormat="1" ht="17" x14ac:dyDescent="0.5">
      <c r="B841" s="23" t="s">
        <v>1186</v>
      </c>
      <c r="C841" s="23" t="s">
        <v>1185</v>
      </c>
      <c r="D841" s="23" t="s">
        <v>1008</v>
      </c>
      <c r="E841" s="23" t="s">
        <v>1231</v>
      </c>
      <c r="F841" s="267"/>
      <c r="G841" s="279" t="s">
        <v>1282</v>
      </c>
      <c r="H841" s="279"/>
      <c r="I841" s="23" t="s">
        <v>935</v>
      </c>
      <c r="J841" s="281">
        <v>6712.5</v>
      </c>
      <c r="K841" s="267"/>
      <c r="M841" s="267"/>
      <c r="N841" s="351"/>
      <c r="AB841" s="282"/>
    </row>
    <row r="842" spans="2:28" s="23" customFormat="1" ht="17" x14ac:dyDescent="0.5">
      <c r="B842" s="23" t="s">
        <v>1186</v>
      </c>
      <c r="C842" s="23" t="s">
        <v>1185</v>
      </c>
      <c r="D842" s="23" t="s">
        <v>1008</v>
      </c>
      <c r="E842" s="23" t="s">
        <v>1236</v>
      </c>
      <c r="F842" s="267"/>
      <c r="G842" s="279" t="s">
        <v>1282</v>
      </c>
      <c r="H842" s="279"/>
      <c r="I842" s="23" t="s">
        <v>935</v>
      </c>
      <c r="J842" s="281">
        <v>756820.91999999899</v>
      </c>
      <c r="K842" s="267"/>
      <c r="M842" s="267"/>
      <c r="N842" s="351"/>
      <c r="AB842" s="282"/>
    </row>
    <row r="843" spans="2:28" s="23" customFormat="1" ht="17" x14ac:dyDescent="0.5">
      <c r="B843" s="23" t="s">
        <v>1186</v>
      </c>
      <c r="C843" s="23" t="s">
        <v>1185</v>
      </c>
      <c r="D843" s="23" t="s">
        <v>1001</v>
      </c>
      <c r="E843" s="23" t="s">
        <v>1223</v>
      </c>
      <c r="F843" s="267"/>
      <c r="G843" s="279" t="s">
        <v>1282</v>
      </c>
      <c r="H843" s="279"/>
      <c r="I843" s="23" t="s">
        <v>935</v>
      </c>
      <c r="J843" s="281">
        <v>21461.916556589702</v>
      </c>
      <c r="K843" s="267"/>
      <c r="M843" s="267"/>
      <c r="N843" s="351"/>
      <c r="AB843" s="282"/>
    </row>
    <row r="844" spans="2:28" s="23" customFormat="1" ht="17" x14ac:dyDescent="0.5">
      <c r="B844" s="23" t="s">
        <v>1186</v>
      </c>
      <c r="C844" s="23" t="s">
        <v>1185</v>
      </c>
      <c r="D844" s="23" t="s">
        <v>1001</v>
      </c>
      <c r="E844" s="23" t="s">
        <v>1260</v>
      </c>
      <c r="F844" s="267"/>
      <c r="G844" s="279" t="s">
        <v>1282</v>
      </c>
      <c r="H844" s="279"/>
      <c r="I844" s="23" t="s">
        <v>935</v>
      </c>
      <c r="J844" s="281">
        <v>119788.98</v>
      </c>
      <c r="K844" s="267"/>
      <c r="M844" s="267"/>
      <c r="N844" s="351"/>
      <c r="AB844" s="282"/>
    </row>
    <row r="845" spans="2:28" s="23" customFormat="1" ht="17" x14ac:dyDescent="0.5">
      <c r="B845" s="23" t="s">
        <v>1186</v>
      </c>
      <c r="C845" s="23" t="s">
        <v>1185</v>
      </c>
      <c r="D845" s="23" t="s">
        <v>1001</v>
      </c>
      <c r="E845" s="23" t="s">
        <v>1256</v>
      </c>
      <c r="F845" s="267"/>
      <c r="G845" s="279" t="s">
        <v>1282</v>
      </c>
      <c r="H845" s="279"/>
      <c r="I845" s="23" t="s">
        <v>935</v>
      </c>
      <c r="J845" s="281">
        <v>1253813.44</v>
      </c>
      <c r="K845" s="267"/>
      <c r="M845" s="267"/>
      <c r="N845" s="351"/>
      <c r="AB845" s="282"/>
    </row>
    <row r="846" spans="2:28" s="23" customFormat="1" ht="17" x14ac:dyDescent="0.5">
      <c r="B846" s="23" t="s">
        <v>1186</v>
      </c>
      <c r="C846" s="23" t="s">
        <v>1185</v>
      </c>
      <c r="D846" s="23" t="s">
        <v>1001</v>
      </c>
      <c r="E846" s="23" t="s">
        <v>1257</v>
      </c>
      <c r="F846" s="267"/>
      <c r="G846" s="279" t="s">
        <v>1282</v>
      </c>
      <c r="H846" s="279"/>
      <c r="I846" s="23" t="s">
        <v>935</v>
      </c>
      <c r="J846" s="281">
        <v>1450404.8579246283</v>
      </c>
      <c r="K846" s="267"/>
      <c r="M846" s="267"/>
      <c r="N846" s="351"/>
      <c r="AB846" s="282"/>
    </row>
    <row r="847" spans="2:28" s="23" customFormat="1" ht="17" x14ac:dyDescent="0.5">
      <c r="B847" s="23" t="s">
        <v>1186</v>
      </c>
      <c r="C847" s="23" t="s">
        <v>1185</v>
      </c>
      <c r="D847" s="23" t="s">
        <v>1011</v>
      </c>
      <c r="E847" s="23" t="s">
        <v>1267</v>
      </c>
      <c r="F847" s="267"/>
      <c r="G847" s="279" t="s">
        <v>1282</v>
      </c>
      <c r="H847" s="279"/>
      <c r="I847" s="23" t="s">
        <v>935</v>
      </c>
      <c r="J847" s="281">
        <v>693862.33</v>
      </c>
      <c r="K847" s="267"/>
      <c r="M847" s="267"/>
      <c r="N847" s="351"/>
      <c r="AB847" s="282"/>
    </row>
    <row r="848" spans="2:28" s="23" customFormat="1" ht="17" x14ac:dyDescent="0.5">
      <c r="B848" s="23" t="s">
        <v>1186</v>
      </c>
      <c r="C848" s="23" t="s">
        <v>1185</v>
      </c>
      <c r="D848" s="23" t="s">
        <v>1229</v>
      </c>
      <c r="E848" s="23" t="s">
        <v>1240</v>
      </c>
      <c r="F848" s="267"/>
      <c r="G848" s="279" t="s">
        <v>1282</v>
      </c>
      <c r="H848" s="279"/>
      <c r="I848" s="23" t="s">
        <v>935</v>
      </c>
      <c r="J848" s="281">
        <v>606627.98</v>
      </c>
      <c r="K848" s="267"/>
      <c r="M848" s="267"/>
      <c r="N848" s="351"/>
      <c r="AB848" s="282"/>
    </row>
    <row r="849" spans="2:28" s="23" customFormat="1" ht="17" x14ac:dyDescent="0.5">
      <c r="B849" s="23" t="s">
        <v>1186</v>
      </c>
      <c r="C849" s="23" t="s">
        <v>1185</v>
      </c>
      <c r="D849" s="23" t="s">
        <v>999</v>
      </c>
      <c r="E849" s="23" t="s">
        <v>1245</v>
      </c>
      <c r="F849" s="267"/>
      <c r="G849" s="279" t="s">
        <v>1282</v>
      </c>
      <c r="H849" s="279"/>
      <c r="I849" s="23" t="s">
        <v>935</v>
      </c>
      <c r="J849" s="281">
        <v>19730.16</v>
      </c>
      <c r="K849" s="267"/>
      <c r="M849" s="267"/>
      <c r="N849" s="351"/>
      <c r="AB849" s="282"/>
    </row>
    <row r="850" spans="2:28" s="23" customFormat="1" ht="17" x14ac:dyDescent="0.5">
      <c r="B850" s="23" t="s">
        <v>1186</v>
      </c>
      <c r="C850" s="23" t="s">
        <v>1185</v>
      </c>
      <c r="D850" s="23" t="s">
        <v>1010</v>
      </c>
      <c r="E850" s="23" t="s">
        <v>1246</v>
      </c>
      <c r="F850" s="267"/>
      <c r="G850" s="279" t="s">
        <v>1282</v>
      </c>
      <c r="H850" s="279"/>
      <c r="I850" s="23" t="s">
        <v>935</v>
      </c>
      <c r="J850" s="281">
        <v>19730.16</v>
      </c>
      <c r="K850" s="267"/>
      <c r="M850" s="267"/>
      <c r="N850" s="351"/>
      <c r="AB850" s="282"/>
    </row>
    <row r="851" spans="2:28" s="23" customFormat="1" ht="17" x14ac:dyDescent="0.5">
      <c r="B851" s="23" t="s">
        <v>1186</v>
      </c>
      <c r="C851" s="23" t="s">
        <v>1185</v>
      </c>
      <c r="D851" s="23" t="s">
        <v>1002</v>
      </c>
      <c r="E851" s="23" t="s">
        <v>1276</v>
      </c>
      <c r="F851" s="267"/>
      <c r="G851" s="279" t="s">
        <v>1282</v>
      </c>
      <c r="H851" s="279"/>
      <c r="I851" s="23" t="s">
        <v>935</v>
      </c>
      <c r="J851" s="281">
        <v>727355.27791135816</v>
      </c>
      <c r="K851" s="267"/>
      <c r="M851" s="267"/>
      <c r="N851" s="351"/>
      <c r="AB851" s="282"/>
    </row>
    <row r="852" spans="2:28" s="23" customFormat="1" ht="17" x14ac:dyDescent="0.5">
      <c r="B852" s="23" t="s">
        <v>1186</v>
      </c>
      <c r="C852" s="23" t="s">
        <v>1185</v>
      </c>
      <c r="D852" s="23" t="s">
        <v>1002</v>
      </c>
      <c r="E852" s="23" t="s">
        <v>1242</v>
      </c>
      <c r="F852" s="267"/>
      <c r="G852" s="279" t="s">
        <v>1282</v>
      </c>
      <c r="H852" s="279"/>
      <c r="I852" s="23" t="s">
        <v>935</v>
      </c>
      <c r="J852" s="281">
        <v>691155.44591822452</v>
      </c>
      <c r="K852" s="267"/>
      <c r="M852" s="267"/>
      <c r="N852" s="351"/>
      <c r="AB852" s="282"/>
    </row>
    <row r="853" spans="2:28" s="23" customFormat="1" ht="17" x14ac:dyDescent="0.5">
      <c r="B853" s="23" t="s">
        <v>1188</v>
      </c>
      <c r="C853" s="23" t="s">
        <v>1187</v>
      </c>
      <c r="D853" s="23" t="s">
        <v>1269</v>
      </c>
      <c r="E853" s="23" t="s">
        <v>1277</v>
      </c>
      <c r="F853" s="267"/>
      <c r="G853" s="279" t="s">
        <v>1282</v>
      </c>
      <c r="H853" s="279"/>
      <c r="I853" s="23" t="s">
        <v>935</v>
      </c>
      <c r="J853" s="281">
        <v>75432.22464</v>
      </c>
      <c r="K853" s="267"/>
      <c r="M853" s="267"/>
      <c r="N853" s="351"/>
      <c r="AB853" s="282"/>
    </row>
    <row r="854" spans="2:28" s="23" customFormat="1" ht="17" x14ac:dyDescent="0.5">
      <c r="B854" s="23" t="s">
        <v>1188</v>
      </c>
      <c r="C854" s="23" t="s">
        <v>1187</v>
      </c>
      <c r="D854" s="23" t="s">
        <v>1012</v>
      </c>
      <c r="E854" s="23" t="s">
        <v>1255</v>
      </c>
      <c r="F854" s="267"/>
      <c r="G854" s="279" t="s">
        <v>1282</v>
      </c>
      <c r="H854" s="279"/>
      <c r="I854" s="23" t="s">
        <v>935</v>
      </c>
      <c r="J854" s="281">
        <v>33780.1</v>
      </c>
      <c r="K854" s="267"/>
      <c r="M854" s="267"/>
      <c r="N854" s="351"/>
      <c r="AB854" s="282"/>
    </row>
    <row r="855" spans="2:28" s="23" customFormat="1" ht="17" x14ac:dyDescent="0.5">
      <c r="B855" s="23" t="s">
        <v>1188</v>
      </c>
      <c r="C855" s="23" t="s">
        <v>1187</v>
      </c>
      <c r="D855" s="23" t="s">
        <v>999</v>
      </c>
      <c r="E855" s="23" t="s">
        <v>1271</v>
      </c>
      <c r="F855" s="267"/>
      <c r="G855" s="279" t="s">
        <v>1282</v>
      </c>
      <c r="H855" s="279"/>
      <c r="I855" s="23" t="s">
        <v>935</v>
      </c>
      <c r="J855" s="281">
        <v>44422.89</v>
      </c>
      <c r="K855" s="267"/>
      <c r="M855" s="267"/>
      <c r="N855" s="351"/>
      <c r="AB855" s="282"/>
    </row>
    <row r="856" spans="2:28" s="23" customFormat="1" ht="17" x14ac:dyDescent="0.5">
      <c r="B856" s="23" t="s">
        <v>1188</v>
      </c>
      <c r="C856" s="23" t="s">
        <v>1187</v>
      </c>
      <c r="D856" s="23" t="s">
        <v>1008</v>
      </c>
      <c r="E856" s="23" t="s">
        <v>1228</v>
      </c>
      <c r="F856" s="267"/>
      <c r="G856" s="279" t="s">
        <v>1282</v>
      </c>
      <c r="H856" s="279"/>
      <c r="I856" s="23" t="s">
        <v>935</v>
      </c>
      <c r="J856" s="281">
        <v>20160</v>
      </c>
      <c r="K856" s="267"/>
      <c r="M856" s="267"/>
      <c r="N856" s="351"/>
      <c r="AB856" s="282"/>
    </row>
    <row r="857" spans="2:28" s="23" customFormat="1" ht="17" x14ac:dyDescent="0.5">
      <c r="B857" s="23" t="s">
        <v>1188</v>
      </c>
      <c r="C857" s="23" t="s">
        <v>1187</v>
      </c>
      <c r="D857" s="23" t="s">
        <v>1008</v>
      </c>
      <c r="E857" s="23" t="s">
        <v>1278</v>
      </c>
      <c r="F857" s="267"/>
      <c r="G857" s="279" t="s">
        <v>1282</v>
      </c>
      <c r="H857" s="279"/>
      <c r="I857" s="23" t="s">
        <v>935</v>
      </c>
      <c r="J857" s="281">
        <v>2.1548706773233341</v>
      </c>
      <c r="K857" s="267"/>
      <c r="M857" s="267"/>
      <c r="N857" s="351"/>
      <c r="AB857" s="282"/>
    </row>
    <row r="858" spans="2:28" s="23" customFormat="1" ht="17" x14ac:dyDescent="0.5">
      <c r="B858" s="23" t="s">
        <v>1188</v>
      </c>
      <c r="C858" s="23" t="s">
        <v>1187</v>
      </c>
      <c r="D858" s="23" t="s">
        <v>1008</v>
      </c>
      <c r="E858" s="23" t="s">
        <v>1270</v>
      </c>
      <c r="F858" s="267"/>
      <c r="G858" s="279" t="s">
        <v>1282</v>
      </c>
      <c r="H858" s="279"/>
      <c r="I858" s="23" t="s">
        <v>935</v>
      </c>
      <c r="J858" s="281">
        <v>443575.42</v>
      </c>
      <c r="K858" s="267"/>
      <c r="M858" s="267"/>
      <c r="N858" s="351"/>
      <c r="AB858" s="282"/>
    </row>
    <row r="859" spans="2:28" s="23" customFormat="1" ht="17" x14ac:dyDescent="0.5">
      <c r="B859" s="23" t="s">
        <v>1188</v>
      </c>
      <c r="C859" s="23" t="s">
        <v>1187</v>
      </c>
      <c r="D859" s="23" t="s">
        <v>1008</v>
      </c>
      <c r="E859" s="23" t="s">
        <v>1231</v>
      </c>
      <c r="F859" s="267"/>
      <c r="G859" s="279" t="s">
        <v>1282</v>
      </c>
      <c r="H859" s="279"/>
      <c r="I859" s="23" t="s">
        <v>935</v>
      </c>
      <c r="J859" s="281">
        <v>4725</v>
      </c>
      <c r="K859" s="267"/>
      <c r="M859" s="267"/>
      <c r="N859" s="351"/>
      <c r="AB859" s="282"/>
    </row>
    <row r="860" spans="2:28" s="23" customFormat="1" ht="17" x14ac:dyDescent="0.5">
      <c r="B860" s="23" t="s">
        <v>1188</v>
      </c>
      <c r="C860" s="23" t="s">
        <v>1187</v>
      </c>
      <c r="D860" s="23" t="s">
        <v>1008</v>
      </c>
      <c r="E860" s="23" t="s">
        <v>1236</v>
      </c>
      <c r="F860" s="267"/>
      <c r="G860" s="279" t="s">
        <v>1282</v>
      </c>
      <c r="H860" s="279"/>
      <c r="I860" s="23" t="s">
        <v>935</v>
      </c>
      <c r="J860" s="281">
        <v>218330</v>
      </c>
      <c r="K860" s="267"/>
      <c r="M860" s="267"/>
      <c r="N860" s="351"/>
      <c r="AB860" s="282"/>
    </row>
    <row r="861" spans="2:28" s="23" customFormat="1" ht="17" x14ac:dyDescent="0.5">
      <c r="B861" s="23" t="s">
        <v>1188</v>
      </c>
      <c r="C861" s="23" t="s">
        <v>1187</v>
      </c>
      <c r="D861" s="23" t="s">
        <v>1001</v>
      </c>
      <c r="E861" s="23" t="s">
        <v>1223</v>
      </c>
      <c r="F861" s="267"/>
      <c r="G861" s="279" t="s">
        <v>1282</v>
      </c>
      <c r="H861" s="279"/>
      <c r="I861" s="23" t="s">
        <v>935</v>
      </c>
      <c r="J861" s="281">
        <v>170001.023867932</v>
      </c>
      <c r="K861" s="267"/>
      <c r="M861" s="267"/>
      <c r="N861" s="351"/>
      <c r="AB861" s="282"/>
    </row>
    <row r="862" spans="2:28" s="23" customFormat="1" ht="17" x14ac:dyDescent="0.5">
      <c r="B862" s="23" t="s">
        <v>1188</v>
      </c>
      <c r="C862" s="23" t="s">
        <v>1187</v>
      </c>
      <c r="D862" s="23" t="s">
        <v>1001</v>
      </c>
      <c r="E862" s="23" t="s">
        <v>1224</v>
      </c>
      <c r="F862" s="267"/>
      <c r="G862" s="279" t="s">
        <v>1282</v>
      </c>
      <c r="H862" s="279"/>
      <c r="I862" s="23" t="s">
        <v>935</v>
      </c>
      <c r="J862" s="281">
        <v>34963.777476122938</v>
      </c>
      <c r="K862" s="267"/>
      <c r="M862" s="267"/>
      <c r="N862" s="351"/>
      <c r="AB862" s="282"/>
    </row>
    <row r="863" spans="2:28" s="23" customFormat="1" ht="17" x14ac:dyDescent="0.5">
      <c r="B863" s="23" t="s">
        <v>1188</v>
      </c>
      <c r="C863" s="23" t="s">
        <v>1187</v>
      </c>
      <c r="D863" s="23" t="s">
        <v>1001</v>
      </c>
      <c r="E863" s="23" t="s">
        <v>1256</v>
      </c>
      <c r="F863" s="267"/>
      <c r="G863" s="279" t="s">
        <v>1282</v>
      </c>
      <c r="H863" s="279"/>
      <c r="I863" s="23" t="s">
        <v>935</v>
      </c>
      <c r="J863" s="281">
        <v>496290.95210014674</v>
      </c>
      <c r="K863" s="267"/>
      <c r="M863" s="267"/>
      <c r="N863" s="351"/>
      <c r="AB863" s="282"/>
    </row>
    <row r="864" spans="2:28" s="23" customFormat="1" ht="17" x14ac:dyDescent="0.5">
      <c r="B864" s="23" t="s">
        <v>1188</v>
      </c>
      <c r="C864" s="23" t="s">
        <v>1187</v>
      </c>
      <c r="D864" s="23" t="s">
        <v>1001</v>
      </c>
      <c r="E864" s="23" t="s">
        <v>1257</v>
      </c>
      <c r="F864" s="267"/>
      <c r="G864" s="279" t="s">
        <v>1282</v>
      </c>
      <c r="H864" s="279"/>
      <c r="I864" s="23" t="s">
        <v>935</v>
      </c>
      <c r="J864" s="281">
        <v>40270.043645262027</v>
      </c>
      <c r="K864" s="267"/>
      <c r="M864" s="267"/>
      <c r="N864" s="351"/>
      <c r="AB864" s="282"/>
    </row>
    <row r="865" spans="2:28" s="23" customFormat="1" ht="17" x14ac:dyDescent="0.5">
      <c r="B865" s="23" t="s">
        <v>1188</v>
      </c>
      <c r="C865" s="23" t="s">
        <v>1187</v>
      </c>
      <c r="D865" s="23" t="s">
        <v>1229</v>
      </c>
      <c r="E865" s="23" t="s">
        <v>1273</v>
      </c>
      <c r="F865" s="267"/>
      <c r="G865" s="279" t="s">
        <v>1282</v>
      </c>
      <c r="H865" s="279"/>
      <c r="I865" s="23" t="s">
        <v>935</v>
      </c>
      <c r="J865" s="281">
        <v>226500</v>
      </c>
      <c r="K865" s="267"/>
      <c r="M865" s="267"/>
      <c r="N865" s="351"/>
      <c r="AB865" s="282"/>
    </row>
    <row r="866" spans="2:28" s="23" customFormat="1" ht="17" x14ac:dyDescent="0.5">
      <c r="B866" s="23" t="s">
        <v>1188</v>
      </c>
      <c r="C866" s="23" t="s">
        <v>1187</v>
      </c>
      <c r="D866" s="23" t="s">
        <v>1229</v>
      </c>
      <c r="E866" s="23" t="s">
        <v>1237</v>
      </c>
      <c r="F866" s="267"/>
      <c r="G866" s="279" t="s">
        <v>1282</v>
      </c>
      <c r="H866" s="279"/>
      <c r="I866" s="23" t="s">
        <v>935</v>
      </c>
      <c r="J866" s="281">
        <v>1000000</v>
      </c>
      <c r="K866" s="267"/>
      <c r="M866" s="267"/>
      <c r="N866" s="351"/>
      <c r="AB866" s="282"/>
    </row>
    <row r="867" spans="2:28" s="23" customFormat="1" ht="17" x14ac:dyDescent="0.5">
      <c r="B867" s="23" t="s">
        <v>1188</v>
      </c>
      <c r="C867" s="23" t="s">
        <v>1187</v>
      </c>
      <c r="D867" s="23" t="s">
        <v>1002</v>
      </c>
      <c r="E867" s="23" t="s">
        <v>1276</v>
      </c>
      <c r="F867" s="267"/>
      <c r="G867" s="279" t="s">
        <v>1282</v>
      </c>
      <c r="H867" s="279"/>
      <c r="I867" s="23" t="s">
        <v>935</v>
      </c>
      <c r="J867" s="281">
        <v>569075.19220350741</v>
      </c>
      <c r="K867" s="267"/>
      <c r="M867" s="267"/>
      <c r="N867" s="351"/>
      <c r="AB867" s="282"/>
    </row>
    <row r="868" spans="2:28" s="23" customFormat="1" ht="17" x14ac:dyDescent="0.5">
      <c r="B868" s="23" t="s">
        <v>1188</v>
      </c>
      <c r="C868" s="23" t="s">
        <v>1187</v>
      </c>
      <c r="D868" s="23" t="s">
        <v>999</v>
      </c>
      <c r="E868" s="23" t="s">
        <v>1245</v>
      </c>
      <c r="F868" s="267"/>
      <c r="G868" s="279" t="s">
        <v>1282</v>
      </c>
      <c r="H868" s="279"/>
      <c r="I868" s="23" t="s">
        <v>935</v>
      </c>
      <c r="J868" s="281">
        <v>3596.67</v>
      </c>
      <c r="K868" s="267"/>
      <c r="M868" s="267"/>
      <c r="N868" s="351"/>
      <c r="AB868" s="282"/>
    </row>
    <row r="869" spans="2:28" s="23" customFormat="1" ht="17" x14ac:dyDescent="0.5">
      <c r="B869" s="23" t="s">
        <v>1188</v>
      </c>
      <c r="C869" s="23" t="s">
        <v>1187</v>
      </c>
      <c r="D869" s="23" t="s">
        <v>1010</v>
      </c>
      <c r="E869" s="23" t="s">
        <v>1246</v>
      </c>
      <c r="F869" s="267"/>
      <c r="G869" s="279" t="s">
        <v>1282</v>
      </c>
      <c r="H869" s="279"/>
      <c r="I869" s="23" t="s">
        <v>935</v>
      </c>
      <c r="J869" s="281">
        <v>3196</v>
      </c>
      <c r="K869" s="267"/>
      <c r="M869" s="267"/>
      <c r="N869" s="351"/>
      <c r="AB869" s="282"/>
    </row>
    <row r="870" spans="2:28" s="23" customFormat="1" ht="17" x14ac:dyDescent="0.5">
      <c r="B870" s="23" t="s">
        <v>1188</v>
      </c>
      <c r="C870" s="23" t="s">
        <v>1187</v>
      </c>
      <c r="D870" s="23" t="s">
        <v>1002</v>
      </c>
      <c r="E870" s="23" t="s">
        <v>1242</v>
      </c>
      <c r="F870" s="267"/>
      <c r="G870" s="279" t="s">
        <v>1282</v>
      </c>
      <c r="H870" s="279"/>
      <c r="I870" s="23" t="s">
        <v>935</v>
      </c>
      <c r="J870" s="281">
        <v>594284.57441304123</v>
      </c>
      <c r="K870" s="267"/>
      <c r="M870" s="267"/>
      <c r="N870" s="351"/>
      <c r="AB870" s="282"/>
    </row>
    <row r="871" spans="2:28" s="23" customFormat="1" ht="17" x14ac:dyDescent="0.5">
      <c r="B871" s="23" t="s">
        <v>1190</v>
      </c>
      <c r="C871" s="23" t="s">
        <v>1189</v>
      </c>
      <c r="D871" s="23" t="s">
        <v>999</v>
      </c>
      <c r="E871" s="23" t="s">
        <v>1230</v>
      </c>
      <c r="F871" s="267"/>
      <c r="G871" s="279" t="s">
        <v>1282</v>
      </c>
      <c r="H871" s="279"/>
      <c r="I871" s="23" t="s">
        <v>935</v>
      </c>
      <c r="J871" s="281">
        <v>6622.3089987156</v>
      </c>
      <c r="K871" s="267"/>
      <c r="M871" s="267"/>
      <c r="N871" s="351"/>
      <c r="AB871" s="282"/>
    </row>
    <row r="872" spans="2:28" s="23" customFormat="1" ht="17" x14ac:dyDescent="0.5">
      <c r="B872" s="23" t="s">
        <v>1192</v>
      </c>
      <c r="C872" s="23" t="s">
        <v>1191</v>
      </c>
      <c r="D872" s="23" t="s">
        <v>1010</v>
      </c>
      <c r="E872" s="23" t="s">
        <v>1246</v>
      </c>
      <c r="F872" s="267"/>
      <c r="G872" s="279" t="s">
        <v>1282</v>
      </c>
      <c r="H872" s="279"/>
      <c r="I872" s="23" t="s">
        <v>935</v>
      </c>
      <c r="J872" s="281">
        <v>19373</v>
      </c>
      <c r="K872" s="267"/>
      <c r="M872" s="267"/>
      <c r="N872" s="351"/>
      <c r="AB872" s="282"/>
    </row>
    <row r="873" spans="2:28" s="23" customFormat="1" ht="17" x14ac:dyDescent="0.5">
      <c r="B873" s="23" t="s">
        <v>1192</v>
      </c>
      <c r="C873" s="23" t="s">
        <v>1191</v>
      </c>
      <c r="D873" s="23" t="s">
        <v>1002</v>
      </c>
      <c r="E873" s="23" t="s">
        <v>1242</v>
      </c>
      <c r="F873" s="267"/>
      <c r="G873" s="279" t="s">
        <v>1282</v>
      </c>
      <c r="H873" s="279"/>
      <c r="I873" s="23" t="s">
        <v>935</v>
      </c>
      <c r="J873" s="281">
        <v>3572.8486294657259</v>
      </c>
      <c r="K873" s="267"/>
      <c r="M873" s="267"/>
      <c r="N873" s="351"/>
      <c r="AB873" s="282"/>
    </row>
    <row r="874" spans="2:28" s="23" customFormat="1" ht="17" x14ac:dyDescent="0.5">
      <c r="B874" s="23" t="s">
        <v>1195</v>
      </c>
      <c r="C874" s="23" t="s">
        <v>1194</v>
      </c>
      <c r="D874" s="23" t="s">
        <v>1010</v>
      </c>
      <c r="E874" s="23" t="s">
        <v>1246</v>
      </c>
      <c r="F874" s="267"/>
      <c r="G874" s="279" t="s">
        <v>1282</v>
      </c>
      <c r="H874" s="279"/>
      <c r="I874" s="23" t="s">
        <v>935</v>
      </c>
      <c r="J874" s="281">
        <v>12441</v>
      </c>
      <c r="K874" s="267"/>
      <c r="M874" s="267"/>
      <c r="N874" s="351"/>
      <c r="AB874" s="282"/>
    </row>
    <row r="875" spans="2:28" s="23" customFormat="1" ht="17" x14ac:dyDescent="0.5">
      <c r="B875" s="23" t="s">
        <v>1195</v>
      </c>
      <c r="C875" s="23" t="s">
        <v>1194</v>
      </c>
      <c r="D875" s="23" t="s">
        <v>1002</v>
      </c>
      <c r="E875" s="23" t="s">
        <v>1276</v>
      </c>
      <c r="F875" s="267"/>
      <c r="G875" s="279" t="s">
        <v>1282</v>
      </c>
      <c r="H875" s="279"/>
      <c r="I875" s="23" t="s">
        <v>935</v>
      </c>
      <c r="J875" s="281">
        <v>107734.72202776984</v>
      </c>
      <c r="K875" s="267"/>
      <c r="M875" s="267"/>
      <c r="N875" s="351"/>
      <c r="AB875" s="282"/>
    </row>
    <row r="876" spans="2:28" s="23" customFormat="1" ht="17" x14ac:dyDescent="0.5">
      <c r="B876" s="23" t="s">
        <v>1195</v>
      </c>
      <c r="C876" s="23" t="s">
        <v>1194</v>
      </c>
      <c r="D876" s="23" t="s">
        <v>999</v>
      </c>
      <c r="E876" s="23" t="s">
        <v>1245</v>
      </c>
      <c r="F876" s="267"/>
      <c r="G876" s="279" t="s">
        <v>1282</v>
      </c>
      <c r="H876" s="279"/>
      <c r="I876" s="23" t="s">
        <v>935</v>
      </c>
      <c r="J876" s="281">
        <v>1836.91</v>
      </c>
      <c r="K876" s="267"/>
      <c r="M876" s="267"/>
      <c r="N876" s="351"/>
      <c r="AB876" s="282"/>
    </row>
    <row r="877" spans="2:28" s="23" customFormat="1" ht="17" x14ac:dyDescent="0.5">
      <c r="B877" s="23" t="s">
        <v>1195</v>
      </c>
      <c r="C877" s="23" t="s">
        <v>1194</v>
      </c>
      <c r="D877" s="23" t="s">
        <v>1269</v>
      </c>
      <c r="E877" s="23" t="s">
        <v>1277</v>
      </c>
      <c r="F877" s="267"/>
      <c r="G877" s="279" t="s">
        <v>1282</v>
      </c>
      <c r="H877" s="279"/>
      <c r="I877" s="23" t="s">
        <v>935</v>
      </c>
      <c r="J877" s="281">
        <v>21878.38436</v>
      </c>
      <c r="K877" s="267"/>
      <c r="M877" s="267"/>
      <c r="N877" s="351"/>
      <c r="AB877" s="282"/>
    </row>
    <row r="878" spans="2:28" s="23" customFormat="1" ht="17" x14ac:dyDescent="0.5">
      <c r="B878" s="23" t="s">
        <v>1195</v>
      </c>
      <c r="C878" s="23" t="s">
        <v>1194</v>
      </c>
      <c r="D878" s="23" t="s">
        <v>1008</v>
      </c>
      <c r="E878" s="23" t="s">
        <v>1270</v>
      </c>
      <c r="F878" s="267"/>
      <c r="G878" s="279" t="s">
        <v>1282</v>
      </c>
      <c r="H878" s="279"/>
      <c r="I878" s="23" t="s">
        <v>935</v>
      </c>
      <c r="J878" s="281">
        <v>35326</v>
      </c>
      <c r="K878" s="267"/>
      <c r="M878" s="267"/>
      <c r="N878" s="351"/>
      <c r="AB878" s="282"/>
    </row>
    <row r="879" spans="2:28" s="23" customFormat="1" ht="17" x14ac:dyDescent="0.5">
      <c r="B879" s="23" t="s">
        <v>1195</v>
      </c>
      <c r="C879" s="23" t="s">
        <v>1194</v>
      </c>
      <c r="D879" s="23" t="s">
        <v>1001</v>
      </c>
      <c r="E879" s="23" t="s">
        <v>1223</v>
      </c>
      <c r="F879" s="267"/>
      <c r="G879" s="279" t="s">
        <v>1282</v>
      </c>
      <c r="H879" s="279"/>
      <c r="I879" s="23" t="s">
        <v>935</v>
      </c>
      <c r="J879" s="281">
        <v>984333.34762202727</v>
      </c>
      <c r="K879" s="267"/>
      <c r="M879" s="267"/>
      <c r="N879" s="351"/>
      <c r="AB879" s="282"/>
    </row>
    <row r="880" spans="2:28" s="23" customFormat="1" ht="17" x14ac:dyDescent="0.5">
      <c r="B880" s="23" t="s">
        <v>1195</v>
      </c>
      <c r="C880" s="23" t="s">
        <v>1194</v>
      </c>
      <c r="D880" s="23" t="s">
        <v>1001</v>
      </c>
      <c r="E880" s="23" t="s">
        <v>1224</v>
      </c>
      <c r="F880" s="267"/>
      <c r="G880" s="279" t="s">
        <v>1282</v>
      </c>
      <c r="H880" s="279"/>
      <c r="I880" s="23" t="s">
        <v>935</v>
      </c>
      <c r="J880" s="281">
        <v>34431.124306819496</v>
      </c>
      <c r="K880" s="267"/>
      <c r="M880" s="267"/>
      <c r="N880" s="351"/>
      <c r="AB880" s="282"/>
    </row>
    <row r="881" spans="2:28" s="23" customFormat="1" ht="17" x14ac:dyDescent="0.5">
      <c r="B881" s="23" t="s">
        <v>1195</v>
      </c>
      <c r="C881" s="23" t="s">
        <v>1194</v>
      </c>
      <c r="D881" s="23" t="s">
        <v>1001</v>
      </c>
      <c r="E881" s="23" t="s">
        <v>1256</v>
      </c>
      <c r="F881" s="267"/>
      <c r="G881" s="279" t="s">
        <v>1282</v>
      </c>
      <c r="H881" s="279"/>
      <c r="I881" s="23" t="s">
        <v>935</v>
      </c>
      <c r="J881" s="281">
        <v>74821.31617553065</v>
      </c>
      <c r="K881" s="267"/>
      <c r="M881" s="267"/>
      <c r="N881" s="351"/>
      <c r="AB881" s="282"/>
    </row>
    <row r="882" spans="2:28" s="23" customFormat="1" ht="17" x14ac:dyDescent="0.5">
      <c r="B882" s="23" t="s">
        <v>1195</v>
      </c>
      <c r="C882" s="23" t="s">
        <v>1194</v>
      </c>
      <c r="D882" s="23" t="s">
        <v>1001</v>
      </c>
      <c r="E882" s="23" t="s">
        <v>1257</v>
      </c>
      <c r="F882" s="267"/>
      <c r="G882" s="279" t="s">
        <v>1282</v>
      </c>
      <c r="H882" s="279"/>
      <c r="I882" s="23" t="s">
        <v>935</v>
      </c>
      <c r="J882" s="281">
        <v>37212.127234765248</v>
      </c>
      <c r="K882" s="267"/>
      <c r="M882" s="267"/>
      <c r="N882" s="351"/>
      <c r="AB882" s="282"/>
    </row>
    <row r="883" spans="2:28" s="23" customFormat="1" ht="17" x14ac:dyDescent="0.5">
      <c r="B883" s="23" t="s">
        <v>1195</v>
      </c>
      <c r="C883" s="23" t="s">
        <v>1194</v>
      </c>
      <c r="D883" s="23" t="s">
        <v>1002</v>
      </c>
      <c r="E883" s="23" t="s">
        <v>1242</v>
      </c>
      <c r="F883" s="267"/>
      <c r="G883" s="279" t="s">
        <v>1282</v>
      </c>
      <c r="H883" s="279"/>
      <c r="I883" s="23" t="s">
        <v>935</v>
      </c>
      <c r="J883" s="281">
        <v>13156.847192885274</v>
      </c>
      <c r="K883" s="267"/>
      <c r="M883" s="267"/>
      <c r="N883" s="351"/>
      <c r="AB883" s="282"/>
    </row>
    <row r="884" spans="2:28" s="23" customFormat="1" ht="17" x14ac:dyDescent="0.5">
      <c r="B884" s="23" t="s">
        <v>1198</v>
      </c>
      <c r="C884" s="23" t="s">
        <v>1197</v>
      </c>
      <c r="D884" s="23" t="s">
        <v>1002</v>
      </c>
      <c r="E884" s="23" t="s">
        <v>1242</v>
      </c>
      <c r="F884" s="267"/>
      <c r="G884" s="279" t="s">
        <v>1282</v>
      </c>
      <c r="H884" s="279"/>
      <c r="I884" s="23" t="s">
        <v>935</v>
      </c>
      <c r="J884" s="281">
        <v>19413650.451366272</v>
      </c>
      <c r="K884" s="267"/>
      <c r="M884" s="267"/>
      <c r="N884" s="351"/>
      <c r="AB884" s="282"/>
    </row>
    <row r="885" spans="2:28" s="23" customFormat="1" ht="17" x14ac:dyDescent="0.5">
      <c r="B885" s="23" t="s">
        <v>1198</v>
      </c>
      <c r="C885" s="23" t="s">
        <v>1197</v>
      </c>
      <c r="D885" s="23" t="s">
        <v>1010</v>
      </c>
      <c r="E885" s="23" t="s">
        <v>1246</v>
      </c>
      <c r="F885" s="267"/>
      <c r="G885" s="279" t="s">
        <v>1282</v>
      </c>
      <c r="H885" s="279"/>
      <c r="I885" s="23" t="s">
        <v>935</v>
      </c>
      <c r="J885" s="281">
        <v>4382.2</v>
      </c>
      <c r="K885" s="267"/>
      <c r="M885" s="267"/>
      <c r="N885" s="351"/>
      <c r="AB885" s="282"/>
    </row>
    <row r="886" spans="2:28" s="23" customFormat="1" ht="17" x14ac:dyDescent="0.5">
      <c r="B886" s="23" t="s">
        <v>1198</v>
      </c>
      <c r="C886" s="23" t="s">
        <v>1197</v>
      </c>
      <c r="D886" s="23" t="s">
        <v>1010</v>
      </c>
      <c r="E886" s="23" t="s">
        <v>1251</v>
      </c>
      <c r="F886" s="267"/>
      <c r="G886" s="279" t="s">
        <v>1282</v>
      </c>
      <c r="H886" s="279"/>
      <c r="I886" s="23" t="s">
        <v>935</v>
      </c>
      <c r="J886" s="281">
        <v>10550</v>
      </c>
      <c r="K886" s="267"/>
      <c r="M886" s="267"/>
      <c r="N886" s="351"/>
      <c r="AB886" s="282"/>
    </row>
    <row r="887" spans="2:28" s="23" customFormat="1" ht="17" x14ac:dyDescent="0.5">
      <c r="B887" s="23" t="s">
        <v>1198</v>
      </c>
      <c r="C887" s="23" t="s">
        <v>1197</v>
      </c>
      <c r="D887" s="23" t="s">
        <v>999</v>
      </c>
      <c r="E887" s="23" t="s">
        <v>1230</v>
      </c>
      <c r="F887" s="267"/>
      <c r="G887" s="279" t="s">
        <v>1282</v>
      </c>
      <c r="H887" s="279"/>
      <c r="I887" s="23" t="s">
        <v>935</v>
      </c>
      <c r="J887" s="281">
        <v>24748.141880581206</v>
      </c>
      <c r="K887" s="267"/>
      <c r="M887" s="267"/>
      <c r="N887" s="351"/>
      <c r="AB887" s="282"/>
    </row>
    <row r="888" spans="2:28" s="23" customFormat="1" ht="17" x14ac:dyDescent="0.5">
      <c r="B888" s="23" t="s">
        <v>1198</v>
      </c>
      <c r="C888" s="23" t="s">
        <v>1197</v>
      </c>
      <c r="D888" s="23" t="s">
        <v>1001</v>
      </c>
      <c r="E888" s="23" t="s">
        <v>1256</v>
      </c>
      <c r="F888" s="267"/>
      <c r="G888" s="279" t="s">
        <v>1282</v>
      </c>
      <c r="H888" s="279"/>
      <c r="I888" s="23" t="s">
        <v>935</v>
      </c>
      <c r="J888" s="281">
        <v>456.54039773799451</v>
      </c>
      <c r="K888" s="267"/>
      <c r="M888" s="267"/>
      <c r="N888" s="351"/>
      <c r="AB888" s="282"/>
    </row>
    <row r="889" spans="2:28" s="23" customFormat="1" ht="17" x14ac:dyDescent="0.5">
      <c r="B889" s="23" t="s">
        <v>1198</v>
      </c>
      <c r="C889" s="23" t="s">
        <v>1197</v>
      </c>
      <c r="D889" s="23" t="s">
        <v>1001</v>
      </c>
      <c r="E889" s="23" t="s">
        <v>1257</v>
      </c>
      <c r="F889" s="267"/>
      <c r="G889" s="279" t="s">
        <v>1282</v>
      </c>
      <c r="H889" s="279"/>
      <c r="I889" s="23" t="s">
        <v>935</v>
      </c>
      <c r="J889" s="281">
        <v>239510.53451749767</v>
      </c>
      <c r="K889" s="267"/>
      <c r="M889" s="267"/>
      <c r="N889" s="351"/>
      <c r="AB889" s="282"/>
    </row>
    <row r="890" spans="2:28" s="23" customFormat="1" ht="17" x14ac:dyDescent="0.5">
      <c r="B890" s="23" t="s">
        <v>1201</v>
      </c>
      <c r="C890" s="23" t="s">
        <v>1200</v>
      </c>
      <c r="D890" s="23" t="s">
        <v>1010</v>
      </c>
      <c r="E890" s="23" t="s">
        <v>1251</v>
      </c>
      <c r="F890" s="267"/>
      <c r="G890" s="279" t="s">
        <v>1282</v>
      </c>
      <c r="H890" s="279"/>
      <c r="I890" s="23" t="s">
        <v>935</v>
      </c>
      <c r="J890" s="281">
        <v>24000</v>
      </c>
      <c r="K890" s="267"/>
      <c r="M890" s="267"/>
      <c r="N890" s="351"/>
      <c r="AB890" s="282"/>
    </row>
    <row r="891" spans="2:28" s="23" customFormat="1" ht="17" x14ac:dyDescent="0.5">
      <c r="B891" s="23" t="s">
        <v>1201</v>
      </c>
      <c r="C891" s="23" t="s">
        <v>1200</v>
      </c>
      <c r="D891" s="23" t="s">
        <v>1008</v>
      </c>
      <c r="E891" s="23" t="s">
        <v>1278</v>
      </c>
      <c r="F891" s="267"/>
      <c r="G891" s="279" t="s">
        <v>1282</v>
      </c>
      <c r="H891" s="279"/>
      <c r="I891" s="23" t="s">
        <v>935</v>
      </c>
      <c r="J891" s="281">
        <v>0.45349679508640789</v>
      </c>
      <c r="K891" s="267"/>
      <c r="M891" s="267"/>
      <c r="N891" s="351"/>
      <c r="AB891" s="282"/>
    </row>
    <row r="892" spans="2:28" s="23" customFormat="1" ht="17" x14ac:dyDescent="0.5">
      <c r="B892" s="23" t="s">
        <v>1201</v>
      </c>
      <c r="C892" s="23" t="s">
        <v>1200</v>
      </c>
      <c r="D892" s="23" t="s">
        <v>1001</v>
      </c>
      <c r="E892" s="23" t="s">
        <v>1223</v>
      </c>
      <c r="F892" s="267"/>
      <c r="G892" s="279" t="s">
        <v>1282</v>
      </c>
      <c r="H892" s="279"/>
      <c r="I892" s="23" t="s">
        <v>935</v>
      </c>
      <c r="J892" s="281">
        <v>3420.3397878000233</v>
      </c>
      <c r="K892" s="267"/>
      <c r="M892" s="267"/>
      <c r="N892" s="351"/>
      <c r="AB892" s="282"/>
    </row>
    <row r="893" spans="2:28" s="23" customFormat="1" ht="17" x14ac:dyDescent="0.5">
      <c r="B893" s="23" t="s">
        <v>1201</v>
      </c>
      <c r="C893" s="23" t="s">
        <v>1200</v>
      </c>
      <c r="D893" s="23" t="s">
        <v>1001</v>
      </c>
      <c r="E893" s="23" t="s">
        <v>1224</v>
      </c>
      <c r="F893" s="267"/>
      <c r="G893" s="279" t="s">
        <v>1282</v>
      </c>
      <c r="H893" s="279"/>
      <c r="I893" s="23" t="s">
        <v>935</v>
      </c>
      <c r="J893" s="281">
        <v>44872.471667102916</v>
      </c>
      <c r="K893" s="267"/>
      <c r="M893" s="267"/>
      <c r="N893" s="351"/>
      <c r="AB893" s="282"/>
    </row>
    <row r="894" spans="2:28" s="23" customFormat="1" ht="17" x14ac:dyDescent="0.5">
      <c r="B894" s="23" t="s">
        <v>1203</v>
      </c>
      <c r="C894" s="23" t="s">
        <v>1202</v>
      </c>
      <c r="D894" s="23" t="s">
        <v>1269</v>
      </c>
      <c r="E894" s="23" t="s">
        <v>1277</v>
      </c>
      <c r="F894" s="267"/>
      <c r="G894" s="279" t="s">
        <v>1282</v>
      </c>
      <c r="H894" s="279"/>
      <c r="I894" s="23" t="s">
        <v>935</v>
      </c>
      <c r="J894" s="281">
        <v>105758.55174</v>
      </c>
      <c r="K894" s="267"/>
      <c r="M894" s="267"/>
      <c r="N894" s="351"/>
      <c r="AB894" s="282"/>
    </row>
    <row r="895" spans="2:28" s="23" customFormat="1" ht="17" x14ac:dyDescent="0.5">
      <c r="B895" s="23" t="s">
        <v>1203</v>
      </c>
      <c r="C895" s="23" t="s">
        <v>1202</v>
      </c>
      <c r="D895" s="23" t="s">
        <v>1010</v>
      </c>
      <c r="E895" s="23" t="s">
        <v>1251</v>
      </c>
      <c r="F895" s="267"/>
      <c r="G895" s="279" t="s">
        <v>1282</v>
      </c>
      <c r="H895" s="279"/>
      <c r="I895" s="23" t="s">
        <v>935</v>
      </c>
      <c r="J895" s="281">
        <v>7000</v>
      </c>
      <c r="K895" s="267"/>
      <c r="M895" s="267"/>
      <c r="N895" s="351"/>
      <c r="AB895" s="282"/>
    </row>
    <row r="896" spans="2:28" s="23" customFormat="1" ht="17" x14ac:dyDescent="0.5">
      <c r="B896" s="23" t="s">
        <v>1203</v>
      </c>
      <c r="C896" s="23" t="s">
        <v>1202</v>
      </c>
      <c r="D896" s="23" t="s">
        <v>1012</v>
      </c>
      <c r="E896" s="23" t="s">
        <v>1255</v>
      </c>
      <c r="F896" s="267"/>
      <c r="G896" s="279" t="s">
        <v>1282</v>
      </c>
      <c r="H896" s="279"/>
      <c r="I896" s="23" t="s">
        <v>935</v>
      </c>
      <c r="J896" s="281">
        <v>109865.5</v>
      </c>
      <c r="K896" s="267"/>
      <c r="M896" s="267"/>
      <c r="N896" s="351"/>
      <c r="AB896" s="282"/>
    </row>
    <row r="897" spans="2:28" s="23" customFormat="1" ht="17" x14ac:dyDescent="0.5">
      <c r="B897" s="23" t="s">
        <v>1203</v>
      </c>
      <c r="C897" s="23" t="s">
        <v>1202</v>
      </c>
      <c r="D897" s="23" t="s">
        <v>999</v>
      </c>
      <c r="E897" s="23" t="s">
        <v>1230</v>
      </c>
      <c r="F897" s="267"/>
      <c r="G897" s="279" t="s">
        <v>1282</v>
      </c>
      <c r="H897" s="279"/>
      <c r="I897" s="23" t="s">
        <v>935</v>
      </c>
      <c r="J897" s="281">
        <v>14866.172791409736</v>
      </c>
      <c r="K897" s="267"/>
      <c r="M897" s="267"/>
      <c r="N897" s="351"/>
      <c r="AB897" s="282"/>
    </row>
    <row r="898" spans="2:28" s="23" customFormat="1" ht="17" x14ac:dyDescent="0.5">
      <c r="B898" s="23" t="s">
        <v>1203</v>
      </c>
      <c r="C898" s="23" t="s">
        <v>1202</v>
      </c>
      <c r="D898" s="23" t="s">
        <v>999</v>
      </c>
      <c r="E898" s="23" t="s">
        <v>1271</v>
      </c>
      <c r="F898" s="267"/>
      <c r="G898" s="279" t="s">
        <v>1282</v>
      </c>
      <c r="H898" s="279"/>
      <c r="I898" s="23" t="s">
        <v>935</v>
      </c>
      <c r="J898" s="281">
        <v>972054.18759153527</v>
      </c>
      <c r="K898" s="267"/>
      <c r="M898" s="267"/>
      <c r="N898" s="351"/>
      <c r="AB898" s="282"/>
    </row>
    <row r="899" spans="2:28" s="23" customFormat="1" ht="17" x14ac:dyDescent="0.5">
      <c r="B899" s="23" t="s">
        <v>1203</v>
      </c>
      <c r="C899" s="23" t="s">
        <v>1202</v>
      </c>
      <c r="D899" s="23" t="s">
        <v>1008</v>
      </c>
      <c r="E899" s="23" t="s">
        <v>1228</v>
      </c>
      <c r="F899" s="267"/>
      <c r="G899" s="279" t="s">
        <v>1282</v>
      </c>
      <c r="H899" s="279"/>
      <c r="I899" s="23" t="s">
        <v>935</v>
      </c>
      <c r="J899" s="281">
        <v>70800</v>
      </c>
      <c r="K899" s="267"/>
      <c r="M899" s="267"/>
      <c r="N899" s="351"/>
      <c r="AB899" s="282"/>
    </row>
    <row r="900" spans="2:28" s="23" customFormat="1" ht="17" x14ac:dyDescent="0.5">
      <c r="B900" s="23" t="s">
        <v>1203</v>
      </c>
      <c r="C900" s="23" t="s">
        <v>1202</v>
      </c>
      <c r="D900" s="23" t="s">
        <v>1008</v>
      </c>
      <c r="E900" s="23" t="s">
        <v>1243</v>
      </c>
      <c r="F900" s="267"/>
      <c r="G900" s="279" t="s">
        <v>1282</v>
      </c>
      <c r="H900" s="279"/>
      <c r="I900" s="23" t="s">
        <v>935</v>
      </c>
      <c r="J900" s="281">
        <v>6.1889833758423176</v>
      </c>
      <c r="K900" s="267"/>
      <c r="M900" s="267"/>
      <c r="N900" s="351"/>
      <c r="AB900" s="282"/>
    </row>
    <row r="901" spans="2:28" s="23" customFormat="1" ht="17" x14ac:dyDescent="0.5">
      <c r="B901" s="23" t="s">
        <v>1203</v>
      </c>
      <c r="C901" s="23" t="s">
        <v>1202</v>
      </c>
      <c r="D901" s="23" t="s">
        <v>1008</v>
      </c>
      <c r="E901" s="23" t="s">
        <v>1278</v>
      </c>
      <c r="F901" s="267"/>
      <c r="G901" s="279" t="s">
        <v>1282</v>
      </c>
      <c r="H901" s="279"/>
      <c r="I901" s="23" t="s">
        <v>935</v>
      </c>
      <c r="J901" s="281">
        <v>8.7686192392210813</v>
      </c>
      <c r="K901" s="267"/>
      <c r="M901" s="267"/>
      <c r="N901" s="351"/>
      <c r="AB901" s="282"/>
    </row>
    <row r="902" spans="2:28" s="23" customFormat="1" ht="17" x14ac:dyDescent="0.5">
      <c r="B902" s="23" t="s">
        <v>1203</v>
      </c>
      <c r="C902" s="23" t="s">
        <v>1202</v>
      </c>
      <c r="D902" s="23" t="s">
        <v>1008</v>
      </c>
      <c r="E902" s="23" t="s">
        <v>1270</v>
      </c>
      <c r="F902" s="267"/>
      <c r="G902" s="279" t="s">
        <v>1282</v>
      </c>
      <c r="H902" s="279"/>
      <c r="I902" s="23" t="s">
        <v>935</v>
      </c>
      <c r="J902" s="281">
        <v>1538237.81</v>
      </c>
      <c r="K902" s="267"/>
      <c r="M902" s="267"/>
      <c r="N902" s="351"/>
      <c r="AB902" s="282"/>
    </row>
    <row r="903" spans="2:28" s="23" customFormat="1" ht="17" x14ac:dyDescent="0.5">
      <c r="B903" s="23" t="s">
        <v>1203</v>
      </c>
      <c r="C903" s="23" t="s">
        <v>1202</v>
      </c>
      <c r="D903" s="23" t="s">
        <v>1008</v>
      </c>
      <c r="E903" s="23" t="s">
        <v>1231</v>
      </c>
      <c r="F903" s="267"/>
      <c r="G903" s="279" t="s">
        <v>1282</v>
      </c>
      <c r="H903" s="279"/>
      <c r="I903" s="23" t="s">
        <v>935</v>
      </c>
      <c r="J903" s="281">
        <v>18262.5</v>
      </c>
      <c r="K903" s="267"/>
      <c r="M903" s="267"/>
      <c r="N903" s="351"/>
      <c r="AB903" s="282"/>
    </row>
    <row r="904" spans="2:28" s="23" customFormat="1" ht="17" x14ac:dyDescent="0.5">
      <c r="B904" s="23" t="s">
        <v>1203</v>
      </c>
      <c r="C904" s="23" t="s">
        <v>1202</v>
      </c>
      <c r="D904" s="23" t="s">
        <v>1008</v>
      </c>
      <c r="E904" s="23" t="s">
        <v>1233</v>
      </c>
      <c r="F904" s="267"/>
      <c r="G904" s="279" t="s">
        <v>1282</v>
      </c>
      <c r="H904" s="279"/>
      <c r="I904" s="23" t="s">
        <v>935</v>
      </c>
      <c r="J904" s="281">
        <v>276300</v>
      </c>
      <c r="K904" s="267"/>
      <c r="M904" s="267"/>
      <c r="N904" s="351"/>
      <c r="AB904" s="282"/>
    </row>
    <row r="905" spans="2:28" s="23" customFormat="1" ht="17" x14ac:dyDescent="0.5">
      <c r="B905" s="23" t="s">
        <v>1203</v>
      </c>
      <c r="C905" s="23" t="s">
        <v>1202</v>
      </c>
      <c r="D905" s="23" t="s">
        <v>1008</v>
      </c>
      <c r="E905" s="23" t="s">
        <v>1234</v>
      </c>
      <c r="F905" s="267"/>
      <c r="G905" s="279" t="s">
        <v>1282</v>
      </c>
      <c r="H905" s="279"/>
      <c r="I905" s="23" t="s">
        <v>935</v>
      </c>
      <c r="J905" s="281">
        <v>56505.43283073308</v>
      </c>
      <c r="K905" s="267"/>
      <c r="M905" s="267"/>
      <c r="N905" s="351"/>
      <c r="AB905" s="282"/>
    </row>
    <row r="906" spans="2:28" s="23" customFormat="1" ht="17" x14ac:dyDescent="0.5">
      <c r="B906" s="23" t="s">
        <v>1203</v>
      </c>
      <c r="C906" s="23" t="s">
        <v>1202</v>
      </c>
      <c r="D906" s="23" t="s">
        <v>1008</v>
      </c>
      <c r="E906" s="23" t="s">
        <v>1236</v>
      </c>
      <c r="F906" s="267"/>
      <c r="G906" s="279" t="s">
        <v>1282</v>
      </c>
      <c r="H906" s="279"/>
      <c r="I906" s="23" t="s">
        <v>935</v>
      </c>
      <c r="J906" s="281">
        <v>758450</v>
      </c>
      <c r="K906" s="267"/>
      <c r="M906" s="267"/>
      <c r="N906" s="351"/>
      <c r="AB906" s="282"/>
    </row>
    <row r="907" spans="2:28" s="23" customFormat="1" ht="17" x14ac:dyDescent="0.5">
      <c r="B907" s="23" t="s">
        <v>1203</v>
      </c>
      <c r="C907" s="23" t="s">
        <v>1202</v>
      </c>
      <c r="D907" s="23" t="s">
        <v>1001</v>
      </c>
      <c r="E907" s="23" t="s">
        <v>1223</v>
      </c>
      <c r="F907" s="267"/>
      <c r="G907" s="279" t="s">
        <v>1282</v>
      </c>
      <c r="H907" s="279"/>
      <c r="I907" s="23" t="s">
        <v>935</v>
      </c>
      <c r="J907" s="281">
        <v>480637.91622593271</v>
      </c>
      <c r="K907" s="267"/>
      <c r="M907" s="267"/>
      <c r="N907" s="351"/>
      <c r="AB907" s="282"/>
    </row>
    <row r="908" spans="2:28" s="23" customFormat="1" ht="17" x14ac:dyDescent="0.5">
      <c r="B908" s="23" t="s">
        <v>1203</v>
      </c>
      <c r="C908" s="23" t="s">
        <v>1202</v>
      </c>
      <c r="D908" s="23" t="s">
        <v>1001</v>
      </c>
      <c r="E908" s="23" t="s">
        <v>1224</v>
      </c>
      <c r="F908" s="267"/>
      <c r="G908" s="279" t="s">
        <v>1282</v>
      </c>
      <c r="H908" s="279"/>
      <c r="I908" s="23" t="s">
        <v>935</v>
      </c>
      <c r="J908" s="281">
        <v>213554.62414550857</v>
      </c>
      <c r="K908" s="267"/>
      <c r="M908" s="267"/>
      <c r="N908" s="351"/>
      <c r="AB908" s="282"/>
    </row>
    <row r="909" spans="2:28" s="23" customFormat="1" ht="17" x14ac:dyDescent="0.5">
      <c r="B909" s="23" t="s">
        <v>1203</v>
      </c>
      <c r="C909" s="23" t="s">
        <v>1202</v>
      </c>
      <c r="D909" s="23" t="s">
        <v>1001</v>
      </c>
      <c r="E909" s="23" t="s">
        <v>1256</v>
      </c>
      <c r="F909" s="267"/>
      <c r="G909" s="279" t="s">
        <v>1282</v>
      </c>
      <c r="H909" s="279"/>
      <c r="I909" s="23" t="s">
        <v>935</v>
      </c>
      <c r="J909" s="281">
        <v>4224599.1829210669</v>
      </c>
      <c r="K909" s="267"/>
      <c r="M909" s="267"/>
      <c r="N909" s="351"/>
      <c r="AB909" s="282"/>
    </row>
    <row r="910" spans="2:28" s="23" customFormat="1" ht="17" x14ac:dyDescent="0.5">
      <c r="B910" s="23" t="s">
        <v>1203</v>
      </c>
      <c r="C910" s="23" t="s">
        <v>1202</v>
      </c>
      <c r="D910" s="23" t="s">
        <v>1001</v>
      </c>
      <c r="E910" s="23" t="s">
        <v>1257</v>
      </c>
      <c r="F910" s="267"/>
      <c r="G910" s="279" t="s">
        <v>1282</v>
      </c>
      <c r="H910" s="279"/>
      <c r="I910" s="23" t="s">
        <v>935</v>
      </c>
      <c r="J910" s="281">
        <v>631324.63431114145</v>
      </c>
      <c r="K910" s="267"/>
      <c r="M910" s="267"/>
      <c r="N910" s="351"/>
      <c r="AB910" s="282"/>
    </row>
    <row r="911" spans="2:28" s="23" customFormat="1" ht="17" x14ac:dyDescent="0.5">
      <c r="B911" s="23" t="s">
        <v>1203</v>
      </c>
      <c r="C911" s="23" t="s">
        <v>1202</v>
      </c>
      <c r="D911" s="23" t="s">
        <v>1011</v>
      </c>
      <c r="E911" s="23" t="s">
        <v>1267</v>
      </c>
      <c r="F911" s="267"/>
      <c r="G911" s="279" t="s">
        <v>1282</v>
      </c>
      <c r="H911" s="279"/>
      <c r="I911" s="23" t="s">
        <v>935</v>
      </c>
      <c r="J911" s="281">
        <v>731270.11</v>
      </c>
      <c r="K911" s="267"/>
      <c r="M911" s="267"/>
      <c r="N911" s="351"/>
      <c r="AB911" s="282"/>
    </row>
    <row r="912" spans="2:28" s="23" customFormat="1" ht="17" x14ac:dyDescent="0.5">
      <c r="B912" s="23" t="s">
        <v>1203</v>
      </c>
      <c r="C912" s="23" t="s">
        <v>1202</v>
      </c>
      <c r="D912" s="23" t="s">
        <v>1229</v>
      </c>
      <c r="E912" s="23" t="s">
        <v>1228</v>
      </c>
      <c r="F912" s="267"/>
      <c r="G912" s="279" t="s">
        <v>1282</v>
      </c>
      <c r="H912" s="279"/>
      <c r="I912" s="23" t="s">
        <v>935</v>
      </c>
      <c r="J912" s="281">
        <v>3000000</v>
      </c>
      <c r="K912" s="267"/>
      <c r="M912" s="267"/>
      <c r="N912" s="351"/>
      <c r="AB912" s="282"/>
    </row>
    <row r="913" spans="2:28" s="23" customFormat="1" ht="17" x14ac:dyDescent="0.5">
      <c r="B913" s="23" t="s">
        <v>1203</v>
      </c>
      <c r="C913" s="23" t="s">
        <v>1202</v>
      </c>
      <c r="D913" s="23" t="s">
        <v>1229</v>
      </c>
      <c r="E913" s="23" t="s">
        <v>1237</v>
      </c>
      <c r="F913" s="267"/>
      <c r="G913" s="279" t="s">
        <v>1282</v>
      </c>
      <c r="H913" s="279"/>
      <c r="I913" s="23" t="s">
        <v>935</v>
      </c>
      <c r="J913" s="281">
        <v>5000000</v>
      </c>
      <c r="K913" s="267"/>
      <c r="M913" s="267"/>
      <c r="N913" s="351"/>
      <c r="AB913" s="282"/>
    </row>
    <row r="914" spans="2:28" s="23" customFormat="1" ht="17" x14ac:dyDescent="0.5">
      <c r="B914" s="23" t="s">
        <v>1203</v>
      </c>
      <c r="C914" s="23" t="s">
        <v>1202</v>
      </c>
      <c r="D914" s="23" t="s">
        <v>1229</v>
      </c>
      <c r="E914" s="23" t="s">
        <v>1240</v>
      </c>
      <c r="F914" s="267"/>
      <c r="G914" s="279" t="s">
        <v>1282</v>
      </c>
      <c r="H914" s="279"/>
      <c r="I914" s="23" t="s">
        <v>935</v>
      </c>
      <c r="J914" s="281">
        <v>1000000</v>
      </c>
      <c r="K914" s="267"/>
      <c r="M914" s="267"/>
      <c r="N914" s="351"/>
      <c r="AB914" s="282"/>
    </row>
    <row r="915" spans="2:28" s="23" customFormat="1" ht="17" x14ac:dyDescent="0.5">
      <c r="B915" s="23" t="s">
        <v>1203</v>
      </c>
      <c r="C915" s="23" t="s">
        <v>1202</v>
      </c>
      <c r="D915" s="23" t="s">
        <v>1010</v>
      </c>
      <c r="E915" s="23" t="s">
        <v>1246</v>
      </c>
      <c r="F915" s="267"/>
      <c r="G915" s="279" t="s">
        <v>1282</v>
      </c>
      <c r="H915" s="279"/>
      <c r="I915" s="23" t="s">
        <v>935</v>
      </c>
      <c r="J915" s="281">
        <v>42671.98</v>
      </c>
      <c r="K915" s="267"/>
      <c r="M915" s="267"/>
      <c r="N915" s="351"/>
      <c r="AB915" s="282"/>
    </row>
    <row r="916" spans="2:28" s="23" customFormat="1" ht="17" x14ac:dyDescent="0.5">
      <c r="B916" s="23" t="s">
        <v>1203</v>
      </c>
      <c r="C916" s="23" t="s">
        <v>1202</v>
      </c>
      <c r="D916" s="23" t="s">
        <v>1002</v>
      </c>
      <c r="E916" s="23" t="s">
        <v>1276</v>
      </c>
      <c r="F916" s="267"/>
      <c r="G916" s="279" t="s">
        <v>1282</v>
      </c>
      <c r="H916" s="279"/>
      <c r="I916" s="23" t="s">
        <v>935</v>
      </c>
      <c r="J916" s="281">
        <v>1937038.5368793334</v>
      </c>
      <c r="K916" s="267"/>
      <c r="M916" s="267"/>
      <c r="N916" s="351"/>
      <c r="AB916" s="282"/>
    </row>
    <row r="917" spans="2:28" s="23" customFormat="1" ht="17" x14ac:dyDescent="0.5">
      <c r="B917" s="23" t="s">
        <v>1203</v>
      </c>
      <c r="C917" s="23" t="s">
        <v>1202</v>
      </c>
      <c r="D917" s="23" t="s">
        <v>1002</v>
      </c>
      <c r="E917" s="23" t="s">
        <v>1242</v>
      </c>
      <c r="F917" s="267"/>
      <c r="G917" s="279" t="s">
        <v>1282</v>
      </c>
      <c r="H917" s="279"/>
      <c r="I917" s="23" t="s">
        <v>935</v>
      </c>
      <c r="J917" s="281">
        <v>3366277.2922893371</v>
      </c>
      <c r="K917" s="267"/>
      <c r="M917" s="267"/>
      <c r="N917" s="351"/>
      <c r="AB917" s="282"/>
    </row>
    <row r="918" spans="2:28" s="23" customFormat="1" ht="17" x14ac:dyDescent="0.5">
      <c r="B918" s="23" t="s">
        <v>1203</v>
      </c>
      <c r="C918" s="23" t="s">
        <v>1202</v>
      </c>
      <c r="D918" s="23" t="s">
        <v>999</v>
      </c>
      <c r="E918" s="23" t="s">
        <v>1245</v>
      </c>
      <c r="F918" s="267"/>
      <c r="G918" s="279" t="s">
        <v>1282</v>
      </c>
      <c r="H918" s="279"/>
      <c r="I918" s="23" t="s">
        <v>935</v>
      </c>
      <c r="J918" s="281">
        <v>399</v>
      </c>
      <c r="K918" s="267"/>
      <c r="M918" s="267"/>
      <c r="N918" s="351"/>
      <c r="AB918" s="282"/>
    </row>
    <row r="919" spans="2:28" s="23" customFormat="1" ht="17" x14ac:dyDescent="0.5">
      <c r="B919" s="23" t="s">
        <v>1205</v>
      </c>
      <c r="C919" s="23" t="s">
        <v>1204</v>
      </c>
      <c r="D919" s="23" t="s">
        <v>1001</v>
      </c>
      <c r="E919" s="23" t="s">
        <v>1256</v>
      </c>
      <c r="F919" s="267"/>
      <c r="G919" s="279" t="s">
        <v>1282</v>
      </c>
      <c r="H919" s="279"/>
      <c r="I919" s="23" t="s">
        <v>935</v>
      </c>
      <c r="J919" s="281">
        <v>52571.786290396216</v>
      </c>
      <c r="K919" s="267"/>
      <c r="M919" s="267"/>
      <c r="N919" s="351"/>
      <c r="AB919" s="282"/>
    </row>
    <row r="920" spans="2:28" s="23" customFormat="1" ht="17" x14ac:dyDescent="0.5">
      <c r="B920" s="23" t="s">
        <v>1205</v>
      </c>
      <c r="C920" s="23" t="s">
        <v>1204</v>
      </c>
      <c r="D920" s="23" t="s">
        <v>1001</v>
      </c>
      <c r="E920" s="23" t="s">
        <v>1257</v>
      </c>
      <c r="F920" s="267"/>
      <c r="G920" s="279" t="s">
        <v>1282</v>
      </c>
      <c r="H920" s="279"/>
      <c r="I920" s="23" t="s">
        <v>935</v>
      </c>
      <c r="J920" s="281">
        <v>8480.8769958424382</v>
      </c>
      <c r="K920" s="267"/>
      <c r="M920" s="267"/>
      <c r="N920" s="351"/>
      <c r="AB920" s="282"/>
    </row>
    <row r="921" spans="2:28" s="23" customFormat="1" ht="17" x14ac:dyDescent="0.5">
      <c r="B921" s="23" t="s">
        <v>1207</v>
      </c>
      <c r="C921" s="23" t="s">
        <v>1206</v>
      </c>
      <c r="D921" s="23" t="s">
        <v>1011</v>
      </c>
      <c r="E921" s="23" t="s">
        <v>1267</v>
      </c>
      <c r="F921" s="267"/>
      <c r="G921" s="279" t="s">
        <v>1282</v>
      </c>
      <c r="H921" s="279"/>
      <c r="I921" s="23" t="s">
        <v>935</v>
      </c>
      <c r="J921" s="281">
        <v>1559542.2</v>
      </c>
      <c r="K921" s="267"/>
      <c r="M921" s="267"/>
      <c r="N921" s="351"/>
      <c r="AB921" s="282"/>
    </row>
    <row r="922" spans="2:28" s="23" customFormat="1" ht="17" x14ac:dyDescent="0.5">
      <c r="B922" s="23" t="s">
        <v>1210</v>
      </c>
      <c r="C922" s="23" t="s">
        <v>1209</v>
      </c>
      <c r="D922" s="23" t="s">
        <v>999</v>
      </c>
      <c r="E922" s="23" t="s">
        <v>1258</v>
      </c>
      <c r="F922" s="267"/>
      <c r="G922" s="279" t="s">
        <v>1282</v>
      </c>
      <c r="H922" s="279"/>
      <c r="I922" s="23" t="s">
        <v>935</v>
      </c>
      <c r="J922" s="281">
        <v>24909967</v>
      </c>
      <c r="K922" s="267"/>
      <c r="M922" s="267"/>
      <c r="N922" s="351"/>
      <c r="AB922" s="282"/>
    </row>
    <row r="923" spans="2:28" s="23" customFormat="1" ht="17" x14ac:dyDescent="0.5">
      <c r="B923" s="23" t="s">
        <v>1210</v>
      </c>
      <c r="C923" s="23" t="s">
        <v>1209</v>
      </c>
      <c r="D923" s="23" t="s">
        <v>999</v>
      </c>
      <c r="E923" s="23" t="s">
        <v>1259</v>
      </c>
      <c r="F923" s="267"/>
      <c r="G923" s="279" t="s">
        <v>1282</v>
      </c>
      <c r="H923" s="279"/>
      <c r="I923" s="23" t="s">
        <v>935</v>
      </c>
      <c r="J923" s="281">
        <v>7472990</v>
      </c>
      <c r="K923" s="267"/>
      <c r="M923" s="267"/>
      <c r="N923" s="351"/>
      <c r="AB923" s="282"/>
    </row>
    <row r="924" spans="2:28" s="23" customFormat="1" ht="17" x14ac:dyDescent="0.5">
      <c r="B924" s="23" t="s">
        <v>1210</v>
      </c>
      <c r="C924" s="23" t="s">
        <v>1209</v>
      </c>
      <c r="D924" s="23" t="s">
        <v>999</v>
      </c>
      <c r="E924" s="23" t="s">
        <v>1226</v>
      </c>
      <c r="F924" s="267"/>
      <c r="G924" s="279" t="s">
        <v>1282</v>
      </c>
      <c r="H924" s="279"/>
      <c r="I924" s="23" t="s">
        <v>935</v>
      </c>
      <c r="J924" s="281">
        <v>26979.17</v>
      </c>
      <c r="K924" s="267"/>
      <c r="M924" s="267"/>
      <c r="N924" s="351"/>
      <c r="AB924" s="282"/>
    </row>
    <row r="925" spans="2:28" s="23" customFormat="1" ht="17" x14ac:dyDescent="0.5">
      <c r="B925" s="23" t="s">
        <v>1210</v>
      </c>
      <c r="C925" s="23" t="s">
        <v>1209</v>
      </c>
      <c r="D925" s="23" t="s">
        <v>999</v>
      </c>
      <c r="E925" s="23" t="s">
        <v>1275</v>
      </c>
      <c r="F925" s="267"/>
      <c r="G925" s="279" t="s">
        <v>1282</v>
      </c>
      <c r="H925" s="279"/>
      <c r="I925" s="23" t="s">
        <v>935</v>
      </c>
      <c r="J925" s="281">
        <v>1119347</v>
      </c>
      <c r="K925" s="267"/>
      <c r="M925" s="267"/>
      <c r="N925" s="351"/>
      <c r="AB925" s="282"/>
    </row>
    <row r="926" spans="2:28" s="23" customFormat="1" ht="17" x14ac:dyDescent="0.5">
      <c r="B926" s="23" t="s">
        <v>1210</v>
      </c>
      <c r="C926" s="23" t="s">
        <v>1209</v>
      </c>
      <c r="D926" s="23" t="s">
        <v>1001</v>
      </c>
      <c r="E926" s="23" t="s">
        <v>1223</v>
      </c>
      <c r="F926" s="267"/>
      <c r="G926" s="279" t="s">
        <v>1282</v>
      </c>
      <c r="H926" s="279"/>
      <c r="I926" s="23" t="s">
        <v>935</v>
      </c>
      <c r="J926" s="281">
        <v>258562.91395126586</v>
      </c>
      <c r="K926" s="267"/>
      <c r="M926" s="267"/>
      <c r="N926" s="351"/>
    </row>
    <row r="927" spans="2:28" s="23" customFormat="1" ht="17" x14ac:dyDescent="0.5">
      <c r="B927" s="23" t="s">
        <v>1210</v>
      </c>
      <c r="C927" s="23" t="s">
        <v>1209</v>
      </c>
      <c r="D927" s="23" t="s">
        <v>1001</v>
      </c>
      <c r="E927" s="23" t="s">
        <v>1224</v>
      </c>
      <c r="F927" s="267"/>
      <c r="G927" s="279" t="s">
        <v>1282</v>
      </c>
      <c r="H927" s="279"/>
      <c r="I927" s="23" t="s">
        <v>935</v>
      </c>
      <c r="J927" s="281">
        <v>90682.92</v>
      </c>
      <c r="K927" s="267"/>
      <c r="M927" s="267"/>
      <c r="N927" s="351"/>
    </row>
    <row r="928" spans="2:28" s="23" customFormat="1" ht="17" x14ac:dyDescent="0.5">
      <c r="B928" s="23" t="s">
        <v>1210</v>
      </c>
      <c r="C928" s="23" t="s">
        <v>1209</v>
      </c>
      <c r="D928" s="23" t="s">
        <v>1001</v>
      </c>
      <c r="E928" s="23" t="s">
        <v>1256</v>
      </c>
      <c r="F928" s="267"/>
      <c r="G928" s="279" t="s">
        <v>1282</v>
      </c>
      <c r="H928" s="279"/>
      <c r="I928" s="23" t="s">
        <v>935</v>
      </c>
      <c r="J928" s="281">
        <v>10270257.438467668</v>
      </c>
      <c r="K928" s="267"/>
      <c r="M928" s="267"/>
      <c r="N928" s="351"/>
    </row>
    <row r="929" spans="2:14" s="23" customFormat="1" ht="17" x14ac:dyDescent="0.5">
      <c r="B929" s="23" t="s">
        <v>1210</v>
      </c>
      <c r="C929" s="23" t="s">
        <v>1209</v>
      </c>
      <c r="D929" s="23" t="s">
        <v>999</v>
      </c>
      <c r="E929" s="23" t="s">
        <v>1227</v>
      </c>
      <c r="F929" s="267"/>
      <c r="G929" s="279" t="s">
        <v>1282</v>
      </c>
      <c r="H929" s="279"/>
      <c r="I929" s="23" t="s">
        <v>935</v>
      </c>
      <c r="J929" s="281">
        <v>26979.17</v>
      </c>
      <c r="K929" s="267"/>
      <c r="M929" s="267"/>
      <c r="N929" s="351"/>
    </row>
    <row r="930" spans="2:14" s="23" customFormat="1" ht="17" x14ac:dyDescent="0.5">
      <c r="B930" s="23" t="s">
        <v>1213</v>
      </c>
      <c r="C930" s="23" t="s">
        <v>1212</v>
      </c>
      <c r="D930" s="23" t="s">
        <v>1002</v>
      </c>
      <c r="E930" s="23" t="s">
        <v>1242</v>
      </c>
      <c r="F930" s="267"/>
      <c r="G930" s="279" t="s">
        <v>1282</v>
      </c>
      <c r="H930" s="279"/>
      <c r="I930" s="23" t="s">
        <v>935</v>
      </c>
      <c r="J930" s="281">
        <v>3881194.9944910794</v>
      </c>
      <c r="K930" s="267"/>
      <c r="M930" s="267"/>
      <c r="N930" s="351"/>
    </row>
    <row r="931" spans="2:14" s="23" customFormat="1" ht="17" x14ac:dyDescent="0.5">
      <c r="B931" s="23" t="s">
        <v>1213</v>
      </c>
      <c r="C931" s="23" t="s">
        <v>1212</v>
      </c>
      <c r="D931" s="23" t="s">
        <v>1002</v>
      </c>
      <c r="E931" s="23" t="s">
        <v>1276</v>
      </c>
      <c r="F931" s="267"/>
      <c r="G931" s="279" t="s">
        <v>1282</v>
      </c>
      <c r="H931" s="279"/>
      <c r="I931" s="23" t="s">
        <v>935</v>
      </c>
      <c r="J931" s="281">
        <v>1271086.9052039518</v>
      </c>
      <c r="K931" s="267"/>
      <c r="M931" s="267"/>
      <c r="N931" s="351"/>
    </row>
    <row r="932" spans="2:14" s="23" customFormat="1" ht="17" x14ac:dyDescent="0.5">
      <c r="B932" s="23" t="s">
        <v>1213</v>
      </c>
      <c r="C932" s="23" t="s">
        <v>1212</v>
      </c>
      <c r="D932" s="23" t="s">
        <v>999</v>
      </c>
      <c r="E932" s="23" t="s">
        <v>1245</v>
      </c>
      <c r="F932" s="267"/>
      <c r="G932" s="279" t="s">
        <v>1282</v>
      </c>
      <c r="H932" s="279"/>
      <c r="I932" s="23" t="s">
        <v>935</v>
      </c>
      <c r="J932" s="281">
        <v>2233.6799999999998</v>
      </c>
      <c r="K932" s="267"/>
      <c r="M932" s="267"/>
      <c r="N932" s="351"/>
    </row>
    <row r="933" spans="2:14" s="23" customFormat="1" ht="17" x14ac:dyDescent="0.5">
      <c r="B933" s="23" t="s">
        <v>1213</v>
      </c>
      <c r="C933" s="23" t="s">
        <v>1212</v>
      </c>
      <c r="D933" s="23" t="s">
        <v>1010</v>
      </c>
      <c r="E933" s="23" t="s">
        <v>1246</v>
      </c>
      <c r="F933" s="267"/>
      <c r="G933" s="279" t="s">
        <v>1282</v>
      </c>
      <c r="H933" s="279"/>
      <c r="I933" s="23" t="s">
        <v>935</v>
      </c>
      <c r="J933" s="281">
        <v>2233.6799999999998</v>
      </c>
      <c r="K933" s="267"/>
      <c r="M933" s="267"/>
      <c r="N933" s="351"/>
    </row>
    <row r="934" spans="2:14" s="23" customFormat="1" ht="17" x14ac:dyDescent="0.5">
      <c r="B934" s="23" t="s">
        <v>1213</v>
      </c>
      <c r="C934" s="23" t="s">
        <v>1212</v>
      </c>
      <c r="D934" s="23" t="s">
        <v>1269</v>
      </c>
      <c r="E934" s="23" t="s">
        <v>1277</v>
      </c>
      <c r="F934" s="267"/>
      <c r="G934" s="279" t="s">
        <v>1282</v>
      </c>
      <c r="H934" s="279"/>
      <c r="I934" s="23" t="s">
        <v>935</v>
      </c>
      <c r="J934" s="281">
        <v>164813.03448</v>
      </c>
      <c r="K934" s="267"/>
      <c r="M934" s="267"/>
      <c r="N934" s="351"/>
    </row>
    <row r="935" spans="2:14" s="23" customFormat="1" ht="17" x14ac:dyDescent="0.5">
      <c r="B935" s="23" t="s">
        <v>1213</v>
      </c>
      <c r="C935" s="23" t="s">
        <v>1212</v>
      </c>
      <c r="D935" s="23" t="s">
        <v>999</v>
      </c>
      <c r="E935" s="23" t="s">
        <v>1271</v>
      </c>
      <c r="F935" s="267"/>
      <c r="G935" s="279" t="s">
        <v>1282</v>
      </c>
      <c r="H935" s="279"/>
      <c r="I935" s="23" t="s">
        <v>935</v>
      </c>
      <c r="J935" s="281">
        <v>2204287.71</v>
      </c>
      <c r="K935" s="267"/>
      <c r="M935" s="267"/>
      <c r="N935" s="351"/>
    </row>
    <row r="936" spans="2:14" s="23" customFormat="1" ht="17" x14ac:dyDescent="0.5">
      <c r="B936" s="23" t="s">
        <v>1213</v>
      </c>
      <c r="C936" s="23" t="s">
        <v>1212</v>
      </c>
      <c r="D936" s="23" t="s">
        <v>1008</v>
      </c>
      <c r="E936" s="23" t="s">
        <v>1270</v>
      </c>
      <c r="F936" s="267"/>
      <c r="G936" s="279" t="s">
        <v>1282</v>
      </c>
      <c r="H936" s="279"/>
      <c r="I936" s="23" t="s">
        <v>935</v>
      </c>
      <c r="J936" s="281">
        <v>1227546.1425000001</v>
      </c>
      <c r="K936" s="267"/>
      <c r="M936" s="267"/>
      <c r="N936" s="351"/>
    </row>
    <row r="937" spans="2:14" s="23" customFormat="1" ht="17" x14ac:dyDescent="0.5">
      <c r="B937" s="23" t="s">
        <v>1213</v>
      </c>
      <c r="C937" s="23" t="s">
        <v>1212</v>
      </c>
      <c r="D937" s="23" t="s">
        <v>1008</v>
      </c>
      <c r="E937" s="23" t="s">
        <v>1233</v>
      </c>
      <c r="F937" s="267"/>
      <c r="G937" s="279" t="s">
        <v>1282</v>
      </c>
      <c r="H937" s="279"/>
      <c r="I937" s="23" t="s">
        <v>935</v>
      </c>
      <c r="J937" s="281">
        <v>8063.58</v>
      </c>
      <c r="K937" s="267"/>
      <c r="M937" s="267"/>
      <c r="N937" s="351"/>
    </row>
    <row r="938" spans="2:14" s="23" customFormat="1" ht="17" x14ac:dyDescent="0.5">
      <c r="B938" s="23" t="s">
        <v>1213</v>
      </c>
      <c r="C938" s="23" t="s">
        <v>1212</v>
      </c>
      <c r="D938" s="23" t="s">
        <v>1008</v>
      </c>
      <c r="E938" s="23" t="s">
        <v>1236</v>
      </c>
      <c r="F938" s="267"/>
      <c r="G938" s="279" t="s">
        <v>1282</v>
      </c>
      <c r="H938" s="279"/>
      <c r="I938" s="23" t="s">
        <v>935</v>
      </c>
      <c r="J938" s="281">
        <v>326135.81999999902</v>
      </c>
      <c r="K938" s="267"/>
      <c r="M938" s="267"/>
      <c r="N938" s="351"/>
    </row>
    <row r="939" spans="2:14" s="23" customFormat="1" ht="17" x14ac:dyDescent="0.5">
      <c r="B939" s="23" t="s">
        <v>1213</v>
      </c>
      <c r="C939" s="23" t="s">
        <v>1212</v>
      </c>
      <c r="D939" s="23" t="s">
        <v>1001</v>
      </c>
      <c r="E939" s="23" t="s">
        <v>1224</v>
      </c>
      <c r="F939" s="267"/>
      <c r="G939" s="279" t="s">
        <v>1282</v>
      </c>
      <c r="H939" s="279"/>
      <c r="I939" s="23" t="s">
        <v>935</v>
      </c>
      <c r="J939" s="281">
        <v>73381.005484571986</v>
      </c>
      <c r="K939" s="267"/>
      <c r="M939" s="267"/>
      <c r="N939" s="351"/>
    </row>
    <row r="940" spans="2:14" s="23" customFormat="1" ht="17" x14ac:dyDescent="0.5">
      <c r="B940" s="23" t="s">
        <v>1213</v>
      </c>
      <c r="C940" s="23" t="s">
        <v>1212</v>
      </c>
      <c r="D940" s="23" t="s">
        <v>1001</v>
      </c>
      <c r="E940" s="23" t="s">
        <v>1256</v>
      </c>
      <c r="F940" s="267"/>
      <c r="G940" s="279" t="s">
        <v>1282</v>
      </c>
      <c r="H940" s="279"/>
      <c r="I940" s="23" t="s">
        <v>935</v>
      </c>
      <c r="J940" s="281">
        <v>240208.17755160428</v>
      </c>
      <c r="K940" s="267"/>
      <c r="M940" s="267"/>
      <c r="N940" s="351"/>
    </row>
    <row r="941" spans="2:14" s="23" customFormat="1" ht="17" x14ac:dyDescent="0.5">
      <c r="B941" s="23" t="s">
        <v>1213</v>
      </c>
      <c r="C941" s="23" t="s">
        <v>1212</v>
      </c>
      <c r="D941" s="23" t="s">
        <v>1001</v>
      </c>
      <c r="E941" s="23" t="s">
        <v>1257</v>
      </c>
      <c r="F941" s="267"/>
      <c r="G941" s="279" t="s">
        <v>1282</v>
      </c>
      <c r="H941" s="279"/>
      <c r="I941" s="23" t="s">
        <v>935</v>
      </c>
      <c r="J941" s="281">
        <v>39330.187059818971</v>
      </c>
      <c r="K941" s="267"/>
      <c r="M941" s="267"/>
      <c r="N941" s="351"/>
    </row>
    <row r="942" spans="2:14" s="23" customFormat="1" ht="17" x14ac:dyDescent="0.5">
      <c r="B942" s="23" t="s">
        <v>1213</v>
      </c>
      <c r="C942" s="23" t="s">
        <v>1212</v>
      </c>
      <c r="D942" s="23" t="s">
        <v>1011</v>
      </c>
      <c r="E942" s="23" t="s">
        <v>1267</v>
      </c>
      <c r="F942" s="267"/>
      <c r="G942" s="279" t="s">
        <v>1282</v>
      </c>
      <c r="H942" s="279"/>
      <c r="I942" s="23" t="s">
        <v>935</v>
      </c>
      <c r="J942" s="281">
        <v>736527.68549999991</v>
      </c>
      <c r="K942" s="267"/>
      <c r="M942" s="267"/>
      <c r="N942" s="351"/>
    </row>
    <row r="943" spans="2:14" s="23" customFormat="1" ht="17" x14ac:dyDescent="0.5">
      <c r="B943" s="23" t="s">
        <v>1215</v>
      </c>
      <c r="C943" s="23" t="s">
        <v>1214</v>
      </c>
      <c r="D943" s="23" t="s">
        <v>1002</v>
      </c>
      <c r="E943" s="23" t="s">
        <v>1276</v>
      </c>
      <c r="F943" s="267"/>
      <c r="G943" s="279" t="s">
        <v>1282</v>
      </c>
      <c r="H943" s="279"/>
      <c r="I943" s="23" t="s">
        <v>935</v>
      </c>
      <c r="J943" s="281">
        <v>28082398.04661582</v>
      </c>
      <c r="K943" s="267"/>
      <c r="M943" s="267"/>
      <c r="N943" s="351"/>
    </row>
    <row r="944" spans="2:14" s="23" customFormat="1" ht="17" x14ac:dyDescent="0.5">
      <c r="B944" s="23" t="s">
        <v>1215</v>
      </c>
      <c r="C944" s="23" t="s">
        <v>1214</v>
      </c>
      <c r="D944" s="23" t="s">
        <v>1002</v>
      </c>
      <c r="E944" s="23" t="s">
        <v>1242</v>
      </c>
      <c r="F944" s="267"/>
      <c r="G944" s="279" t="s">
        <v>1282</v>
      </c>
      <c r="H944" s="279"/>
      <c r="I944" s="23" t="s">
        <v>935</v>
      </c>
      <c r="J944" s="281">
        <v>47645371.191083461</v>
      </c>
      <c r="K944" s="267"/>
      <c r="M944" s="267"/>
      <c r="N944" s="351"/>
    </row>
    <row r="945" spans="2:14" s="23" customFormat="1" ht="17" x14ac:dyDescent="0.5">
      <c r="B945" s="23" t="s">
        <v>1215</v>
      </c>
      <c r="C945" s="23" t="s">
        <v>1214</v>
      </c>
      <c r="D945" s="23" t="s">
        <v>1010</v>
      </c>
      <c r="E945" s="23" t="s">
        <v>1246</v>
      </c>
      <c r="F945" s="267"/>
      <c r="G945" s="279" t="s">
        <v>1282</v>
      </c>
      <c r="H945" s="279"/>
      <c r="I945" s="23" t="s">
        <v>935</v>
      </c>
      <c r="J945" s="281">
        <v>553227.91999999899</v>
      </c>
      <c r="K945" s="267"/>
      <c r="M945" s="267"/>
      <c r="N945" s="351"/>
    </row>
    <row r="946" spans="2:14" s="23" customFormat="1" ht="17" x14ac:dyDescent="0.5">
      <c r="B946" s="23" t="s">
        <v>1215</v>
      </c>
      <c r="C946" s="23" t="s">
        <v>1214</v>
      </c>
      <c r="D946" s="23" t="s">
        <v>999</v>
      </c>
      <c r="E946" s="23" t="s">
        <v>1245</v>
      </c>
      <c r="F946" s="267"/>
      <c r="G946" s="279" t="s">
        <v>1282</v>
      </c>
      <c r="H946" s="279"/>
      <c r="I946" s="23" t="s">
        <v>935</v>
      </c>
      <c r="J946" s="281">
        <v>575097.91999999899</v>
      </c>
      <c r="K946" s="267"/>
      <c r="M946" s="267"/>
      <c r="N946" s="351"/>
    </row>
    <row r="947" spans="2:14" s="23" customFormat="1" ht="17" x14ac:dyDescent="0.5">
      <c r="B947" s="23" t="s">
        <v>1215</v>
      </c>
      <c r="C947" s="23" t="s">
        <v>1214</v>
      </c>
      <c r="D947" s="23" t="s">
        <v>1002</v>
      </c>
      <c r="E947" s="23" t="s">
        <v>1225</v>
      </c>
      <c r="F947" s="267"/>
      <c r="G947" s="279" t="s">
        <v>1282</v>
      </c>
      <c r="H947" s="279"/>
      <c r="I947" s="23" t="s">
        <v>935</v>
      </c>
      <c r="J947" s="281">
        <v>300000</v>
      </c>
      <c r="K947" s="267"/>
      <c r="M947" s="267"/>
      <c r="N947" s="351"/>
    </row>
    <row r="948" spans="2:14" s="23" customFormat="1" ht="17" x14ac:dyDescent="0.5">
      <c r="B948" s="23" t="s">
        <v>1215</v>
      </c>
      <c r="C948" s="23" t="s">
        <v>1214</v>
      </c>
      <c r="D948" s="23" t="s">
        <v>1001</v>
      </c>
      <c r="E948" s="23" t="s">
        <v>1256</v>
      </c>
      <c r="F948" s="267"/>
      <c r="G948" s="279" t="s">
        <v>1282</v>
      </c>
      <c r="H948" s="279"/>
      <c r="I948" s="23" t="s">
        <v>935</v>
      </c>
      <c r="J948" s="281">
        <v>161854507.61544743</v>
      </c>
      <c r="K948" s="267"/>
      <c r="M948" s="267"/>
      <c r="N948" s="351"/>
    </row>
    <row r="949" spans="2:14" s="23" customFormat="1" ht="17" x14ac:dyDescent="0.5">
      <c r="B949" s="23" t="s">
        <v>1215</v>
      </c>
      <c r="C949" s="23" t="s">
        <v>1214</v>
      </c>
      <c r="D949" s="23" t="s">
        <v>999</v>
      </c>
      <c r="E949" s="23" t="s">
        <v>1271</v>
      </c>
      <c r="F949" s="267"/>
      <c r="G949" s="279" t="s">
        <v>1282</v>
      </c>
      <c r="H949" s="279"/>
      <c r="I949" s="23" t="s">
        <v>935</v>
      </c>
      <c r="J949" s="281">
        <v>47196697.339000098</v>
      </c>
      <c r="K949" s="267"/>
      <c r="M949" s="267"/>
      <c r="N949" s="351"/>
    </row>
    <row r="950" spans="2:14" s="23" customFormat="1" ht="17" x14ac:dyDescent="0.5">
      <c r="B950" s="23" t="s">
        <v>1215</v>
      </c>
      <c r="C950" s="23" t="s">
        <v>1214</v>
      </c>
      <c r="D950" s="23" t="s">
        <v>1001</v>
      </c>
      <c r="E950" s="23" t="s">
        <v>1257</v>
      </c>
      <c r="F950" s="267"/>
      <c r="G950" s="279" t="s">
        <v>1282</v>
      </c>
      <c r="H950" s="279"/>
      <c r="I950" s="23" t="s">
        <v>935</v>
      </c>
      <c r="J950" s="281">
        <v>31466149.167630617</v>
      </c>
      <c r="K950" s="267"/>
      <c r="M950" s="267"/>
      <c r="N950" s="351"/>
    </row>
    <row r="951" spans="2:14" s="23" customFormat="1" ht="17" x14ac:dyDescent="0.5">
      <c r="B951" s="23" t="s">
        <v>1215</v>
      </c>
      <c r="C951" s="23" t="s">
        <v>1214</v>
      </c>
      <c r="D951" s="23" t="s">
        <v>1008</v>
      </c>
      <c r="E951" s="23" t="s">
        <v>1270</v>
      </c>
      <c r="F951" s="267"/>
      <c r="G951" s="279" t="s">
        <v>1282</v>
      </c>
      <c r="H951" s="279"/>
      <c r="I951" s="23" t="s">
        <v>935</v>
      </c>
      <c r="J951" s="281">
        <v>21048715.300000001</v>
      </c>
      <c r="K951" s="267"/>
      <c r="M951" s="267"/>
      <c r="N951" s="351"/>
    </row>
    <row r="952" spans="2:14" s="23" customFormat="1" ht="17" x14ac:dyDescent="0.5">
      <c r="B952" s="23" t="s">
        <v>1215</v>
      </c>
      <c r="C952" s="23" t="s">
        <v>1214</v>
      </c>
      <c r="D952" s="23" t="s">
        <v>1008</v>
      </c>
      <c r="E952" s="23" t="s">
        <v>1236</v>
      </c>
      <c r="F952" s="267"/>
      <c r="G952" s="279" t="s">
        <v>1282</v>
      </c>
      <c r="H952" s="279"/>
      <c r="I952" s="23" t="s">
        <v>935</v>
      </c>
      <c r="J952" s="281">
        <v>14494626.17999999</v>
      </c>
      <c r="K952" s="267"/>
      <c r="M952" s="267"/>
      <c r="N952" s="351"/>
    </row>
    <row r="953" spans="2:14" s="23" customFormat="1" ht="17" x14ac:dyDescent="0.5">
      <c r="B953" s="23" t="s">
        <v>1215</v>
      </c>
      <c r="C953" s="23" t="s">
        <v>1214</v>
      </c>
      <c r="D953" s="23" t="s">
        <v>1008</v>
      </c>
      <c r="E953" s="23" t="s">
        <v>1233</v>
      </c>
      <c r="F953" s="267"/>
      <c r="G953" s="279" t="s">
        <v>1282</v>
      </c>
      <c r="H953" s="279"/>
      <c r="I953" s="23" t="s">
        <v>935</v>
      </c>
      <c r="J953" s="281">
        <v>8310000</v>
      </c>
      <c r="K953" s="267"/>
      <c r="M953" s="267"/>
      <c r="N953" s="351"/>
    </row>
    <row r="954" spans="2:14" s="23" customFormat="1" ht="17" x14ac:dyDescent="0.5">
      <c r="B954" s="23" t="s">
        <v>1215</v>
      </c>
      <c r="C954" s="23" t="s">
        <v>1214</v>
      </c>
      <c r="D954" s="23" t="s">
        <v>1001</v>
      </c>
      <c r="E954" s="23" t="s">
        <v>1261</v>
      </c>
      <c r="F954" s="267"/>
      <c r="G954" s="279" t="s">
        <v>1282</v>
      </c>
      <c r="H954" s="279"/>
      <c r="I954" s="23" t="s">
        <v>935</v>
      </c>
      <c r="J954" s="281">
        <v>7403268.4699999997</v>
      </c>
      <c r="K954" s="267"/>
      <c r="M954" s="267"/>
      <c r="N954" s="351"/>
    </row>
    <row r="955" spans="2:14" s="23" customFormat="1" ht="17" x14ac:dyDescent="0.5">
      <c r="B955" s="23" t="s">
        <v>1215</v>
      </c>
      <c r="C955" s="23" t="s">
        <v>1214</v>
      </c>
      <c r="D955" s="23" t="s">
        <v>1229</v>
      </c>
      <c r="E955" s="23" t="s">
        <v>1250</v>
      </c>
      <c r="F955" s="267"/>
      <c r="G955" s="279" t="s">
        <v>1282</v>
      </c>
      <c r="H955" s="279"/>
      <c r="I955" s="23" t="s">
        <v>935</v>
      </c>
      <c r="J955" s="281">
        <v>7066592.4800000004</v>
      </c>
      <c r="K955" s="267"/>
      <c r="M955" s="267"/>
      <c r="N955" s="351"/>
    </row>
    <row r="956" spans="2:14" s="23" customFormat="1" ht="17" x14ac:dyDescent="0.5">
      <c r="B956" s="23" t="s">
        <v>1215</v>
      </c>
      <c r="C956" s="23" t="s">
        <v>1214</v>
      </c>
      <c r="D956" s="23" t="s">
        <v>1001</v>
      </c>
      <c r="E956" s="23" t="s">
        <v>1224</v>
      </c>
      <c r="F956" s="267"/>
      <c r="G956" s="279" t="s">
        <v>1282</v>
      </c>
      <c r="H956" s="279"/>
      <c r="I956" s="23" t="s">
        <v>935</v>
      </c>
      <c r="J956" s="281">
        <v>1777470.5132366279</v>
      </c>
      <c r="K956" s="267"/>
      <c r="M956" s="267"/>
      <c r="N956" s="351"/>
    </row>
    <row r="957" spans="2:14" s="23" customFormat="1" ht="17" x14ac:dyDescent="0.5">
      <c r="B957" s="23" t="s">
        <v>1215</v>
      </c>
      <c r="C957" s="23" t="s">
        <v>1214</v>
      </c>
      <c r="D957" s="23" t="s">
        <v>1011</v>
      </c>
      <c r="E957" s="23" t="s">
        <v>1267</v>
      </c>
      <c r="F957" s="267"/>
      <c r="G957" s="279" t="s">
        <v>1282</v>
      </c>
      <c r="H957" s="279"/>
      <c r="I957" s="23" t="s">
        <v>935</v>
      </c>
      <c r="J957" s="281">
        <v>1758690.5299999998</v>
      </c>
      <c r="K957" s="267"/>
      <c r="M957" s="267"/>
      <c r="N957" s="351"/>
    </row>
    <row r="958" spans="2:14" s="23" customFormat="1" ht="17" x14ac:dyDescent="0.5">
      <c r="B958" s="23" t="s">
        <v>1215</v>
      </c>
      <c r="C958" s="23" t="s">
        <v>1214</v>
      </c>
      <c r="D958" s="23" t="s">
        <v>1229</v>
      </c>
      <c r="E958" s="23" t="s">
        <v>1228</v>
      </c>
      <c r="F958" s="267"/>
      <c r="G958" s="279" t="s">
        <v>1282</v>
      </c>
      <c r="H958" s="279"/>
      <c r="I958" s="23" t="s">
        <v>935</v>
      </c>
      <c r="J958" s="281">
        <v>1257506</v>
      </c>
      <c r="K958" s="267"/>
      <c r="M958" s="267"/>
      <c r="N958" s="351"/>
    </row>
    <row r="959" spans="2:14" s="23" customFormat="1" ht="17" x14ac:dyDescent="0.5">
      <c r="B959" s="23" t="s">
        <v>1215</v>
      </c>
      <c r="C959" s="23" t="s">
        <v>1214</v>
      </c>
      <c r="D959" s="23" t="s">
        <v>1001</v>
      </c>
      <c r="E959" s="23" t="s">
        <v>1238</v>
      </c>
      <c r="F959" s="267"/>
      <c r="G959" s="279" t="s">
        <v>1282</v>
      </c>
      <c r="H959" s="279"/>
      <c r="I959" s="23" t="s">
        <v>935</v>
      </c>
      <c r="J959" s="281">
        <v>957784.12</v>
      </c>
      <c r="K959" s="267"/>
      <c r="M959" s="267"/>
      <c r="N959" s="351"/>
    </row>
    <row r="960" spans="2:14" s="23" customFormat="1" ht="17" x14ac:dyDescent="0.5">
      <c r="B960" s="23" t="s">
        <v>1215</v>
      </c>
      <c r="C960" s="23" t="s">
        <v>1214</v>
      </c>
      <c r="D960" s="23" t="s">
        <v>1269</v>
      </c>
      <c r="E960" s="23" t="s">
        <v>1277</v>
      </c>
      <c r="F960" s="267"/>
      <c r="G960" s="279" t="s">
        <v>1282</v>
      </c>
      <c r="H960" s="279"/>
      <c r="I960" s="23" t="s">
        <v>935</v>
      </c>
      <c r="J960" s="281">
        <v>859877.12483999995</v>
      </c>
      <c r="K960" s="267"/>
      <c r="M960" s="267"/>
      <c r="N960" s="351"/>
    </row>
    <row r="961" spans="2:14" s="23" customFormat="1" ht="17" x14ac:dyDescent="0.5">
      <c r="B961" s="23" t="s">
        <v>1215</v>
      </c>
      <c r="C961" s="23" t="s">
        <v>1214</v>
      </c>
      <c r="D961" s="23" t="s">
        <v>999</v>
      </c>
      <c r="E961" s="23" t="s">
        <v>1230</v>
      </c>
      <c r="F961" s="267"/>
      <c r="G961" s="279" t="s">
        <v>1282</v>
      </c>
      <c r="H961" s="279"/>
      <c r="I961" s="23" t="s">
        <v>935</v>
      </c>
      <c r="J961" s="281">
        <v>297245.16304579406</v>
      </c>
      <c r="K961" s="267"/>
      <c r="M961" s="267"/>
      <c r="N961" s="351"/>
    </row>
    <row r="962" spans="2:14" s="23" customFormat="1" ht="17" x14ac:dyDescent="0.5">
      <c r="B962" s="23" t="s">
        <v>1215</v>
      </c>
      <c r="C962" s="23" t="s">
        <v>1214</v>
      </c>
      <c r="D962" s="23" t="s">
        <v>1002</v>
      </c>
      <c r="E962" s="23" t="s">
        <v>1228</v>
      </c>
      <c r="F962" s="267"/>
      <c r="G962" s="279" t="s">
        <v>1282</v>
      </c>
      <c r="H962" s="279"/>
      <c r="I962" s="23" t="s">
        <v>935</v>
      </c>
      <c r="J962" s="281">
        <v>200000</v>
      </c>
      <c r="K962" s="267"/>
      <c r="M962" s="267"/>
      <c r="N962" s="351"/>
    </row>
    <row r="963" spans="2:14" s="23" customFormat="1" ht="17" x14ac:dyDescent="0.5">
      <c r="B963" s="23" t="s">
        <v>1215</v>
      </c>
      <c r="C963" s="23" t="s">
        <v>1214</v>
      </c>
      <c r="D963" s="23" t="s">
        <v>1012</v>
      </c>
      <c r="E963" s="23" t="s">
        <v>1255</v>
      </c>
      <c r="F963" s="267"/>
      <c r="G963" s="279" t="s">
        <v>1282</v>
      </c>
      <c r="H963" s="279"/>
      <c r="I963" s="23" t="s">
        <v>935</v>
      </c>
      <c r="J963" s="281">
        <v>136100</v>
      </c>
      <c r="K963" s="267"/>
      <c r="M963" s="267"/>
      <c r="N963" s="351"/>
    </row>
    <row r="964" spans="2:14" s="23" customFormat="1" ht="17" x14ac:dyDescent="0.5">
      <c r="B964" s="23" t="s">
        <v>1215</v>
      </c>
      <c r="C964" s="23" t="s">
        <v>1214</v>
      </c>
      <c r="D964" s="23" t="s">
        <v>1008</v>
      </c>
      <c r="E964" s="23" t="s">
        <v>1278</v>
      </c>
      <c r="F964" s="267"/>
      <c r="G964" s="279" t="s">
        <v>1282</v>
      </c>
      <c r="H964" s="279"/>
      <c r="I964" s="23" t="s">
        <v>935</v>
      </c>
      <c r="J964" s="281">
        <v>119421.14917305316</v>
      </c>
      <c r="K964" s="267"/>
      <c r="M964" s="267"/>
      <c r="N964" s="351"/>
    </row>
    <row r="965" spans="2:14" s="23" customFormat="1" ht="17" x14ac:dyDescent="0.5">
      <c r="B965" s="23" t="s">
        <v>1215</v>
      </c>
      <c r="C965" s="23" t="s">
        <v>1214</v>
      </c>
      <c r="D965" s="23" t="s">
        <v>1008</v>
      </c>
      <c r="E965" s="23" t="s">
        <v>1243</v>
      </c>
      <c r="F965" s="267"/>
      <c r="G965" s="279" t="s">
        <v>1282</v>
      </c>
      <c r="H965" s="279"/>
      <c r="I965" s="23" t="s">
        <v>935</v>
      </c>
      <c r="J965" s="281">
        <v>12755.12</v>
      </c>
      <c r="K965" s="267"/>
      <c r="M965" s="267"/>
      <c r="N965" s="351"/>
    </row>
    <row r="966" spans="2:14" s="23" customFormat="1" ht="17" x14ac:dyDescent="0.5">
      <c r="B966" s="23" t="s">
        <v>1215</v>
      </c>
      <c r="C966" s="23" t="s">
        <v>1214</v>
      </c>
      <c r="D966" s="23" t="s">
        <v>1010</v>
      </c>
      <c r="E966" s="23" t="s">
        <v>1251</v>
      </c>
      <c r="F966" s="267"/>
      <c r="G966" s="279" t="s">
        <v>1282</v>
      </c>
      <c r="H966" s="279"/>
      <c r="I966" s="23" t="s">
        <v>935</v>
      </c>
      <c r="J966" s="281">
        <v>5500</v>
      </c>
      <c r="K966" s="267"/>
      <c r="M966" s="267"/>
      <c r="N966" s="351"/>
    </row>
    <row r="967" spans="2:14" s="23" customFormat="1" ht="17" x14ac:dyDescent="0.5">
      <c r="B967" s="23" t="s">
        <v>1215</v>
      </c>
      <c r="C967" s="23" t="s">
        <v>1214</v>
      </c>
      <c r="D967" s="23" t="s">
        <v>1008</v>
      </c>
      <c r="E967" s="23" t="s">
        <v>1228</v>
      </c>
      <c r="F967" s="267"/>
      <c r="G967" s="279" t="s">
        <v>1282</v>
      </c>
      <c r="H967" s="279"/>
      <c r="I967" s="23" t="s">
        <v>935</v>
      </c>
      <c r="J967" s="281">
        <v>80</v>
      </c>
      <c r="K967" s="267"/>
      <c r="M967" s="267"/>
      <c r="N967" s="351"/>
    </row>
    <row r="968" spans="2:14" s="23" customFormat="1" ht="17" x14ac:dyDescent="0.5">
      <c r="B968" s="23" t="s">
        <v>1215</v>
      </c>
      <c r="C968" s="23" t="s">
        <v>1214</v>
      </c>
      <c r="D968" s="23" t="s">
        <v>1001</v>
      </c>
      <c r="E968" s="23" t="s">
        <v>1223</v>
      </c>
      <c r="F968" s="267"/>
      <c r="G968" s="279" t="s">
        <v>1282</v>
      </c>
      <c r="H968" s="279"/>
      <c r="I968" s="23" t="s">
        <v>935</v>
      </c>
      <c r="J968" s="281">
        <v>24.866233663462769</v>
      </c>
      <c r="K968" s="267"/>
      <c r="M968" s="267"/>
      <c r="N968" s="351"/>
    </row>
    <row r="969" spans="2:14" s="23" customFormat="1" ht="17" x14ac:dyDescent="0.5">
      <c r="B969" s="23" t="s">
        <v>1218</v>
      </c>
      <c r="C969" s="23" t="s">
        <v>1217</v>
      </c>
      <c r="D969" s="23" t="s">
        <v>1002</v>
      </c>
      <c r="E969" s="23" t="s">
        <v>1276</v>
      </c>
      <c r="F969" s="267"/>
      <c r="G969" s="279" t="s">
        <v>1282</v>
      </c>
      <c r="H969" s="279"/>
      <c r="I969" s="23" t="s">
        <v>935</v>
      </c>
      <c r="J969" s="281">
        <v>263403.92198637687</v>
      </c>
      <c r="K969" s="267"/>
      <c r="M969" s="267"/>
      <c r="N969" s="351"/>
    </row>
    <row r="970" spans="2:14" s="23" customFormat="1" ht="17" x14ac:dyDescent="0.5">
      <c r="B970" s="23" t="s">
        <v>1218</v>
      </c>
      <c r="C970" s="23" t="s">
        <v>1217</v>
      </c>
      <c r="D970" s="23" t="s">
        <v>1002</v>
      </c>
      <c r="E970" s="23" t="s">
        <v>1242</v>
      </c>
      <c r="F970" s="267"/>
      <c r="G970" s="279" t="s">
        <v>1282</v>
      </c>
      <c r="H970" s="279"/>
      <c r="I970" s="23" t="s">
        <v>935</v>
      </c>
      <c r="J970" s="281">
        <v>619654.10064585251</v>
      </c>
      <c r="K970" s="267"/>
      <c r="M970" s="267"/>
      <c r="N970" s="351"/>
    </row>
    <row r="971" spans="2:14" s="23" customFormat="1" ht="17" x14ac:dyDescent="0.5">
      <c r="B971" s="23" t="s">
        <v>1218</v>
      </c>
      <c r="C971" s="23" t="s">
        <v>1217</v>
      </c>
      <c r="D971" s="23" t="s">
        <v>1269</v>
      </c>
      <c r="E971" s="23" t="s">
        <v>1277</v>
      </c>
      <c r="F971" s="267"/>
      <c r="G971" s="279" t="s">
        <v>1282</v>
      </c>
      <c r="H971" s="279"/>
      <c r="I971" s="23" t="s">
        <v>935</v>
      </c>
      <c r="J971" s="281">
        <v>21986</v>
      </c>
      <c r="K971" s="267"/>
      <c r="M971" s="267"/>
      <c r="N971" s="351"/>
    </row>
    <row r="972" spans="2:14" s="23" customFormat="1" ht="17" x14ac:dyDescent="0.5">
      <c r="B972" s="23" t="s">
        <v>1218</v>
      </c>
      <c r="C972" s="23" t="s">
        <v>1217</v>
      </c>
      <c r="D972" s="23" t="s">
        <v>1010</v>
      </c>
      <c r="E972" s="23" t="s">
        <v>1251</v>
      </c>
      <c r="F972" s="267"/>
      <c r="G972" s="279" t="s">
        <v>1282</v>
      </c>
      <c r="H972" s="279"/>
      <c r="I972" s="23" t="s">
        <v>935</v>
      </c>
      <c r="J972" s="281">
        <v>7050</v>
      </c>
      <c r="K972" s="267"/>
      <c r="M972" s="267"/>
      <c r="N972" s="351"/>
    </row>
    <row r="973" spans="2:14" s="23" customFormat="1" ht="17" x14ac:dyDescent="0.5">
      <c r="B973" s="23" t="s">
        <v>1218</v>
      </c>
      <c r="C973" s="23" t="s">
        <v>1217</v>
      </c>
      <c r="D973" s="23" t="s">
        <v>1012</v>
      </c>
      <c r="E973" s="23" t="s">
        <v>1255</v>
      </c>
      <c r="F973" s="267"/>
      <c r="G973" s="279" t="s">
        <v>1282</v>
      </c>
      <c r="H973" s="279"/>
      <c r="I973" s="23" t="s">
        <v>935</v>
      </c>
      <c r="J973" s="281">
        <v>26275</v>
      </c>
      <c r="K973" s="267"/>
      <c r="M973" s="267"/>
      <c r="N973" s="351"/>
    </row>
    <row r="974" spans="2:14" s="23" customFormat="1" ht="17" x14ac:dyDescent="0.5">
      <c r="B974" s="23" t="s">
        <v>1218</v>
      </c>
      <c r="C974" s="23" t="s">
        <v>1217</v>
      </c>
      <c r="D974" s="23" t="s">
        <v>999</v>
      </c>
      <c r="E974" s="23" t="s">
        <v>1271</v>
      </c>
      <c r="F974" s="267"/>
      <c r="G974" s="279" t="s">
        <v>1282</v>
      </c>
      <c r="H974" s="279"/>
      <c r="I974" s="23" t="s">
        <v>935</v>
      </c>
      <c r="J974" s="281">
        <v>178899.58</v>
      </c>
      <c r="K974" s="267"/>
      <c r="M974" s="267"/>
      <c r="N974" s="351"/>
    </row>
    <row r="975" spans="2:14" s="23" customFormat="1" ht="17" x14ac:dyDescent="0.5">
      <c r="B975" s="23" t="s">
        <v>1218</v>
      </c>
      <c r="C975" s="23" t="s">
        <v>1217</v>
      </c>
      <c r="D975" s="23" t="s">
        <v>1008</v>
      </c>
      <c r="E975" s="23" t="s">
        <v>1228</v>
      </c>
      <c r="F975" s="267"/>
      <c r="G975" s="279" t="s">
        <v>1282</v>
      </c>
      <c r="H975" s="279"/>
      <c r="I975" s="23" t="s">
        <v>935</v>
      </c>
      <c r="J975" s="281">
        <v>5040</v>
      </c>
      <c r="K975" s="267"/>
      <c r="M975" s="267"/>
      <c r="N975" s="351"/>
    </row>
    <row r="976" spans="2:14" s="23" customFormat="1" ht="17" x14ac:dyDescent="0.5">
      <c r="B976" s="23" t="s">
        <v>1218</v>
      </c>
      <c r="C976" s="23" t="s">
        <v>1217</v>
      </c>
      <c r="D976" s="23" t="s">
        <v>1008</v>
      </c>
      <c r="E976" s="23" t="s">
        <v>1270</v>
      </c>
      <c r="F976" s="267"/>
      <c r="G976" s="279" t="s">
        <v>1282</v>
      </c>
      <c r="H976" s="279"/>
      <c r="I976" s="23" t="s">
        <v>935</v>
      </c>
      <c r="J976" s="281">
        <v>129597.91499999999</v>
      </c>
      <c r="K976" s="267"/>
      <c r="M976" s="267"/>
      <c r="N976" s="351"/>
    </row>
    <row r="977" spans="2:14" s="23" customFormat="1" ht="17" x14ac:dyDescent="0.5">
      <c r="B977" s="23" t="s">
        <v>1218</v>
      </c>
      <c r="C977" s="23" t="s">
        <v>1217</v>
      </c>
      <c r="D977" s="23" t="s">
        <v>1008</v>
      </c>
      <c r="E977" s="23" t="s">
        <v>1231</v>
      </c>
      <c r="F977" s="267"/>
      <c r="G977" s="279" t="s">
        <v>1282</v>
      </c>
      <c r="H977" s="279"/>
      <c r="I977" s="23" t="s">
        <v>935</v>
      </c>
      <c r="J977" s="281">
        <v>1087.5</v>
      </c>
      <c r="K977" s="267"/>
      <c r="M977" s="267"/>
      <c r="N977" s="351"/>
    </row>
    <row r="978" spans="2:14" s="23" customFormat="1" ht="17" x14ac:dyDescent="0.5">
      <c r="B978" s="23" t="s">
        <v>1218</v>
      </c>
      <c r="C978" s="23" t="s">
        <v>1217</v>
      </c>
      <c r="D978" s="23" t="s">
        <v>1008</v>
      </c>
      <c r="E978" s="23" t="s">
        <v>1236</v>
      </c>
      <c r="F978" s="267"/>
      <c r="G978" s="279" t="s">
        <v>1282</v>
      </c>
      <c r="H978" s="279"/>
      <c r="I978" s="23" t="s">
        <v>935</v>
      </c>
      <c r="J978" s="281">
        <v>96595.77</v>
      </c>
      <c r="K978" s="267"/>
      <c r="M978" s="267"/>
      <c r="N978" s="351"/>
    </row>
    <row r="979" spans="2:14" s="23" customFormat="1" ht="17" x14ac:dyDescent="0.5">
      <c r="B979" s="23" t="s">
        <v>1218</v>
      </c>
      <c r="C979" s="23" t="s">
        <v>1217</v>
      </c>
      <c r="D979" s="23" t="s">
        <v>1001</v>
      </c>
      <c r="E979" s="23" t="s">
        <v>1224</v>
      </c>
      <c r="F979" s="267"/>
      <c r="G979" s="279" t="s">
        <v>1282</v>
      </c>
      <c r="H979" s="279"/>
      <c r="I979" s="23" t="s">
        <v>935</v>
      </c>
      <c r="J979" s="281">
        <v>256128.31950523195</v>
      </c>
      <c r="K979" s="267"/>
      <c r="M979" s="267"/>
      <c r="N979" s="351"/>
    </row>
    <row r="980" spans="2:14" s="23" customFormat="1" ht="17" x14ac:dyDescent="0.5">
      <c r="B980" s="23" t="s">
        <v>1218</v>
      </c>
      <c r="C980" s="23" t="s">
        <v>1217</v>
      </c>
      <c r="D980" s="23" t="s">
        <v>1001</v>
      </c>
      <c r="E980" s="23" t="s">
        <v>1256</v>
      </c>
      <c r="F980" s="267"/>
      <c r="G980" s="279" t="s">
        <v>1282</v>
      </c>
      <c r="H980" s="279"/>
      <c r="I980" s="23" t="s">
        <v>935</v>
      </c>
      <c r="J980" s="281">
        <v>118473.20046993226</v>
      </c>
      <c r="K980" s="267"/>
      <c r="M980" s="267"/>
      <c r="N980" s="351"/>
    </row>
    <row r="981" spans="2:14" s="23" customFormat="1" ht="17" x14ac:dyDescent="0.5">
      <c r="B981" s="23" t="s">
        <v>1218</v>
      </c>
      <c r="C981" s="23" t="s">
        <v>1217</v>
      </c>
      <c r="D981" s="23" t="s">
        <v>1001</v>
      </c>
      <c r="E981" s="23" t="s">
        <v>1257</v>
      </c>
      <c r="F981" s="267"/>
      <c r="G981" s="279" t="s">
        <v>1282</v>
      </c>
      <c r="H981" s="279"/>
      <c r="I981" s="23" t="s">
        <v>935</v>
      </c>
      <c r="J981" s="281">
        <v>11570.915941781968</v>
      </c>
      <c r="K981" s="267"/>
      <c r="M981" s="267"/>
      <c r="N981" s="351"/>
    </row>
    <row r="982" spans="2:14" s="23" customFormat="1" ht="17" x14ac:dyDescent="0.5">
      <c r="B982" s="23" t="s">
        <v>1218</v>
      </c>
      <c r="C982" s="23" t="s">
        <v>1217</v>
      </c>
      <c r="D982" s="23" t="s">
        <v>1011</v>
      </c>
      <c r="E982" s="23" t="s">
        <v>1267</v>
      </c>
      <c r="F982" s="267"/>
      <c r="G982" s="279" t="s">
        <v>1282</v>
      </c>
      <c r="H982" s="279"/>
      <c r="I982" s="23" t="s">
        <v>935</v>
      </c>
      <c r="J982" s="281">
        <v>77758.748999999982</v>
      </c>
      <c r="K982" s="267"/>
      <c r="M982" s="267"/>
      <c r="N982" s="351"/>
    </row>
    <row r="983" spans="2:14" s="23" customFormat="1" ht="17" x14ac:dyDescent="0.5">
      <c r="B983" s="23" t="s">
        <v>1218</v>
      </c>
      <c r="C983" s="23" t="s">
        <v>1217</v>
      </c>
      <c r="D983" s="23" t="s">
        <v>999</v>
      </c>
      <c r="E983" s="23" t="s">
        <v>1245</v>
      </c>
      <c r="F983" s="267"/>
      <c r="G983" s="279" t="s">
        <v>1282</v>
      </c>
      <c r="H983" s="279"/>
      <c r="I983" s="23" t="s">
        <v>935</v>
      </c>
      <c r="J983" s="281">
        <v>763.54</v>
      </c>
      <c r="K983" s="267"/>
      <c r="M983" s="267"/>
      <c r="N983" s="351"/>
    </row>
    <row r="984" spans="2:14" s="23" customFormat="1" ht="17" x14ac:dyDescent="0.5">
      <c r="B984" s="23" t="s">
        <v>1218</v>
      </c>
      <c r="C984" s="23" t="s">
        <v>1217</v>
      </c>
      <c r="D984" s="23" t="s">
        <v>1010</v>
      </c>
      <c r="E984" s="23" t="s">
        <v>1246</v>
      </c>
      <c r="F984" s="267"/>
      <c r="G984" s="279" t="s">
        <v>1282</v>
      </c>
      <c r="H984" s="279"/>
      <c r="I984" s="23" t="s">
        <v>935</v>
      </c>
      <c r="J984" s="281">
        <v>678</v>
      </c>
      <c r="K984" s="267"/>
      <c r="M984" s="267"/>
      <c r="N984" s="351"/>
    </row>
    <row r="985" spans="2:14" ht="14.5" thickBot="1" x14ac:dyDescent="0.4">
      <c r="G985" s="321"/>
    </row>
    <row r="986" spans="2:14" ht="16.5" thickBot="1" x14ac:dyDescent="0.45">
      <c r="G986" s="321"/>
      <c r="I986" s="325" t="s">
        <v>758</v>
      </c>
      <c r="J986" s="354"/>
      <c r="K986" s="355">
        <f>SUMIF(Table10[Reporting currency],"USD",Table10[Revenue value])+(IFERROR(SUMIF(Table10[Reporting currency],"&lt;&gt;USD",Table10[Revenue value])/#REF!,0))</f>
        <v>2639966482.4698482</v>
      </c>
      <c r="L986" s="296"/>
    </row>
    <row r="987" spans="2:14" ht="16.5" thickBot="1" x14ac:dyDescent="0.45">
      <c r="G987" s="321"/>
      <c r="I987" s="354"/>
      <c r="J987" s="356"/>
      <c r="K987" s="357"/>
    </row>
    <row r="988" spans="2:14" ht="16.5" thickBot="1" x14ac:dyDescent="0.45">
      <c r="G988" s="321"/>
      <c r="I988" s="325" t="str">
        <f>"Total en "&amp;'[3]Partie 1 - Présentation'!E62</f>
        <v>Total en CDF</v>
      </c>
      <c r="J988" s="354"/>
      <c r="K988" s="358">
        <f>IF('[3]Partie 1 - Présentation'!$E$62="USD",0,SUMIF(Table10[Reporting currency],'[3]Partie 1 - Présentation'!E62,Table10[Revenue value]))+(IFERROR(SUMIF(Table10[Reporting currency],"USD",Table10[Revenue value])*'[3]Partie 1 - Présentation'!$E$63,0))</f>
        <v>4276745701601.1538</v>
      </c>
    </row>
    <row r="989" spans="2:14" ht="16" x14ac:dyDescent="0.4">
      <c r="G989" s="321"/>
      <c r="I989" s="356"/>
      <c r="J989" s="356"/>
      <c r="K989" s="357"/>
    </row>
    <row r="990" spans="2:14" x14ac:dyDescent="0.35">
      <c r="C990" s="267" t="s">
        <v>1283</v>
      </c>
    </row>
    <row r="991" spans="2:14" ht="22.5" x14ac:dyDescent="0.35">
      <c r="C991" s="329" t="s">
        <v>759</v>
      </c>
      <c r="D991" s="316"/>
      <c r="E991" s="316"/>
      <c r="F991" s="316"/>
      <c r="G991" s="316"/>
      <c r="H991" s="316"/>
      <c r="I991" s="316"/>
      <c r="J991" s="316"/>
      <c r="K991" s="316"/>
    </row>
    <row r="992" spans="2:14" x14ac:dyDescent="0.35">
      <c r="C992" s="331" t="s">
        <v>1284</v>
      </c>
      <c r="D992" s="332"/>
      <c r="E992" s="332"/>
      <c r="F992" s="332"/>
      <c r="G992" s="333"/>
      <c r="H992" s="332"/>
      <c r="I992" s="332"/>
      <c r="J992" s="333"/>
      <c r="K992" s="332"/>
    </row>
    <row r="993" spans="3:15" x14ac:dyDescent="0.35">
      <c r="C993" s="331"/>
      <c r="D993" s="332"/>
      <c r="E993" s="332"/>
      <c r="F993" s="332"/>
      <c r="G993" s="333"/>
      <c r="H993" s="332"/>
      <c r="I993" s="332"/>
      <c r="J993" s="359"/>
      <c r="K993" s="332"/>
    </row>
    <row r="994" spans="3:15" x14ac:dyDescent="0.35">
      <c r="C994" s="360">
        <f>SUBTOTAL(109,J376:J401)</f>
        <v>184204247.46414834</v>
      </c>
      <c r="D994" s="428" t="s">
        <v>775</v>
      </c>
      <c r="E994" s="428"/>
      <c r="F994" s="428"/>
      <c r="G994" s="428"/>
      <c r="H994" s="428"/>
      <c r="I994" s="428"/>
      <c r="J994" s="428"/>
      <c r="K994" s="428"/>
    </row>
    <row r="995" spans="3:15" x14ac:dyDescent="0.35">
      <c r="C995" s="331">
        <f>SUM(C994/K986)</f>
        <v>6.9775222029263853E-2</v>
      </c>
      <c r="D995" s="428" t="s">
        <v>775</v>
      </c>
      <c r="E995" s="428"/>
      <c r="F995" s="428"/>
      <c r="G995" s="428"/>
      <c r="H995" s="428"/>
      <c r="I995" s="428"/>
      <c r="J995" s="428"/>
      <c r="K995" s="428"/>
    </row>
    <row r="996" spans="3:15" x14ac:dyDescent="0.35">
      <c r="C996" s="331" t="s">
        <v>1285</v>
      </c>
      <c r="D996" s="428" t="s">
        <v>775</v>
      </c>
      <c r="E996" s="428"/>
      <c r="F996" s="428"/>
      <c r="G996" s="428"/>
      <c r="H996" s="428"/>
      <c r="I996" s="428"/>
      <c r="J996" s="428"/>
      <c r="K996" s="428"/>
    </row>
    <row r="997" spans="3:15" x14ac:dyDescent="0.35">
      <c r="C997" s="331" t="s">
        <v>1285</v>
      </c>
      <c r="D997" s="428" t="s">
        <v>775</v>
      </c>
      <c r="E997" s="428"/>
      <c r="F997" s="428"/>
      <c r="G997" s="428"/>
      <c r="H997" s="428"/>
      <c r="I997" s="428"/>
      <c r="J997" s="428"/>
      <c r="K997" s="428"/>
    </row>
    <row r="998" spans="3:15" x14ac:dyDescent="0.35">
      <c r="C998" s="331" t="s">
        <v>1285</v>
      </c>
      <c r="D998" s="332" t="s">
        <v>617</v>
      </c>
      <c r="E998" s="332"/>
      <c r="F998" s="332"/>
      <c r="G998" s="333"/>
      <c r="H998" s="332"/>
      <c r="I998" s="332"/>
      <c r="J998" s="332"/>
      <c r="K998" s="332"/>
    </row>
    <row r="999" spans="3:15" x14ac:dyDescent="0.35">
      <c r="C999" s="331"/>
      <c r="D999" s="332"/>
      <c r="E999" s="332"/>
      <c r="F999" s="332"/>
      <c r="G999" s="333"/>
      <c r="H999" s="332"/>
      <c r="I999" s="332"/>
      <c r="J999" s="332"/>
      <c r="K999" s="332"/>
    </row>
    <row r="1000" spans="3:15" ht="15" customHeight="1" thickBot="1" x14ac:dyDescent="0.4">
      <c r="C1000" s="263"/>
      <c r="D1000" s="263"/>
      <c r="E1000" s="263"/>
      <c r="F1000" s="263"/>
      <c r="G1000" s="263"/>
      <c r="H1000" s="263"/>
      <c r="I1000" s="263"/>
      <c r="J1000" s="263"/>
      <c r="K1000" s="263"/>
    </row>
    <row r="1002" spans="3:15" ht="14.25" hidden="1" customHeight="1" thickBot="1" x14ac:dyDescent="0.45">
      <c r="C1002" s="400" t="s">
        <v>997</v>
      </c>
      <c r="D1002" s="400"/>
      <c r="E1002" s="400"/>
      <c r="F1002" s="400"/>
      <c r="G1002" s="400"/>
      <c r="H1002" s="400"/>
      <c r="I1002" s="400"/>
      <c r="J1002" s="400"/>
      <c r="K1002" s="400"/>
      <c r="L1002" s="361"/>
      <c r="M1002" s="361"/>
      <c r="N1002" s="361"/>
      <c r="O1002" s="361"/>
    </row>
    <row r="1003" spans="3:15" ht="17.25" hidden="1" customHeight="1" thickBot="1" x14ac:dyDescent="0.45">
      <c r="C1003" s="401" t="s">
        <v>998</v>
      </c>
      <c r="D1003" s="401"/>
      <c r="E1003" s="401"/>
      <c r="F1003" s="401"/>
      <c r="G1003" s="401"/>
      <c r="H1003" s="401"/>
      <c r="I1003" s="401"/>
      <c r="J1003" s="401"/>
      <c r="K1003" s="401"/>
      <c r="L1003" s="362"/>
      <c r="M1003" s="362"/>
      <c r="N1003" s="362"/>
      <c r="O1003" s="362"/>
    </row>
    <row r="1004" spans="3:15" ht="13.5" hidden="1" customHeight="1" thickBot="1" x14ac:dyDescent="0.45">
      <c r="C1004" s="401" t="s">
        <v>8</v>
      </c>
      <c r="D1004" s="401"/>
      <c r="E1004" s="401"/>
      <c r="F1004" s="401"/>
      <c r="G1004" s="401"/>
      <c r="H1004" s="401"/>
      <c r="I1004" s="401"/>
      <c r="J1004" s="401"/>
      <c r="K1004" s="401"/>
      <c r="L1004" s="363"/>
      <c r="M1004" s="363"/>
      <c r="N1004" s="363"/>
      <c r="O1004" s="363"/>
    </row>
    <row r="1005" spans="3:15" ht="17.25" hidden="1" customHeight="1" x14ac:dyDescent="0.4">
      <c r="C1005" s="423" t="s">
        <v>9</v>
      </c>
      <c r="D1005" s="423"/>
      <c r="E1005" s="423"/>
      <c r="F1005" s="423"/>
      <c r="G1005" s="423"/>
      <c r="H1005" s="423"/>
      <c r="I1005" s="423"/>
      <c r="J1005" s="423"/>
      <c r="K1005" s="423"/>
      <c r="L1005" s="364"/>
      <c r="M1005" s="364"/>
      <c r="N1005" s="364"/>
      <c r="O1005" s="364"/>
    </row>
    <row r="1006" spans="3:15" ht="16.5" thickBot="1" x14ac:dyDescent="0.4">
      <c r="C1006" s="263"/>
      <c r="D1006" s="263"/>
      <c r="E1006" s="263"/>
      <c r="F1006" s="263"/>
      <c r="G1006" s="263"/>
      <c r="H1006" s="263"/>
      <c r="I1006" s="263"/>
      <c r="J1006" s="263"/>
      <c r="K1006" s="263"/>
    </row>
    <row r="1007" spans="3:15" x14ac:dyDescent="0.35">
      <c r="C1007" s="393" t="s">
        <v>11</v>
      </c>
      <c r="D1007" s="393"/>
      <c r="E1007" s="393"/>
      <c r="F1007" s="393"/>
      <c r="G1007" s="393"/>
      <c r="H1007" s="393"/>
      <c r="I1007" s="393"/>
      <c r="J1007" s="393"/>
      <c r="K1007" s="393"/>
    </row>
    <row r="1008" spans="3:15" x14ac:dyDescent="0.35">
      <c r="C1008" s="265" t="s">
        <v>12</v>
      </c>
      <c r="D1008" s="265"/>
      <c r="E1008" s="265"/>
      <c r="F1008" s="265"/>
      <c r="G1008" s="265"/>
      <c r="H1008" s="265"/>
      <c r="I1008" s="393"/>
      <c r="J1008" s="393"/>
      <c r="K1008" s="393"/>
    </row>
  </sheetData>
  <protectedRanges>
    <protectedRange algorithmName="SHA-512" hashValue="19r0bVvPR7yZA0UiYij7Tv1CBk3noIABvFePbLhCJ4nk3L6A+Fy+RdPPS3STf+a52x4pG2PQK4FAkXK9epnlIA==" saltValue="gQC4yrLvnbJqxYZ0KSEoZA==" spinCount="100000" sqref="I989 C985:D989 F985:G989 H15:H985 B15:C984" name="Government revenues_1"/>
    <protectedRange algorithmName="SHA-512" hashValue="19r0bVvPR7yZA0UiYij7Tv1CBk3noIABvFePbLhCJ4nk3L6A+Fy+RdPPS3STf+a52x4pG2PQK4FAkXK9epnlIA==" saltValue="gQC4yrLvnbJqxYZ0KSEoZA==" spinCount="100000" sqref="J986:J989" name="Government revenues_2"/>
  </protectedRanges>
  <mergeCells count="20">
    <mergeCell ref="I1008:K1008"/>
    <mergeCell ref="D997:K997"/>
    <mergeCell ref="C1002:K1002"/>
    <mergeCell ref="C1003:K1003"/>
    <mergeCell ref="C1004:K1004"/>
    <mergeCell ref="C1005:K1005"/>
    <mergeCell ref="C1007:K1007"/>
    <mergeCell ref="D996:K996"/>
    <mergeCell ref="C3:F3"/>
    <mergeCell ref="C4:G4"/>
    <mergeCell ref="I4:K8"/>
    <mergeCell ref="C5:G5"/>
    <mergeCell ref="C6:G6"/>
    <mergeCell ref="C7:G7"/>
    <mergeCell ref="C8:G8"/>
    <mergeCell ref="C9:K9"/>
    <mergeCell ref="C11:K11"/>
    <mergeCell ref="C13:K13"/>
    <mergeCell ref="D994:K994"/>
    <mergeCell ref="D995:K995"/>
  </mergeCells>
  <dataValidations count="10">
    <dataValidation allowBlank="1" showInputMessage="1" showErrorMessage="1" promptTitle="Nom de l'entreprise" prompt="Saisissez le nom de l'entreprise ici_x000a__x000a_Veuillez vous abstenir d'utiliser des acronymes et indiquez le nom complet" sqref="C15" xr:uid="{B24D2AC1-23ED-43F9-BAD6-77704A2BA2EF}"/>
    <dataValidation type="list" allowBlank="1" showInputMessage="1" showErrorMessage="1" sqref="D15:D984" xr:uid="{54AF813D-9D8C-45B5-BB99-D7FB2792FD84}">
      <formula1>Government_entities_list</formula1>
    </dataValidation>
    <dataValidation type="list" allowBlank="1" showInputMessage="1" showErrorMessage="1" sqref="C16:C984" xr:uid="{03C972E7-F533-4D19-8A22-99153CC38073}">
      <formula1>Companies_list</formula1>
    </dataValidation>
    <dataValidation allowBlank="1" showInputMessage="1" showErrorMessage="1" promptTitle="Volume en nature" prompt="Veuillez renseigner le volume en nature du flux de revenu, si applicable" sqref="L15:L984" xr:uid="{D79AC86D-2333-4A7E-9E4D-96272A5837D7}"/>
    <dataValidation type="list" allowBlank="1" showInputMessage="1" showErrorMessage="1" sqref="J15:J984" xr:uid="{0AC75F69-9A48-4C73-AB9C-8B8ADA50FEA7}">
      <formula1>"Simple_options_list"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I15:I984" xr:uid="{80C70E77-02A7-4782-876E-3657E6EA092F}">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D15:D984" xr:uid="{19855E68-DA27-46D0-9084-2CD89F5CEA75}">
      <formula1>Revenue_stream_list</formula1>
    </dataValidation>
    <dataValidation type="whole" errorStyle="warning" allowBlank="1" showInputMessage="1" showErrorMessage="1" errorTitle="Veuillez ne pas remplir" error="Ces cellules seront complétées automatiquement" sqref="K986 K988" xr:uid="{6FF8C24E-0E34-4903-AE0E-98F9B19FEB0F}">
      <formula1>44444</formula1>
      <formula2>44445</formula2>
    </dataValidation>
    <dataValidation allowBlank="1" showInputMessage="1" showErrorMessage="1" errorTitle="Veuillez ne pas modifier" error="Veuillez ne pas modifier ces cellules" sqref="C1008:E1008" xr:uid="{7297C003-F165-40D5-BED6-38608D074865}"/>
    <dataValidation type="whole" allowBlank="1" showInputMessage="1" showErrorMessage="1" errorTitle="Veuillez ne pas modifier" error="Veuillez ne pas modifier ces cellules" sqref="C1002:C1005 I1008:K1008" xr:uid="{6E532FD5-33CE-4583-AF2C-01F575E6A6F2}">
      <formula1>444</formula1>
      <formula2>445</formula2>
    </dataValidation>
  </dataValidations>
  <hyperlinks>
    <hyperlink ref="C13" r:id="rId1" location="r4-1" display="EITI Requirement 4.1" xr:uid="{DED6E43B-4358-41E4-903F-9C92020B40C1}"/>
    <hyperlink ref="C9:K9" r:id="rId2" display="If you have any questions, please contact data@eiti.org" xr:uid="{E7E81766-6411-43C4-B861-C3464E8CA3AE}"/>
    <hyperlink ref="C1004:H1004" r:id="rId3" display="Pour la version la plus récente des modèles de données résumées, consultez https://eiti.org/fr/document/modele-donnees-resumees-itie" xr:uid="{77AE453D-FB64-4678-BE11-BFE71B91B18C}"/>
    <hyperlink ref="C1003:H1003" r:id="rId4" display="Vous voulez en savoir plus sur votre pays ? Vérifiez si votre pays met en œuvre la Norme ITIE en visitant https://eiti.org/countries" xr:uid="{DB978831-00AE-491A-A173-FE61B20A76AE}"/>
    <hyperlink ref="C1005:H1005" r:id="rId5" display="Give us your feedback or report a conflict in the data! Write to us at  data@eiti.org" xr:uid="{7C6CAA47-7C0F-4F8C-A024-4D0825B8C348}"/>
    <hyperlink ref="C13:K13" r:id="rId6" location="r4-1" display="Exigence ITIE 4.1.c: Paiements des entreprises ;  Exigence ITIE 4.7: Déclaration par projet" xr:uid="{21E36FDA-B49E-4990-88DF-1D89F058AEC1}"/>
  </hyperlinks>
  <pageMargins left="0.7" right="0.7" top="0.75" bottom="0.75" header="0.3" footer="0.3"/>
  <pageSetup paperSize="9" orientation="portrait" r:id="rId7"/>
  <tableParts count="1">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A3B3F-CA15-4FB2-AEB4-2F422A344311}">
  <sheetPr codeName="Sheet7"/>
  <dimension ref="A1:AE246"/>
  <sheetViews>
    <sheetView topLeftCell="I7" zoomScale="70" zoomScaleNormal="70" workbookViewId="0">
      <selection activeCell="P73" sqref="P73"/>
    </sheetView>
  </sheetViews>
  <sheetFormatPr defaultColWidth="26.1796875" defaultRowHeight="14" x14ac:dyDescent="0.35"/>
  <cols>
    <col min="1" max="6" width="26.1796875" style="23"/>
    <col min="7" max="7" width="29" style="23" customWidth="1"/>
    <col min="8" max="9" width="26.1796875" style="23"/>
    <col min="10" max="10" width="18.81640625" style="23" customWidth="1"/>
    <col min="11" max="11" width="29.81640625" style="23" customWidth="1"/>
    <col min="12" max="12" width="4" style="23" customWidth="1"/>
    <col min="13" max="13" width="3.81640625" style="23" customWidth="1"/>
    <col min="14" max="16" width="26.1796875" style="23"/>
    <col min="17" max="17" width="6.81640625" style="23" customWidth="1"/>
    <col min="18" max="18" width="5.1796875" style="23" customWidth="1"/>
    <col min="19" max="19" width="26.1796875" style="23"/>
    <col min="20" max="20" width="39.1796875" style="23" customWidth="1"/>
    <col min="21" max="25" width="26.1796875" style="23"/>
    <col min="26" max="26" width="8.81640625" style="23" customWidth="1"/>
    <col min="27" max="27" width="26.1796875" style="23"/>
    <col min="28" max="28" width="8.453125" style="23" customWidth="1"/>
    <col min="29" max="16384" width="26.1796875" style="23"/>
  </cols>
  <sheetData>
    <row r="1" spans="1:31" ht="28" x14ac:dyDescent="0.35">
      <c r="A1" s="365" t="s">
        <v>1286</v>
      </c>
      <c r="B1" s="133"/>
      <c r="C1" s="133"/>
      <c r="D1" s="133"/>
      <c r="E1" s="133"/>
      <c r="F1" s="133"/>
      <c r="G1" s="133"/>
      <c r="H1" s="133"/>
      <c r="I1" s="365" t="s">
        <v>1287</v>
      </c>
      <c r="J1" s="133"/>
      <c r="K1" s="365" t="s">
        <v>1288</v>
      </c>
      <c r="L1" s="133"/>
      <c r="M1" s="133"/>
      <c r="N1" s="365" t="s">
        <v>1289</v>
      </c>
      <c r="O1" s="365"/>
      <c r="P1" s="133"/>
      <c r="Q1" s="133"/>
      <c r="R1" s="133"/>
      <c r="S1" s="365" t="s">
        <v>1290</v>
      </c>
      <c r="T1" s="133"/>
      <c r="U1" s="133"/>
      <c r="V1" s="133"/>
      <c r="W1" s="133"/>
      <c r="X1" s="133"/>
      <c r="Y1" s="133"/>
      <c r="Z1" s="133"/>
      <c r="AA1" s="365" t="s">
        <v>1291</v>
      </c>
      <c r="AB1" s="133"/>
      <c r="AC1" s="365" t="s">
        <v>1292</v>
      </c>
      <c r="AE1" s="365" t="s">
        <v>1293</v>
      </c>
    </row>
    <row r="2" spans="1:31" ht="29" x14ac:dyDescent="0.35">
      <c r="A2" s="365" t="s">
        <v>1294</v>
      </c>
      <c r="B2" s="365" t="s">
        <v>1295</v>
      </c>
      <c r="C2" s="365" t="s">
        <v>1296</v>
      </c>
      <c r="D2" s="365" t="s">
        <v>1297</v>
      </c>
      <c r="E2" s="365" t="s">
        <v>1298</v>
      </c>
      <c r="F2" s="365" t="s">
        <v>1299</v>
      </c>
      <c r="G2" s="365" t="s">
        <v>1300</v>
      </c>
      <c r="H2" s="133"/>
      <c r="I2" s="133" t="s">
        <v>1301</v>
      </c>
      <c r="J2" s="133"/>
      <c r="K2" s="133" t="s">
        <v>1301</v>
      </c>
      <c r="L2" s="133"/>
      <c r="M2" s="133"/>
      <c r="N2" s="366" t="s">
        <v>1302</v>
      </c>
      <c r="O2" s="366" t="s">
        <v>1303</v>
      </c>
      <c r="P2" s="366" t="s">
        <v>1304</v>
      </c>
      <c r="Q2" s="133"/>
      <c r="R2" s="133"/>
      <c r="S2" s="365" t="s">
        <v>1305</v>
      </c>
      <c r="T2" s="365" t="s">
        <v>1306</v>
      </c>
      <c r="U2" s="365" t="s">
        <v>1307</v>
      </c>
      <c r="V2" s="365" t="s">
        <v>1308</v>
      </c>
      <c r="W2" s="365" t="s">
        <v>1309</v>
      </c>
      <c r="X2" s="365" t="s">
        <v>1310</v>
      </c>
      <c r="Y2" s="365" t="s">
        <v>1311</v>
      </c>
      <c r="Z2" s="133"/>
      <c r="AA2" s="365" t="s">
        <v>1312</v>
      </c>
      <c r="AB2" s="133"/>
      <c r="AC2" s="133" t="s">
        <v>1313</v>
      </c>
      <c r="AE2" s="23" t="s">
        <v>628</v>
      </c>
    </row>
    <row r="3" spans="1:31" ht="42" x14ac:dyDescent="0.35">
      <c r="A3" s="133" t="s">
        <v>163</v>
      </c>
      <c r="B3" s="133" t="s">
        <v>1314</v>
      </c>
      <c r="C3" s="133" t="s">
        <v>1315</v>
      </c>
      <c r="D3" s="133" t="s">
        <v>1316</v>
      </c>
      <c r="E3" s="133" t="s">
        <v>1317</v>
      </c>
      <c r="F3" s="133">
        <v>971</v>
      </c>
      <c r="G3" s="133" t="s">
        <v>315</v>
      </c>
      <c r="H3" s="133"/>
      <c r="I3" s="133" t="s">
        <v>60</v>
      </c>
      <c r="J3" s="133"/>
      <c r="K3" s="367" t="s">
        <v>67</v>
      </c>
      <c r="L3" s="133"/>
      <c r="M3" s="133"/>
      <c r="N3" s="368" t="s">
        <v>1318</v>
      </c>
      <c r="O3" s="133" t="s">
        <v>670</v>
      </c>
      <c r="P3" s="133" t="s">
        <v>1319</v>
      </c>
      <c r="Q3" s="133"/>
      <c r="R3" s="133"/>
      <c r="S3" s="133" t="s">
        <v>718</v>
      </c>
      <c r="T3" s="133" t="s">
        <v>1320</v>
      </c>
      <c r="U3" s="133" t="s">
        <v>1321</v>
      </c>
      <c r="V3" s="133" t="s">
        <v>1322</v>
      </c>
      <c r="W3" s="133" t="s">
        <v>1323</v>
      </c>
      <c r="X3" s="133" t="s">
        <v>718</v>
      </c>
      <c r="Y3" s="133" t="s">
        <v>718</v>
      </c>
      <c r="Z3" s="133"/>
      <c r="AA3" s="133" t="s">
        <v>618</v>
      </c>
      <c r="AB3" s="133"/>
      <c r="AC3" s="133" t="s">
        <v>623</v>
      </c>
      <c r="AE3" s="23" t="s">
        <v>629</v>
      </c>
    </row>
    <row r="4" spans="1:31" ht="42" x14ac:dyDescent="0.35">
      <c r="A4" s="23" t="s">
        <v>265</v>
      </c>
      <c r="B4" s="23" t="s">
        <v>1324</v>
      </c>
      <c r="C4" s="23" t="s">
        <v>1325</v>
      </c>
      <c r="D4" s="23" t="s">
        <v>1326</v>
      </c>
      <c r="E4" s="23" t="s">
        <v>1327</v>
      </c>
      <c r="F4" s="23">
        <v>710</v>
      </c>
      <c r="G4" s="23" t="s">
        <v>1328</v>
      </c>
      <c r="H4" s="133"/>
      <c r="I4" s="133" t="s">
        <v>62</v>
      </c>
      <c r="J4" s="133"/>
      <c r="K4" s="133" t="s">
        <v>1329</v>
      </c>
      <c r="L4" s="133"/>
      <c r="M4" s="133"/>
      <c r="N4" s="368" t="s">
        <v>1330</v>
      </c>
      <c r="O4" s="133" t="s">
        <v>658</v>
      </c>
      <c r="P4" s="133" t="s">
        <v>1331</v>
      </c>
      <c r="Q4" s="133"/>
      <c r="R4" s="133"/>
      <c r="S4" s="133" t="s">
        <v>719</v>
      </c>
      <c r="T4" s="133" t="s">
        <v>1332</v>
      </c>
      <c r="U4" s="133" t="s">
        <v>1333</v>
      </c>
      <c r="V4" s="133" t="s">
        <v>1322</v>
      </c>
      <c r="W4" s="133" t="s">
        <v>1334</v>
      </c>
      <c r="X4" s="133" t="s">
        <v>719</v>
      </c>
      <c r="Y4" s="133" t="s">
        <v>719</v>
      </c>
      <c r="Z4" s="133"/>
      <c r="AA4" s="133" t="s">
        <v>36</v>
      </c>
      <c r="AB4" s="133"/>
      <c r="AC4" s="133" t="s">
        <v>624</v>
      </c>
      <c r="AE4" s="23" t="s">
        <v>630</v>
      </c>
    </row>
    <row r="5" spans="1:31" ht="28" x14ac:dyDescent="0.35">
      <c r="A5" s="133" t="s">
        <v>291</v>
      </c>
      <c r="B5" s="133" t="s">
        <v>1335</v>
      </c>
      <c r="C5" s="133" t="s">
        <v>1336</v>
      </c>
      <c r="D5" s="133" t="s">
        <v>1337</v>
      </c>
      <c r="E5" s="133" t="s">
        <v>1338</v>
      </c>
      <c r="F5" s="133">
        <v>8</v>
      </c>
      <c r="G5" s="133" t="s">
        <v>316</v>
      </c>
      <c r="H5" s="133"/>
      <c r="I5" s="133" t="s">
        <v>63</v>
      </c>
      <c r="J5" s="133"/>
      <c r="K5" s="133" t="s">
        <v>70</v>
      </c>
      <c r="L5" s="133"/>
      <c r="M5" s="133"/>
      <c r="N5" s="368" t="s">
        <v>1339</v>
      </c>
      <c r="O5" s="133" t="s">
        <v>648</v>
      </c>
      <c r="P5" s="133" t="s">
        <v>1340</v>
      </c>
      <c r="Q5" s="133"/>
      <c r="R5" s="133"/>
      <c r="S5" s="133" t="s">
        <v>720</v>
      </c>
      <c r="T5" s="133" t="s">
        <v>1341</v>
      </c>
      <c r="U5" s="133" t="s">
        <v>1342</v>
      </c>
      <c r="V5" s="133" t="s">
        <v>1322</v>
      </c>
      <c r="W5" s="133" t="s">
        <v>720</v>
      </c>
      <c r="X5" s="133" t="s">
        <v>720</v>
      </c>
      <c r="Y5" s="133" t="s">
        <v>720</v>
      </c>
      <c r="Z5" s="133"/>
      <c r="AA5" s="133" t="s">
        <v>38</v>
      </c>
      <c r="AB5" s="133"/>
      <c r="AC5" s="133" t="s">
        <v>625</v>
      </c>
      <c r="AE5" s="23" t="s">
        <v>631</v>
      </c>
    </row>
    <row r="6" spans="1:31" x14ac:dyDescent="0.35">
      <c r="A6" s="133" t="s">
        <v>78</v>
      </c>
      <c r="B6" s="133" t="s">
        <v>1343</v>
      </c>
      <c r="C6" s="133" t="s">
        <v>1344</v>
      </c>
      <c r="D6" s="133" t="s">
        <v>1345</v>
      </c>
      <c r="E6" s="133" t="s">
        <v>1346</v>
      </c>
      <c r="F6" s="133">
        <v>12</v>
      </c>
      <c r="G6" s="133" t="s">
        <v>353</v>
      </c>
      <c r="H6" s="133"/>
      <c r="I6" s="133" t="s">
        <v>65</v>
      </c>
      <c r="J6" s="133"/>
      <c r="K6" s="133" t="s">
        <v>54</v>
      </c>
      <c r="L6" s="133"/>
      <c r="M6" s="133"/>
      <c r="N6" s="368" t="s">
        <v>1347</v>
      </c>
      <c r="O6" s="133" t="s">
        <v>703</v>
      </c>
      <c r="P6" s="133" t="s">
        <v>498</v>
      </c>
      <c r="Q6" s="133"/>
      <c r="R6" s="133"/>
      <c r="S6" s="133" t="s">
        <v>722</v>
      </c>
      <c r="T6" s="133" t="s">
        <v>1348</v>
      </c>
      <c r="U6" s="133" t="s">
        <v>1349</v>
      </c>
      <c r="V6" s="133" t="s">
        <v>1322</v>
      </c>
      <c r="W6" s="133" t="s">
        <v>722</v>
      </c>
      <c r="X6" s="133" t="s">
        <v>722</v>
      </c>
      <c r="Y6" s="133" t="s">
        <v>722</v>
      </c>
      <c r="Z6" s="133"/>
      <c r="AA6" s="133" t="s">
        <v>620</v>
      </c>
      <c r="AB6" s="133"/>
      <c r="AC6" s="133" t="s">
        <v>626</v>
      </c>
      <c r="AE6" s="23" t="s">
        <v>633</v>
      </c>
    </row>
    <row r="7" spans="1:31" ht="56" x14ac:dyDescent="0.35">
      <c r="A7" s="23" t="s">
        <v>129</v>
      </c>
      <c r="B7" s="23" t="s">
        <v>1350</v>
      </c>
      <c r="C7" s="23" t="s">
        <v>1351</v>
      </c>
      <c r="D7" s="23" t="s">
        <v>1352</v>
      </c>
      <c r="E7" s="23" t="s">
        <v>1353</v>
      </c>
      <c r="F7" s="23">
        <v>978</v>
      </c>
      <c r="G7" s="23" t="s">
        <v>357</v>
      </c>
      <c r="H7" s="133"/>
      <c r="I7" s="133" t="s">
        <v>66</v>
      </c>
      <c r="J7" s="133"/>
      <c r="K7" s="133" t="s">
        <v>71</v>
      </c>
      <c r="L7" s="133"/>
      <c r="N7" s="368" t="s">
        <v>1354</v>
      </c>
      <c r="O7" s="133" t="s">
        <v>1355</v>
      </c>
      <c r="P7" s="133" t="s">
        <v>1356</v>
      </c>
      <c r="Q7" s="133"/>
      <c r="R7" s="133"/>
      <c r="S7" s="133" t="s">
        <v>723</v>
      </c>
      <c r="T7" s="133" t="s">
        <v>1357</v>
      </c>
      <c r="U7" s="133" t="s">
        <v>1358</v>
      </c>
      <c r="V7" s="133" t="s">
        <v>1322</v>
      </c>
      <c r="W7" s="133" t="s">
        <v>1359</v>
      </c>
      <c r="X7" s="133" t="s">
        <v>1360</v>
      </c>
      <c r="Y7" s="133" t="s">
        <v>1360</v>
      </c>
      <c r="Z7" s="133"/>
      <c r="AA7" s="133" t="s">
        <v>66</v>
      </c>
      <c r="AB7" s="133"/>
      <c r="AC7" s="133" t="s">
        <v>622</v>
      </c>
      <c r="AE7" s="23" t="s">
        <v>634</v>
      </c>
    </row>
    <row r="8" spans="1:31" ht="28" x14ac:dyDescent="0.35">
      <c r="A8" s="133" t="s">
        <v>101</v>
      </c>
      <c r="B8" s="133" t="s">
        <v>1361</v>
      </c>
      <c r="C8" s="133" t="s">
        <v>1362</v>
      </c>
      <c r="D8" s="133" t="s">
        <v>1363</v>
      </c>
      <c r="E8" s="133" t="s">
        <v>1353</v>
      </c>
      <c r="F8" s="133">
        <v>978</v>
      </c>
      <c r="G8" s="133" t="s">
        <v>357</v>
      </c>
      <c r="H8" s="133"/>
      <c r="I8" s="133"/>
      <c r="J8" s="133"/>
      <c r="K8" s="133"/>
      <c r="L8" s="133"/>
      <c r="M8" s="133"/>
      <c r="N8" s="368" t="s">
        <v>1364</v>
      </c>
      <c r="O8" s="133" t="s">
        <v>643</v>
      </c>
      <c r="P8" s="133" t="s">
        <v>1365</v>
      </c>
      <c r="Q8" s="133"/>
      <c r="R8" s="133"/>
      <c r="S8" s="133" t="s">
        <v>724</v>
      </c>
      <c r="T8" s="133" t="s">
        <v>1366</v>
      </c>
      <c r="U8" s="133" t="s">
        <v>1367</v>
      </c>
      <c r="V8" s="133" t="s">
        <v>1322</v>
      </c>
      <c r="W8" s="133" t="s">
        <v>1359</v>
      </c>
      <c r="X8" s="133" t="s">
        <v>724</v>
      </c>
      <c r="Y8" s="133" t="s">
        <v>724</v>
      </c>
      <c r="Z8" s="133"/>
      <c r="AA8" s="133" t="s">
        <v>621</v>
      </c>
      <c r="AB8" s="133"/>
      <c r="AC8" s="133" t="s">
        <v>66</v>
      </c>
    </row>
    <row r="9" spans="1:31" ht="56" x14ac:dyDescent="0.35">
      <c r="A9" s="133" t="s">
        <v>116</v>
      </c>
      <c r="B9" s="133" t="s">
        <v>1368</v>
      </c>
      <c r="C9" s="133" t="s">
        <v>1369</v>
      </c>
      <c r="D9" s="133" t="s">
        <v>1370</v>
      </c>
      <c r="E9" s="133" t="s">
        <v>1371</v>
      </c>
      <c r="F9" s="133">
        <v>973</v>
      </c>
      <c r="G9" s="133" t="s">
        <v>319</v>
      </c>
      <c r="H9" s="133"/>
      <c r="I9" s="365" t="s">
        <v>1372</v>
      </c>
      <c r="J9" s="133"/>
      <c r="K9" s="133"/>
      <c r="L9" s="133"/>
      <c r="M9" s="133"/>
      <c r="N9" s="368" t="s">
        <v>1373</v>
      </c>
      <c r="O9" s="133" t="s">
        <v>681</v>
      </c>
      <c r="P9" s="133" t="s">
        <v>944</v>
      </c>
      <c r="Q9" s="133"/>
      <c r="R9" s="133"/>
      <c r="S9" s="133" t="s">
        <v>726</v>
      </c>
      <c r="T9" s="133" t="s">
        <v>1374</v>
      </c>
      <c r="U9" s="133" t="s">
        <v>1375</v>
      </c>
      <c r="V9" s="133" t="s">
        <v>1322</v>
      </c>
      <c r="W9" s="133" t="s">
        <v>1359</v>
      </c>
      <c r="X9" s="133" t="s">
        <v>1376</v>
      </c>
      <c r="Y9" s="133" t="s">
        <v>726</v>
      </c>
      <c r="Z9" s="133"/>
      <c r="AA9" s="133" t="s">
        <v>622</v>
      </c>
      <c r="AB9" s="133"/>
      <c r="AC9" s="133"/>
    </row>
    <row r="10" spans="1:31" ht="56" x14ac:dyDescent="0.35">
      <c r="A10" s="133" t="s">
        <v>246</v>
      </c>
      <c r="B10" s="133" t="s">
        <v>1377</v>
      </c>
      <c r="C10" s="133" t="s">
        <v>1378</v>
      </c>
      <c r="D10" s="133" t="s">
        <v>1379</v>
      </c>
      <c r="E10" s="133" t="s">
        <v>1380</v>
      </c>
      <c r="F10" s="133">
        <v>951</v>
      </c>
      <c r="G10" s="133" t="s">
        <v>1381</v>
      </c>
      <c r="H10" s="133"/>
      <c r="I10" s="369" t="s">
        <v>1382</v>
      </c>
      <c r="J10" s="369" t="s">
        <v>1383</v>
      </c>
      <c r="K10" s="370" t="s">
        <v>1384</v>
      </c>
      <c r="L10" s="133"/>
      <c r="M10" s="133"/>
      <c r="N10" s="368" t="s">
        <v>1385</v>
      </c>
      <c r="O10" s="133" t="s">
        <v>642</v>
      </c>
      <c r="P10" s="133" t="s">
        <v>1386</v>
      </c>
      <c r="Q10" s="133"/>
      <c r="R10" s="133"/>
      <c r="S10" s="133" t="s">
        <v>728</v>
      </c>
      <c r="T10" s="133" t="s">
        <v>1387</v>
      </c>
      <c r="U10" s="133" t="s">
        <v>1388</v>
      </c>
      <c r="V10" s="133" t="s">
        <v>1322</v>
      </c>
      <c r="W10" s="133" t="s">
        <v>1359</v>
      </c>
      <c r="X10" s="133" t="s">
        <v>1376</v>
      </c>
      <c r="Y10" s="133" t="s">
        <v>728</v>
      </c>
      <c r="Z10" s="133"/>
      <c r="AA10" s="133"/>
      <c r="AB10" s="133"/>
      <c r="AC10" s="133"/>
    </row>
    <row r="11" spans="1:31" ht="56" x14ac:dyDescent="0.35">
      <c r="A11" s="133" t="s">
        <v>130</v>
      </c>
      <c r="B11" s="133" t="s">
        <v>1389</v>
      </c>
      <c r="C11" s="133" t="s">
        <v>1390</v>
      </c>
      <c r="D11" s="133" t="s">
        <v>1391</v>
      </c>
      <c r="E11" s="133" t="s">
        <v>1380</v>
      </c>
      <c r="F11" s="133">
        <v>951</v>
      </c>
      <c r="G11" s="133" t="s">
        <v>1381</v>
      </c>
      <c r="H11" s="133"/>
      <c r="I11" s="371" t="s">
        <v>1392</v>
      </c>
      <c r="J11" s="371">
        <v>784</v>
      </c>
      <c r="K11" s="25" t="s">
        <v>1393</v>
      </c>
      <c r="L11" s="133"/>
      <c r="M11" s="133"/>
      <c r="N11" s="368" t="s">
        <v>1394</v>
      </c>
      <c r="O11" s="133" t="s">
        <v>685</v>
      </c>
      <c r="P11" s="133" t="s">
        <v>1395</v>
      </c>
      <c r="Q11" s="133"/>
      <c r="R11" s="133"/>
      <c r="S11" s="133" t="s">
        <v>730</v>
      </c>
      <c r="T11" s="133" t="s">
        <v>1396</v>
      </c>
      <c r="U11" s="133" t="s">
        <v>1397</v>
      </c>
      <c r="V11" s="133" t="s">
        <v>1322</v>
      </c>
      <c r="W11" s="133" t="s">
        <v>1359</v>
      </c>
      <c r="X11" s="133" t="s">
        <v>1376</v>
      </c>
      <c r="Y11" s="133" t="s">
        <v>730</v>
      </c>
      <c r="Z11" s="133"/>
      <c r="AA11" s="133"/>
      <c r="AB11" s="133"/>
      <c r="AC11" s="133"/>
    </row>
    <row r="12" spans="1:31" ht="42" x14ac:dyDescent="0.35">
      <c r="A12" s="23" t="s">
        <v>208</v>
      </c>
      <c r="B12" s="23" t="s">
        <v>1398</v>
      </c>
      <c r="C12" s="23" t="s">
        <v>1399</v>
      </c>
      <c r="D12" s="23" t="s">
        <v>1400</v>
      </c>
      <c r="E12" s="23" t="s">
        <v>1401</v>
      </c>
      <c r="F12" s="23">
        <v>532</v>
      </c>
      <c r="G12" s="23" t="s">
        <v>318</v>
      </c>
      <c r="H12" s="133"/>
      <c r="I12" s="371" t="s">
        <v>1402</v>
      </c>
      <c r="J12" s="371">
        <v>971</v>
      </c>
      <c r="K12" s="25" t="s">
        <v>1403</v>
      </c>
      <c r="L12" s="133"/>
      <c r="M12" s="133"/>
      <c r="N12" s="368" t="s">
        <v>1404</v>
      </c>
      <c r="O12" s="133" t="s">
        <v>699</v>
      </c>
      <c r="P12" s="133" t="s">
        <v>1405</v>
      </c>
      <c r="Q12" s="133"/>
      <c r="R12" s="133"/>
      <c r="S12" s="133" t="s">
        <v>732</v>
      </c>
      <c r="T12" s="133" t="s">
        <v>1406</v>
      </c>
      <c r="U12" s="133" t="s">
        <v>1407</v>
      </c>
      <c r="V12" s="133" t="s">
        <v>1322</v>
      </c>
      <c r="W12" s="133" t="s">
        <v>1408</v>
      </c>
      <c r="X12" s="133" t="s">
        <v>732</v>
      </c>
      <c r="Y12" s="133" t="s">
        <v>732</v>
      </c>
      <c r="Z12" s="133"/>
      <c r="AA12" s="133"/>
      <c r="AB12" s="133"/>
      <c r="AC12" s="133"/>
    </row>
    <row r="13" spans="1:31" ht="42" x14ac:dyDescent="0.35">
      <c r="A13" s="23" t="s">
        <v>254</v>
      </c>
      <c r="B13" s="23" t="s">
        <v>1409</v>
      </c>
      <c r="C13" s="23" t="s">
        <v>1410</v>
      </c>
      <c r="D13" s="23" t="s">
        <v>1411</v>
      </c>
      <c r="E13" s="23" t="s">
        <v>1412</v>
      </c>
      <c r="F13" s="23">
        <v>682</v>
      </c>
      <c r="G13" s="23" t="s">
        <v>430</v>
      </c>
      <c r="H13" s="133"/>
      <c r="I13" s="371" t="s">
        <v>1413</v>
      </c>
      <c r="J13" s="371">
        <v>8</v>
      </c>
      <c r="K13" s="25" t="s">
        <v>1414</v>
      </c>
      <c r="L13" s="133"/>
      <c r="M13" s="133"/>
      <c r="N13" s="368" t="s">
        <v>1415</v>
      </c>
      <c r="O13" s="133" t="s">
        <v>662</v>
      </c>
      <c r="P13" s="133" t="s">
        <v>1416</v>
      </c>
      <c r="Q13" s="133"/>
      <c r="R13" s="133"/>
      <c r="S13" s="133" t="s">
        <v>734</v>
      </c>
      <c r="T13" s="133" t="s">
        <v>1417</v>
      </c>
      <c r="U13" s="133" t="s">
        <v>1418</v>
      </c>
      <c r="V13" s="133" t="s">
        <v>1322</v>
      </c>
      <c r="W13" s="133" t="s">
        <v>1408</v>
      </c>
      <c r="X13" s="133" t="s">
        <v>734</v>
      </c>
      <c r="Y13" s="133" t="s">
        <v>734</v>
      </c>
      <c r="Z13" s="133"/>
      <c r="AA13" s="133"/>
      <c r="AB13" s="133"/>
      <c r="AC13" s="133"/>
    </row>
    <row r="14" spans="1:31" ht="42" x14ac:dyDescent="0.35">
      <c r="A14" s="133" t="s">
        <v>140</v>
      </c>
      <c r="B14" s="133" t="s">
        <v>1419</v>
      </c>
      <c r="C14" s="133" t="s">
        <v>1420</v>
      </c>
      <c r="D14" s="133" t="s">
        <v>1421</v>
      </c>
      <c r="E14" s="133" t="s">
        <v>1422</v>
      </c>
      <c r="F14" s="133">
        <v>32</v>
      </c>
      <c r="G14" s="133" t="s">
        <v>320</v>
      </c>
      <c r="H14" s="133"/>
      <c r="I14" s="371" t="s">
        <v>1423</v>
      </c>
      <c r="J14" s="371">
        <v>51</v>
      </c>
      <c r="K14" s="25" t="s">
        <v>1424</v>
      </c>
      <c r="L14" s="133"/>
      <c r="M14" s="133"/>
      <c r="N14" s="368" t="s">
        <v>1425</v>
      </c>
      <c r="O14" s="133" t="s">
        <v>651</v>
      </c>
      <c r="P14" s="133" t="s">
        <v>1426</v>
      </c>
      <c r="Q14" s="133"/>
      <c r="R14" s="133"/>
      <c r="S14" s="133" t="s">
        <v>735</v>
      </c>
      <c r="T14" s="133" t="s">
        <v>1427</v>
      </c>
      <c r="U14" s="133" t="s">
        <v>1428</v>
      </c>
      <c r="V14" s="133" t="s">
        <v>1322</v>
      </c>
      <c r="W14" s="133" t="s">
        <v>1408</v>
      </c>
      <c r="X14" s="133" t="s">
        <v>735</v>
      </c>
      <c r="Y14" s="133" t="s">
        <v>735</v>
      </c>
      <c r="Z14" s="133"/>
      <c r="AA14" s="133"/>
      <c r="AB14" s="133"/>
      <c r="AC14" s="133"/>
    </row>
    <row r="15" spans="1:31" ht="42" x14ac:dyDescent="0.35">
      <c r="A15" s="133" t="s">
        <v>201</v>
      </c>
      <c r="B15" s="133" t="s">
        <v>1429</v>
      </c>
      <c r="C15" s="133" t="s">
        <v>1430</v>
      </c>
      <c r="D15" s="133" t="s">
        <v>1431</v>
      </c>
      <c r="E15" s="133" t="s">
        <v>1432</v>
      </c>
      <c r="F15" s="133">
        <v>51</v>
      </c>
      <c r="G15" s="133" t="s">
        <v>317</v>
      </c>
      <c r="H15" s="133"/>
      <c r="I15" s="371" t="s">
        <v>1433</v>
      </c>
      <c r="J15" s="371">
        <v>532</v>
      </c>
      <c r="K15" s="25" t="s">
        <v>1434</v>
      </c>
      <c r="L15" s="133"/>
      <c r="M15" s="133"/>
      <c r="N15" s="368" t="s">
        <v>1435</v>
      </c>
      <c r="O15" s="133" t="s">
        <v>655</v>
      </c>
      <c r="P15" s="133" t="s">
        <v>1436</v>
      </c>
      <c r="Q15" s="133"/>
      <c r="R15" s="133"/>
      <c r="S15" s="133" t="s">
        <v>737</v>
      </c>
      <c r="T15" s="133" t="s">
        <v>1437</v>
      </c>
      <c r="U15" s="133" t="s">
        <v>1438</v>
      </c>
      <c r="V15" s="133" t="s">
        <v>1322</v>
      </c>
      <c r="W15" s="133" t="s">
        <v>737</v>
      </c>
      <c r="X15" s="133" t="s">
        <v>737</v>
      </c>
      <c r="Y15" s="133" t="s">
        <v>737</v>
      </c>
      <c r="Z15" s="133"/>
      <c r="AA15" s="133"/>
      <c r="AB15" s="133"/>
      <c r="AC15" s="133"/>
    </row>
    <row r="16" spans="1:31" ht="28" x14ac:dyDescent="0.35">
      <c r="A16" s="133" t="s">
        <v>209</v>
      </c>
      <c r="B16" s="133" t="s">
        <v>1439</v>
      </c>
      <c r="C16" s="133" t="s">
        <v>1440</v>
      </c>
      <c r="D16" s="133" t="s">
        <v>1441</v>
      </c>
      <c r="E16" s="133" t="s">
        <v>1442</v>
      </c>
      <c r="F16" s="133">
        <v>533</v>
      </c>
      <c r="G16" s="133" t="s">
        <v>322</v>
      </c>
      <c r="H16" s="133"/>
      <c r="I16" s="371" t="s">
        <v>1443</v>
      </c>
      <c r="J16" s="371">
        <v>973</v>
      </c>
      <c r="K16" s="25" t="s">
        <v>1444</v>
      </c>
      <c r="L16" s="133"/>
      <c r="M16" s="133"/>
      <c r="N16" s="368" t="s">
        <v>1445</v>
      </c>
      <c r="O16" s="133" t="s">
        <v>653</v>
      </c>
      <c r="P16" s="133" t="s">
        <v>1446</v>
      </c>
      <c r="Q16" s="133"/>
      <c r="R16" s="133"/>
      <c r="S16" s="133" t="s">
        <v>738</v>
      </c>
      <c r="T16" s="133" t="s">
        <v>1447</v>
      </c>
      <c r="U16" s="133" t="s">
        <v>1448</v>
      </c>
      <c r="V16" s="133" t="s">
        <v>1449</v>
      </c>
      <c r="W16" s="133" t="s">
        <v>738</v>
      </c>
      <c r="X16" s="133" t="s">
        <v>738</v>
      </c>
      <c r="Y16" s="133" t="s">
        <v>738</v>
      </c>
      <c r="Z16" s="133"/>
      <c r="AA16" s="133"/>
      <c r="AB16" s="133"/>
      <c r="AC16" s="133"/>
    </row>
    <row r="17" spans="1:29" ht="28" x14ac:dyDescent="0.35">
      <c r="A17" s="133" t="s">
        <v>152</v>
      </c>
      <c r="B17" s="133" t="s">
        <v>1450</v>
      </c>
      <c r="C17" s="133" t="s">
        <v>1451</v>
      </c>
      <c r="D17" s="133" t="s">
        <v>1452</v>
      </c>
      <c r="E17" s="133" t="s">
        <v>1453</v>
      </c>
      <c r="F17" s="133">
        <v>36</v>
      </c>
      <c r="G17" s="133" t="s">
        <v>321</v>
      </c>
      <c r="H17" s="133"/>
      <c r="I17" s="371" t="s">
        <v>1454</v>
      </c>
      <c r="J17" s="371">
        <v>32</v>
      </c>
      <c r="K17" s="25" t="s">
        <v>1455</v>
      </c>
      <c r="L17" s="133"/>
      <c r="M17" s="133"/>
      <c r="N17" s="368" t="s">
        <v>1456</v>
      </c>
      <c r="O17" s="133" t="s">
        <v>684</v>
      </c>
      <c r="P17" s="133" t="s">
        <v>1457</v>
      </c>
      <c r="Q17" s="133"/>
      <c r="R17" s="133"/>
      <c r="S17" s="133" t="s">
        <v>740</v>
      </c>
      <c r="T17" s="133" t="s">
        <v>1458</v>
      </c>
      <c r="U17" s="133" t="s">
        <v>1459</v>
      </c>
      <c r="V17" s="133" t="s">
        <v>1460</v>
      </c>
      <c r="W17" s="133" t="s">
        <v>1461</v>
      </c>
      <c r="X17" s="133" t="s">
        <v>1462</v>
      </c>
      <c r="Y17" s="133" t="s">
        <v>740</v>
      </c>
      <c r="Z17" s="133"/>
      <c r="AA17" s="133"/>
      <c r="AB17" s="133"/>
      <c r="AC17" s="133"/>
    </row>
    <row r="18" spans="1:29" ht="28" x14ac:dyDescent="0.35">
      <c r="A18" s="133" t="s">
        <v>164</v>
      </c>
      <c r="B18" s="133" t="s">
        <v>1463</v>
      </c>
      <c r="C18" s="133" t="s">
        <v>1464</v>
      </c>
      <c r="D18" s="133" t="s">
        <v>1465</v>
      </c>
      <c r="E18" s="133" t="s">
        <v>1353</v>
      </c>
      <c r="F18" s="133">
        <v>978</v>
      </c>
      <c r="G18" s="133" t="s">
        <v>357</v>
      </c>
      <c r="H18" s="133"/>
      <c r="I18" s="371" t="s">
        <v>1466</v>
      </c>
      <c r="J18" s="371">
        <v>36</v>
      </c>
      <c r="K18" s="25" t="s">
        <v>1467</v>
      </c>
      <c r="L18" s="133"/>
      <c r="M18" s="133"/>
      <c r="N18" s="368" t="s">
        <v>1468</v>
      </c>
      <c r="O18" s="133" t="s">
        <v>686</v>
      </c>
      <c r="P18" s="133" t="s">
        <v>499</v>
      </c>
      <c r="Q18" s="133"/>
      <c r="R18" s="133"/>
      <c r="S18" s="133" t="s">
        <v>741</v>
      </c>
      <c r="T18" s="133" t="s">
        <v>1469</v>
      </c>
      <c r="U18" s="133" t="s">
        <v>1470</v>
      </c>
      <c r="V18" s="133" t="s">
        <v>1460</v>
      </c>
      <c r="W18" s="133" t="s">
        <v>1461</v>
      </c>
      <c r="X18" s="133" t="s">
        <v>1462</v>
      </c>
      <c r="Y18" s="133" t="s">
        <v>741</v>
      </c>
      <c r="Z18" s="133"/>
      <c r="AA18" s="133"/>
      <c r="AB18" s="133"/>
      <c r="AC18" s="133"/>
    </row>
    <row r="19" spans="1:29" ht="28" x14ac:dyDescent="0.35">
      <c r="A19" s="133" t="s">
        <v>137</v>
      </c>
      <c r="B19" s="133" t="s">
        <v>1471</v>
      </c>
      <c r="C19" s="133" t="s">
        <v>1472</v>
      </c>
      <c r="D19" s="133" t="s">
        <v>1473</v>
      </c>
      <c r="E19" s="133" t="s">
        <v>1474</v>
      </c>
      <c r="F19" s="133">
        <v>944</v>
      </c>
      <c r="G19" s="133" t="s">
        <v>323</v>
      </c>
      <c r="H19" s="133"/>
      <c r="I19" s="371" t="s">
        <v>1475</v>
      </c>
      <c r="J19" s="371">
        <v>533</v>
      </c>
      <c r="K19" s="25" t="s">
        <v>1476</v>
      </c>
      <c r="L19" s="133"/>
      <c r="M19" s="133"/>
      <c r="N19" s="368" t="s">
        <v>1477</v>
      </c>
      <c r="O19" s="133" t="s">
        <v>656</v>
      </c>
      <c r="P19" s="133" t="s">
        <v>1478</v>
      </c>
      <c r="Q19" s="133"/>
      <c r="R19" s="133"/>
      <c r="S19" s="133" t="s">
        <v>742</v>
      </c>
      <c r="T19" s="133" t="s">
        <v>1479</v>
      </c>
      <c r="U19" s="133" t="s">
        <v>1480</v>
      </c>
      <c r="V19" s="133" t="s">
        <v>1460</v>
      </c>
      <c r="W19" s="133" t="s">
        <v>1461</v>
      </c>
      <c r="X19" s="133" t="s">
        <v>742</v>
      </c>
      <c r="Y19" s="133" t="s">
        <v>742</v>
      </c>
      <c r="Z19" s="133"/>
      <c r="AA19" s="133"/>
      <c r="AB19" s="133"/>
      <c r="AC19" s="133"/>
    </row>
    <row r="20" spans="1:29" ht="28" x14ac:dyDescent="0.35">
      <c r="A20" s="133" t="s">
        <v>178</v>
      </c>
      <c r="B20" s="133" t="s">
        <v>1481</v>
      </c>
      <c r="C20" s="133" t="s">
        <v>1482</v>
      </c>
      <c r="D20" s="133" t="s">
        <v>1483</v>
      </c>
      <c r="E20" s="133" t="s">
        <v>1484</v>
      </c>
      <c r="F20" s="133">
        <v>44</v>
      </c>
      <c r="G20" s="133" t="s">
        <v>334</v>
      </c>
      <c r="H20" s="133"/>
      <c r="I20" s="371" t="s">
        <v>1485</v>
      </c>
      <c r="J20" s="371">
        <v>944</v>
      </c>
      <c r="K20" s="25" t="s">
        <v>1486</v>
      </c>
      <c r="L20" s="133"/>
      <c r="M20" s="133"/>
      <c r="N20" s="368" t="s">
        <v>1487</v>
      </c>
      <c r="O20" s="133" t="s">
        <v>674</v>
      </c>
      <c r="P20" s="133" t="s">
        <v>1488</v>
      </c>
      <c r="Q20" s="133"/>
      <c r="R20" s="133"/>
      <c r="S20" s="133" t="s">
        <v>744</v>
      </c>
      <c r="T20" s="133" t="s">
        <v>1489</v>
      </c>
      <c r="U20" s="133" t="s">
        <v>1490</v>
      </c>
      <c r="V20" s="133" t="s">
        <v>1460</v>
      </c>
      <c r="W20" s="133" t="s">
        <v>1461</v>
      </c>
      <c r="X20" s="133" t="s">
        <v>1491</v>
      </c>
      <c r="Y20" s="133" t="s">
        <v>744</v>
      </c>
      <c r="Z20" s="133"/>
      <c r="AA20" s="133"/>
      <c r="AB20" s="133"/>
      <c r="AC20" s="133"/>
    </row>
    <row r="21" spans="1:29" ht="29" x14ac:dyDescent="0.35">
      <c r="A21" s="133" t="s">
        <v>190</v>
      </c>
      <c r="B21" s="133" t="s">
        <v>1492</v>
      </c>
      <c r="C21" s="133" t="s">
        <v>1493</v>
      </c>
      <c r="D21" s="133" t="s">
        <v>1494</v>
      </c>
      <c r="E21" s="133" t="s">
        <v>1495</v>
      </c>
      <c r="F21" s="133">
        <v>48</v>
      </c>
      <c r="G21" s="133" t="s">
        <v>328</v>
      </c>
      <c r="H21" s="133"/>
      <c r="I21" s="371" t="s">
        <v>1496</v>
      </c>
      <c r="J21" s="371">
        <v>977</v>
      </c>
      <c r="K21" s="25" t="s">
        <v>1497</v>
      </c>
      <c r="L21" s="133"/>
      <c r="M21" s="133"/>
      <c r="N21" s="368" t="s">
        <v>1498</v>
      </c>
      <c r="O21" s="133" t="s">
        <v>657</v>
      </c>
      <c r="P21" s="133" t="s">
        <v>1499</v>
      </c>
      <c r="Q21" s="133"/>
      <c r="R21" s="133"/>
      <c r="S21" s="133" t="s">
        <v>745</v>
      </c>
      <c r="T21" s="133" t="s">
        <v>1500</v>
      </c>
      <c r="U21" s="133" t="s">
        <v>1501</v>
      </c>
      <c r="V21" s="133" t="s">
        <v>1460</v>
      </c>
      <c r="W21" s="133" t="s">
        <v>1461</v>
      </c>
      <c r="X21" s="133" t="s">
        <v>1491</v>
      </c>
      <c r="Y21" s="133" t="s">
        <v>745</v>
      </c>
      <c r="Z21" s="133"/>
      <c r="AA21" s="133"/>
      <c r="AB21" s="133"/>
      <c r="AC21" s="133"/>
    </row>
    <row r="22" spans="1:29" ht="28" x14ac:dyDescent="0.35">
      <c r="A22" s="133" t="s">
        <v>197</v>
      </c>
      <c r="B22" s="133" t="s">
        <v>1502</v>
      </c>
      <c r="C22" s="133" t="s">
        <v>1503</v>
      </c>
      <c r="D22" s="133" t="s">
        <v>1504</v>
      </c>
      <c r="E22" s="133" t="s">
        <v>1505</v>
      </c>
      <c r="F22" s="133">
        <v>50</v>
      </c>
      <c r="G22" s="133" t="s">
        <v>326</v>
      </c>
      <c r="H22" s="133"/>
      <c r="I22" s="371" t="s">
        <v>1506</v>
      </c>
      <c r="J22" s="371">
        <v>52</v>
      </c>
      <c r="K22" s="25" t="s">
        <v>1507</v>
      </c>
      <c r="L22" s="133"/>
      <c r="M22" s="133"/>
      <c r="N22" s="368" t="s">
        <v>1508</v>
      </c>
      <c r="O22" s="133" t="s">
        <v>669</v>
      </c>
      <c r="P22" s="133" t="s">
        <v>937</v>
      </c>
      <c r="Q22" s="133"/>
      <c r="R22" s="133"/>
      <c r="S22" s="133" t="s">
        <v>746</v>
      </c>
      <c r="T22" s="133" t="s">
        <v>1509</v>
      </c>
      <c r="U22" s="133" t="s">
        <v>1510</v>
      </c>
      <c r="V22" s="133" t="s">
        <v>1460</v>
      </c>
      <c r="W22" s="133" t="s">
        <v>1461</v>
      </c>
      <c r="X22" s="133" t="s">
        <v>1491</v>
      </c>
      <c r="Y22" s="133" t="s">
        <v>1511</v>
      </c>
      <c r="Z22" s="133"/>
      <c r="AA22" s="133"/>
      <c r="AB22" s="133"/>
      <c r="AC22" s="133"/>
    </row>
    <row r="23" spans="1:29" ht="28" x14ac:dyDescent="0.35">
      <c r="A23" s="133" t="s">
        <v>204</v>
      </c>
      <c r="B23" s="133" t="s">
        <v>1512</v>
      </c>
      <c r="C23" s="133" t="s">
        <v>1513</v>
      </c>
      <c r="D23" s="133" t="s">
        <v>1514</v>
      </c>
      <c r="E23" s="133" t="s">
        <v>1515</v>
      </c>
      <c r="F23" s="133">
        <v>52</v>
      </c>
      <c r="G23" s="133" t="s">
        <v>325</v>
      </c>
      <c r="H23" s="133"/>
      <c r="I23" s="371" t="s">
        <v>1516</v>
      </c>
      <c r="J23" s="371">
        <v>50</v>
      </c>
      <c r="K23" s="25" t="s">
        <v>1517</v>
      </c>
      <c r="L23" s="133"/>
      <c r="M23" s="133"/>
      <c r="N23" s="368" t="s">
        <v>1518</v>
      </c>
      <c r="O23" s="133" t="s">
        <v>698</v>
      </c>
      <c r="P23" s="133" t="s">
        <v>1519</v>
      </c>
      <c r="Q23" s="133"/>
      <c r="R23" s="133"/>
      <c r="S23" s="133" t="s">
        <v>747</v>
      </c>
      <c r="T23" s="133" t="s">
        <v>1520</v>
      </c>
      <c r="U23" s="133" t="s">
        <v>1521</v>
      </c>
      <c r="V23" s="133" t="s">
        <v>1460</v>
      </c>
      <c r="W23" s="133" t="s">
        <v>1461</v>
      </c>
      <c r="X23" s="133" t="s">
        <v>1491</v>
      </c>
      <c r="Y23" s="133" t="s">
        <v>1511</v>
      </c>
      <c r="Z23" s="133"/>
      <c r="AA23" s="133"/>
      <c r="AB23" s="133"/>
      <c r="AC23" s="133"/>
    </row>
    <row r="24" spans="1:29" ht="42" x14ac:dyDescent="0.35">
      <c r="A24" s="133" t="s">
        <v>76</v>
      </c>
      <c r="B24" s="133" t="s">
        <v>1522</v>
      </c>
      <c r="C24" s="133" t="s">
        <v>1523</v>
      </c>
      <c r="D24" s="133" t="s">
        <v>1524</v>
      </c>
      <c r="E24" s="133" t="s">
        <v>1525</v>
      </c>
      <c r="F24" s="133">
        <v>974</v>
      </c>
      <c r="G24" s="133" t="s">
        <v>337</v>
      </c>
      <c r="H24" s="133"/>
      <c r="I24" s="371" t="s">
        <v>1526</v>
      </c>
      <c r="J24" s="371">
        <v>975</v>
      </c>
      <c r="K24" s="25" t="s">
        <v>1527</v>
      </c>
      <c r="L24" s="133"/>
      <c r="M24" s="133"/>
      <c r="N24" s="368" t="s">
        <v>1528</v>
      </c>
      <c r="O24" s="133" t="s">
        <v>689</v>
      </c>
      <c r="P24" s="133" t="s">
        <v>1529</v>
      </c>
      <c r="Q24" s="133"/>
      <c r="R24" s="133"/>
      <c r="S24" s="133" t="s">
        <v>749</v>
      </c>
      <c r="T24" s="133" t="s">
        <v>1530</v>
      </c>
      <c r="U24" s="133" t="s">
        <v>1531</v>
      </c>
      <c r="V24" s="133" t="s">
        <v>1460</v>
      </c>
      <c r="W24" s="133" t="s">
        <v>1461</v>
      </c>
      <c r="X24" s="133" t="s">
        <v>1491</v>
      </c>
      <c r="Y24" s="133" t="s">
        <v>749</v>
      </c>
      <c r="Z24" s="133"/>
      <c r="AA24" s="133"/>
      <c r="AB24" s="133"/>
      <c r="AC24" s="133"/>
    </row>
    <row r="25" spans="1:29" ht="28" x14ac:dyDescent="0.35">
      <c r="A25" s="133" t="s">
        <v>214</v>
      </c>
      <c r="B25" s="133" t="s">
        <v>1532</v>
      </c>
      <c r="C25" s="133" t="s">
        <v>1533</v>
      </c>
      <c r="D25" s="133" t="s">
        <v>1534</v>
      </c>
      <c r="E25" s="133" t="s">
        <v>1353</v>
      </c>
      <c r="F25" s="133">
        <v>978</v>
      </c>
      <c r="G25" s="133" t="s">
        <v>357</v>
      </c>
      <c r="H25" s="133"/>
      <c r="I25" s="371" t="s">
        <v>1535</v>
      </c>
      <c r="J25" s="371">
        <v>48</v>
      </c>
      <c r="K25" s="25" t="s">
        <v>1536</v>
      </c>
      <c r="L25" s="133"/>
      <c r="M25" s="133"/>
      <c r="N25" s="368" t="s">
        <v>1537</v>
      </c>
      <c r="O25" s="133" t="s">
        <v>661</v>
      </c>
      <c r="P25" s="133" t="s">
        <v>1538</v>
      </c>
      <c r="Q25" s="133"/>
      <c r="R25" s="133"/>
      <c r="S25" s="133" t="s">
        <v>750</v>
      </c>
      <c r="T25" s="133" t="s">
        <v>1539</v>
      </c>
      <c r="U25" s="133" t="s">
        <v>1540</v>
      </c>
      <c r="V25" s="133" t="s">
        <v>1460</v>
      </c>
      <c r="W25" s="133" t="s">
        <v>1461</v>
      </c>
      <c r="X25" s="133" t="s">
        <v>1491</v>
      </c>
      <c r="Y25" s="133" t="s">
        <v>750</v>
      </c>
      <c r="Z25" s="133"/>
      <c r="AA25" s="133"/>
      <c r="AB25" s="133"/>
      <c r="AC25" s="133"/>
    </row>
    <row r="26" spans="1:29" ht="42" x14ac:dyDescent="0.35">
      <c r="A26" s="133" t="s">
        <v>301</v>
      </c>
      <c r="B26" s="133" t="s">
        <v>1541</v>
      </c>
      <c r="C26" s="133" t="s">
        <v>1542</v>
      </c>
      <c r="D26" s="133" t="s">
        <v>1543</v>
      </c>
      <c r="E26" s="133" t="s">
        <v>1544</v>
      </c>
      <c r="F26" s="133">
        <v>84</v>
      </c>
      <c r="G26" s="133" t="s">
        <v>338</v>
      </c>
      <c r="H26" s="133"/>
      <c r="I26" s="371" t="s">
        <v>1545</v>
      </c>
      <c r="J26" s="371">
        <v>108</v>
      </c>
      <c r="K26" s="25" t="s">
        <v>1546</v>
      </c>
      <c r="L26" s="133"/>
      <c r="M26" s="133"/>
      <c r="N26" s="368" t="s">
        <v>1547</v>
      </c>
      <c r="O26" s="133" t="s">
        <v>667</v>
      </c>
      <c r="P26" s="133" t="s">
        <v>501</v>
      </c>
      <c r="Q26" s="133"/>
      <c r="R26" s="133"/>
      <c r="S26" s="133" t="s">
        <v>751</v>
      </c>
      <c r="T26" s="133" t="s">
        <v>1548</v>
      </c>
      <c r="U26" s="133" t="s">
        <v>1549</v>
      </c>
      <c r="V26" s="133" t="s">
        <v>1460</v>
      </c>
      <c r="W26" s="133" t="s">
        <v>1550</v>
      </c>
      <c r="X26" s="133" t="s">
        <v>751</v>
      </c>
      <c r="Y26" s="133" t="s">
        <v>751</v>
      </c>
      <c r="Z26" s="133"/>
      <c r="AA26" s="133"/>
      <c r="AB26" s="133"/>
      <c r="AC26" s="133"/>
    </row>
    <row r="27" spans="1:29" ht="42" x14ac:dyDescent="0.35">
      <c r="A27" s="133" t="s">
        <v>103</v>
      </c>
      <c r="B27" s="133" t="s">
        <v>1551</v>
      </c>
      <c r="C27" s="133" t="s">
        <v>1552</v>
      </c>
      <c r="D27" s="133" t="s">
        <v>1553</v>
      </c>
      <c r="E27" s="133" t="s">
        <v>1554</v>
      </c>
      <c r="F27" s="133">
        <v>952</v>
      </c>
      <c r="G27" s="133" t="s">
        <v>1555</v>
      </c>
      <c r="H27" s="133"/>
      <c r="I27" s="371" t="s">
        <v>1556</v>
      </c>
      <c r="J27" s="371">
        <v>60</v>
      </c>
      <c r="K27" s="25" t="s">
        <v>1557</v>
      </c>
      <c r="L27" s="133"/>
      <c r="M27" s="133"/>
      <c r="N27" s="368" t="s">
        <v>1558</v>
      </c>
      <c r="O27" s="133" t="s">
        <v>702</v>
      </c>
      <c r="P27" s="133" t="s">
        <v>958</v>
      </c>
      <c r="Q27" s="133"/>
      <c r="R27" s="133"/>
      <c r="S27" s="133" t="s">
        <v>753</v>
      </c>
      <c r="T27" s="133" t="s">
        <v>1559</v>
      </c>
      <c r="U27" s="133" t="s">
        <v>1560</v>
      </c>
      <c r="V27" s="133" t="s">
        <v>1460</v>
      </c>
      <c r="W27" s="133" t="s">
        <v>1550</v>
      </c>
      <c r="X27" s="133" t="s">
        <v>753</v>
      </c>
      <c r="Y27" s="133" t="s">
        <v>753</v>
      </c>
      <c r="Z27" s="133"/>
      <c r="AA27" s="133"/>
      <c r="AB27" s="133"/>
      <c r="AC27" s="133"/>
    </row>
    <row r="28" spans="1:29" ht="28" x14ac:dyDescent="0.35">
      <c r="A28" s="133" t="s">
        <v>227</v>
      </c>
      <c r="B28" s="133" t="s">
        <v>1561</v>
      </c>
      <c r="C28" s="133" t="s">
        <v>1562</v>
      </c>
      <c r="D28" s="133" t="s">
        <v>1563</v>
      </c>
      <c r="E28" s="133" t="s">
        <v>1564</v>
      </c>
      <c r="F28" s="133">
        <v>60</v>
      </c>
      <c r="G28" s="133" t="s">
        <v>330</v>
      </c>
      <c r="H28" s="133"/>
      <c r="I28" s="371" t="s">
        <v>1565</v>
      </c>
      <c r="J28" s="371">
        <v>96</v>
      </c>
      <c r="K28" s="25" t="s">
        <v>1566</v>
      </c>
      <c r="L28" s="133"/>
      <c r="M28" s="133"/>
      <c r="N28" s="368" t="s">
        <v>1567</v>
      </c>
      <c r="O28" s="133" t="s">
        <v>652</v>
      </c>
      <c r="P28" s="133" t="s">
        <v>1568</v>
      </c>
      <c r="Q28" s="133"/>
      <c r="R28" s="133"/>
      <c r="S28" s="133" t="s">
        <v>755</v>
      </c>
      <c r="T28" s="133" t="s">
        <v>1569</v>
      </c>
      <c r="U28" s="133" t="s">
        <v>1570</v>
      </c>
      <c r="V28" s="133" t="s">
        <v>1460</v>
      </c>
      <c r="W28" s="133" t="s">
        <v>1571</v>
      </c>
      <c r="X28" s="133" t="s">
        <v>1572</v>
      </c>
      <c r="Y28" s="133" t="s">
        <v>1571</v>
      </c>
      <c r="Z28" s="133"/>
      <c r="AA28" s="133"/>
      <c r="AB28" s="133"/>
      <c r="AC28" s="133"/>
    </row>
    <row r="29" spans="1:29" ht="28" x14ac:dyDescent="0.35">
      <c r="A29" s="133" t="s">
        <v>239</v>
      </c>
      <c r="B29" s="133" t="s">
        <v>1573</v>
      </c>
      <c r="C29" s="133" t="s">
        <v>1574</v>
      </c>
      <c r="D29" s="133" t="s">
        <v>1575</v>
      </c>
      <c r="E29" s="133" t="s">
        <v>1574</v>
      </c>
      <c r="F29" s="133">
        <v>64</v>
      </c>
      <c r="G29" s="133" t="s">
        <v>335</v>
      </c>
      <c r="H29" s="133"/>
      <c r="I29" s="371" t="s">
        <v>1576</v>
      </c>
      <c r="J29" s="371">
        <v>68</v>
      </c>
      <c r="K29" s="25" t="s">
        <v>1577</v>
      </c>
      <c r="L29" s="133"/>
      <c r="M29" s="133"/>
      <c r="N29" s="368" t="s">
        <v>1578</v>
      </c>
      <c r="O29" s="133" t="s">
        <v>701</v>
      </c>
      <c r="P29" s="133" t="s">
        <v>1579</v>
      </c>
      <c r="Q29" s="133"/>
      <c r="R29" s="133"/>
      <c r="S29" s="133" t="s">
        <v>756</v>
      </c>
      <c r="T29" s="133" t="s">
        <v>1580</v>
      </c>
      <c r="U29" s="133" t="s">
        <v>1581</v>
      </c>
      <c r="V29" s="133" t="s">
        <v>1460</v>
      </c>
      <c r="W29" s="133" t="s">
        <v>1582</v>
      </c>
      <c r="X29" s="133" t="s">
        <v>1582</v>
      </c>
      <c r="Y29" s="133" t="s">
        <v>1582</v>
      </c>
      <c r="Z29" s="133"/>
      <c r="AA29" s="133"/>
      <c r="AB29" s="133"/>
      <c r="AC29" s="133"/>
    </row>
    <row r="30" spans="1:29" ht="14.5" x14ac:dyDescent="0.35">
      <c r="A30" s="133" t="s">
        <v>253</v>
      </c>
      <c r="B30" s="133" t="s">
        <v>1583</v>
      </c>
      <c r="C30" s="133" t="s">
        <v>1584</v>
      </c>
      <c r="D30" s="133" t="s">
        <v>1585</v>
      </c>
      <c r="E30" s="133" t="s">
        <v>1586</v>
      </c>
      <c r="F30" s="133">
        <v>68</v>
      </c>
      <c r="G30" s="133" t="s">
        <v>332</v>
      </c>
      <c r="H30" s="133"/>
      <c r="I30" s="371" t="s">
        <v>1587</v>
      </c>
      <c r="J30" s="371">
        <v>986</v>
      </c>
      <c r="K30" s="25" t="s">
        <v>1588</v>
      </c>
      <c r="L30" s="133"/>
      <c r="M30" s="133"/>
      <c r="N30" s="368" t="s">
        <v>1589</v>
      </c>
      <c r="O30" s="133" t="s">
        <v>673</v>
      </c>
      <c r="P30" s="133" t="s">
        <v>1590</v>
      </c>
      <c r="Q30" s="133"/>
      <c r="R30" s="133"/>
      <c r="S30" s="133" t="s">
        <v>757</v>
      </c>
      <c r="T30" s="133" t="s">
        <v>757</v>
      </c>
      <c r="U30" s="133" t="s">
        <v>757</v>
      </c>
      <c r="V30" s="133" t="s">
        <v>757</v>
      </c>
      <c r="W30" s="133" t="s">
        <v>757</v>
      </c>
      <c r="X30" s="133" t="s">
        <v>757</v>
      </c>
      <c r="Y30" s="133" t="s">
        <v>757</v>
      </c>
      <c r="Z30" s="133"/>
      <c r="AA30" s="133"/>
      <c r="AB30" s="133"/>
      <c r="AC30" s="133"/>
    </row>
    <row r="31" spans="1:29" ht="28" x14ac:dyDescent="0.35">
      <c r="A31" s="133" t="s">
        <v>259</v>
      </c>
      <c r="B31" s="133" t="s">
        <v>1591</v>
      </c>
      <c r="C31" s="133" t="s">
        <v>1592</v>
      </c>
      <c r="D31" s="133" t="s">
        <v>1593</v>
      </c>
      <c r="E31" s="133" t="s">
        <v>1594</v>
      </c>
      <c r="F31" s="133">
        <v>977</v>
      </c>
      <c r="G31" s="133" t="s">
        <v>324</v>
      </c>
      <c r="H31" s="133"/>
      <c r="I31" s="371" t="s">
        <v>1595</v>
      </c>
      <c r="J31" s="371">
        <v>44</v>
      </c>
      <c r="K31" s="25" t="s">
        <v>1596</v>
      </c>
      <c r="L31" s="133"/>
      <c r="M31" s="133"/>
      <c r="N31" s="368" t="s">
        <v>1597</v>
      </c>
      <c r="O31" s="133" t="s">
        <v>646</v>
      </c>
      <c r="P31" s="133" t="s">
        <v>1598</v>
      </c>
      <c r="Q31" s="133"/>
      <c r="R31" s="133"/>
      <c r="S31" s="133"/>
      <c r="T31" s="133"/>
      <c r="U31" s="133"/>
      <c r="V31" s="133"/>
      <c r="W31" s="133"/>
      <c r="X31" s="133"/>
      <c r="Y31" s="133"/>
      <c r="Z31" s="133"/>
      <c r="AA31" s="133"/>
      <c r="AB31" s="133"/>
      <c r="AC31" s="133"/>
    </row>
    <row r="32" spans="1:29" ht="14.5" x14ac:dyDescent="0.35">
      <c r="A32" s="133" t="s">
        <v>267</v>
      </c>
      <c r="B32" s="133" t="s">
        <v>1599</v>
      </c>
      <c r="C32" s="133" t="s">
        <v>1600</v>
      </c>
      <c r="D32" s="133" t="s">
        <v>1601</v>
      </c>
      <c r="E32" s="133" t="s">
        <v>1602</v>
      </c>
      <c r="F32" s="133">
        <v>72</v>
      </c>
      <c r="G32" s="133" t="s">
        <v>336</v>
      </c>
      <c r="H32" s="133"/>
      <c r="I32" s="371" t="s">
        <v>1603</v>
      </c>
      <c r="J32" s="371">
        <v>64</v>
      </c>
      <c r="K32" s="25" t="s">
        <v>335</v>
      </c>
      <c r="L32" s="133"/>
      <c r="M32" s="133"/>
      <c r="N32" s="368" t="s">
        <v>1604</v>
      </c>
      <c r="O32" s="133" t="s">
        <v>663</v>
      </c>
      <c r="P32" s="133" t="s">
        <v>1605</v>
      </c>
      <c r="Q32" s="133"/>
      <c r="R32" s="133"/>
      <c r="S32" s="133"/>
      <c r="T32" s="133"/>
      <c r="U32" s="133"/>
      <c r="V32" s="133"/>
      <c r="W32" s="133"/>
      <c r="X32" s="133"/>
      <c r="Y32" s="133"/>
      <c r="Z32" s="133"/>
      <c r="AA32" s="133"/>
      <c r="AB32" s="133"/>
      <c r="AC32" s="133"/>
    </row>
    <row r="33" spans="1:29" ht="14.5" x14ac:dyDescent="0.35">
      <c r="A33" s="133" t="s">
        <v>277</v>
      </c>
      <c r="B33" s="133" t="s">
        <v>1606</v>
      </c>
      <c r="C33" s="133" t="s">
        <v>1607</v>
      </c>
      <c r="D33" s="133" t="s">
        <v>1608</v>
      </c>
      <c r="E33" s="133" t="s">
        <v>1609</v>
      </c>
      <c r="F33" s="133">
        <v>986</v>
      </c>
      <c r="G33" s="133" t="s">
        <v>333</v>
      </c>
      <c r="H33" s="133"/>
      <c r="I33" s="371" t="s">
        <v>1610</v>
      </c>
      <c r="J33" s="371">
        <v>72</v>
      </c>
      <c r="K33" s="25" t="s">
        <v>1611</v>
      </c>
      <c r="L33" s="133"/>
      <c r="M33" s="133"/>
      <c r="N33" s="368" t="s">
        <v>1612</v>
      </c>
      <c r="O33" s="133" t="s">
        <v>665</v>
      </c>
      <c r="P33" s="133" t="s">
        <v>1613</v>
      </c>
      <c r="Q33" s="133"/>
      <c r="R33" s="133"/>
      <c r="S33" s="133"/>
      <c r="T33" s="133"/>
      <c r="U33" s="133"/>
      <c r="V33" s="133"/>
      <c r="W33" s="133"/>
      <c r="X33" s="133"/>
      <c r="Y33" s="133"/>
      <c r="Z33" s="133"/>
      <c r="AA33" s="133"/>
      <c r="AB33" s="133"/>
      <c r="AC33" s="133"/>
    </row>
    <row r="34" spans="1:29" ht="14.5" x14ac:dyDescent="0.35">
      <c r="A34" s="133" t="s">
        <v>73</v>
      </c>
      <c r="B34" s="133" t="s">
        <v>1614</v>
      </c>
      <c r="C34" s="133" t="s">
        <v>1615</v>
      </c>
      <c r="D34" s="133" t="s">
        <v>1616</v>
      </c>
      <c r="E34" s="133" t="s">
        <v>1617</v>
      </c>
      <c r="F34" s="133">
        <v>975</v>
      </c>
      <c r="G34" s="133" t="s">
        <v>327</v>
      </c>
      <c r="H34" s="133"/>
      <c r="I34" s="371" t="s">
        <v>1618</v>
      </c>
      <c r="J34" s="371">
        <v>974</v>
      </c>
      <c r="K34" s="25" t="s">
        <v>1619</v>
      </c>
      <c r="L34" s="133"/>
      <c r="M34" s="133"/>
      <c r="N34" s="368" t="s">
        <v>1620</v>
      </c>
      <c r="O34" s="133" t="s">
        <v>690</v>
      </c>
      <c r="P34" s="133" t="s">
        <v>1621</v>
      </c>
      <c r="Q34" s="133"/>
      <c r="R34" s="133"/>
      <c r="S34" s="133"/>
      <c r="T34" s="133"/>
      <c r="U34" s="133"/>
      <c r="V34" s="133"/>
      <c r="W34" s="133"/>
      <c r="X34" s="133"/>
      <c r="Y34" s="133"/>
      <c r="Z34" s="133"/>
      <c r="AA34" s="133"/>
      <c r="AB34" s="133"/>
      <c r="AC34" s="133"/>
    </row>
    <row r="35" spans="1:29" ht="14.5" x14ac:dyDescent="0.35">
      <c r="A35" s="133" t="s">
        <v>304</v>
      </c>
      <c r="B35" s="133" t="s">
        <v>1622</v>
      </c>
      <c r="C35" s="133" t="s">
        <v>1623</v>
      </c>
      <c r="D35" s="133" t="s">
        <v>1624</v>
      </c>
      <c r="E35" s="133" t="s">
        <v>1554</v>
      </c>
      <c r="F35" s="133">
        <v>952</v>
      </c>
      <c r="G35" s="133" t="s">
        <v>1555</v>
      </c>
      <c r="H35" s="133"/>
      <c r="I35" s="371" t="s">
        <v>1625</v>
      </c>
      <c r="J35" s="371">
        <v>84</v>
      </c>
      <c r="K35" s="25" t="s">
        <v>1626</v>
      </c>
      <c r="L35" s="133"/>
      <c r="M35" s="133"/>
      <c r="N35" s="368" t="s">
        <v>1627</v>
      </c>
      <c r="O35" s="133" t="s">
        <v>696</v>
      </c>
      <c r="P35" s="133" t="s">
        <v>494</v>
      </c>
      <c r="Q35" s="133"/>
      <c r="R35" s="133"/>
      <c r="S35" s="133"/>
      <c r="T35" s="133"/>
      <c r="U35" s="133"/>
      <c r="V35" s="133"/>
      <c r="W35" s="133"/>
      <c r="X35" s="133"/>
      <c r="Y35" s="133"/>
      <c r="Z35" s="133"/>
      <c r="AA35" s="133"/>
      <c r="AB35" s="133"/>
      <c r="AC35" s="133"/>
    </row>
    <row r="36" spans="1:29" ht="14.5" x14ac:dyDescent="0.35">
      <c r="A36" s="133" t="s">
        <v>75</v>
      </c>
      <c r="B36" s="133" t="s">
        <v>1628</v>
      </c>
      <c r="C36" s="133" t="s">
        <v>1629</v>
      </c>
      <c r="D36" s="133" t="s">
        <v>1630</v>
      </c>
      <c r="E36" s="133" t="s">
        <v>1631</v>
      </c>
      <c r="F36" s="133">
        <v>108</v>
      </c>
      <c r="G36" s="133" t="s">
        <v>329</v>
      </c>
      <c r="H36" s="133"/>
      <c r="I36" s="371" t="s">
        <v>1632</v>
      </c>
      <c r="J36" s="371">
        <v>124</v>
      </c>
      <c r="K36" s="25" t="s">
        <v>1633</v>
      </c>
      <c r="L36" s="133"/>
      <c r="M36" s="133"/>
      <c r="N36" s="368" t="s">
        <v>1634</v>
      </c>
      <c r="O36" s="133" t="s">
        <v>697</v>
      </c>
      <c r="P36" s="133" t="s">
        <v>1635</v>
      </c>
      <c r="Q36" s="133"/>
      <c r="R36" s="133"/>
      <c r="S36" s="133"/>
      <c r="T36" s="133"/>
      <c r="U36" s="133"/>
      <c r="V36" s="133"/>
      <c r="W36" s="133"/>
      <c r="X36" s="133"/>
      <c r="Y36" s="133"/>
      <c r="Z36" s="133"/>
      <c r="AA36" s="133"/>
      <c r="AB36" s="133"/>
      <c r="AC36" s="133"/>
    </row>
    <row r="37" spans="1:29" ht="28" x14ac:dyDescent="0.35">
      <c r="A37" s="133" t="s">
        <v>77</v>
      </c>
      <c r="B37" s="133" t="s">
        <v>1636</v>
      </c>
      <c r="C37" s="133" t="s">
        <v>1637</v>
      </c>
      <c r="D37" s="133" t="s">
        <v>1638</v>
      </c>
      <c r="E37" s="133" t="s">
        <v>1639</v>
      </c>
      <c r="F37" s="133">
        <v>116</v>
      </c>
      <c r="G37" s="133" t="s">
        <v>386</v>
      </c>
      <c r="H37" s="133"/>
      <c r="I37" s="371" t="s">
        <v>1640</v>
      </c>
      <c r="J37" s="371">
        <v>976</v>
      </c>
      <c r="K37" s="25" t="s">
        <v>1641</v>
      </c>
      <c r="L37" s="133"/>
      <c r="M37" s="133"/>
      <c r="N37" s="368" t="s">
        <v>1642</v>
      </c>
      <c r="O37" s="133" t="s">
        <v>691</v>
      </c>
      <c r="P37" s="133" t="s">
        <v>1643</v>
      </c>
      <c r="Q37" s="133"/>
      <c r="R37" s="133"/>
      <c r="S37" s="133"/>
      <c r="T37" s="133"/>
      <c r="U37" s="133"/>
      <c r="V37" s="133"/>
      <c r="W37" s="133"/>
      <c r="X37" s="133"/>
      <c r="Y37" s="133"/>
      <c r="Z37" s="133"/>
      <c r="AA37" s="133"/>
      <c r="AB37" s="133"/>
      <c r="AC37" s="133"/>
    </row>
    <row r="38" spans="1:29" ht="14.5" x14ac:dyDescent="0.35">
      <c r="A38" s="133" t="s">
        <v>79</v>
      </c>
      <c r="B38" s="133" t="s">
        <v>1644</v>
      </c>
      <c r="C38" s="133" t="s">
        <v>1645</v>
      </c>
      <c r="D38" s="133" t="s">
        <v>1646</v>
      </c>
      <c r="E38" s="133" t="s">
        <v>1647</v>
      </c>
      <c r="F38" s="133">
        <v>950</v>
      </c>
      <c r="G38" s="133" t="s">
        <v>1648</v>
      </c>
      <c r="H38" s="133"/>
      <c r="I38" s="371" t="s">
        <v>1649</v>
      </c>
      <c r="J38" s="371">
        <v>756</v>
      </c>
      <c r="K38" s="25" t="s">
        <v>1650</v>
      </c>
      <c r="L38" s="133"/>
      <c r="M38" s="133"/>
      <c r="N38" s="368" t="s">
        <v>1651</v>
      </c>
      <c r="O38" s="133" t="s">
        <v>650</v>
      </c>
      <c r="P38" s="133" t="s">
        <v>1652</v>
      </c>
      <c r="Q38" s="133"/>
      <c r="R38" s="133"/>
      <c r="S38" s="133"/>
      <c r="T38" s="133"/>
      <c r="U38" s="133"/>
      <c r="V38" s="133"/>
      <c r="W38" s="133"/>
      <c r="X38" s="133"/>
      <c r="Y38" s="133"/>
      <c r="Z38" s="133"/>
      <c r="AA38" s="133"/>
      <c r="AB38" s="133"/>
      <c r="AC38" s="133"/>
    </row>
    <row r="39" spans="1:29" ht="14.5" x14ac:dyDescent="0.35">
      <c r="A39" s="133" t="s">
        <v>80</v>
      </c>
      <c r="B39" s="133" t="s">
        <v>1653</v>
      </c>
      <c r="C39" s="133" t="s">
        <v>1654</v>
      </c>
      <c r="D39" s="133" t="s">
        <v>1655</v>
      </c>
      <c r="E39" s="133" t="s">
        <v>1656</v>
      </c>
      <c r="F39" s="133">
        <v>124</v>
      </c>
      <c r="G39" s="133" t="s">
        <v>339</v>
      </c>
      <c r="H39" s="133"/>
      <c r="I39" s="371" t="s">
        <v>1657</v>
      </c>
      <c r="J39" s="371">
        <v>990</v>
      </c>
      <c r="K39" s="25" t="s">
        <v>343</v>
      </c>
      <c r="L39" s="133"/>
      <c r="M39" s="133"/>
      <c r="N39" s="368" t="s">
        <v>1658</v>
      </c>
      <c r="O39" s="133" t="s">
        <v>638</v>
      </c>
      <c r="P39" s="133" t="s">
        <v>1659</v>
      </c>
      <c r="Q39" s="133"/>
      <c r="R39" s="133"/>
      <c r="S39" s="133"/>
      <c r="T39" s="133"/>
      <c r="U39" s="133"/>
      <c r="V39" s="133"/>
      <c r="W39" s="133"/>
      <c r="X39" s="133"/>
      <c r="Y39" s="133"/>
      <c r="Z39" s="133"/>
      <c r="AA39" s="133"/>
      <c r="AB39" s="133"/>
      <c r="AC39" s="133"/>
    </row>
    <row r="40" spans="1:29" ht="14.5" x14ac:dyDescent="0.35">
      <c r="A40" s="133" t="s">
        <v>81</v>
      </c>
      <c r="B40" s="133" t="s">
        <v>1660</v>
      </c>
      <c r="C40" s="133" t="s">
        <v>1661</v>
      </c>
      <c r="D40" s="133" t="s">
        <v>1662</v>
      </c>
      <c r="E40" s="133" t="s">
        <v>1663</v>
      </c>
      <c r="F40" s="133">
        <v>132</v>
      </c>
      <c r="G40" s="133" t="s">
        <v>348</v>
      </c>
      <c r="H40" s="133"/>
      <c r="I40" s="371" t="s">
        <v>1664</v>
      </c>
      <c r="J40" s="371">
        <v>0</v>
      </c>
      <c r="K40" s="25" t="s">
        <v>1665</v>
      </c>
      <c r="L40" s="133"/>
      <c r="M40" s="133"/>
      <c r="N40" s="368" t="s">
        <v>1666</v>
      </c>
      <c r="O40" s="133" t="s">
        <v>654</v>
      </c>
      <c r="P40" s="133" t="s">
        <v>1667</v>
      </c>
      <c r="Q40" s="133"/>
      <c r="R40" s="133"/>
      <c r="S40" s="133"/>
      <c r="T40" s="133"/>
      <c r="U40" s="133"/>
      <c r="V40" s="133"/>
      <c r="W40" s="133"/>
      <c r="X40" s="133"/>
      <c r="Y40" s="133"/>
      <c r="Z40" s="133"/>
      <c r="AA40" s="133"/>
      <c r="AB40" s="133"/>
      <c r="AC40" s="133"/>
    </row>
    <row r="41" spans="1:29" ht="28" x14ac:dyDescent="0.35">
      <c r="A41" s="133" t="s">
        <v>86</v>
      </c>
      <c r="B41" s="133" t="s">
        <v>1668</v>
      </c>
      <c r="C41" s="133" t="s">
        <v>1669</v>
      </c>
      <c r="D41" s="133" t="s">
        <v>1670</v>
      </c>
      <c r="E41" s="133" t="s">
        <v>1671</v>
      </c>
      <c r="F41" s="133">
        <v>990</v>
      </c>
      <c r="G41" s="133" t="s">
        <v>343</v>
      </c>
      <c r="H41" s="133"/>
      <c r="I41" s="371" t="s">
        <v>1672</v>
      </c>
      <c r="J41" s="371">
        <v>170</v>
      </c>
      <c r="K41" s="25" t="s">
        <v>1673</v>
      </c>
      <c r="L41" s="133"/>
      <c r="M41" s="133"/>
      <c r="N41" s="368" t="s">
        <v>1674</v>
      </c>
      <c r="O41" s="133" t="s">
        <v>695</v>
      </c>
      <c r="P41" s="133" t="s">
        <v>1675</v>
      </c>
      <c r="Q41" s="133"/>
      <c r="R41" s="133"/>
      <c r="S41" s="133"/>
      <c r="T41" s="133"/>
      <c r="U41" s="133"/>
      <c r="V41" s="133"/>
      <c r="W41" s="133"/>
      <c r="X41" s="133"/>
      <c r="Y41" s="133"/>
      <c r="Z41" s="133"/>
      <c r="AA41" s="133"/>
      <c r="AB41" s="133"/>
      <c r="AC41" s="133"/>
    </row>
    <row r="42" spans="1:29" ht="14.5" x14ac:dyDescent="0.35">
      <c r="A42" s="133" t="s">
        <v>87</v>
      </c>
      <c r="B42" s="133" t="s">
        <v>1676</v>
      </c>
      <c r="C42" s="133" t="s">
        <v>1677</v>
      </c>
      <c r="D42" s="133" t="s">
        <v>1678</v>
      </c>
      <c r="E42" s="133" t="s">
        <v>1679</v>
      </c>
      <c r="F42" s="133">
        <v>0</v>
      </c>
      <c r="G42" s="133" t="s">
        <v>344</v>
      </c>
      <c r="H42" s="133"/>
      <c r="I42" s="371" t="s">
        <v>1680</v>
      </c>
      <c r="J42" s="371">
        <v>188</v>
      </c>
      <c r="K42" s="25" t="s">
        <v>1681</v>
      </c>
      <c r="L42" s="133"/>
      <c r="M42" s="133"/>
      <c r="N42" s="368" t="s">
        <v>1682</v>
      </c>
      <c r="O42" s="133" t="s">
        <v>641</v>
      </c>
      <c r="P42" s="133" t="s">
        <v>1683</v>
      </c>
      <c r="Q42" s="133"/>
      <c r="R42" s="133"/>
      <c r="S42" s="133"/>
      <c r="T42" s="133"/>
      <c r="U42" s="133"/>
      <c r="V42" s="133"/>
      <c r="W42" s="133"/>
      <c r="X42" s="133"/>
      <c r="Y42" s="133"/>
      <c r="Z42" s="133"/>
      <c r="AA42" s="133"/>
      <c r="AB42" s="133"/>
      <c r="AC42" s="133"/>
    </row>
    <row r="43" spans="1:29" ht="14.5" x14ac:dyDescent="0.35">
      <c r="A43" s="133" t="s">
        <v>100</v>
      </c>
      <c r="B43" s="133" t="s">
        <v>1684</v>
      </c>
      <c r="C43" s="133" t="s">
        <v>1685</v>
      </c>
      <c r="D43" s="133" t="s">
        <v>1686</v>
      </c>
      <c r="E43" s="133" t="s">
        <v>1353</v>
      </c>
      <c r="F43" s="133">
        <v>978</v>
      </c>
      <c r="G43" s="133" t="s">
        <v>357</v>
      </c>
      <c r="H43" s="133"/>
      <c r="I43" s="371" t="s">
        <v>1687</v>
      </c>
      <c r="J43" s="371">
        <v>931</v>
      </c>
      <c r="K43" s="25" t="s">
        <v>1688</v>
      </c>
      <c r="L43" s="133"/>
      <c r="M43" s="133"/>
      <c r="N43" s="368" t="s">
        <v>1689</v>
      </c>
      <c r="O43" s="133" t="s">
        <v>687</v>
      </c>
      <c r="P43" s="133" t="s">
        <v>1690</v>
      </c>
      <c r="Q43" s="133"/>
      <c r="R43" s="133"/>
      <c r="S43" s="133"/>
      <c r="T43" s="133"/>
      <c r="U43" s="133"/>
      <c r="V43" s="133"/>
      <c r="W43" s="133"/>
      <c r="X43" s="133"/>
      <c r="Y43" s="133"/>
      <c r="Z43" s="133"/>
      <c r="AA43" s="133"/>
      <c r="AB43" s="133"/>
      <c r="AC43" s="133"/>
    </row>
    <row r="44" spans="1:29" ht="14.5" x14ac:dyDescent="0.35">
      <c r="A44" s="133" t="s">
        <v>92</v>
      </c>
      <c r="B44" s="133" t="s">
        <v>1691</v>
      </c>
      <c r="C44" s="133" t="s">
        <v>1692</v>
      </c>
      <c r="D44" s="133" t="s">
        <v>1693</v>
      </c>
      <c r="E44" s="133" t="s">
        <v>1694</v>
      </c>
      <c r="F44" s="133">
        <v>170</v>
      </c>
      <c r="G44" s="133" t="s">
        <v>345</v>
      </c>
      <c r="H44" s="133"/>
      <c r="I44" s="371" t="s">
        <v>1695</v>
      </c>
      <c r="J44" s="371">
        <v>132</v>
      </c>
      <c r="K44" s="25" t="s">
        <v>1696</v>
      </c>
      <c r="L44" s="133"/>
      <c r="M44" s="133"/>
      <c r="N44" s="368" t="s">
        <v>1697</v>
      </c>
      <c r="O44" s="133" t="s">
        <v>683</v>
      </c>
      <c r="P44" s="133" t="s">
        <v>1698</v>
      </c>
      <c r="Q44" s="133"/>
      <c r="R44" s="133"/>
      <c r="S44" s="133"/>
      <c r="T44" s="133"/>
      <c r="U44" s="133"/>
      <c r="V44" s="133"/>
      <c r="W44" s="133"/>
      <c r="X44" s="133"/>
      <c r="Y44" s="133"/>
      <c r="Z44" s="133"/>
      <c r="AA44" s="133"/>
      <c r="AB44" s="133"/>
      <c r="AC44" s="133"/>
    </row>
    <row r="45" spans="1:29" ht="14.5" x14ac:dyDescent="0.35">
      <c r="A45" s="133" t="s">
        <v>93</v>
      </c>
      <c r="B45" s="133" t="s">
        <v>1699</v>
      </c>
      <c r="C45" s="133" t="s">
        <v>1700</v>
      </c>
      <c r="D45" s="133" t="s">
        <v>1701</v>
      </c>
      <c r="E45" s="133" t="s">
        <v>1702</v>
      </c>
      <c r="F45" s="133">
        <v>174</v>
      </c>
      <c r="G45" s="133" t="s">
        <v>387</v>
      </c>
      <c r="H45" s="133"/>
      <c r="I45" s="371" t="s">
        <v>1703</v>
      </c>
      <c r="J45" s="371">
        <v>203</v>
      </c>
      <c r="K45" s="25" t="s">
        <v>1704</v>
      </c>
      <c r="L45" s="133"/>
      <c r="M45" s="133"/>
      <c r="N45" s="368" t="s">
        <v>1705</v>
      </c>
      <c r="O45" s="133" t="s">
        <v>666</v>
      </c>
      <c r="P45" s="133" t="s">
        <v>1706</v>
      </c>
      <c r="Q45" s="133"/>
      <c r="R45" s="133"/>
      <c r="S45" s="133"/>
      <c r="T45" s="133"/>
      <c r="U45" s="133"/>
      <c r="V45" s="133"/>
      <c r="W45" s="133"/>
      <c r="X45" s="133"/>
      <c r="Y45" s="133"/>
      <c r="Z45" s="133"/>
      <c r="AA45" s="133"/>
      <c r="AB45" s="133"/>
      <c r="AC45" s="133"/>
    </row>
    <row r="46" spans="1:29" ht="14.5" x14ac:dyDescent="0.35">
      <c r="A46" s="23" t="s">
        <v>167</v>
      </c>
      <c r="B46" s="23" t="s">
        <v>1707</v>
      </c>
      <c r="C46" s="23" t="s">
        <v>1708</v>
      </c>
      <c r="D46" s="23" t="s">
        <v>1709</v>
      </c>
      <c r="E46" s="23" t="s">
        <v>1710</v>
      </c>
      <c r="F46" s="23">
        <v>408</v>
      </c>
      <c r="G46" s="23" t="s">
        <v>388</v>
      </c>
      <c r="H46" s="133"/>
      <c r="I46" s="371" t="s">
        <v>1711</v>
      </c>
      <c r="J46" s="371">
        <v>262</v>
      </c>
      <c r="K46" s="25" t="s">
        <v>1712</v>
      </c>
      <c r="L46" s="133"/>
      <c r="M46" s="133"/>
      <c r="N46" s="368" t="s">
        <v>1713</v>
      </c>
      <c r="O46" s="133" t="s">
        <v>649</v>
      </c>
      <c r="P46" s="133" t="s">
        <v>1714</v>
      </c>
      <c r="Q46" s="133"/>
      <c r="R46" s="133"/>
      <c r="S46" s="133"/>
      <c r="T46" s="133"/>
      <c r="U46" s="133"/>
      <c r="V46" s="133"/>
      <c r="W46" s="133"/>
      <c r="X46" s="133"/>
      <c r="Y46" s="133"/>
      <c r="Z46" s="133"/>
      <c r="AA46" s="133"/>
      <c r="AB46" s="133"/>
      <c r="AC46" s="133"/>
    </row>
    <row r="47" spans="1:29" ht="28" x14ac:dyDescent="0.35">
      <c r="A47" s="23" t="s">
        <v>168</v>
      </c>
      <c r="B47" s="23" t="s">
        <v>1715</v>
      </c>
      <c r="C47" s="23" t="s">
        <v>1716</v>
      </c>
      <c r="D47" s="23" t="s">
        <v>1717</v>
      </c>
      <c r="E47" s="23" t="s">
        <v>1718</v>
      </c>
      <c r="F47" s="23">
        <v>410</v>
      </c>
      <c r="G47" s="23" t="s">
        <v>389</v>
      </c>
      <c r="H47" s="133"/>
      <c r="I47" s="371" t="s">
        <v>1719</v>
      </c>
      <c r="J47" s="371">
        <v>208</v>
      </c>
      <c r="K47" s="25" t="s">
        <v>1720</v>
      </c>
      <c r="L47" s="133"/>
      <c r="M47" s="133"/>
      <c r="N47" s="368" t="s">
        <v>1721</v>
      </c>
      <c r="O47" s="133" t="s">
        <v>700</v>
      </c>
      <c r="P47" s="133" t="s">
        <v>1722</v>
      </c>
      <c r="Q47" s="133"/>
      <c r="R47" s="133"/>
      <c r="S47" s="133"/>
      <c r="T47" s="133"/>
      <c r="U47" s="133"/>
      <c r="V47" s="133"/>
      <c r="W47" s="133"/>
      <c r="X47" s="133"/>
      <c r="Y47" s="133"/>
      <c r="Z47" s="133"/>
      <c r="AA47" s="133"/>
      <c r="AB47" s="133"/>
      <c r="AC47" s="133"/>
    </row>
    <row r="48" spans="1:29" ht="28" x14ac:dyDescent="0.35">
      <c r="A48" s="133" t="s">
        <v>97</v>
      </c>
      <c r="B48" s="133" t="s">
        <v>1723</v>
      </c>
      <c r="C48" s="133" t="s">
        <v>1724</v>
      </c>
      <c r="D48" s="133" t="s">
        <v>1725</v>
      </c>
      <c r="E48" s="133" t="s">
        <v>1726</v>
      </c>
      <c r="F48" s="133">
        <v>188</v>
      </c>
      <c r="G48" s="133" t="s">
        <v>346</v>
      </c>
      <c r="H48" s="133"/>
      <c r="I48" s="371" t="s">
        <v>1727</v>
      </c>
      <c r="J48" s="371">
        <v>214</v>
      </c>
      <c r="K48" s="25" t="s">
        <v>1728</v>
      </c>
      <c r="L48" s="133"/>
      <c r="M48" s="133"/>
      <c r="N48" s="368" t="s">
        <v>1729</v>
      </c>
      <c r="O48" s="133" t="s">
        <v>680</v>
      </c>
      <c r="P48" s="133" t="s">
        <v>1730</v>
      </c>
      <c r="Q48" s="133"/>
      <c r="R48" s="133"/>
      <c r="S48" s="133"/>
      <c r="T48" s="133"/>
      <c r="U48" s="133"/>
      <c r="V48" s="133"/>
      <c r="W48" s="133"/>
      <c r="X48" s="133"/>
      <c r="Y48" s="133"/>
      <c r="Z48" s="133"/>
      <c r="AA48" s="133"/>
      <c r="AB48" s="133"/>
      <c r="AC48" s="133"/>
    </row>
    <row r="49" spans="1:29" ht="14.5" x14ac:dyDescent="0.35">
      <c r="A49" s="133" t="s">
        <v>159</v>
      </c>
      <c r="B49" s="133" t="s">
        <v>1731</v>
      </c>
      <c r="C49" s="133" t="s">
        <v>1732</v>
      </c>
      <c r="D49" s="133" t="s">
        <v>1733</v>
      </c>
      <c r="E49" s="133" t="s">
        <v>1554</v>
      </c>
      <c r="F49" s="133">
        <v>952</v>
      </c>
      <c r="G49" s="133" t="s">
        <v>1555</v>
      </c>
      <c r="H49" s="133"/>
      <c r="I49" s="371" t="s">
        <v>1734</v>
      </c>
      <c r="J49" s="371">
        <v>12</v>
      </c>
      <c r="K49" s="25" t="s">
        <v>1735</v>
      </c>
      <c r="L49" s="133"/>
      <c r="M49" s="133"/>
      <c r="N49" s="368" t="s">
        <v>1736</v>
      </c>
      <c r="O49" s="133" t="s">
        <v>659</v>
      </c>
      <c r="P49" s="133" t="s">
        <v>1737</v>
      </c>
      <c r="Q49" s="133"/>
      <c r="R49" s="133"/>
      <c r="S49" s="133"/>
      <c r="T49" s="133"/>
      <c r="U49" s="133"/>
      <c r="V49" s="133"/>
      <c r="W49" s="133"/>
      <c r="X49" s="133"/>
      <c r="Y49" s="133"/>
      <c r="Z49" s="133"/>
      <c r="AA49" s="133"/>
      <c r="AB49" s="133"/>
      <c r="AC49" s="133"/>
    </row>
    <row r="50" spans="1:29" ht="14.5" x14ac:dyDescent="0.35">
      <c r="A50" s="133" t="s">
        <v>98</v>
      </c>
      <c r="B50" s="133" t="s">
        <v>1738</v>
      </c>
      <c r="C50" s="133" t="s">
        <v>1739</v>
      </c>
      <c r="D50" s="133" t="s">
        <v>1740</v>
      </c>
      <c r="E50" s="133" t="s">
        <v>1741</v>
      </c>
      <c r="F50" s="133">
        <v>191</v>
      </c>
      <c r="G50" s="133" t="s">
        <v>370</v>
      </c>
      <c r="H50" s="133"/>
      <c r="I50" s="371" t="s">
        <v>1742</v>
      </c>
      <c r="J50" s="371">
        <v>818</v>
      </c>
      <c r="K50" s="25" t="s">
        <v>1743</v>
      </c>
      <c r="L50" s="133"/>
      <c r="M50" s="133"/>
      <c r="N50" s="368" t="s">
        <v>1744</v>
      </c>
      <c r="O50" s="133" t="s">
        <v>677</v>
      </c>
      <c r="P50" s="133" t="s">
        <v>1745</v>
      </c>
      <c r="Q50" s="133"/>
      <c r="R50" s="133"/>
      <c r="S50" s="133"/>
      <c r="T50" s="133"/>
      <c r="U50" s="133"/>
      <c r="V50" s="133"/>
      <c r="W50" s="133"/>
      <c r="X50" s="133"/>
      <c r="Y50" s="133"/>
      <c r="Z50" s="133"/>
      <c r="AA50" s="133"/>
      <c r="AB50" s="133"/>
      <c r="AC50" s="133"/>
    </row>
    <row r="51" spans="1:29" ht="14.5" x14ac:dyDescent="0.35">
      <c r="A51" s="133" t="s">
        <v>99</v>
      </c>
      <c r="B51" s="133" t="s">
        <v>1746</v>
      </c>
      <c r="C51" s="133" t="s">
        <v>1747</v>
      </c>
      <c r="D51" s="133" t="s">
        <v>1748</v>
      </c>
      <c r="E51" s="133" t="s">
        <v>1749</v>
      </c>
      <c r="F51" s="133">
        <v>931</v>
      </c>
      <c r="G51" s="133" t="s">
        <v>347</v>
      </c>
      <c r="H51" s="133"/>
      <c r="I51" s="371" t="s">
        <v>1750</v>
      </c>
      <c r="J51" s="371">
        <v>232</v>
      </c>
      <c r="K51" s="25" t="s">
        <v>1751</v>
      </c>
      <c r="L51" s="133"/>
      <c r="M51" s="133"/>
      <c r="N51" s="368" t="s">
        <v>1752</v>
      </c>
      <c r="O51" s="133" t="s">
        <v>668</v>
      </c>
      <c r="P51" s="133" t="s">
        <v>1753</v>
      </c>
      <c r="Q51" s="133"/>
      <c r="R51" s="133"/>
      <c r="S51" s="133"/>
      <c r="T51" s="133"/>
      <c r="U51" s="133"/>
      <c r="V51" s="133"/>
      <c r="W51" s="133"/>
      <c r="X51" s="133"/>
      <c r="Y51" s="133"/>
      <c r="Z51" s="133"/>
      <c r="AA51" s="133"/>
      <c r="AB51" s="133"/>
      <c r="AC51" s="133"/>
    </row>
    <row r="52" spans="1:29" ht="28" x14ac:dyDescent="0.35">
      <c r="A52" s="133" t="s">
        <v>104</v>
      </c>
      <c r="B52" s="133" t="s">
        <v>1754</v>
      </c>
      <c r="C52" s="133" t="s">
        <v>1755</v>
      </c>
      <c r="D52" s="133" t="s">
        <v>1756</v>
      </c>
      <c r="E52" s="133" t="s">
        <v>1757</v>
      </c>
      <c r="F52" s="133">
        <v>208</v>
      </c>
      <c r="G52" s="133" t="s">
        <v>351</v>
      </c>
      <c r="H52" s="133"/>
      <c r="I52" s="371" t="s">
        <v>1758</v>
      </c>
      <c r="J52" s="371">
        <v>230</v>
      </c>
      <c r="K52" s="25" t="s">
        <v>1759</v>
      </c>
      <c r="L52" s="133"/>
      <c r="M52" s="133"/>
      <c r="N52" s="368" t="s">
        <v>1760</v>
      </c>
      <c r="O52" s="133" t="s">
        <v>679</v>
      </c>
      <c r="P52" s="133" t="s">
        <v>1761</v>
      </c>
      <c r="Q52" s="133"/>
      <c r="R52" s="133"/>
      <c r="S52" s="133"/>
      <c r="T52" s="133"/>
      <c r="U52" s="133"/>
      <c r="V52" s="133"/>
      <c r="W52" s="133"/>
      <c r="X52" s="133"/>
      <c r="Y52" s="133"/>
      <c r="Z52" s="133"/>
      <c r="AA52" s="133"/>
      <c r="AB52" s="133"/>
      <c r="AC52" s="133"/>
    </row>
    <row r="53" spans="1:29" ht="14.5" x14ac:dyDescent="0.35">
      <c r="A53" s="133" t="s">
        <v>314</v>
      </c>
      <c r="B53" s="133" t="s">
        <v>1762</v>
      </c>
      <c r="C53" s="133" t="s">
        <v>1763</v>
      </c>
      <c r="D53" s="133" t="s">
        <v>1764</v>
      </c>
      <c r="E53" s="133" t="s">
        <v>1765</v>
      </c>
      <c r="F53" s="133">
        <v>96</v>
      </c>
      <c r="G53" s="133" t="s">
        <v>331</v>
      </c>
      <c r="H53" s="133"/>
      <c r="I53" s="371" t="s">
        <v>1766</v>
      </c>
      <c r="J53" s="371">
        <v>978</v>
      </c>
      <c r="K53" s="25" t="s">
        <v>1767</v>
      </c>
      <c r="L53" s="133"/>
      <c r="M53" s="133"/>
      <c r="N53" s="368" t="s">
        <v>1768</v>
      </c>
      <c r="O53" s="133" t="s">
        <v>704</v>
      </c>
      <c r="P53" s="133" t="s">
        <v>496</v>
      </c>
      <c r="Q53" s="133"/>
      <c r="R53" s="133"/>
      <c r="S53" s="133"/>
      <c r="T53" s="133"/>
      <c r="U53" s="133"/>
      <c r="V53" s="133"/>
      <c r="W53" s="133"/>
      <c r="X53" s="133"/>
      <c r="Y53" s="133"/>
      <c r="Z53" s="133"/>
      <c r="AA53" s="133"/>
      <c r="AB53" s="133"/>
      <c r="AC53" s="133"/>
    </row>
    <row r="54" spans="1:29" ht="14.5" x14ac:dyDescent="0.35">
      <c r="A54" s="133" t="s">
        <v>124</v>
      </c>
      <c r="B54" s="133" t="s">
        <v>1769</v>
      </c>
      <c r="C54" s="133" t="s">
        <v>1770</v>
      </c>
      <c r="D54" s="133" t="s">
        <v>1771</v>
      </c>
      <c r="E54" s="133" t="s">
        <v>1772</v>
      </c>
      <c r="F54" s="133">
        <v>262</v>
      </c>
      <c r="G54" s="133" t="s">
        <v>350</v>
      </c>
      <c r="H54" s="133"/>
      <c r="I54" s="371" t="s">
        <v>1773</v>
      </c>
      <c r="J54" s="371">
        <v>242</v>
      </c>
      <c r="K54" s="25" t="s">
        <v>1774</v>
      </c>
      <c r="L54" s="133"/>
      <c r="M54" s="133"/>
      <c r="N54" s="368" t="s">
        <v>1775</v>
      </c>
      <c r="O54" s="133" t="s">
        <v>694</v>
      </c>
      <c r="P54" s="133" t="s">
        <v>491</v>
      </c>
      <c r="Q54" s="133"/>
      <c r="R54" s="133"/>
      <c r="S54" s="133"/>
      <c r="T54" s="133"/>
      <c r="U54" s="133"/>
      <c r="V54" s="133"/>
      <c r="W54" s="133"/>
      <c r="X54" s="133"/>
      <c r="Y54" s="133"/>
      <c r="Z54" s="133"/>
      <c r="AA54" s="133"/>
      <c r="AB54" s="133"/>
      <c r="AC54" s="133"/>
    </row>
    <row r="55" spans="1:29" ht="28" x14ac:dyDescent="0.35">
      <c r="A55" s="133" t="s">
        <v>105</v>
      </c>
      <c r="B55" s="133" t="s">
        <v>1776</v>
      </c>
      <c r="C55" s="133" t="s">
        <v>1777</v>
      </c>
      <c r="D55" s="133" t="s">
        <v>1778</v>
      </c>
      <c r="E55" s="133" t="s">
        <v>1380</v>
      </c>
      <c r="F55" s="133">
        <v>951</v>
      </c>
      <c r="G55" s="133" t="s">
        <v>1381</v>
      </c>
      <c r="H55" s="133"/>
      <c r="I55" s="371" t="s">
        <v>1779</v>
      </c>
      <c r="J55" s="371">
        <v>238</v>
      </c>
      <c r="K55" s="25" t="s">
        <v>1780</v>
      </c>
      <c r="L55" s="133"/>
      <c r="M55" s="133"/>
      <c r="N55" s="368" t="s">
        <v>1781</v>
      </c>
      <c r="O55" s="133" t="s">
        <v>644</v>
      </c>
      <c r="P55" s="133" t="s">
        <v>1782</v>
      </c>
      <c r="Q55" s="133"/>
      <c r="R55" s="133"/>
      <c r="S55" s="133"/>
      <c r="T55" s="133"/>
      <c r="U55" s="133"/>
      <c r="V55" s="133"/>
      <c r="W55" s="133"/>
      <c r="X55" s="133"/>
      <c r="Y55" s="133"/>
      <c r="Z55" s="133"/>
      <c r="AA55" s="133"/>
      <c r="AB55" s="133"/>
      <c r="AC55" s="133"/>
    </row>
    <row r="56" spans="1:29" ht="14.5" x14ac:dyDescent="0.35">
      <c r="A56" s="23" t="s">
        <v>295</v>
      </c>
      <c r="B56" s="23" t="s">
        <v>1783</v>
      </c>
      <c r="C56" s="23" t="s">
        <v>1784</v>
      </c>
      <c r="D56" s="23" t="s">
        <v>1785</v>
      </c>
      <c r="E56" s="23" t="s">
        <v>1786</v>
      </c>
      <c r="F56" s="23">
        <v>818</v>
      </c>
      <c r="G56" s="23" t="s">
        <v>354</v>
      </c>
      <c r="H56" s="133"/>
      <c r="I56" s="371" t="s">
        <v>1787</v>
      </c>
      <c r="J56" s="371">
        <v>826</v>
      </c>
      <c r="K56" s="25" t="s">
        <v>1788</v>
      </c>
      <c r="L56" s="133"/>
      <c r="M56" s="133"/>
      <c r="N56" s="368" t="s">
        <v>1789</v>
      </c>
      <c r="O56" s="133" t="s">
        <v>647</v>
      </c>
      <c r="P56" s="133" t="s">
        <v>1790</v>
      </c>
      <c r="Q56" s="133"/>
      <c r="R56" s="133"/>
      <c r="S56" s="133"/>
      <c r="T56" s="133"/>
      <c r="U56" s="133"/>
      <c r="V56" s="133"/>
      <c r="W56" s="133"/>
      <c r="X56" s="133"/>
      <c r="Y56" s="133"/>
      <c r="Z56" s="133"/>
      <c r="AA56" s="133"/>
      <c r="AB56" s="133"/>
      <c r="AC56" s="133"/>
    </row>
    <row r="57" spans="1:29" ht="14.5" x14ac:dyDescent="0.35">
      <c r="A57" s="23" t="s">
        <v>285</v>
      </c>
      <c r="B57" s="23" t="s">
        <v>1791</v>
      </c>
      <c r="C57" s="23" t="s">
        <v>1792</v>
      </c>
      <c r="D57" s="23" t="s">
        <v>1793</v>
      </c>
      <c r="E57" s="23" t="s">
        <v>1794</v>
      </c>
      <c r="F57" s="23">
        <v>784</v>
      </c>
      <c r="G57" s="23" t="s">
        <v>1795</v>
      </c>
      <c r="H57" s="133"/>
      <c r="I57" s="371" t="s">
        <v>1796</v>
      </c>
      <c r="J57" s="371">
        <v>981</v>
      </c>
      <c r="K57" s="25" t="s">
        <v>1797</v>
      </c>
      <c r="L57" s="133"/>
      <c r="M57" s="133"/>
      <c r="N57" s="368" t="s">
        <v>1798</v>
      </c>
      <c r="O57" s="133" t="s">
        <v>671</v>
      </c>
      <c r="P57" s="133" t="s">
        <v>967</v>
      </c>
      <c r="Q57" s="133"/>
      <c r="R57" s="133"/>
      <c r="S57" s="133"/>
      <c r="T57" s="133"/>
      <c r="U57" s="133"/>
      <c r="V57" s="133"/>
      <c r="W57" s="133"/>
      <c r="X57" s="133"/>
      <c r="Y57" s="133"/>
      <c r="Z57" s="133"/>
      <c r="AA57" s="133"/>
      <c r="AB57" s="133"/>
      <c r="AC57" s="133"/>
    </row>
    <row r="58" spans="1:29" ht="42" x14ac:dyDescent="0.35">
      <c r="A58" s="23" t="s">
        <v>107</v>
      </c>
      <c r="B58" s="23" t="s">
        <v>1799</v>
      </c>
      <c r="C58" s="23" t="s">
        <v>1800</v>
      </c>
      <c r="D58" s="23" t="s">
        <v>1801</v>
      </c>
      <c r="E58" s="23" t="s">
        <v>935</v>
      </c>
      <c r="F58" s="23">
        <v>840</v>
      </c>
      <c r="G58" s="23" t="s">
        <v>453</v>
      </c>
      <c r="H58" s="133"/>
      <c r="I58" s="371" t="s">
        <v>1802</v>
      </c>
      <c r="J58" s="371">
        <v>0</v>
      </c>
      <c r="K58" s="25" t="s">
        <v>1803</v>
      </c>
      <c r="L58" s="133"/>
      <c r="M58" s="133"/>
      <c r="N58" s="368" t="s">
        <v>1804</v>
      </c>
      <c r="O58" s="133" t="s">
        <v>692</v>
      </c>
      <c r="P58" s="133" t="s">
        <v>1805</v>
      </c>
      <c r="Q58" s="133"/>
      <c r="R58" s="133"/>
      <c r="S58" s="133"/>
      <c r="T58" s="133"/>
      <c r="U58" s="133"/>
      <c r="V58" s="133"/>
      <c r="W58" s="133"/>
      <c r="X58" s="133"/>
      <c r="Y58" s="133"/>
      <c r="Z58" s="133"/>
      <c r="AA58" s="133"/>
      <c r="AB58" s="133"/>
      <c r="AC58" s="133"/>
    </row>
    <row r="59" spans="1:29" ht="14.5" x14ac:dyDescent="0.35">
      <c r="A59" s="23" t="s">
        <v>111</v>
      </c>
      <c r="B59" s="23" t="s">
        <v>1806</v>
      </c>
      <c r="C59" s="23" t="s">
        <v>1807</v>
      </c>
      <c r="D59" s="23" t="s">
        <v>1808</v>
      </c>
      <c r="E59" s="23" t="s">
        <v>1809</v>
      </c>
      <c r="F59" s="23">
        <v>232</v>
      </c>
      <c r="G59" s="23" t="s">
        <v>355</v>
      </c>
      <c r="H59" s="133"/>
      <c r="I59" s="371" t="s">
        <v>1810</v>
      </c>
      <c r="J59" s="371">
        <v>936</v>
      </c>
      <c r="K59" s="25" t="s">
        <v>1811</v>
      </c>
      <c r="L59" s="133"/>
      <c r="M59" s="133"/>
      <c r="N59" s="368" t="s">
        <v>1812</v>
      </c>
      <c r="O59" s="133" t="s">
        <v>636</v>
      </c>
      <c r="P59" s="133" t="s">
        <v>1813</v>
      </c>
      <c r="Q59" s="133"/>
      <c r="R59" s="133"/>
      <c r="S59" s="133"/>
      <c r="T59" s="133"/>
      <c r="U59" s="133"/>
      <c r="V59" s="133"/>
      <c r="W59" s="133"/>
      <c r="X59" s="133"/>
      <c r="Y59" s="133"/>
      <c r="Z59" s="133"/>
      <c r="AA59" s="133"/>
      <c r="AB59" s="133"/>
      <c r="AC59" s="133"/>
    </row>
    <row r="60" spans="1:29" ht="14.5" x14ac:dyDescent="0.35">
      <c r="A60" s="23" t="s">
        <v>268</v>
      </c>
      <c r="B60" s="23" t="s">
        <v>1814</v>
      </c>
      <c r="C60" s="23" t="s">
        <v>1815</v>
      </c>
      <c r="D60" s="23" t="s">
        <v>1816</v>
      </c>
      <c r="E60" s="23" t="s">
        <v>1353</v>
      </c>
      <c r="F60" s="23">
        <v>978</v>
      </c>
      <c r="G60" s="23" t="s">
        <v>357</v>
      </c>
      <c r="H60" s="133"/>
      <c r="I60" s="371" t="s">
        <v>1817</v>
      </c>
      <c r="J60" s="371">
        <v>292</v>
      </c>
      <c r="K60" s="25" t="s">
        <v>1818</v>
      </c>
      <c r="L60" s="133"/>
      <c r="M60" s="133"/>
      <c r="N60" s="368" t="s">
        <v>1819</v>
      </c>
      <c r="O60" s="133" t="s">
        <v>640</v>
      </c>
      <c r="P60" s="133" t="s">
        <v>1820</v>
      </c>
      <c r="Q60" s="133"/>
      <c r="R60" s="133"/>
      <c r="S60" s="133"/>
      <c r="T60" s="133"/>
      <c r="U60" s="133"/>
      <c r="V60" s="133"/>
      <c r="W60" s="133"/>
      <c r="X60" s="133"/>
      <c r="Y60" s="133"/>
      <c r="Z60" s="133"/>
      <c r="AA60" s="133"/>
      <c r="AB60" s="133"/>
      <c r="AC60" s="133"/>
    </row>
    <row r="61" spans="1:29" ht="14.5" x14ac:dyDescent="0.35">
      <c r="A61" s="23" t="s">
        <v>112</v>
      </c>
      <c r="B61" s="23" t="s">
        <v>1821</v>
      </c>
      <c r="C61" s="23" t="s">
        <v>1822</v>
      </c>
      <c r="D61" s="23" t="s">
        <v>1823</v>
      </c>
      <c r="E61" s="23" t="s">
        <v>1353</v>
      </c>
      <c r="F61" s="23">
        <v>978</v>
      </c>
      <c r="G61" s="23" t="s">
        <v>357</v>
      </c>
      <c r="H61" s="133"/>
      <c r="I61" s="371" t="s">
        <v>1824</v>
      </c>
      <c r="J61" s="371">
        <v>270</v>
      </c>
      <c r="K61" s="25" t="s">
        <v>1825</v>
      </c>
      <c r="L61" s="133"/>
      <c r="M61" s="133"/>
      <c r="N61" s="368" t="s">
        <v>1826</v>
      </c>
      <c r="O61" s="133" t="s">
        <v>639</v>
      </c>
      <c r="P61" s="133" t="s">
        <v>1827</v>
      </c>
      <c r="Q61" s="133"/>
      <c r="R61" s="133"/>
      <c r="S61" s="133"/>
      <c r="T61" s="133"/>
      <c r="U61" s="133"/>
      <c r="V61" s="133"/>
      <c r="W61" s="133"/>
      <c r="X61" s="133"/>
      <c r="Y61" s="133"/>
      <c r="Z61" s="133"/>
      <c r="AA61" s="133"/>
      <c r="AB61" s="133"/>
      <c r="AC61" s="133"/>
    </row>
    <row r="62" spans="1:29" ht="14.5" x14ac:dyDescent="0.35">
      <c r="A62" s="23" t="s">
        <v>274</v>
      </c>
      <c r="B62" s="23" t="s">
        <v>1828</v>
      </c>
      <c r="C62" s="23" t="s">
        <v>1829</v>
      </c>
      <c r="D62" s="23" t="s">
        <v>1830</v>
      </c>
      <c r="E62" s="23" t="s">
        <v>1831</v>
      </c>
      <c r="F62" s="23">
        <v>748</v>
      </c>
      <c r="G62" s="23" t="s">
        <v>442</v>
      </c>
      <c r="I62" s="372" t="s">
        <v>1832</v>
      </c>
      <c r="J62" s="372">
        <v>324</v>
      </c>
      <c r="K62" s="24" t="s">
        <v>1833</v>
      </c>
      <c r="N62" s="368" t="s">
        <v>1834</v>
      </c>
      <c r="O62" s="133" t="s">
        <v>682</v>
      </c>
      <c r="P62" s="133" t="s">
        <v>1835</v>
      </c>
      <c r="Q62" s="133"/>
      <c r="R62" s="133"/>
      <c r="S62" s="133"/>
    </row>
    <row r="63" spans="1:29" ht="28" x14ac:dyDescent="0.35">
      <c r="A63" s="133" t="s">
        <v>302</v>
      </c>
      <c r="B63" s="133" t="s">
        <v>1836</v>
      </c>
      <c r="C63" s="133" t="s">
        <v>1837</v>
      </c>
      <c r="D63" s="133" t="s">
        <v>1838</v>
      </c>
      <c r="E63" s="133" t="s">
        <v>935</v>
      </c>
      <c r="F63" s="133">
        <v>840</v>
      </c>
      <c r="G63" s="133" t="s">
        <v>453</v>
      </c>
      <c r="I63" s="372" t="s">
        <v>1839</v>
      </c>
      <c r="J63" s="372">
        <v>320</v>
      </c>
      <c r="K63" s="24" t="s">
        <v>1840</v>
      </c>
      <c r="N63" s="368" t="s">
        <v>1841</v>
      </c>
      <c r="O63" s="133" t="s">
        <v>635</v>
      </c>
      <c r="P63" s="133" t="s">
        <v>1842</v>
      </c>
      <c r="Q63" s="133"/>
      <c r="R63" s="133"/>
      <c r="S63" s="133"/>
    </row>
    <row r="64" spans="1:29" ht="28" x14ac:dyDescent="0.35">
      <c r="A64" s="23" t="s">
        <v>110</v>
      </c>
      <c r="B64" s="23" t="s">
        <v>1843</v>
      </c>
      <c r="C64" s="23" t="s">
        <v>1844</v>
      </c>
      <c r="D64" s="23" t="s">
        <v>1845</v>
      </c>
      <c r="E64" s="23" t="s">
        <v>1846</v>
      </c>
      <c r="F64" s="23">
        <v>230</v>
      </c>
      <c r="G64" s="23" t="s">
        <v>356</v>
      </c>
      <c r="I64" s="372" t="s">
        <v>1847</v>
      </c>
      <c r="J64" s="372">
        <v>328</v>
      </c>
      <c r="K64" s="24" t="s">
        <v>1848</v>
      </c>
      <c r="N64" s="368" t="s">
        <v>1849</v>
      </c>
      <c r="O64" s="133" t="s">
        <v>637</v>
      </c>
      <c r="P64" s="133" t="s">
        <v>1850</v>
      </c>
      <c r="Q64" s="133"/>
      <c r="R64" s="133"/>
      <c r="S64" s="133"/>
    </row>
    <row r="65" spans="1:19" ht="28" x14ac:dyDescent="0.35">
      <c r="A65" s="23" t="s">
        <v>241</v>
      </c>
      <c r="B65" s="23" t="s">
        <v>1851</v>
      </c>
      <c r="C65" s="23" t="s">
        <v>1852</v>
      </c>
      <c r="D65" s="23" t="s">
        <v>1853</v>
      </c>
      <c r="E65" s="23" t="s">
        <v>1854</v>
      </c>
      <c r="F65" s="23">
        <v>643</v>
      </c>
      <c r="G65" s="23" t="s">
        <v>428</v>
      </c>
      <c r="I65" s="372" t="s">
        <v>1855</v>
      </c>
      <c r="J65" s="372">
        <v>344</v>
      </c>
      <c r="K65" s="24" t="s">
        <v>368</v>
      </c>
      <c r="N65" s="368" t="s">
        <v>1856</v>
      </c>
      <c r="O65" s="133" t="s">
        <v>660</v>
      </c>
      <c r="P65" s="133" t="s">
        <v>1857</v>
      </c>
      <c r="Q65" s="133"/>
      <c r="R65" s="133"/>
      <c r="S65" s="133"/>
    </row>
    <row r="66" spans="1:19" ht="42" x14ac:dyDescent="0.35">
      <c r="A66" s="23" t="s">
        <v>117</v>
      </c>
      <c r="B66" s="23" t="s">
        <v>1858</v>
      </c>
      <c r="C66" s="23" t="s">
        <v>1859</v>
      </c>
      <c r="D66" s="23" t="s">
        <v>1860</v>
      </c>
      <c r="E66" s="23" t="s">
        <v>1861</v>
      </c>
      <c r="F66" s="23">
        <v>242</v>
      </c>
      <c r="G66" s="23" t="s">
        <v>358</v>
      </c>
      <c r="I66" s="372" t="s">
        <v>1862</v>
      </c>
      <c r="J66" s="372">
        <v>340</v>
      </c>
      <c r="K66" s="24" t="s">
        <v>1863</v>
      </c>
      <c r="N66" s="368" t="s">
        <v>1864</v>
      </c>
      <c r="O66" s="133" t="s">
        <v>664</v>
      </c>
      <c r="P66" s="133" t="s">
        <v>1865</v>
      </c>
      <c r="Q66" s="133"/>
      <c r="R66" s="133"/>
      <c r="S66" s="133"/>
    </row>
    <row r="67" spans="1:19" ht="28" x14ac:dyDescent="0.35">
      <c r="A67" s="23" t="s">
        <v>118</v>
      </c>
      <c r="B67" s="23" t="s">
        <v>1866</v>
      </c>
      <c r="C67" s="23" t="s">
        <v>1867</v>
      </c>
      <c r="D67" s="23" t="s">
        <v>1868</v>
      </c>
      <c r="E67" s="23" t="s">
        <v>1353</v>
      </c>
      <c r="F67" s="23">
        <v>978</v>
      </c>
      <c r="G67" s="23" t="s">
        <v>357</v>
      </c>
      <c r="I67" s="372" t="s">
        <v>1869</v>
      </c>
      <c r="J67" s="372">
        <v>191</v>
      </c>
      <c r="K67" s="24" t="s">
        <v>1870</v>
      </c>
      <c r="N67" s="368" t="s">
        <v>1871</v>
      </c>
      <c r="O67" s="133" t="s">
        <v>645</v>
      </c>
      <c r="P67" s="133" t="s">
        <v>1872</v>
      </c>
      <c r="Q67" s="133"/>
      <c r="R67" s="133"/>
      <c r="S67" s="133"/>
    </row>
    <row r="68" spans="1:19" ht="14.5" x14ac:dyDescent="0.35">
      <c r="A68" s="23" t="s">
        <v>120</v>
      </c>
      <c r="B68" s="23" t="s">
        <v>1873</v>
      </c>
      <c r="C68" s="23" t="s">
        <v>1874</v>
      </c>
      <c r="D68" s="23" t="s">
        <v>1875</v>
      </c>
      <c r="E68" s="23" t="s">
        <v>1353</v>
      </c>
      <c r="F68" s="23">
        <v>978</v>
      </c>
      <c r="G68" s="23" t="s">
        <v>357</v>
      </c>
      <c r="I68" s="372" t="s">
        <v>1876</v>
      </c>
      <c r="J68" s="372">
        <v>332</v>
      </c>
      <c r="K68" s="24" t="s">
        <v>1877</v>
      </c>
      <c r="N68" s="368" t="s">
        <v>1878</v>
      </c>
      <c r="O68" s="133" t="s">
        <v>678</v>
      </c>
      <c r="P68" s="133" t="s">
        <v>1879</v>
      </c>
      <c r="Q68" s="133"/>
      <c r="R68" s="133"/>
      <c r="S68" s="133"/>
    </row>
    <row r="69" spans="1:19" ht="14.5" x14ac:dyDescent="0.35">
      <c r="A69" s="23" t="s">
        <v>125</v>
      </c>
      <c r="B69" s="23" t="s">
        <v>1880</v>
      </c>
      <c r="C69" s="23" t="s">
        <v>1881</v>
      </c>
      <c r="D69" s="23" t="s">
        <v>1882</v>
      </c>
      <c r="E69" s="23" t="s">
        <v>1647</v>
      </c>
      <c r="F69" s="23">
        <v>950</v>
      </c>
      <c r="G69" s="23" t="s">
        <v>1648</v>
      </c>
      <c r="I69" s="372" t="s">
        <v>1883</v>
      </c>
      <c r="J69" s="372">
        <v>348</v>
      </c>
      <c r="K69" s="24" t="s">
        <v>1884</v>
      </c>
      <c r="N69" s="368" t="s">
        <v>1885</v>
      </c>
      <c r="O69" s="133" t="s">
        <v>688</v>
      </c>
      <c r="P69" s="133" t="s">
        <v>1886</v>
      </c>
      <c r="Q69" s="133"/>
      <c r="R69" s="133"/>
      <c r="S69" s="133"/>
    </row>
    <row r="70" spans="1:19" ht="28" x14ac:dyDescent="0.35">
      <c r="A70" s="23" t="s">
        <v>127</v>
      </c>
      <c r="B70" s="23" t="s">
        <v>1887</v>
      </c>
      <c r="C70" s="23" t="s">
        <v>1888</v>
      </c>
      <c r="D70" s="23" t="s">
        <v>1889</v>
      </c>
      <c r="E70" s="23" t="s">
        <v>1890</v>
      </c>
      <c r="F70" s="23">
        <v>270</v>
      </c>
      <c r="G70" s="23" t="s">
        <v>364</v>
      </c>
      <c r="I70" s="372" t="s">
        <v>1891</v>
      </c>
      <c r="J70" s="372">
        <v>360</v>
      </c>
      <c r="K70" s="24" t="s">
        <v>1892</v>
      </c>
      <c r="N70" s="368" t="s">
        <v>1893</v>
      </c>
      <c r="O70" s="133" t="s">
        <v>693</v>
      </c>
      <c r="P70" s="133" t="s">
        <v>1894</v>
      </c>
      <c r="Q70" s="133"/>
      <c r="R70" s="133"/>
      <c r="S70" s="133"/>
    </row>
    <row r="71" spans="1:19" ht="14.5" x14ac:dyDescent="0.35">
      <c r="A71" s="23" t="s">
        <v>126</v>
      </c>
      <c r="B71" s="23" t="s">
        <v>1895</v>
      </c>
      <c r="C71" s="23" t="s">
        <v>1896</v>
      </c>
      <c r="D71" s="23" t="s">
        <v>1897</v>
      </c>
      <c r="E71" s="23" t="s">
        <v>1898</v>
      </c>
      <c r="F71" s="23">
        <v>981</v>
      </c>
      <c r="G71" s="23" t="s">
        <v>1899</v>
      </c>
      <c r="I71" s="372" t="s">
        <v>1900</v>
      </c>
      <c r="J71" s="372">
        <v>376</v>
      </c>
      <c r="K71" s="24" t="s">
        <v>1901</v>
      </c>
      <c r="N71" s="368" t="s">
        <v>1902</v>
      </c>
      <c r="O71" s="133" t="s">
        <v>675</v>
      </c>
      <c r="P71" s="133" t="s">
        <v>952</v>
      </c>
      <c r="Q71" s="133"/>
      <c r="R71" s="133"/>
      <c r="S71" s="133"/>
    </row>
    <row r="72" spans="1:19" ht="28" x14ac:dyDescent="0.35">
      <c r="A72" s="133" t="s">
        <v>115</v>
      </c>
      <c r="B72" s="23" t="s">
        <v>1903</v>
      </c>
      <c r="C72" s="23" t="s">
        <v>1904</v>
      </c>
      <c r="D72" s="23" t="s">
        <v>1905</v>
      </c>
      <c r="I72" s="372" t="s">
        <v>1906</v>
      </c>
      <c r="J72" s="372">
        <v>0</v>
      </c>
      <c r="K72" s="24" t="s">
        <v>1907</v>
      </c>
      <c r="N72" s="368" t="s">
        <v>1908</v>
      </c>
      <c r="O72" s="133" t="s">
        <v>676</v>
      </c>
      <c r="P72" s="133" t="s">
        <v>1909</v>
      </c>
      <c r="Q72" s="133"/>
      <c r="R72" s="133"/>
      <c r="S72" s="133"/>
    </row>
    <row r="73" spans="1:19" ht="14.5" x14ac:dyDescent="0.35">
      <c r="A73" s="23" t="s">
        <v>131</v>
      </c>
      <c r="B73" s="23" t="s">
        <v>1910</v>
      </c>
      <c r="C73" s="23" t="s">
        <v>1911</v>
      </c>
      <c r="D73" s="23" t="s">
        <v>1912</v>
      </c>
      <c r="E73" s="23" t="s">
        <v>1913</v>
      </c>
      <c r="F73" s="23">
        <v>936</v>
      </c>
      <c r="G73" s="23" t="s">
        <v>362</v>
      </c>
      <c r="I73" s="372" t="s">
        <v>1914</v>
      </c>
      <c r="J73" s="372">
        <v>356</v>
      </c>
      <c r="K73" s="24" t="s">
        <v>1915</v>
      </c>
      <c r="N73" s="368" t="s">
        <v>1916</v>
      </c>
      <c r="O73" s="133" t="s">
        <v>672</v>
      </c>
      <c r="P73" s="133" t="s">
        <v>964</v>
      </c>
      <c r="Q73" s="133"/>
      <c r="R73" s="133"/>
      <c r="S73" s="133"/>
    </row>
    <row r="74" spans="1:19" ht="42" x14ac:dyDescent="0.35">
      <c r="A74" s="23" t="s">
        <v>132</v>
      </c>
      <c r="B74" s="23" t="s">
        <v>1917</v>
      </c>
      <c r="C74" s="23" t="s">
        <v>1918</v>
      </c>
      <c r="D74" s="23" t="s">
        <v>1919</v>
      </c>
      <c r="E74" s="23" t="s">
        <v>1920</v>
      </c>
      <c r="F74" s="23">
        <v>292</v>
      </c>
      <c r="G74" s="23" t="s">
        <v>363</v>
      </c>
      <c r="I74" s="372" t="s">
        <v>1921</v>
      </c>
      <c r="J74" s="372">
        <v>368</v>
      </c>
      <c r="K74" s="24" t="s">
        <v>1922</v>
      </c>
      <c r="N74" s="368">
        <v>7103</v>
      </c>
      <c r="O74" s="133" t="s">
        <v>1923</v>
      </c>
      <c r="P74" s="133" t="s">
        <v>1924</v>
      </c>
      <c r="Q74" s="133"/>
      <c r="R74" s="133"/>
      <c r="S74" s="133"/>
    </row>
    <row r="75" spans="1:19" ht="14.5" x14ac:dyDescent="0.35">
      <c r="A75" s="23" t="s">
        <v>134</v>
      </c>
      <c r="B75" s="23" t="s">
        <v>1925</v>
      </c>
      <c r="C75" s="23" t="s">
        <v>1926</v>
      </c>
      <c r="D75" s="23" t="s">
        <v>1927</v>
      </c>
      <c r="E75" s="23" t="s">
        <v>1353</v>
      </c>
      <c r="F75" s="23">
        <v>978</v>
      </c>
      <c r="G75" s="23" t="s">
        <v>357</v>
      </c>
      <c r="I75" s="372" t="s">
        <v>1928</v>
      </c>
      <c r="J75" s="372">
        <v>364</v>
      </c>
      <c r="K75" s="24" t="s">
        <v>1929</v>
      </c>
      <c r="N75" s="133"/>
      <c r="O75" s="133"/>
      <c r="P75" s="133"/>
      <c r="Q75" s="133"/>
      <c r="R75" s="133"/>
      <c r="S75" s="133"/>
    </row>
    <row r="76" spans="1:19" ht="14.5" x14ac:dyDescent="0.35">
      <c r="A76" s="23" t="s">
        <v>136</v>
      </c>
      <c r="B76" s="23" t="s">
        <v>1930</v>
      </c>
      <c r="C76" s="23" t="s">
        <v>1931</v>
      </c>
      <c r="D76" s="23" t="s">
        <v>1932</v>
      </c>
      <c r="E76" s="23" t="s">
        <v>1380</v>
      </c>
      <c r="F76" s="23">
        <v>951</v>
      </c>
      <c r="G76" s="23" t="s">
        <v>1381</v>
      </c>
      <c r="I76" s="372" t="s">
        <v>1933</v>
      </c>
      <c r="J76" s="372">
        <v>352</v>
      </c>
      <c r="K76" s="24" t="s">
        <v>1934</v>
      </c>
      <c r="N76" s="133"/>
      <c r="O76" s="133"/>
      <c r="P76" s="133"/>
      <c r="Q76" s="133"/>
      <c r="R76" s="133"/>
      <c r="S76" s="133"/>
    </row>
    <row r="77" spans="1:19" ht="14.5" x14ac:dyDescent="0.35">
      <c r="A77" s="23" t="s">
        <v>135</v>
      </c>
      <c r="B77" s="23" t="s">
        <v>1935</v>
      </c>
      <c r="C77" s="23" t="s">
        <v>1936</v>
      </c>
      <c r="D77" s="23" t="s">
        <v>1937</v>
      </c>
      <c r="E77" s="23" t="s">
        <v>1757</v>
      </c>
      <c r="F77" s="23">
        <v>208</v>
      </c>
      <c r="G77" s="23" t="s">
        <v>351</v>
      </c>
      <c r="I77" s="372" t="s">
        <v>1938</v>
      </c>
      <c r="J77" s="372">
        <v>0</v>
      </c>
      <c r="K77" s="24" t="s">
        <v>1939</v>
      </c>
      <c r="N77" s="133"/>
      <c r="O77" s="133"/>
      <c r="P77" s="133"/>
    </row>
    <row r="78" spans="1:19" ht="14.5" x14ac:dyDescent="0.35">
      <c r="A78" s="23" t="s">
        <v>138</v>
      </c>
      <c r="B78" s="23" t="s">
        <v>1940</v>
      </c>
      <c r="C78" s="23" t="s">
        <v>1941</v>
      </c>
      <c r="D78" s="23" t="s">
        <v>1942</v>
      </c>
      <c r="E78" s="23" t="s">
        <v>1353</v>
      </c>
      <c r="F78" s="23">
        <v>978</v>
      </c>
      <c r="G78" s="23" t="s">
        <v>357</v>
      </c>
      <c r="I78" s="372" t="s">
        <v>1943</v>
      </c>
      <c r="J78" s="372">
        <v>388</v>
      </c>
      <c r="K78" s="24" t="s">
        <v>1944</v>
      </c>
    </row>
    <row r="79" spans="1:19" ht="14.5" x14ac:dyDescent="0.35">
      <c r="A79" s="23" t="s">
        <v>139</v>
      </c>
      <c r="B79" s="23" t="s">
        <v>1945</v>
      </c>
      <c r="C79" s="23" t="s">
        <v>1946</v>
      </c>
      <c r="D79" s="23" t="s">
        <v>1947</v>
      </c>
      <c r="E79" s="23" t="s">
        <v>935</v>
      </c>
      <c r="F79" s="23">
        <v>840</v>
      </c>
      <c r="G79" s="23" t="s">
        <v>453</v>
      </c>
      <c r="I79" s="372" t="s">
        <v>1948</v>
      </c>
      <c r="J79" s="372">
        <v>400</v>
      </c>
      <c r="K79" s="24" t="s">
        <v>1949</v>
      </c>
    </row>
    <row r="80" spans="1:19" ht="14.5" x14ac:dyDescent="0.35">
      <c r="A80" s="23" t="s">
        <v>141</v>
      </c>
      <c r="B80" s="23" t="s">
        <v>1950</v>
      </c>
      <c r="C80" s="23" t="s">
        <v>1951</v>
      </c>
      <c r="D80" s="23" t="s">
        <v>1952</v>
      </c>
      <c r="E80" s="23" t="s">
        <v>1953</v>
      </c>
      <c r="F80" s="23">
        <v>320</v>
      </c>
      <c r="G80" s="23" t="s">
        <v>366</v>
      </c>
      <c r="I80" s="372" t="s">
        <v>1954</v>
      </c>
      <c r="J80" s="372">
        <v>392</v>
      </c>
      <c r="K80" s="24" t="s">
        <v>1955</v>
      </c>
    </row>
    <row r="81" spans="1:11" ht="14.5" x14ac:dyDescent="0.35">
      <c r="A81" s="23" t="s">
        <v>297</v>
      </c>
      <c r="B81" s="23" t="s">
        <v>1956</v>
      </c>
      <c r="C81" s="23" t="s">
        <v>1957</v>
      </c>
      <c r="D81" s="23" t="s">
        <v>1958</v>
      </c>
      <c r="E81" s="23" t="s">
        <v>1959</v>
      </c>
      <c r="F81" s="23">
        <v>0</v>
      </c>
      <c r="G81" s="23" t="s">
        <v>361</v>
      </c>
      <c r="I81" s="372" t="s">
        <v>1960</v>
      </c>
      <c r="J81" s="372">
        <v>404</v>
      </c>
      <c r="K81" s="24" t="s">
        <v>1961</v>
      </c>
    </row>
    <row r="82" spans="1:11" ht="14.5" x14ac:dyDescent="0.35">
      <c r="A82" s="23" t="s">
        <v>142</v>
      </c>
      <c r="B82" s="23" t="s">
        <v>1962</v>
      </c>
      <c r="C82" s="23" t="s">
        <v>1963</v>
      </c>
      <c r="D82" s="23" t="s">
        <v>1964</v>
      </c>
      <c r="E82" s="23" t="s">
        <v>1965</v>
      </c>
      <c r="F82" s="23">
        <v>324</v>
      </c>
      <c r="G82" s="23" t="s">
        <v>365</v>
      </c>
      <c r="I82" s="372" t="s">
        <v>1966</v>
      </c>
      <c r="J82" s="372">
        <v>417</v>
      </c>
      <c r="K82" s="24" t="s">
        <v>1967</v>
      </c>
    </row>
    <row r="83" spans="1:11" ht="14.5" x14ac:dyDescent="0.35">
      <c r="A83" s="23" t="s">
        <v>109</v>
      </c>
      <c r="B83" s="23" t="s">
        <v>1968</v>
      </c>
      <c r="C83" s="23" t="s">
        <v>1969</v>
      </c>
      <c r="D83" s="23" t="s">
        <v>1970</v>
      </c>
      <c r="E83" s="23" t="s">
        <v>1647</v>
      </c>
      <c r="F83" s="23">
        <v>950</v>
      </c>
      <c r="G83" s="23" t="s">
        <v>1648</v>
      </c>
      <c r="I83" s="372" t="s">
        <v>1971</v>
      </c>
      <c r="J83" s="372">
        <v>116</v>
      </c>
      <c r="K83" s="24" t="s">
        <v>1972</v>
      </c>
    </row>
    <row r="84" spans="1:11" ht="14.5" x14ac:dyDescent="0.35">
      <c r="A84" s="23" t="s">
        <v>234</v>
      </c>
      <c r="B84" s="23" t="s">
        <v>1973</v>
      </c>
      <c r="C84" s="23" t="s">
        <v>1974</v>
      </c>
      <c r="D84" s="23" t="s">
        <v>1975</v>
      </c>
      <c r="E84" s="23" t="s">
        <v>1554</v>
      </c>
      <c r="F84" s="23">
        <v>952</v>
      </c>
      <c r="G84" s="23" t="s">
        <v>1555</v>
      </c>
      <c r="I84" s="372" t="s">
        <v>1976</v>
      </c>
      <c r="J84" s="372">
        <v>174</v>
      </c>
      <c r="K84" s="24" t="s">
        <v>1977</v>
      </c>
    </row>
    <row r="85" spans="1:11" ht="14.5" x14ac:dyDescent="0.35">
      <c r="A85" s="23" t="s">
        <v>143</v>
      </c>
      <c r="B85" s="23" t="s">
        <v>1978</v>
      </c>
      <c r="C85" s="23" t="s">
        <v>1979</v>
      </c>
      <c r="D85" s="23" t="s">
        <v>1980</v>
      </c>
      <c r="E85" s="23" t="s">
        <v>1981</v>
      </c>
      <c r="F85" s="23">
        <v>328</v>
      </c>
      <c r="G85" s="23" t="s">
        <v>367</v>
      </c>
      <c r="I85" s="372" t="s">
        <v>1982</v>
      </c>
      <c r="J85" s="372">
        <v>408</v>
      </c>
      <c r="K85" s="24" t="s">
        <v>1983</v>
      </c>
    </row>
    <row r="86" spans="1:11" ht="14.5" x14ac:dyDescent="0.35">
      <c r="A86" s="23" t="s">
        <v>121</v>
      </c>
      <c r="B86" s="23" t="s">
        <v>1984</v>
      </c>
      <c r="C86" s="23" t="s">
        <v>1985</v>
      </c>
      <c r="D86" s="23" t="s">
        <v>1986</v>
      </c>
      <c r="E86" s="23" t="s">
        <v>1353</v>
      </c>
      <c r="F86" s="23">
        <v>978</v>
      </c>
      <c r="G86" s="23" t="s">
        <v>357</v>
      </c>
      <c r="I86" s="372" t="s">
        <v>1987</v>
      </c>
      <c r="J86" s="372">
        <v>410</v>
      </c>
      <c r="K86" s="24" t="s">
        <v>1988</v>
      </c>
    </row>
    <row r="87" spans="1:11" ht="14.5" x14ac:dyDescent="0.35">
      <c r="A87" s="23" t="s">
        <v>144</v>
      </c>
      <c r="B87" s="23" t="s">
        <v>1989</v>
      </c>
      <c r="C87" s="23" t="s">
        <v>1990</v>
      </c>
      <c r="D87" s="23" t="s">
        <v>1991</v>
      </c>
      <c r="E87" s="23" t="s">
        <v>1992</v>
      </c>
      <c r="F87" s="23">
        <v>332</v>
      </c>
      <c r="G87" s="23" t="s">
        <v>371</v>
      </c>
      <c r="I87" s="372" t="s">
        <v>1993</v>
      </c>
      <c r="J87" s="372">
        <v>414</v>
      </c>
      <c r="K87" s="24" t="s">
        <v>390</v>
      </c>
    </row>
    <row r="88" spans="1:11" ht="14.5" x14ac:dyDescent="0.35">
      <c r="A88" s="23" t="s">
        <v>147</v>
      </c>
      <c r="B88" s="23" t="s">
        <v>1994</v>
      </c>
      <c r="C88" s="23" t="s">
        <v>1995</v>
      </c>
      <c r="D88" s="23" t="s">
        <v>1996</v>
      </c>
      <c r="E88" s="23" t="s">
        <v>1997</v>
      </c>
      <c r="F88" s="23">
        <v>340</v>
      </c>
      <c r="G88" s="23" t="s">
        <v>369</v>
      </c>
      <c r="I88" s="372" t="s">
        <v>1998</v>
      </c>
      <c r="J88" s="372">
        <v>136</v>
      </c>
      <c r="K88" s="24" t="s">
        <v>1999</v>
      </c>
    </row>
    <row r="89" spans="1:11" ht="14.5" x14ac:dyDescent="0.35">
      <c r="A89" s="23" t="s">
        <v>148</v>
      </c>
      <c r="B89" s="23" t="s">
        <v>2000</v>
      </c>
      <c r="C89" s="23" t="s">
        <v>2001</v>
      </c>
      <c r="D89" s="23" t="s">
        <v>2002</v>
      </c>
      <c r="E89" s="23" t="s">
        <v>2003</v>
      </c>
      <c r="F89" s="23">
        <v>344</v>
      </c>
      <c r="G89" s="23" t="s">
        <v>368</v>
      </c>
      <c r="I89" s="372" t="s">
        <v>2004</v>
      </c>
      <c r="J89" s="372">
        <v>398</v>
      </c>
      <c r="K89" s="24" t="s">
        <v>2005</v>
      </c>
    </row>
    <row r="90" spans="1:11" ht="14.5" x14ac:dyDescent="0.35">
      <c r="A90" s="23" t="s">
        <v>149</v>
      </c>
      <c r="B90" s="23" t="s">
        <v>2006</v>
      </c>
      <c r="C90" s="23" t="s">
        <v>2007</v>
      </c>
      <c r="D90" s="23" t="s">
        <v>2008</v>
      </c>
      <c r="E90" s="23" t="s">
        <v>2009</v>
      </c>
      <c r="F90" s="23">
        <v>348</v>
      </c>
      <c r="G90" s="23" t="s">
        <v>372</v>
      </c>
      <c r="I90" s="372" t="s">
        <v>2010</v>
      </c>
      <c r="J90" s="372">
        <v>418</v>
      </c>
      <c r="K90" s="24" t="s">
        <v>2011</v>
      </c>
    </row>
    <row r="91" spans="1:11" ht="14.5" x14ac:dyDescent="0.35">
      <c r="A91" s="23" t="s">
        <v>299</v>
      </c>
      <c r="B91" s="23" t="s">
        <v>2012</v>
      </c>
      <c r="C91" s="23" t="s">
        <v>2013</v>
      </c>
      <c r="D91" s="23" t="s">
        <v>2014</v>
      </c>
      <c r="E91" s="23" t="s">
        <v>2015</v>
      </c>
      <c r="F91" s="23">
        <v>0</v>
      </c>
      <c r="G91" s="23" t="s">
        <v>375</v>
      </c>
      <c r="I91" s="372" t="s">
        <v>2016</v>
      </c>
      <c r="J91" s="372">
        <v>422</v>
      </c>
      <c r="K91" s="24" t="s">
        <v>2017</v>
      </c>
    </row>
    <row r="92" spans="1:11" ht="14.5" x14ac:dyDescent="0.35">
      <c r="A92" s="133" t="s">
        <v>90</v>
      </c>
      <c r="B92" s="133" t="s">
        <v>2018</v>
      </c>
      <c r="C92" s="133" t="s">
        <v>2019</v>
      </c>
      <c r="D92" s="133" t="s">
        <v>2020</v>
      </c>
      <c r="E92" s="133" t="s">
        <v>1453</v>
      </c>
      <c r="F92" s="133">
        <v>36</v>
      </c>
      <c r="G92" s="133" t="s">
        <v>321</v>
      </c>
      <c r="I92" s="372" t="s">
        <v>2021</v>
      </c>
      <c r="J92" s="372">
        <v>144</v>
      </c>
      <c r="K92" s="24" t="s">
        <v>2022</v>
      </c>
    </row>
    <row r="93" spans="1:11" ht="14.5" x14ac:dyDescent="0.35">
      <c r="A93" s="23" t="s">
        <v>113</v>
      </c>
      <c r="B93" s="23" t="s">
        <v>2023</v>
      </c>
      <c r="C93" s="23" t="s">
        <v>2024</v>
      </c>
      <c r="D93" s="23" t="s">
        <v>2025</v>
      </c>
      <c r="E93" s="23" t="s">
        <v>1757</v>
      </c>
      <c r="F93" s="23">
        <v>208</v>
      </c>
      <c r="G93" s="23" t="s">
        <v>351</v>
      </c>
      <c r="I93" s="372" t="s">
        <v>2026</v>
      </c>
      <c r="J93" s="372">
        <v>430</v>
      </c>
      <c r="K93" s="24" t="s">
        <v>2027</v>
      </c>
    </row>
    <row r="94" spans="1:11" ht="14.5" x14ac:dyDescent="0.35">
      <c r="A94" s="23" t="s">
        <v>145</v>
      </c>
      <c r="B94" s="23" t="s">
        <v>2028</v>
      </c>
      <c r="C94" s="23" t="s">
        <v>2029</v>
      </c>
      <c r="D94" s="23" t="s">
        <v>2030</v>
      </c>
      <c r="I94" s="372" t="s">
        <v>2031</v>
      </c>
      <c r="J94" s="372">
        <v>426</v>
      </c>
      <c r="K94" s="24" t="s">
        <v>2032</v>
      </c>
    </row>
    <row r="95" spans="1:11" ht="14.5" x14ac:dyDescent="0.35">
      <c r="A95" s="133" t="s">
        <v>91</v>
      </c>
      <c r="B95" s="133" t="s">
        <v>2033</v>
      </c>
      <c r="C95" s="133" t="s">
        <v>2034</v>
      </c>
      <c r="D95" s="133" t="s">
        <v>2035</v>
      </c>
      <c r="E95" s="133" t="s">
        <v>1453</v>
      </c>
      <c r="F95" s="133">
        <v>36</v>
      </c>
      <c r="G95" s="133" t="s">
        <v>321</v>
      </c>
      <c r="I95" s="372" t="s">
        <v>2036</v>
      </c>
      <c r="J95" s="372">
        <v>434</v>
      </c>
      <c r="K95" s="24" t="s">
        <v>2037</v>
      </c>
    </row>
    <row r="96" spans="1:11" ht="14.5" x14ac:dyDescent="0.35">
      <c r="A96" s="23" t="s">
        <v>220</v>
      </c>
      <c r="B96" s="23" t="s">
        <v>2038</v>
      </c>
      <c r="C96" s="23" t="s">
        <v>2039</v>
      </c>
      <c r="D96" s="23" t="s">
        <v>2040</v>
      </c>
      <c r="E96" s="23" t="s">
        <v>935</v>
      </c>
      <c r="F96" s="23">
        <v>840</v>
      </c>
      <c r="G96" s="23" t="s">
        <v>453</v>
      </c>
      <c r="I96" s="372" t="s">
        <v>2041</v>
      </c>
      <c r="J96" s="372">
        <v>504</v>
      </c>
      <c r="K96" s="24" t="s">
        <v>2042</v>
      </c>
    </row>
    <row r="97" spans="1:11" ht="14.5" x14ac:dyDescent="0.35">
      <c r="A97" s="23" t="s">
        <v>222</v>
      </c>
      <c r="B97" s="23" t="s">
        <v>2043</v>
      </c>
      <c r="C97" s="23" t="s">
        <v>2044</v>
      </c>
      <c r="D97" s="23" t="s">
        <v>2045</v>
      </c>
      <c r="E97" s="23" t="s">
        <v>935</v>
      </c>
      <c r="F97" s="23">
        <v>840</v>
      </c>
      <c r="G97" s="23" t="s">
        <v>453</v>
      </c>
      <c r="I97" s="372" t="s">
        <v>2046</v>
      </c>
      <c r="J97" s="372">
        <v>498</v>
      </c>
      <c r="K97" s="24" t="s">
        <v>2047</v>
      </c>
    </row>
    <row r="98" spans="1:11" ht="14.5" x14ac:dyDescent="0.35">
      <c r="A98" s="23" t="s">
        <v>218</v>
      </c>
      <c r="B98" s="23" t="s">
        <v>2048</v>
      </c>
      <c r="C98" s="23" t="s">
        <v>2049</v>
      </c>
      <c r="D98" s="23" t="s">
        <v>2050</v>
      </c>
      <c r="I98" s="372" t="s">
        <v>2051</v>
      </c>
      <c r="J98" s="372">
        <v>969</v>
      </c>
      <c r="K98" s="24" t="s">
        <v>2052</v>
      </c>
    </row>
    <row r="99" spans="1:11" ht="14.5" x14ac:dyDescent="0.35">
      <c r="A99" s="133" t="s">
        <v>82</v>
      </c>
      <c r="B99" s="133" t="s">
        <v>2053</v>
      </c>
      <c r="C99" s="133" t="s">
        <v>2054</v>
      </c>
      <c r="D99" s="133" t="s">
        <v>2055</v>
      </c>
      <c r="E99" s="133" t="s">
        <v>2056</v>
      </c>
      <c r="F99" s="133">
        <v>136</v>
      </c>
      <c r="G99" s="133" t="s">
        <v>391</v>
      </c>
      <c r="I99" s="372" t="s">
        <v>2057</v>
      </c>
      <c r="J99" s="372">
        <v>807</v>
      </c>
      <c r="K99" s="24" t="s">
        <v>2058</v>
      </c>
    </row>
    <row r="100" spans="1:11" ht="14.5" x14ac:dyDescent="0.35">
      <c r="A100" s="23" t="s">
        <v>82</v>
      </c>
      <c r="B100" s="23" t="s">
        <v>2059</v>
      </c>
      <c r="C100" s="23" t="s">
        <v>2060</v>
      </c>
      <c r="D100" s="23" t="s">
        <v>2061</v>
      </c>
      <c r="E100" s="23" t="s">
        <v>2062</v>
      </c>
      <c r="F100" s="23">
        <v>90</v>
      </c>
      <c r="G100" s="23" t="s">
        <v>431</v>
      </c>
      <c r="I100" s="372" t="s">
        <v>2063</v>
      </c>
      <c r="J100" s="372">
        <v>104</v>
      </c>
      <c r="K100" s="24" t="s">
        <v>2064</v>
      </c>
    </row>
    <row r="101" spans="1:11" ht="14.5" x14ac:dyDescent="0.35">
      <c r="A101" s="23" t="s">
        <v>273</v>
      </c>
      <c r="B101" s="23" t="s">
        <v>2065</v>
      </c>
      <c r="C101" s="23" t="s">
        <v>2066</v>
      </c>
      <c r="D101" s="23" t="s">
        <v>2067</v>
      </c>
      <c r="I101" s="372" t="s">
        <v>2068</v>
      </c>
      <c r="J101" s="372">
        <v>496</v>
      </c>
      <c r="K101" s="24" t="s">
        <v>2069</v>
      </c>
    </row>
    <row r="102" spans="1:11" ht="14.5" x14ac:dyDescent="0.35">
      <c r="A102" s="23" t="s">
        <v>289</v>
      </c>
      <c r="B102" s="23" t="s">
        <v>2070</v>
      </c>
      <c r="C102" s="23" t="s">
        <v>2071</v>
      </c>
      <c r="D102" s="23" t="s">
        <v>2072</v>
      </c>
      <c r="E102" s="23" t="s">
        <v>935</v>
      </c>
      <c r="F102" s="23">
        <v>840</v>
      </c>
      <c r="G102" s="23" t="s">
        <v>453</v>
      </c>
      <c r="I102" s="372" t="s">
        <v>2073</v>
      </c>
      <c r="J102" s="372">
        <v>446</v>
      </c>
      <c r="K102" s="24" t="s">
        <v>2074</v>
      </c>
    </row>
    <row r="103" spans="1:11" ht="14.5" x14ac:dyDescent="0.35">
      <c r="A103" s="133" t="s">
        <v>313</v>
      </c>
      <c r="B103" s="133" t="s">
        <v>2075</v>
      </c>
      <c r="C103" s="133" t="s">
        <v>2076</v>
      </c>
      <c r="D103" s="133" t="s">
        <v>2077</v>
      </c>
      <c r="E103" s="133" t="s">
        <v>935</v>
      </c>
      <c r="F103" s="133">
        <v>840</v>
      </c>
      <c r="G103" s="133" t="s">
        <v>453</v>
      </c>
      <c r="I103" s="372" t="s">
        <v>2078</v>
      </c>
      <c r="J103" s="372">
        <v>478</v>
      </c>
      <c r="K103" s="24" t="s">
        <v>2079</v>
      </c>
    </row>
    <row r="104" spans="1:11" ht="14.5" x14ac:dyDescent="0.35">
      <c r="A104" s="23" t="s">
        <v>303</v>
      </c>
      <c r="B104" s="23" t="s">
        <v>2080</v>
      </c>
      <c r="C104" s="23" t="s">
        <v>2081</v>
      </c>
      <c r="D104" s="23" t="s">
        <v>2082</v>
      </c>
      <c r="E104" s="23" t="s">
        <v>935</v>
      </c>
      <c r="F104" s="23">
        <v>840</v>
      </c>
      <c r="G104" s="23" t="s">
        <v>453</v>
      </c>
      <c r="I104" s="372" t="s">
        <v>2083</v>
      </c>
      <c r="J104" s="372">
        <v>480</v>
      </c>
      <c r="K104" s="24" t="s">
        <v>2084</v>
      </c>
    </row>
    <row r="105" spans="1:11" ht="14.5" x14ac:dyDescent="0.35">
      <c r="A105" s="23" t="s">
        <v>309</v>
      </c>
      <c r="B105" s="23" t="s">
        <v>2085</v>
      </c>
      <c r="C105" s="23" t="s">
        <v>2086</v>
      </c>
      <c r="D105" s="23" t="s">
        <v>2087</v>
      </c>
      <c r="I105" s="372" t="s">
        <v>2088</v>
      </c>
      <c r="J105" s="372">
        <v>462</v>
      </c>
      <c r="K105" s="24" t="s">
        <v>2089</v>
      </c>
    </row>
    <row r="106" spans="1:11" ht="14.5" x14ac:dyDescent="0.35">
      <c r="A106" s="133" t="s">
        <v>119</v>
      </c>
      <c r="B106" s="133" t="s">
        <v>2090</v>
      </c>
      <c r="C106" s="133" t="s">
        <v>2091</v>
      </c>
      <c r="D106" s="133" t="s">
        <v>2092</v>
      </c>
      <c r="E106" s="133" t="s">
        <v>1353</v>
      </c>
      <c r="F106" s="133">
        <v>978</v>
      </c>
      <c r="G106" s="133" t="s">
        <v>357</v>
      </c>
      <c r="I106" s="372" t="s">
        <v>2093</v>
      </c>
      <c r="J106" s="372">
        <v>454</v>
      </c>
      <c r="K106" s="24" t="s">
        <v>2094</v>
      </c>
    </row>
    <row r="107" spans="1:11" ht="14.5" x14ac:dyDescent="0.35">
      <c r="A107" s="23" t="s">
        <v>151</v>
      </c>
      <c r="B107" s="23" t="s">
        <v>2095</v>
      </c>
      <c r="C107" s="23" t="s">
        <v>2096</v>
      </c>
      <c r="D107" s="23" t="s">
        <v>2097</v>
      </c>
      <c r="E107" s="23" t="s">
        <v>2098</v>
      </c>
      <c r="F107" s="23">
        <v>356</v>
      </c>
      <c r="G107" s="23" t="s">
        <v>376</v>
      </c>
      <c r="I107" s="372" t="s">
        <v>2099</v>
      </c>
      <c r="J107" s="372">
        <v>484</v>
      </c>
      <c r="K107" s="24" t="s">
        <v>2100</v>
      </c>
    </row>
    <row r="108" spans="1:11" ht="14.5" x14ac:dyDescent="0.35">
      <c r="A108" s="23" t="s">
        <v>153</v>
      </c>
      <c r="B108" s="23" t="s">
        <v>2101</v>
      </c>
      <c r="C108" s="23" t="s">
        <v>2102</v>
      </c>
      <c r="D108" s="23" t="s">
        <v>2103</v>
      </c>
      <c r="E108" s="23" t="s">
        <v>2104</v>
      </c>
      <c r="F108" s="23">
        <v>360</v>
      </c>
      <c r="G108" s="23" t="s">
        <v>373</v>
      </c>
      <c r="I108" s="372" t="s">
        <v>2105</v>
      </c>
      <c r="J108" s="372">
        <v>458</v>
      </c>
      <c r="K108" s="24" t="s">
        <v>2106</v>
      </c>
    </row>
    <row r="109" spans="1:11" ht="14.5" x14ac:dyDescent="0.35">
      <c r="A109" s="23" t="s">
        <v>155</v>
      </c>
      <c r="B109" s="23" t="s">
        <v>2107</v>
      </c>
      <c r="C109" s="23" t="s">
        <v>2108</v>
      </c>
      <c r="D109" s="23" t="s">
        <v>2109</v>
      </c>
      <c r="E109" s="23" t="s">
        <v>2110</v>
      </c>
      <c r="F109" s="23">
        <v>368</v>
      </c>
      <c r="G109" s="23" t="s">
        <v>377</v>
      </c>
      <c r="I109" s="372" t="s">
        <v>2111</v>
      </c>
      <c r="J109" s="372">
        <v>943</v>
      </c>
      <c r="K109" s="24" t="s">
        <v>2112</v>
      </c>
    </row>
    <row r="110" spans="1:11" ht="14.5" x14ac:dyDescent="0.35">
      <c r="A110" s="23" t="s">
        <v>154</v>
      </c>
      <c r="B110" s="23" t="s">
        <v>2113</v>
      </c>
      <c r="C110" s="23" t="s">
        <v>2114</v>
      </c>
      <c r="D110" s="23" t="s">
        <v>2115</v>
      </c>
      <c r="E110" s="23" t="s">
        <v>2116</v>
      </c>
      <c r="F110" s="23">
        <v>364</v>
      </c>
      <c r="G110" s="23" t="s">
        <v>378</v>
      </c>
      <c r="I110" s="372" t="s">
        <v>2117</v>
      </c>
      <c r="J110" s="372">
        <v>516</v>
      </c>
      <c r="K110" s="24" t="s">
        <v>2118</v>
      </c>
    </row>
    <row r="111" spans="1:11" ht="14.5" x14ac:dyDescent="0.35">
      <c r="A111" s="23" t="s">
        <v>156</v>
      </c>
      <c r="B111" s="23" t="s">
        <v>2119</v>
      </c>
      <c r="C111" s="23" t="s">
        <v>2120</v>
      </c>
      <c r="D111" s="23" t="s">
        <v>2121</v>
      </c>
      <c r="E111" s="23" t="s">
        <v>1353</v>
      </c>
      <c r="F111" s="23">
        <v>978</v>
      </c>
      <c r="G111" s="23" t="s">
        <v>357</v>
      </c>
      <c r="I111" s="372" t="s">
        <v>2122</v>
      </c>
      <c r="J111" s="372">
        <v>566</v>
      </c>
      <c r="K111" s="24" t="s">
        <v>2123</v>
      </c>
    </row>
    <row r="112" spans="1:11" ht="14.5" x14ac:dyDescent="0.35">
      <c r="A112" s="23" t="s">
        <v>150</v>
      </c>
      <c r="B112" s="23" t="s">
        <v>2124</v>
      </c>
      <c r="C112" s="23" t="s">
        <v>2125</v>
      </c>
      <c r="D112" s="23" t="s">
        <v>2126</v>
      </c>
      <c r="E112" s="23" t="s">
        <v>2127</v>
      </c>
      <c r="F112" s="23">
        <v>352</v>
      </c>
      <c r="G112" s="23" t="s">
        <v>379</v>
      </c>
      <c r="I112" s="372" t="s">
        <v>2128</v>
      </c>
      <c r="J112" s="372">
        <v>558</v>
      </c>
      <c r="K112" s="24" t="s">
        <v>2129</v>
      </c>
    </row>
    <row r="113" spans="1:11" ht="14.5" x14ac:dyDescent="0.35">
      <c r="A113" s="23" t="s">
        <v>157</v>
      </c>
      <c r="B113" s="23" t="s">
        <v>2130</v>
      </c>
      <c r="C113" s="23" t="s">
        <v>2131</v>
      </c>
      <c r="D113" s="23" t="s">
        <v>2132</v>
      </c>
      <c r="E113" s="23" t="s">
        <v>2133</v>
      </c>
      <c r="F113" s="23">
        <v>376</v>
      </c>
      <c r="G113" s="23" t="s">
        <v>374</v>
      </c>
      <c r="I113" s="372" t="s">
        <v>2134</v>
      </c>
      <c r="J113" s="372">
        <v>578</v>
      </c>
      <c r="K113" s="24" t="s">
        <v>2135</v>
      </c>
    </row>
    <row r="114" spans="1:11" ht="14.5" x14ac:dyDescent="0.35">
      <c r="A114" s="23" t="s">
        <v>158</v>
      </c>
      <c r="B114" s="23" t="s">
        <v>2136</v>
      </c>
      <c r="C114" s="23" t="s">
        <v>2137</v>
      </c>
      <c r="D114" s="23" t="s">
        <v>2138</v>
      </c>
      <c r="E114" s="23" t="s">
        <v>1353</v>
      </c>
      <c r="F114" s="23">
        <v>978</v>
      </c>
      <c r="G114" s="23" t="s">
        <v>357</v>
      </c>
      <c r="I114" s="372" t="s">
        <v>2139</v>
      </c>
      <c r="J114" s="372">
        <v>524</v>
      </c>
      <c r="K114" s="24" t="s">
        <v>2140</v>
      </c>
    </row>
    <row r="115" spans="1:11" ht="14.5" x14ac:dyDescent="0.35">
      <c r="A115" s="23" t="s">
        <v>160</v>
      </c>
      <c r="B115" s="23" t="s">
        <v>2141</v>
      </c>
      <c r="C115" s="23" t="s">
        <v>2142</v>
      </c>
      <c r="D115" s="23" t="s">
        <v>2143</v>
      </c>
      <c r="E115" s="23" t="s">
        <v>2144</v>
      </c>
      <c r="F115" s="23">
        <v>388</v>
      </c>
      <c r="G115" s="23" t="s">
        <v>381</v>
      </c>
      <c r="I115" s="372" t="s">
        <v>2145</v>
      </c>
      <c r="J115" s="372">
        <v>554</v>
      </c>
      <c r="K115" s="24" t="s">
        <v>2146</v>
      </c>
    </row>
    <row r="116" spans="1:11" ht="14.5" x14ac:dyDescent="0.35">
      <c r="A116" s="23" t="s">
        <v>161</v>
      </c>
      <c r="B116" s="23" t="s">
        <v>2147</v>
      </c>
      <c r="C116" s="23" t="s">
        <v>2148</v>
      </c>
      <c r="D116" s="23" t="s">
        <v>2149</v>
      </c>
      <c r="E116" s="23" t="s">
        <v>2150</v>
      </c>
      <c r="F116" s="23">
        <v>392</v>
      </c>
      <c r="G116" s="23" t="s">
        <v>383</v>
      </c>
      <c r="I116" s="372" t="s">
        <v>2151</v>
      </c>
      <c r="J116" s="372">
        <v>512</v>
      </c>
      <c r="K116" s="24" t="s">
        <v>2152</v>
      </c>
    </row>
    <row r="117" spans="1:11" ht="14.5" x14ac:dyDescent="0.35">
      <c r="A117" s="23" t="s">
        <v>298</v>
      </c>
      <c r="B117" s="23" t="s">
        <v>2153</v>
      </c>
      <c r="C117" s="23" t="s">
        <v>2154</v>
      </c>
      <c r="D117" s="23" t="s">
        <v>2155</v>
      </c>
      <c r="E117" s="23" t="s">
        <v>2156</v>
      </c>
      <c r="F117" s="23">
        <v>0</v>
      </c>
      <c r="G117" s="23" t="s">
        <v>380</v>
      </c>
      <c r="I117" s="372" t="s">
        <v>2157</v>
      </c>
      <c r="J117" s="372">
        <v>590</v>
      </c>
      <c r="K117" s="24" t="s">
        <v>418</v>
      </c>
    </row>
    <row r="118" spans="1:11" ht="14.5" x14ac:dyDescent="0.35">
      <c r="A118" s="23" t="s">
        <v>165</v>
      </c>
      <c r="B118" s="23" t="s">
        <v>2158</v>
      </c>
      <c r="C118" s="23" t="s">
        <v>2159</v>
      </c>
      <c r="D118" s="23" t="s">
        <v>2160</v>
      </c>
      <c r="E118" s="23" t="s">
        <v>2161</v>
      </c>
      <c r="F118" s="23">
        <v>400</v>
      </c>
      <c r="G118" s="23" t="s">
        <v>382</v>
      </c>
      <c r="I118" s="372" t="s">
        <v>2162</v>
      </c>
      <c r="J118" s="372">
        <v>604</v>
      </c>
      <c r="K118" s="24" t="s">
        <v>2163</v>
      </c>
    </row>
    <row r="119" spans="1:11" ht="14.5" x14ac:dyDescent="0.35">
      <c r="A119" s="23" t="s">
        <v>162</v>
      </c>
      <c r="B119" s="23" t="s">
        <v>2164</v>
      </c>
      <c r="C119" s="23" t="s">
        <v>2165</v>
      </c>
      <c r="D119" s="23" t="s">
        <v>2166</v>
      </c>
      <c r="E119" s="23" t="s">
        <v>2167</v>
      </c>
      <c r="F119" s="23">
        <v>398</v>
      </c>
      <c r="G119" s="23" t="s">
        <v>392</v>
      </c>
      <c r="I119" s="372" t="s">
        <v>2168</v>
      </c>
      <c r="J119" s="372">
        <v>598</v>
      </c>
      <c r="K119" s="24" t="s">
        <v>420</v>
      </c>
    </row>
    <row r="120" spans="1:11" ht="14.5" x14ac:dyDescent="0.35">
      <c r="A120" s="23" t="s">
        <v>166</v>
      </c>
      <c r="B120" s="23" t="s">
        <v>2169</v>
      </c>
      <c r="C120" s="23" t="s">
        <v>2170</v>
      </c>
      <c r="D120" s="23" t="s">
        <v>2171</v>
      </c>
      <c r="E120" s="23" t="s">
        <v>2172</v>
      </c>
      <c r="F120" s="23">
        <v>404</v>
      </c>
      <c r="G120" s="23" t="s">
        <v>384</v>
      </c>
      <c r="I120" s="372" t="s">
        <v>2173</v>
      </c>
      <c r="J120" s="372">
        <v>608</v>
      </c>
      <c r="K120" s="24" t="s">
        <v>2174</v>
      </c>
    </row>
    <row r="121" spans="1:11" ht="14.5" x14ac:dyDescent="0.35">
      <c r="A121" s="23" t="s">
        <v>133</v>
      </c>
      <c r="B121" s="23" t="s">
        <v>2175</v>
      </c>
      <c r="C121" s="23" t="s">
        <v>2176</v>
      </c>
      <c r="D121" s="23" t="s">
        <v>2177</v>
      </c>
      <c r="I121" s="372" t="s">
        <v>2178</v>
      </c>
      <c r="J121" s="372">
        <v>586</v>
      </c>
      <c r="K121" s="24" t="s">
        <v>2179</v>
      </c>
    </row>
    <row r="122" spans="1:11" ht="14.5" x14ac:dyDescent="0.35">
      <c r="A122" s="23" t="s">
        <v>72</v>
      </c>
      <c r="B122" s="23" t="s">
        <v>2180</v>
      </c>
      <c r="C122" s="23" t="s">
        <v>2181</v>
      </c>
      <c r="D122" s="23" t="s">
        <v>2182</v>
      </c>
      <c r="E122" s="23" t="s">
        <v>1353</v>
      </c>
      <c r="F122" s="23">
        <v>978</v>
      </c>
      <c r="G122" s="23" t="s">
        <v>357</v>
      </c>
      <c r="I122" s="372" t="s">
        <v>2183</v>
      </c>
      <c r="J122" s="372">
        <v>985</v>
      </c>
      <c r="K122" s="24" t="s">
        <v>2184</v>
      </c>
    </row>
    <row r="123" spans="1:11" ht="14.5" x14ac:dyDescent="0.35">
      <c r="A123" s="23" t="s">
        <v>169</v>
      </c>
      <c r="B123" s="23" t="s">
        <v>2185</v>
      </c>
      <c r="C123" s="23" t="s">
        <v>2186</v>
      </c>
      <c r="D123" s="23" t="s">
        <v>2187</v>
      </c>
      <c r="E123" s="23" t="s">
        <v>2188</v>
      </c>
      <c r="F123" s="23">
        <v>414</v>
      </c>
      <c r="G123" s="23" t="s">
        <v>390</v>
      </c>
      <c r="I123" s="372" t="s">
        <v>2189</v>
      </c>
      <c r="J123" s="372">
        <v>600</v>
      </c>
      <c r="K123" s="24" t="s">
        <v>2190</v>
      </c>
    </row>
    <row r="124" spans="1:11" ht="14.5" x14ac:dyDescent="0.35">
      <c r="A124" s="23" t="s">
        <v>173</v>
      </c>
      <c r="B124" s="23" t="s">
        <v>2191</v>
      </c>
      <c r="C124" s="23" t="s">
        <v>2192</v>
      </c>
      <c r="D124" s="23" t="s">
        <v>2193</v>
      </c>
      <c r="E124" s="23" t="s">
        <v>2194</v>
      </c>
      <c r="F124" s="23">
        <v>426</v>
      </c>
      <c r="G124" s="23" t="s">
        <v>397</v>
      </c>
      <c r="I124" s="372" t="s">
        <v>2195</v>
      </c>
      <c r="J124" s="372">
        <v>634</v>
      </c>
      <c r="K124" s="24" t="s">
        <v>425</v>
      </c>
    </row>
    <row r="125" spans="1:11" ht="14.5" x14ac:dyDescent="0.35">
      <c r="A125" s="23" t="s">
        <v>174</v>
      </c>
      <c r="B125" s="23" t="s">
        <v>2196</v>
      </c>
      <c r="C125" s="23" t="s">
        <v>2197</v>
      </c>
      <c r="D125" s="23" t="s">
        <v>2198</v>
      </c>
      <c r="E125" s="23" t="s">
        <v>1353</v>
      </c>
      <c r="F125" s="23">
        <v>978</v>
      </c>
      <c r="G125" s="23" t="s">
        <v>357</v>
      </c>
      <c r="I125" s="372" t="s">
        <v>2199</v>
      </c>
      <c r="J125" s="372">
        <v>946</v>
      </c>
      <c r="K125" s="24" t="s">
        <v>2200</v>
      </c>
    </row>
    <row r="126" spans="1:11" ht="14.5" x14ac:dyDescent="0.35">
      <c r="A126" s="23" t="s">
        <v>172</v>
      </c>
      <c r="B126" s="23" t="s">
        <v>2201</v>
      </c>
      <c r="C126" s="23" t="s">
        <v>2202</v>
      </c>
      <c r="D126" s="23" t="s">
        <v>2203</v>
      </c>
      <c r="E126" s="23" t="s">
        <v>2204</v>
      </c>
      <c r="F126" s="23">
        <v>422</v>
      </c>
      <c r="G126" s="23" t="s">
        <v>394</v>
      </c>
      <c r="I126" s="372" t="s">
        <v>2205</v>
      </c>
      <c r="J126" s="372">
        <v>941</v>
      </c>
      <c r="K126" s="24" t="s">
        <v>2206</v>
      </c>
    </row>
    <row r="127" spans="1:11" ht="14.5" x14ac:dyDescent="0.35">
      <c r="A127" s="23" t="s">
        <v>175</v>
      </c>
      <c r="B127" s="23" t="s">
        <v>2207</v>
      </c>
      <c r="C127" s="23" t="s">
        <v>2208</v>
      </c>
      <c r="D127" s="23" t="s">
        <v>2209</v>
      </c>
      <c r="E127" s="23" t="s">
        <v>2210</v>
      </c>
      <c r="F127" s="23">
        <v>430</v>
      </c>
      <c r="G127" s="23" t="s">
        <v>396</v>
      </c>
      <c r="I127" s="372" t="s">
        <v>2211</v>
      </c>
      <c r="J127" s="372">
        <v>643</v>
      </c>
      <c r="K127" s="24" t="s">
        <v>2212</v>
      </c>
    </row>
    <row r="128" spans="1:11" ht="14.5" x14ac:dyDescent="0.35">
      <c r="A128" s="23" t="s">
        <v>176</v>
      </c>
      <c r="B128" s="23" t="s">
        <v>2213</v>
      </c>
      <c r="C128" s="23" t="s">
        <v>2214</v>
      </c>
      <c r="D128" s="23" t="s">
        <v>2215</v>
      </c>
      <c r="E128" s="23" t="s">
        <v>2216</v>
      </c>
      <c r="F128" s="23">
        <v>434</v>
      </c>
      <c r="G128" s="23" t="s">
        <v>398</v>
      </c>
      <c r="I128" s="372" t="s">
        <v>2217</v>
      </c>
      <c r="J128" s="372">
        <v>646</v>
      </c>
      <c r="K128" s="24" t="s">
        <v>2218</v>
      </c>
    </row>
    <row r="129" spans="1:11" ht="14.5" x14ac:dyDescent="0.35">
      <c r="A129" s="23" t="s">
        <v>177</v>
      </c>
      <c r="B129" s="23" t="s">
        <v>2219</v>
      </c>
      <c r="C129" s="23" t="s">
        <v>2220</v>
      </c>
      <c r="D129" s="23" t="s">
        <v>2221</v>
      </c>
      <c r="E129" s="23" t="s">
        <v>2222</v>
      </c>
      <c r="F129" s="23">
        <v>756</v>
      </c>
      <c r="G129" s="23" t="s">
        <v>342</v>
      </c>
      <c r="I129" s="372" t="s">
        <v>2223</v>
      </c>
      <c r="J129" s="372">
        <v>682</v>
      </c>
      <c r="K129" s="24" t="s">
        <v>2224</v>
      </c>
    </row>
    <row r="130" spans="1:11" ht="14.5" x14ac:dyDescent="0.35">
      <c r="A130" s="23" t="s">
        <v>179</v>
      </c>
      <c r="B130" s="23" t="s">
        <v>2225</v>
      </c>
      <c r="C130" s="23" t="s">
        <v>2226</v>
      </c>
      <c r="D130" s="23" t="s">
        <v>2227</v>
      </c>
      <c r="E130" s="23" t="s">
        <v>1353</v>
      </c>
      <c r="F130" s="23">
        <v>978</v>
      </c>
      <c r="G130" s="23" t="s">
        <v>357</v>
      </c>
      <c r="I130" s="372" t="s">
        <v>2228</v>
      </c>
      <c r="J130" s="372">
        <v>90</v>
      </c>
      <c r="K130" s="24" t="s">
        <v>2229</v>
      </c>
    </row>
    <row r="131" spans="1:11" ht="14.5" x14ac:dyDescent="0.35">
      <c r="A131" s="23" t="s">
        <v>180</v>
      </c>
      <c r="B131" s="23" t="s">
        <v>2230</v>
      </c>
      <c r="C131" s="23" t="s">
        <v>2231</v>
      </c>
      <c r="D131" s="23" t="s">
        <v>2232</v>
      </c>
      <c r="E131" s="23" t="s">
        <v>1353</v>
      </c>
      <c r="F131" s="23">
        <v>978</v>
      </c>
      <c r="G131" s="23" t="s">
        <v>357</v>
      </c>
      <c r="I131" s="372" t="s">
        <v>2233</v>
      </c>
      <c r="J131" s="372">
        <v>690</v>
      </c>
      <c r="K131" s="24" t="s">
        <v>2234</v>
      </c>
    </row>
    <row r="132" spans="1:11" ht="14.5" x14ac:dyDescent="0.35">
      <c r="A132" s="23" t="s">
        <v>181</v>
      </c>
      <c r="B132" s="23" t="s">
        <v>2235</v>
      </c>
      <c r="C132" s="23" t="s">
        <v>2236</v>
      </c>
      <c r="D132" s="23" t="s">
        <v>2237</v>
      </c>
      <c r="E132" s="23" t="s">
        <v>2238</v>
      </c>
      <c r="F132" s="23">
        <v>446</v>
      </c>
      <c r="G132" s="23" t="s">
        <v>405</v>
      </c>
      <c r="I132" s="372" t="s">
        <v>2239</v>
      </c>
      <c r="J132" s="372">
        <v>938</v>
      </c>
      <c r="K132" s="24" t="s">
        <v>2240</v>
      </c>
    </row>
    <row r="133" spans="1:11" ht="14.5" x14ac:dyDescent="0.35">
      <c r="A133" s="23" t="s">
        <v>294</v>
      </c>
      <c r="B133" s="23" t="s">
        <v>2241</v>
      </c>
      <c r="C133" s="23" t="s">
        <v>2242</v>
      </c>
      <c r="D133" s="23" t="s">
        <v>2243</v>
      </c>
      <c r="E133" s="23" t="s">
        <v>2242</v>
      </c>
      <c r="F133" s="23">
        <v>807</v>
      </c>
      <c r="G133" s="23" t="s">
        <v>402</v>
      </c>
      <c r="I133" s="372" t="s">
        <v>2244</v>
      </c>
      <c r="J133" s="372">
        <v>752</v>
      </c>
      <c r="K133" s="24" t="s">
        <v>2245</v>
      </c>
    </row>
    <row r="134" spans="1:11" ht="14.5" x14ac:dyDescent="0.35">
      <c r="A134" s="23" t="s">
        <v>182</v>
      </c>
      <c r="B134" s="23" t="s">
        <v>2246</v>
      </c>
      <c r="C134" s="23" t="s">
        <v>2247</v>
      </c>
      <c r="D134" s="23" t="s">
        <v>2248</v>
      </c>
      <c r="E134" s="23" t="s">
        <v>2249</v>
      </c>
      <c r="F134" s="23">
        <v>969</v>
      </c>
      <c r="G134" s="23" t="s">
        <v>401</v>
      </c>
      <c r="I134" s="372" t="s">
        <v>2250</v>
      </c>
      <c r="J134" s="372">
        <v>702</v>
      </c>
      <c r="K134" s="24" t="s">
        <v>2251</v>
      </c>
    </row>
    <row r="135" spans="1:11" ht="14.5" x14ac:dyDescent="0.35">
      <c r="A135" s="23" t="s">
        <v>184</v>
      </c>
      <c r="B135" s="23" t="s">
        <v>2252</v>
      </c>
      <c r="C135" s="23" t="s">
        <v>2253</v>
      </c>
      <c r="D135" s="23" t="s">
        <v>2254</v>
      </c>
      <c r="E135" s="23" t="s">
        <v>2255</v>
      </c>
      <c r="F135" s="23">
        <v>458</v>
      </c>
      <c r="G135" s="23" t="s">
        <v>411</v>
      </c>
      <c r="I135" s="372" t="s">
        <v>2256</v>
      </c>
      <c r="J135" s="372">
        <v>654</v>
      </c>
      <c r="K135" s="24" t="s">
        <v>2257</v>
      </c>
    </row>
    <row r="136" spans="1:11" ht="14.5" x14ac:dyDescent="0.35">
      <c r="A136" s="23" t="s">
        <v>183</v>
      </c>
      <c r="B136" s="23" t="s">
        <v>2258</v>
      </c>
      <c r="C136" s="23" t="s">
        <v>2259</v>
      </c>
      <c r="D136" s="23" t="s">
        <v>2260</v>
      </c>
      <c r="E136" s="23" t="s">
        <v>2261</v>
      </c>
      <c r="F136" s="23">
        <v>454</v>
      </c>
      <c r="G136" s="23" t="s">
        <v>409</v>
      </c>
      <c r="I136" s="372" t="s">
        <v>2262</v>
      </c>
      <c r="J136" s="372">
        <v>694</v>
      </c>
      <c r="K136" s="24" t="s">
        <v>2263</v>
      </c>
    </row>
    <row r="137" spans="1:11" ht="14.5" x14ac:dyDescent="0.35">
      <c r="A137" s="23" t="s">
        <v>185</v>
      </c>
      <c r="B137" s="23" t="s">
        <v>2264</v>
      </c>
      <c r="C137" s="23" t="s">
        <v>2265</v>
      </c>
      <c r="D137" s="23" t="s">
        <v>2266</v>
      </c>
      <c r="E137" s="23" t="s">
        <v>2267</v>
      </c>
      <c r="F137" s="23">
        <v>462</v>
      </c>
      <c r="G137" s="23" t="s">
        <v>408</v>
      </c>
      <c r="I137" s="372" t="s">
        <v>2268</v>
      </c>
      <c r="J137" s="372">
        <v>706</v>
      </c>
      <c r="K137" s="24" t="s">
        <v>437</v>
      </c>
    </row>
    <row r="138" spans="1:11" ht="14.5" x14ac:dyDescent="0.35">
      <c r="A138" s="23" t="s">
        <v>186</v>
      </c>
      <c r="B138" s="23" t="s">
        <v>2269</v>
      </c>
      <c r="C138" s="23" t="s">
        <v>2270</v>
      </c>
      <c r="D138" s="23" t="s">
        <v>2271</v>
      </c>
      <c r="E138" s="23" t="s">
        <v>1554</v>
      </c>
      <c r="F138" s="23">
        <v>952</v>
      </c>
      <c r="G138" s="23" t="s">
        <v>1555</v>
      </c>
      <c r="I138" s="372" t="s">
        <v>2272</v>
      </c>
      <c r="J138" s="372">
        <v>968</v>
      </c>
      <c r="K138" s="24" t="s">
        <v>2273</v>
      </c>
    </row>
    <row r="139" spans="1:11" ht="14.5" x14ac:dyDescent="0.35">
      <c r="A139" s="23" t="s">
        <v>114</v>
      </c>
      <c r="B139" s="23" t="s">
        <v>2274</v>
      </c>
      <c r="C139" s="23" t="s">
        <v>2275</v>
      </c>
      <c r="D139" s="23" t="s">
        <v>2276</v>
      </c>
      <c r="E139" s="23" t="s">
        <v>2277</v>
      </c>
      <c r="F139" s="23">
        <v>238</v>
      </c>
      <c r="G139" s="23" t="s">
        <v>359</v>
      </c>
      <c r="I139" s="372" t="s">
        <v>2278</v>
      </c>
      <c r="J139" s="372">
        <v>728</v>
      </c>
      <c r="K139" s="24" t="s">
        <v>2279</v>
      </c>
    </row>
    <row r="140" spans="1:11" ht="14.5" x14ac:dyDescent="0.35">
      <c r="A140" s="23" t="s">
        <v>187</v>
      </c>
      <c r="B140" s="23" t="s">
        <v>2280</v>
      </c>
      <c r="C140" s="23" t="s">
        <v>2281</v>
      </c>
      <c r="D140" s="23" t="s">
        <v>2282</v>
      </c>
      <c r="E140" s="23" t="s">
        <v>1353</v>
      </c>
      <c r="F140" s="23">
        <v>978</v>
      </c>
      <c r="G140" s="23" t="s">
        <v>357</v>
      </c>
      <c r="I140" s="372" t="s">
        <v>2283</v>
      </c>
      <c r="J140" s="372">
        <v>678</v>
      </c>
      <c r="K140" s="24" t="s">
        <v>2284</v>
      </c>
    </row>
    <row r="141" spans="1:11" ht="14.5" x14ac:dyDescent="0.35">
      <c r="A141" s="23" t="s">
        <v>199</v>
      </c>
      <c r="B141" s="23" t="s">
        <v>2285</v>
      </c>
      <c r="C141" s="23" t="s">
        <v>2286</v>
      </c>
      <c r="D141" s="23" t="s">
        <v>2287</v>
      </c>
      <c r="E141" s="23" t="s">
        <v>2288</v>
      </c>
      <c r="F141" s="23">
        <v>504</v>
      </c>
      <c r="G141" s="23" t="s">
        <v>399</v>
      </c>
      <c r="I141" s="372" t="s">
        <v>2289</v>
      </c>
      <c r="J141" s="372">
        <v>760</v>
      </c>
      <c r="K141" s="24" t="s">
        <v>2290</v>
      </c>
    </row>
    <row r="142" spans="1:11" ht="14.5" x14ac:dyDescent="0.35">
      <c r="A142" s="23" t="s">
        <v>188</v>
      </c>
      <c r="B142" s="23" t="s">
        <v>2291</v>
      </c>
      <c r="C142" s="23" t="s">
        <v>2292</v>
      </c>
      <c r="D142" s="23" t="s">
        <v>2293</v>
      </c>
      <c r="E142" s="23" t="s">
        <v>1353</v>
      </c>
      <c r="F142" s="23">
        <v>978</v>
      </c>
      <c r="G142" s="23" t="s">
        <v>357</v>
      </c>
      <c r="I142" s="372" t="s">
        <v>2294</v>
      </c>
      <c r="J142" s="372">
        <v>748</v>
      </c>
      <c r="K142" s="24" t="s">
        <v>2295</v>
      </c>
    </row>
    <row r="143" spans="1:11" ht="14.5" x14ac:dyDescent="0.35">
      <c r="A143" s="23" t="s">
        <v>191</v>
      </c>
      <c r="B143" s="23" t="s">
        <v>2296</v>
      </c>
      <c r="C143" s="23" t="s">
        <v>2297</v>
      </c>
      <c r="D143" s="23" t="s">
        <v>2298</v>
      </c>
      <c r="E143" s="23" t="s">
        <v>2299</v>
      </c>
      <c r="F143" s="23">
        <v>480</v>
      </c>
      <c r="G143" s="23" t="s">
        <v>407</v>
      </c>
      <c r="I143" s="372" t="s">
        <v>2300</v>
      </c>
      <c r="J143" s="372">
        <v>764</v>
      </c>
      <c r="K143" s="24" t="s">
        <v>2301</v>
      </c>
    </row>
    <row r="144" spans="1:11" ht="14.5" x14ac:dyDescent="0.35">
      <c r="A144" s="23" t="s">
        <v>189</v>
      </c>
      <c r="B144" s="23" t="s">
        <v>2302</v>
      </c>
      <c r="C144" s="23" t="s">
        <v>2303</v>
      </c>
      <c r="D144" s="23" t="s">
        <v>2304</v>
      </c>
      <c r="E144" s="23" t="s">
        <v>2305</v>
      </c>
      <c r="F144" s="23">
        <v>478</v>
      </c>
      <c r="G144" s="23" t="s">
        <v>406</v>
      </c>
      <c r="I144" s="372" t="s">
        <v>2306</v>
      </c>
      <c r="J144" s="372">
        <v>972</v>
      </c>
      <c r="K144" s="24" t="s">
        <v>279</v>
      </c>
    </row>
    <row r="145" spans="1:11" ht="14.5" x14ac:dyDescent="0.35">
      <c r="A145" s="23" t="s">
        <v>94</v>
      </c>
      <c r="B145" s="23" t="s">
        <v>2307</v>
      </c>
      <c r="C145" s="23" t="s">
        <v>2308</v>
      </c>
      <c r="D145" s="23" t="s">
        <v>2309</v>
      </c>
      <c r="E145" s="23" t="s">
        <v>1353</v>
      </c>
      <c r="F145" s="23">
        <v>978</v>
      </c>
      <c r="G145" s="23" t="s">
        <v>357</v>
      </c>
      <c r="I145" s="372" t="s">
        <v>2310</v>
      </c>
      <c r="J145" s="372">
        <v>934</v>
      </c>
      <c r="K145" s="24" t="s">
        <v>2311</v>
      </c>
    </row>
    <row r="146" spans="1:11" ht="14.5" x14ac:dyDescent="0.35">
      <c r="A146" s="23" t="s">
        <v>192</v>
      </c>
      <c r="B146" s="23" t="s">
        <v>2312</v>
      </c>
      <c r="C146" s="23" t="s">
        <v>2313</v>
      </c>
      <c r="D146" s="23" t="s">
        <v>2314</v>
      </c>
      <c r="E146" s="23" t="s">
        <v>2315</v>
      </c>
      <c r="F146" s="23">
        <v>484</v>
      </c>
      <c r="G146" s="23" t="s">
        <v>410</v>
      </c>
      <c r="I146" s="372" t="s">
        <v>2316</v>
      </c>
      <c r="J146" s="372">
        <v>788</v>
      </c>
      <c r="K146" s="24" t="s">
        <v>2317</v>
      </c>
    </row>
    <row r="147" spans="1:11" ht="14.5" x14ac:dyDescent="0.35">
      <c r="A147" s="23" t="s">
        <v>221</v>
      </c>
      <c r="B147" s="23" t="s">
        <v>2318</v>
      </c>
      <c r="C147" s="23" t="s">
        <v>2319</v>
      </c>
      <c r="D147" s="23" t="s">
        <v>2320</v>
      </c>
      <c r="E147" s="23" t="s">
        <v>935</v>
      </c>
      <c r="F147" s="23">
        <v>840</v>
      </c>
      <c r="G147" s="23" t="s">
        <v>453</v>
      </c>
      <c r="I147" s="372" t="s">
        <v>2321</v>
      </c>
      <c r="J147" s="372">
        <v>776</v>
      </c>
      <c r="K147" s="24" t="s">
        <v>2322</v>
      </c>
    </row>
    <row r="148" spans="1:11" ht="14.5" x14ac:dyDescent="0.35">
      <c r="A148" s="23" t="s">
        <v>195</v>
      </c>
      <c r="B148" s="23" t="s">
        <v>2323</v>
      </c>
      <c r="C148" s="23" t="s">
        <v>2324</v>
      </c>
      <c r="D148" s="23" t="s">
        <v>2325</v>
      </c>
      <c r="E148" s="23" t="s">
        <v>2326</v>
      </c>
      <c r="F148" s="23">
        <v>498</v>
      </c>
      <c r="G148" s="23" t="s">
        <v>400</v>
      </c>
      <c r="I148" s="372" t="s">
        <v>2327</v>
      </c>
      <c r="J148" s="372">
        <v>949</v>
      </c>
      <c r="K148" s="24" t="s">
        <v>2328</v>
      </c>
    </row>
    <row r="149" spans="1:11" ht="14.5" x14ac:dyDescent="0.35">
      <c r="A149" s="23" t="s">
        <v>193</v>
      </c>
      <c r="B149" s="23" t="s">
        <v>2329</v>
      </c>
      <c r="C149" s="23" t="s">
        <v>2330</v>
      </c>
      <c r="D149" s="23" t="s">
        <v>2331</v>
      </c>
      <c r="E149" s="23" t="s">
        <v>1353</v>
      </c>
      <c r="F149" s="23">
        <v>978</v>
      </c>
      <c r="G149" s="23" t="s">
        <v>357</v>
      </c>
      <c r="I149" s="372" t="s">
        <v>2332</v>
      </c>
      <c r="J149" s="372">
        <v>780</v>
      </c>
      <c r="K149" s="24" t="s">
        <v>2333</v>
      </c>
    </row>
    <row r="150" spans="1:11" ht="14.5" x14ac:dyDescent="0.35">
      <c r="A150" s="23" t="s">
        <v>194</v>
      </c>
      <c r="B150" s="23" t="s">
        <v>2334</v>
      </c>
      <c r="C150" s="23" t="s">
        <v>2335</v>
      </c>
      <c r="D150" s="23" t="s">
        <v>2336</v>
      </c>
      <c r="E150" s="23" t="s">
        <v>2337</v>
      </c>
      <c r="F150" s="23">
        <v>496</v>
      </c>
      <c r="G150" s="23" t="s">
        <v>404</v>
      </c>
      <c r="I150" s="372" t="s">
        <v>2338</v>
      </c>
      <c r="J150" s="372">
        <v>0</v>
      </c>
      <c r="K150" s="24" t="s">
        <v>2339</v>
      </c>
    </row>
    <row r="151" spans="1:11" ht="14.5" x14ac:dyDescent="0.35">
      <c r="A151" s="23" t="s">
        <v>196</v>
      </c>
      <c r="B151" s="23" t="s">
        <v>2340</v>
      </c>
      <c r="C151" s="23" t="s">
        <v>2341</v>
      </c>
      <c r="D151" s="23" t="s">
        <v>2342</v>
      </c>
      <c r="E151" s="23" t="s">
        <v>1353</v>
      </c>
      <c r="F151" s="23">
        <v>978</v>
      </c>
      <c r="G151" s="23" t="s">
        <v>357</v>
      </c>
      <c r="I151" s="372" t="s">
        <v>2343</v>
      </c>
      <c r="J151" s="372">
        <v>901</v>
      </c>
      <c r="K151" s="24" t="s">
        <v>2344</v>
      </c>
    </row>
    <row r="152" spans="1:11" ht="14.5" x14ac:dyDescent="0.35">
      <c r="A152" s="23" t="s">
        <v>198</v>
      </c>
      <c r="B152" s="23" t="s">
        <v>2345</v>
      </c>
      <c r="C152" s="23" t="s">
        <v>2346</v>
      </c>
      <c r="D152" s="23" t="s">
        <v>2347</v>
      </c>
      <c r="E152" s="23" t="s">
        <v>1380</v>
      </c>
      <c r="F152" s="23">
        <v>951</v>
      </c>
      <c r="G152" s="23" t="s">
        <v>1381</v>
      </c>
      <c r="I152" s="372" t="s">
        <v>2348</v>
      </c>
      <c r="J152" s="372">
        <v>834</v>
      </c>
      <c r="K152" s="24" t="s">
        <v>2349</v>
      </c>
    </row>
    <row r="153" spans="1:11" ht="14.5" x14ac:dyDescent="0.35">
      <c r="A153" s="23" t="s">
        <v>200</v>
      </c>
      <c r="B153" s="23" t="s">
        <v>2350</v>
      </c>
      <c r="C153" s="23" t="s">
        <v>2351</v>
      </c>
      <c r="D153" s="23" t="s">
        <v>2352</v>
      </c>
      <c r="E153" s="23" t="s">
        <v>2353</v>
      </c>
      <c r="F153" s="23">
        <v>943</v>
      </c>
      <c r="G153" s="23" t="s">
        <v>412</v>
      </c>
      <c r="I153" s="372" t="s">
        <v>2354</v>
      </c>
      <c r="J153" s="372">
        <v>980</v>
      </c>
      <c r="K153" s="24" t="s">
        <v>2355</v>
      </c>
    </row>
    <row r="154" spans="1:11" ht="14.5" x14ac:dyDescent="0.35">
      <c r="A154" s="23" t="s">
        <v>74</v>
      </c>
      <c r="B154" s="23" t="s">
        <v>2356</v>
      </c>
      <c r="C154" s="23" t="s">
        <v>2357</v>
      </c>
      <c r="D154" s="23" t="s">
        <v>2358</v>
      </c>
      <c r="E154" s="23" t="s">
        <v>2359</v>
      </c>
      <c r="F154" s="23">
        <v>104</v>
      </c>
      <c r="G154" s="23" t="s">
        <v>403</v>
      </c>
      <c r="I154" s="372" t="s">
        <v>2360</v>
      </c>
      <c r="J154" s="372">
        <v>800</v>
      </c>
      <c r="K154" s="24" t="s">
        <v>2361</v>
      </c>
    </row>
    <row r="155" spans="1:11" ht="14.5" x14ac:dyDescent="0.35">
      <c r="A155" s="23" t="s">
        <v>203</v>
      </c>
      <c r="B155" s="23" t="s">
        <v>2362</v>
      </c>
      <c r="C155" s="23" t="s">
        <v>2363</v>
      </c>
      <c r="D155" s="23" t="s">
        <v>2364</v>
      </c>
      <c r="E155" s="23" t="s">
        <v>2365</v>
      </c>
      <c r="F155" s="23">
        <v>516</v>
      </c>
      <c r="G155" s="23" t="s">
        <v>413</v>
      </c>
      <c r="I155" s="372" t="s">
        <v>2366</v>
      </c>
      <c r="J155" s="372">
        <v>840</v>
      </c>
      <c r="K155" s="24" t="s">
        <v>2367</v>
      </c>
    </row>
    <row r="156" spans="1:11" ht="14.5" x14ac:dyDescent="0.35">
      <c r="A156" s="23" t="s">
        <v>205</v>
      </c>
      <c r="B156" s="23" t="s">
        <v>2368</v>
      </c>
      <c r="C156" s="23" t="s">
        <v>2369</v>
      </c>
      <c r="D156" s="23" t="s">
        <v>2370</v>
      </c>
      <c r="I156" s="372" t="s">
        <v>2366</v>
      </c>
      <c r="J156" s="372"/>
      <c r="K156" s="24"/>
    </row>
    <row r="157" spans="1:11" ht="14.5" x14ac:dyDescent="0.35">
      <c r="A157" s="23" t="s">
        <v>206</v>
      </c>
      <c r="B157" s="23" t="s">
        <v>2371</v>
      </c>
      <c r="C157" s="23" t="s">
        <v>2372</v>
      </c>
      <c r="D157" s="23" t="s">
        <v>2373</v>
      </c>
      <c r="E157" s="23" t="s">
        <v>2374</v>
      </c>
      <c r="F157" s="23">
        <v>524</v>
      </c>
      <c r="G157" s="23" t="s">
        <v>417</v>
      </c>
      <c r="I157" s="372" t="s">
        <v>2375</v>
      </c>
      <c r="J157" s="372">
        <v>858</v>
      </c>
      <c r="K157" s="24" t="s">
        <v>2376</v>
      </c>
    </row>
    <row r="158" spans="1:11" ht="14.5" x14ac:dyDescent="0.35">
      <c r="A158" s="23" t="s">
        <v>213</v>
      </c>
      <c r="B158" s="23" t="s">
        <v>2377</v>
      </c>
      <c r="C158" s="23" t="s">
        <v>2378</v>
      </c>
      <c r="D158" s="23" t="s">
        <v>2379</v>
      </c>
      <c r="E158" s="23" t="s">
        <v>2380</v>
      </c>
      <c r="F158" s="23">
        <v>558</v>
      </c>
      <c r="G158" s="23" t="s">
        <v>415</v>
      </c>
      <c r="I158" s="372" t="s">
        <v>2381</v>
      </c>
      <c r="J158" s="372">
        <v>860</v>
      </c>
      <c r="K158" s="24" t="s">
        <v>2382</v>
      </c>
    </row>
    <row r="159" spans="1:11" ht="14.5" x14ac:dyDescent="0.35">
      <c r="A159" s="23" t="s">
        <v>215</v>
      </c>
      <c r="B159" s="23" t="s">
        <v>2383</v>
      </c>
      <c r="C159" s="23" t="s">
        <v>2384</v>
      </c>
      <c r="D159" s="23" t="s">
        <v>2385</v>
      </c>
      <c r="E159" s="23" t="s">
        <v>1554</v>
      </c>
      <c r="F159" s="23">
        <v>952</v>
      </c>
      <c r="G159" s="23" t="s">
        <v>1555</v>
      </c>
      <c r="I159" s="372" t="s">
        <v>2386</v>
      </c>
      <c r="J159" s="372">
        <v>937</v>
      </c>
      <c r="K159" s="24" t="s">
        <v>2387</v>
      </c>
    </row>
    <row r="160" spans="1:11" ht="14.5" x14ac:dyDescent="0.35">
      <c r="A160" s="23" t="s">
        <v>216</v>
      </c>
      <c r="B160" s="23" t="s">
        <v>2388</v>
      </c>
      <c r="C160" s="23" t="s">
        <v>2389</v>
      </c>
      <c r="D160" s="23" t="s">
        <v>2390</v>
      </c>
      <c r="E160" s="23" t="s">
        <v>2391</v>
      </c>
      <c r="F160" s="23">
        <v>566</v>
      </c>
      <c r="G160" s="23" t="s">
        <v>414</v>
      </c>
      <c r="I160" s="372" t="s">
        <v>2392</v>
      </c>
      <c r="J160" s="372">
        <v>704</v>
      </c>
      <c r="K160" s="24" t="s">
        <v>2393</v>
      </c>
    </row>
    <row r="161" spans="1:11" ht="14.5" x14ac:dyDescent="0.35">
      <c r="A161" s="23" t="s">
        <v>217</v>
      </c>
      <c r="B161" s="23" t="s">
        <v>2394</v>
      </c>
      <c r="C161" s="23" t="s">
        <v>2395</v>
      </c>
      <c r="D161" s="23" t="s">
        <v>2396</v>
      </c>
      <c r="I161" s="372" t="s">
        <v>2397</v>
      </c>
      <c r="J161" s="372">
        <v>548</v>
      </c>
      <c r="K161" s="24" t="s">
        <v>2398</v>
      </c>
    </row>
    <row r="162" spans="1:11" ht="14.5" x14ac:dyDescent="0.35">
      <c r="A162" s="23" t="s">
        <v>219</v>
      </c>
      <c r="B162" s="23" t="s">
        <v>2399</v>
      </c>
      <c r="C162" s="23" t="s">
        <v>2400</v>
      </c>
      <c r="D162" s="23" t="s">
        <v>2401</v>
      </c>
      <c r="E162" s="23" t="s">
        <v>2402</v>
      </c>
      <c r="F162" s="23">
        <v>578</v>
      </c>
      <c r="G162" s="23" t="s">
        <v>416</v>
      </c>
      <c r="I162" s="372" t="s">
        <v>2403</v>
      </c>
      <c r="J162" s="372">
        <v>882</v>
      </c>
      <c r="K162" s="24" t="s">
        <v>2404</v>
      </c>
    </row>
    <row r="163" spans="1:11" ht="14.5" x14ac:dyDescent="0.35">
      <c r="A163" s="23" t="s">
        <v>210</v>
      </c>
      <c r="B163" s="23" t="s">
        <v>2405</v>
      </c>
      <c r="C163" s="23" t="s">
        <v>2406</v>
      </c>
      <c r="D163" s="23" t="s">
        <v>2407</v>
      </c>
      <c r="I163" s="372" t="s">
        <v>2408</v>
      </c>
      <c r="J163" s="372">
        <v>950</v>
      </c>
      <c r="K163" s="24" t="s">
        <v>2409</v>
      </c>
    </row>
    <row r="164" spans="1:11" ht="14.5" x14ac:dyDescent="0.35">
      <c r="A164" s="23" t="s">
        <v>212</v>
      </c>
      <c r="B164" s="23" t="s">
        <v>2410</v>
      </c>
      <c r="C164" s="23" t="s">
        <v>2411</v>
      </c>
      <c r="D164" s="23" t="s">
        <v>2412</v>
      </c>
      <c r="E164" s="23" t="s">
        <v>2413</v>
      </c>
      <c r="F164" s="23">
        <v>554</v>
      </c>
      <c r="G164" s="23" t="s">
        <v>2414</v>
      </c>
      <c r="I164" s="372" t="s">
        <v>2415</v>
      </c>
      <c r="J164" s="372">
        <v>951</v>
      </c>
      <c r="K164" s="24" t="s">
        <v>2416</v>
      </c>
    </row>
    <row r="165" spans="1:11" ht="14.5" x14ac:dyDescent="0.35">
      <c r="A165" s="23" t="s">
        <v>202</v>
      </c>
      <c r="B165" s="23" t="s">
        <v>2417</v>
      </c>
      <c r="C165" s="23" t="s">
        <v>2418</v>
      </c>
      <c r="D165" s="23" t="s">
        <v>2419</v>
      </c>
      <c r="E165" s="23" t="s">
        <v>2420</v>
      </c>
      <c r="F165" s="23">
        <v>512</v>
      </c>
      <c r="G165" s="23" t="s">
        <v>2421</v>
      </c>
      <c r="I165" s="372" t="s">
        <v>2422</v>
      </c>
      <c r="J165" s="372">
        <v>952</v>
      </c>
      <c r="K165" s="24" t="s">
        <v>2423</v>
      </c>
    </row>
    <row r="166" spans="1:11" ht="14.5" x14ac:dyDescent="0.35">
      <c r="A166" s="23" t="s">
        <v>292</v>
      </c>
      <c r="B166" s="23" t="s">
        <v>2424</v>
      </c>
      <c r="C166" s="23" t="s">
        <v>2425</v>
      </c>
      <c r="D166" s="23" t="s">
        <v>2426</v>
      </c>
      <c r="E166" s="23" t="s">
        <v>2427</v>
      </c>
      <c r="F166" s="23">
        <v>800</v>
      </c>
      <c r="G166" s="23" t="s">
        <v>452</v>
      </c>
      <c r="I166" s="372" t="s">
        <v>2428</v>
      </c>
      <c r="J166" s="372">
        <v>886</v>
      </c>
      <c r="K166" s="24" t="s">
        <v>2429</v>
      </c>
    </row>
    <row r="167" spans="1:11" ht="14.5" x14ac:dyDescent="0.35">
      <c r="A167" s="23" t="s">
        <v>307</v>
      </c>
      <c r="B167" s="23" t="s">
        <v>2430</v>
      </c>
      <c r="C167" s="23" t="s">
        <v>2431</v>
      </c>
      <c r="D167" s="23" t="s">
        <v>2432</v>
      </c>
      <c r="E167" s="23" t="s">
        <v>2433</v>
      </c>
      <c r="F167" s="23">
        <v>860</v>
      </c>
      <c r="G167" s="23" t="s">
        <v>2382</v>
      </c>
      <c r="I167" s="372" t="s">
        <v>2434</v>
      </c>
      <c r="J167" s="372">
        <v>710</v>
      </c>
      <c r="K167" s="24" t="s">
        <v>2435</v>
      </c>
    </row>
    <row r="168" spans="1:11" ht="14.5" x14ac:dyDescent="0.35">
      <c r="A168" s="23" t="s">
        <v>224</v>
      </c>
      <c r="B168" s="23" t="s">
        <v>2436</v>
      </c>
      <c r="C168" s="23" t="s">
        <v>2437</v>
      </c>
      <c r="D168" s="23" t="s">
        <v>2438</v>
      </c>
      <c r="E168" s="23" t="s">
        <v>2439</v>
      </c>
      <c r="F168" s="23">
        <v>586</v>
      </c>
      <c r="G168" s="23" t="s">
        <v>422</v>
      </c>
      <c r="I168" s="372" t="s">
        <v>2440</v>
      </c>
      <c r="J168" s="372">
        <v>967</v>
      </c>
      <c r="K168" s="24" t="s">
        <v>2441</v>
      </c>
    </row>
    <row r="169" spans="1:11" x14ac:dyDescent="0.35">
      <c r="A169" s="23" t="s">
        <v>223</v>
      </c>
      <c r="B169" s="23" t="s">
        <v>2442</v>
      </c>
      <c r="C169" s="23" t="s">
        <v>2443</v>
      </c>
      <c r="D169" s="23" t="s">
        <v>2444</v>
      </c>
      <c r="E169" s="23" t="s">
        <v>935</v>
      </c>
      <c r="F169" s="23">
        <v>840</v>
      </c>
      <c r="G169" s="23" t="s">
        <v>453</v>
      </c>
    </row>
    <row r="170" spans="1:11" x14ac:dyDescent="0.35">
      <c r="A170" s="23" t="s">
        <v>225</v>
      </c>
      <c r="B170" s="23" t="s">
        <v>2445</v>
      </c>
      <c r="C170" s="23" t="s">
        <v>2446</v>
      </c>
      <c r="D170" s="23" t="s">
        <v>2447</v>
      </c>
      <c r="E170" s="23" t="s">
        <v>2448</v>
      </c>
      <c r="F170" s="23">
        <v>590</v>
      </c>
      <c r="G170" s="23" t="s">
        <v>418</v>
      </c>
    </row>
    <row r="171" spans="1:11" x14ac:dyDescent="0.35">
      <c r="A171" s="23" t="s">
        <v>226</v>
      </c>
      <c r="B171" s="23" t="s">
        <v>2449</v>
      </c>
      <c r="C171" s="23" t="s">
        <v>2450</v>
      </c>
      <c r="D171" s="23" t="s">
        <v>2451</v>
      </c>
      <c r="E171" s="23" t="s">
        <v>2452</v>
      </c>
      <c r="F171" s="23">
        <v>598</v>
      </c>
      <c r="G171" s="23" t="s">
        <v>420</v>
      </c>
    </row>
    <row r="172" spans="1:11" x14ac:dyDescent="0.35">
      <c r="A172" s="23" t="s">
        <v>228</v>
      </c>
      <c r="B172" s="23" t="s">
        <v>2453</v>
      </c>
      <c r="C172" s="23" t="s">
        <v>2454</v>
      </c>
      <c r="D172" s="23" t="s">
        <v>2455</v>
      </c>
      <c r="E172" s="23" t="s">
        <v>2456</v>
      </c>
      <c r="F172" s="23">
        <v>600</v>
      </c>
      <c r="G172" s="23" t="s">
        <v>424</v>
      </c>
    </row>
    <row r="173" spans="1:11" x14ac:dyDescent="0.35">
      <c r="A173" s="23" t="s">
        <v>207</v>
      </c>
      <c r="B173" s="23" t="s">
        <v>2457</v>
      </c>
      <c r="C173" s="23" t="s">
        <v>2458</v>
      </c>
      <c r="D173" s="23" t="s">
        <v>2459</v>
      </c>
      <c r="E173" s="23" t="s">
        <v>1353</v>
      </c>
      <c r="F173" s="23">
        <v>978</v>
      </c>
      <c r="G173" s="23" t="s">
        <v>357</v>
      </c>
    </row>
    <row r="174" spans="1:11" x14ac:dyDescent="0.35">
      <c r="A174" s="23" t="s">
        <v>229</v>
      </c>
      <c r="B174" s="23" t="s">
        <v>2460</v>
      </c>
      <c r="C174" s="23" t="s">
        <v>2461</v>
      </c>
      <c r="D174" s="23" t="s">
        <v>2462</v>
      </c>
      <c r="E174" s="23" t="s">
        <v>2463</v>
      </c>
      <c r="F174" s="23">
        <v>604</v>
      </c>
      <c r="G174" s="23" t="s">
        <v>419</v>
      </c>
    </row>
    <row r="175" spans="1:11" x14ac:dyDescent="0.35">
      <c r="A175" s="23" t="s">
        <v>230</v>
      </c>
      <c r="B175" s="23" t="s">
        <v>2464</v>
      </c>
      <c r="C175" s="23" t="s">
        <v>2465</v>
      </c>
      <c r="D175" s="23" t="s">
        <v>2466</v>
      </c>
      <c r="E175" s="23" t="s">
        <v>2467</v>
      </c>
      <c r="F175" s="23">
        <v>608</v>
      </c>
      <c r="G175" s="23" t="s">
        <v>421</v>
      </c>
    </row>
    <row r="176" spans="1:11" x14ac:dyDescent="0.35">
      <c r="A176" s="23" t="s">
        <v>231</v>
      </c>
      <c r="B176" s="23" t="s">
        <v>2468</v>
      </c>
      <c r="C176" s="23" t="s">
        <v>2469</v>
      </c>
      <c r="D176" s="23" t="s">
        <v>2470</v>
      </c>
    </row>
    <row r="177" spans="1:7" x14ac:dyDescent="0.35">
      <c r="A177" s="23" t="s">
        <v>232</v>
      </c>
      <c r="B177" s="23" t="s">
        <v>2471</v>
      </c>
      <c r="C177" s="23" t="s">
        <v>2472</v>
      </c>
      <c r="D177" s="23" t="s">
        <v>2473</v>
      </c>
      <c r="E177" s="23" t="s">
        <v>2474</v>
      </c>
      <c r="F177" s="23">
        <v>985</v>
      </c>
      <c r="G177" s="23" t="s">
        <v>423</v>
      </c>
    </row>
    <row r="178" spans="1:7" x14ac:dyDescent="0.35">
      <c r="A178" s="23" t="s">
        <v>122</v>
      </c>
      <c r="B178" s="23" t="s">
        <v>2475</v>
      </c>
      <c r="C178" s="23" t="s">
        <v>2476</v>
      </c>
      <c r="D178" s="23" t="s">
        <v>2477</v>
      </c>
      <c r="E178" s="23" t="s">
        <v>1353</v>
      </c>
      <c r="F178" s="23">
        <v>978</v>
      </c>
      <c r="G178" s="23" t="s">
        <v>357</v>
      </c>
    </row>
    <row r="179" spans="1:7" x14ac:dyDescent="0.35">
      <c r="A179" s="23" t="s">
        <v>236</v>
      </c>
      <c r="B179" s="23" t="s">
        <v>2478</v>
      </c>
      <c r="C179" s="23" t="s">
        <v>2479</v>
      </c>
      <c r="D179" s="23" t="s">
        <v>2480</v>
      </c>
      <c r="E179" s="23" t="s">
        <v>935</v>
      </c>
      <c r="F179" s="23">
        <v>840</v>
      </c>
      <c r="G179" s="23" t="s">
        <v>453</v>
      </c>
    </row>
    <row r="180" spans="1:7" x14ac:dyDescent="0.35">
      <c r="A180" s="23" t="s">
        <v>233</v>
      </c>
      <c r="B180" s="23" t="s">
        <v>2481</v>
      </c>
      <c r="C180" s="23" t="s">
        <v>2482</v>
      </c>
      <c r="D180" s="23" t="s">
        <v>2483</v>
      </c>
      <c r="E180" s="23" t="s">
        <v>1353</v>
      </c>
      <c r="F180" s="23">
        <v>978</v>
      </c>
      <c r="G180" s="23" t="s">
        <v>357</v>
      </c>
    </row>
    <row r="181" spans="1:7" x14ac:dyDescent="0.35">
      <c r="A181" s="23" t="s">
        <v>237</v>
      </c>
      <c r="B181" s="23" t="s">
        <v>2484</v>
      </c>
      <c r="C181" s="23" t="s">
        <v>2485</v>
      </c>
      <c r="D181" s="23" t="s">
        <v>2486</v>
      </c>
      <c r="E181" s="23" t="s">
        <v>2487</v>
      </c>
      <c r="F181" s="23">
        <v>634</v>
      </c>
      <c r="G181" s="23" t="s">
        <v>2488</v>
      </c>
    </row>
    <row r="182" spans="1:7" x14ac:dyDescent="0.35">
      <c r="A182" s="133" t="s">
        <v>83</v>
      </c>
      <c r="B182" s="133" t="s">
        <v>2489</v>
      </c>
      <c r="C182" s="133" t="s">
        <v>2490</v>
      </c>
      <c r="D182" s="133" t="s">
        <v>2491</v>
      </c>
      <c r="E182" s="133" t="s">
        <v>1647</v>
      </c>
      <c r="F182" s="133">
        <v>950</v>
      </c>
      <c r="G182" s="133" t="s">
        <v>1648</v>
      </c>
    </row>
    <row r="183" spans="1:7" ht="28" x14ac:dyDescent="0.35">
      <c r="A183" s="133" t="s">
        <v>96</v>
      </c>
      <c r="B183" s="133" t="s">
        <v>2492</v>
      </c>
      <c r="C183" s="133" t="s">
        <v>2493</v>
      </c>
      <c r="D183" s="133" t="s">
        <v>2494</v>
      </c>
      <c r="E183" s="133" t="s">
        <v>855</v>
      </c>
      <c r="F183" s="133">
        <v>976</v>
      </c>
      <c r="G183" s="133" t="s">
        <v>341</v>
      </c>
    </row>
    <row r="184" spans="1:7" x14ac:dyDescent="0.35">
      <c r="A184" s="23" t="s">
        <v>106</v>
      </c>
      <c r="B184" s="23" t="s">
        <v>2495</v>
      </c>
      <c r="C184" s="23" t="s">
        <v>2496</v>
      </c>
      <c r="D184" s="23" t="s">
        <v>2497</v>
      </c>
      <c r="E184" s="23" t="s">
        <v>2498</v>
      </c>
      <c r="F184" s="23">
        <v>214</v>
      </c>
      <c r="G184" s="23" t="s">
        <v>352</v>
      </c>
    </row>
    <row r="185" spans="1:7" x14ac:dyDescent="0.35">
      <c r="A185" s="23" t="s">
        <v>95</v>
      </c>
      <c r="B185" s="23" t="s">
        <v>2499</v>
      </c>
      <c r="C185" s="23" t="s">
        <v>2500</v>
      </c>
      <c r="D185" s="23" t="s">
        <v>2501</v>
      </c>
      <c r="E185" s="23" t="s">
        <v>1647</v>
      </c>
      <c r="F185" s="23">
        <v>950</v>
      </c>
      <c r="G185" s="23" t="s">
        <v>1648</v>
      </c>
    </row>
    <row r="186" spans="1:7" x14ac:dyDescent="0.35">
      <c r="A186" s="23" t="s">
        <v>170</v>
      </c>
      <c r="B186" s="23" t="s">
        <v>2502</v>
      </c>
      <c r="C186" s="23" t="s">
        <v>2503</v>
      </c>
      <c r="D186" s="23" t="s">
        <v>2504</v>
      </c>
      <c r="E186" s="23" t="s">
        <v>2505</v>
      </c>
      <c r="F186" s="23">
        <v>417</v>
      </c>
      <c r="G186" s="23" t="s">
        <v>385</v>
      </c>
    </row>
    <row r="187" spans="1:7" x14ac:dyDescent="0.35">
      <c r="A187" s="133" t="s">
        <v>102</v>
      </c>
      <c r="B187" s="133" t="s">
        <v>2506</v>
      </c>
      <c r="C187" s="133" t="s">
        <v>2507</v>
      </c>
      <c r="D187" s="133" t="s">
        <v>2508</v>
      </c>
      <c r="E187" s="133" t="s">
        <v>2509</v>
      </c>
      <c r="F187" s="133">
        <v>203</v>
      </c>
      <c r="G187" s="133" t="s">
        <v>349</v>
      </c>
    </row>
    <row r="188" spans="1:7" x14ac:dyDescent="0.35">
      <c r="A188" s="23" t="s">
        <v>238</v>
      </c>
      <c r="B188" s="23" t="s">
        <v>2510</v>
      </c>
      <c r="C188" s="23" t="s">
        <v>2511</v>
      </c>
      <c r="D188" s="23" t="s">
        <v>2512</v>
      </c>
      <c r="E188" s="23" t="s">
        <v>1353</v>
      </c>
      <c r="F188" s="23">
        <v>978</v>
      </c>
      <c r="G188" s="23" t="s">
        <v>357</v>
      </c>
    </row>
    <row r="189" spans="1:7" x14ac:dyDescent="0.35">
      <c r="A189" s="23" t="s">
        <v>240</v>
      </c>
      <c r="B189" s="23" t="s">
        <v>2513</v>
      </c>
      <c r="C189" s="23" t="s">
        <v>2514</v>
      </c>
      <c r="D189" s="23" t="s">
        <v>2515</v>
      </c>
      <c r="E189" s="23" t="s">
        <v>2516</v>
      </c>
      <c r="F189" s="23">
        <v>946</v>
      </c>
      <c r="G189" s="23" t="s">
        <v>426</v>
      </c>
    </row>
    <row r="190" spans="1:7" x14ac:dyDescent="0.35">
      <c r="A190" s="23" t="s">
        <v>296</v>
      </c>
      <c r="B190" s="23" t="s">
        <v>2517</v>
      </c>
      <c r="C190" s="23" t="s">
        <v>2518</v>
      </c>
      <c r="D190" s="23" t="s">
        <v>2519</v>
      </c>
      <c r="E190" s="23" t="s">
        <v>2520</v>
      </c>
      <c r="F190" s="23">
        <v>826</v>
      </c>
      <c r="G190" s="23" t="s">
        <v>360</v>
      </c>
    </row>
    <row r="191" spans="1:7" x14ac:dyDescent="0.35">
      <c r="A191" s="23" t="s">
        <v>171</v>
      </c>
      <c r="B191" s="23" t="s">
        <v>2521</v>
      </c>
      <c r="C191" s="23" t="s">
        <v>2522</v>
      </c>
      <c r="D191" s="23" t="s">
        <v>2523</v>
      </c>
      <c r="E191" s="23" t="s">
        <v>2524</v>
      </c>
      <c r="F191" s="23">
        <v>418</v>
      </c>
      <c r="G191" s="23" t="s">
        <v>393</v>
      </c>
    </row>
    <row r="192" spans="1:7" x14ac:dyDescent="0.35">
      <c r="A192" s="23" t="s">
        <v>242</v>
      </c>
      <c r="B192" s="23" t="s">
        <v>2525</v>
      </c>
      <c r="C192" s="23" t="s">
        <v>2526</v>
      </c>
      <c r="D192" s="23" t="s">
        <v>2527</v>
      </c>
      <c r="E192" s="23" t="s">
        <v>2528</v>
      </c>
      <c r="F192" s="23">
        <v>646</v>
      </c>
      <c r="G192" s="23" t="s">
        <v>429</v>
      </c>
    </row>
    <row r="193" spans="1:7" x14ac:dyDescent="0.35">
      <c r="A193" s="23" t="s">
        <v>270</v>
      </c>
      <c r="B193" s="23" t="s">
        <v>2529</v>
      </c>
      <c r="C193" s="23" t="s">
        <v>2530</v>
      </c>
      <c r="D193" s="23" t="s">
        <v>2531</v>
      </c>
    </row>
    <row r="194" spans="1:7" x14ac:dyDescent="0.35">
      <c r="A194" s="23" t="s">
        <v>244</v>
      </c>
      <c r="B194" s="23" t="s">
        <v>2532</v>
      </c>
      <c r="C194" s="23" t="s">
        <v>2533</v>
      </c>
      <c r="D194" s="23" t="s">
        <v>2534</v>
      </c>
      <c r="E194" s="23" t="s">
        <v>2535</v>
      </c>
      <c r="F194" s="23">
        <v>654</v>
      </c>
      <c r="G194" s="23" t="s">
        <v>436</v>
      </c>
    </row>
    <row r="195" spans="1:7" x14ac:dyDescent="0.35">
      <c r="A195" s="23" t="s">
        <v>245</v>
      </c>
      <c r="B195" s="23" t="s">
        <v>2536</v>
      </c>
      <c r="C195" s="23" t="s">
        <v>2537</v>
      </c>
      <c r="D195" s="23" t="s">
        <v>2538</v>
      </c>
      <c r="E195" s="23" t="s">
        <v>1380</v>
      </c>
      <c r="F195" s="23">
        <v>951</v>
      </c>
      <c r="G195" s="23" t="s">
        <v>1381</v>
      </c>
    </row>
    <row r="196" spans="1:7" x14ac:dyDescent="0.35">
      <c r="A196" s="23" t="s">
        <v>251</v>
      </c>
      <c r="B196" s="23" t="s">
        <v>2539</v>
      </c>
      <c r="C196" s="23" t="s">
        <v>2540</v>
      </c>
      <c r="D196" s="23" t="s">
        <v>2541</v>
      </c>
      <c r="E196" s="23" t="s">
        <v>1353</v>
      </c>
      <c r="F196" s="23">
        <v>978</v>
      </c>
      <c r="G196" s="23" t="s">
        <v>357</v>
      </c>
    </row>
    <row r="197" spans="1:7" x14ac:dyDescent="0.35">
      <c r="A197" s="23" t="s">
        <v>249</v>
      </c>
      <c r="B197" s="23" t="s">
        <v>2542</v>
      </c>
      <c r="C197" s="23" t="s">
        <v>2543</v>
      </c>
      <c r="D197" s="23" t="s">
        <v>2544</v>
      </c>
      <c r="E197" s="23" t="s">
        <v>1353</v>
      </c>
      <c r="F197" s="23">
        <v>978</v>
      </c>
      <c r="G197" s="23" t="s">
        <v>357</v>
      </c>
    </row>
    <row r="198" spans="1:7" x14ac:dyDescent="0.35">
      <c r="A198" s="23" t="s">
        <v>250</v>
      </c>
      <c r="B198" s="23" t="s">
        <v>2545</v>
      </c>
      <c r="C198" s="23" t="s">
        <v>2546</v>
      </c>
      <c r="D198" s="23" t="s">
        <v>2547</v>
      </c>
      <c r="E198" s="23" t="s">
        <v>1380</v>
      </c>
      <c r="F198" s="23">
        <v>951</v>
      </c>
      <c r="G198" s="23" t="s">
        <v>1381</v>
      </c>
    </row>
    <row r="199" spans="1:7" x14ac:dyDescent="0.35">
      <c r="A199" s="23" t="s">
        <v>243</v>
      </c>
      <c r="B199" s="23" t="s">
        <v>2548</v>
      </c>
      <c r="C199" s="23" t="s">
        <v>2549</v>
      </c>
      <c r="D199" s="23" t="s">
        <v>2550</v>
      </c>
      <c r="E199" s="23" t="s">
        <v>1353</v>
      </c>
      <c r="F199" s="23">
        <v>978</v>
      </c>
      <c r="G199" s="23" t="s">
        <v>357</v>
      </c>
    </row>
    <row r="200" spans="1:7" x14ac:dyDescent="0.35">
      <c r="A200" s="23" t="s">
        <v>247</v>
      </c>
      <c r="B200" s="23" t="s">
        <v>2551</v>
      </c>
      <c r="C200" s="23" t="s">
        <v>2552</v>
      </c>
      <c r="D200" s="23" t="s">
        <v>2553</v>
      </c>
      <c r="E200" s="23" t="s">
        <v>1380</v>
      </c>
      <c r="F200" s="23">
        <v>951</v>
      </c>
      <c r="G200" s="23" t="s">
        <v>1381</v>
      </c>
    </row>
    <row r="201" spans="1:7" x14ac:dyDescent="0.35">
      <c r="A201" s="23" t="s">
        <v>248</v>
      </c>
      <c r="B201" s="23" t="s">
        <v>2554</v>
      </c>
      <c r="C201" s="23" t="s">
        <v>2555</v>
      </c>
      <c r="D201" s="23" t="s">
        <v>2556</v>
      </c>
      <c r="E201" s="23" t="s">
        <v>1353</v>
      </c>
      <c r="F201" s="23">
        <v>978</v>
      </c>
      <c r="G201" s="23" t="s">
        <v>357</v>
      </c>
    </row>
    <row r="202" spans="1:7" x14ac:dyDescent="0.35">
      <c r="A202" s="23" t="s">
        <v>108</v>
      </c>
      <c r="B202" s="23" t="s">
        <v>2557</v>
      </c>
      <c r="C202" s="23" t="s">
        <v>2558</v>
      </c>
      <c r="D202" s="23" t="s">
        <v>2559</v>
      </c>
      <c r="E202" s="23" t="s">
        <v>935</v>
      </c>
      <c r="F202" s="23">
        <v>840</v>
      </c>
      <c r="G202" s="23" t="s">
        <v>453</v>
      </c>
    </row>
    <row r="203" spans="1:7" x14ac:dyDescent="0.35">
      <c r="A203" s="23" t="s">
        <v>310</v>
      </c>
      <c r="B203" s="23" t="s">
        <v>2560</v>
      </c>
      <c r="C203" s="23" t="s">
        <v>2561</v>
      </c>
      <c r="D203" s="23" t="s">
        <v>2562</v>
      </c>
      <c r="E203" s="23" t="s">
        <v>2563</v>
      </c>
      <c r="F203" s="23">
        <v>882</v>
      </c>
      <c r="G203" s="23" t="s">
        <v>2564</v>
      </c>
    </row>
    <row r="204" spans="1:7" x14ac:dyDescent="0.35">
      <c r="A204" s="133" t="s">
        <v>89</v>
      </c>
      <c r="B204" s="133" t="s">
        <v>2565</v>
      </c>
      <c r="C204" s="133" t="s">
        <v>2566</v>
      </c>
      <c r="D204" s="133" t="s">
        <v>2567</v>
      </c>
      <c r="E204" s="133" t="s">
        <v>935</v>
      </c>
      <c r="F204" s="133">
        <v>840</v>
      </c>
      <c r="G204" s="133" t="s">
        <v>453</v>
      </c>
    </row>
    <row r="205" spans="1:7" x14ac:dyDescent="0.35">
      <c r="A205" s="23" t="s">
        <v>252</v>
      </c>
      <c r="B205" s="23" t="s">
        <v>2568</v>
      </c>
      <c r="C205" s="23" t="s">
        <v>2569</v>
      </c>
      <c r="D205" s="23" t="s">
        <v>2570</v>
      </c>
      <c r="E205" s="23" t="s">
        <v>2571</v>
      </c>
      <c r="F205" s="23">
        <v>678</v>
      </c>
      <c r="G205" s="23" t="s">
        <v>440</v>
      </c>
    </row>
    <row r="206" spans="1:7" x14ac:dyDescent="0.35">
      <c r="A206" s="23" t="s">
        <v>255</v>
      </c>
      <c r="B206" s="23" t="s">
        <v>2572</v>
      </c>
      <c r="C206" s="23" t="s">
        <v>2573</v>
      </c>
      <c r="D206" s="23" t="s">
        <v>2574</v>
      </c>
      <c r="E206" s="23" t="s">
        <v>1554</v>
      </c>
      <c r="F206" s="23">
        <v>952</v>
      </c>
      <c r="G206" s="23" t="s">
        <v>1555</v>
      </c>
    </row>
    <row r="207" spans="1:7" x14ac:dyDescent="0.35">
      <c r="A207" s="23" t="s">
        <v>256</v>
      </c>
      <c r="B207" s="23" t="s">
        <v>2575</v>
      </c>
      <c r="C207" s="23" t="s">
        <v>2576</v>
      </c>
      <c r="D207" s="23" t="s">
        <v>2577</v>
      </c>
      <c r="E207" s="23" t="s">
        <v>2578</v>
      </c>
      <c r="F207" s="23">
        <v>941</v>
      </c>
      <c r="G207" s="23" t="s">
        <v>427</v>
      </c>
    </row>
    <row r="208" spans="1:7" x14ac:dyDescent="0.35">
      <c r="A208" s="23" t="s">
        <v>257</v>
      </c>
      <c r="B208" s="23" t="s">
        <v>2579</v>
      </c>
      <c r="C208" s="23" t="s">
        <v>2580</v>
      </c>
      <c r="D208" s="23" t="s">
        <v>2581</v>
      </c>
      <c r="E208" s="23" t="s">
        <v>2582</v>
      </c>
      <c r="F208" s="23">
        <v>690</v>
      </c>
      <c r="G208" s="23" t="s">
        <v>432</v>
      </c>
    </row>
    <row r="209" spans="1:7" x14ac:dyDescent="0.35">
      <c r="A209" s="23" t="s">
        <v>258</v>
      </c>
      <c r="B209" s="23" t="s">
        <v>2583</v>
      </c>
      <c r="C209" s="23" t="s">
        <v>2584</v>
      </c>
      <c r="D209" s="23" t="s">
        <v>2585</v>
      </c>
      <c r="E209" s="23" t="s">
        <v>2586</v>
      </c>
      <c r="F209" s="23">
        <v>694</v>
      </c>
      <c r="G209" s="23" t="s">
        <v>2587</v>
      </c>
    </row>
    <row r="210" spans="1:7" x14ac:dyDescent="0.35">
      <c r="A210" s="23" t="s">
        <v>260</v>
      </c>
      <c r="B210" s="23" t="s">
        <v>2588</v>
      </c>
      <c r="C210" s="23" t="s">
        <v>2589</v>
      </c>
      <c r="D210" s="23" t="s">
        <v>2590</v>
      </c>
      <c r="E210" s="23" t="s">
        <v>2591</v>
      </c>
      <c r="F210" s="23">
        <v>702</v>
      </c>
      <c r="G210" s="23" t="s">
        <v>435</v>
      </c>
    </row>
    <row r="211" spans="1:7" x14ac:dyDescent="0.35">
      <c r="A211" s="23" t="s">
        <v>261</v>
      </c>
      <c r="B211" s="23" t="s">
        <v>2592</v>
      </c>
      <c r="C211" s="23" t="s">
        <v>2593</v>
      </c>
      <c r="D211" s="23" t="s">
        <v>2594</v>
      </c>
      <c r="E211" s="23" t="s">
        <v>1353</v>
      </c>
      <c r="F211" s="23">
        <v>978</v>
      </c>
      <c r="G211" s="23" t="s">
        <v>357</v>
      </c>
    </row>
    <row r="212" spans="1:7" x14ac:dyDescent="0.35">
      <c r="A212" s="23" t="s">
        <v>263</v>
      </c>
      <c r="B212" s="23" t="s">
        <v>2595</v>
      </c>
      <c r="C212" s="23" t="s">
        <v>2596</v>
      </c>
      <c r="D212" s="23" t="s">
        <v>2597</v>
      </c>
      <c r="E212" s="23" t="s">
        <v>1353</v>
      </c>
      <c r="F212" s="23">
        <v>978</v>
      </c>
      <c r="G212" s="23" t="s">
        <v>357</v>
      </c>
    </row>
    <row r="213" spans="1:7" x14ac:dyDescent="0.35">
      <c r="A213" s="23" t="s">
        <v>264</v>
      </c>
      <c r="B213" s="23" t="s">
        <v>2598</v>
      </c>
      <c r="C213" s="23" t="s">
        <v>2599</v>
      </c>
      <c r="D213" s="23" t="s">
        <v>2600</v>
      </c>
      <c r="E213" s="23" t="s">
        <v>2601</v>
      </c>
      <c r="F213" s="23">
        <v>706</v>
      </c>
      <c r="G213" s="23" t="s">
        <v>437</v>
      </c>
    </row>
    <row r="214" spans="1:7" x14ac:dyDescent="0.35">
      <c r="A214" s="23" t="s">
        <v>271</v>
      </c>
      <c r="B214" s="23" t="s">
        <v>2602</v>
      </c>
      <c r="C214" s="23" t="s">
        <v>2603</v>
      </c>
      <c r="D214" s="23" t="s">
        <v>2604</v>
      </c>
      <c r="E214" s="23" t="s">
        <v>2605</v>
      </c>
      <c r="F214" s="23">
        <v>938</v>
      </c>
      <c r="G214" s="23" t="s">
        <v>433</v>
      </c>
    </row>
    <row r="215" spans="1:7" x14ac:dyDescent="0.35">
      <c r="A215" s="23" t="s">
        <v>269</v>
      </c>
      <c r="B215" s="23" t="s">
        <v>2606</v>
      </c>
      <c r="C215" s="23" t="s">
        <v>2607</v>
      </c>
      <c r="D215" s="23" t="s">
        <v>2608</v>
      </c>
      <c r="E215" s="23" t="s">
        <v>2609</v>
      </c>
      <c r="F215" s="23">
        <v>728</v>
      </c>
      <c r="G215" s="23" t="s">
        <v>439</v>
      </c>
    </row>
    <row r="216" spans="1:7" x14ac:dyDescent="0.35">
      <c r="A216" s="23" t="s">
        <v>84</v>
      </c>
      <c r="B216" s="23" t="s">
        <v>2610</v>
      </c>
      <c r="C216" s="23" t="s">
        <v>2611</v>
      </c>
      <c r="D216" s="23" t="s">
        <v>2612</v>
      </c>
      <c r="E216" s="23" t="s">
        <v>2613</v>
      </c>
      <c r="F216" s="23">
        <v>144</v>
      </c>
      <c r="G216" s="23" t="s">
        <v>395</v>
      </c>
    </row>
    <row r="217" spans="1:7" x14ac:dyDescent="0.35">
      <c r="A217" s="23" t="s">
        <v>275</v>
      </c>
      <c r="B217" s="23" t="s">
        <v>2614</v>
      </c>
      <c r="C217" s="23" t="s">
        <v>2615</v>
      </c>
      <c r="D217" s="23" t="s">
        <v>2616</v>
      </c>
      <c r="E217" s="23" t="s">
        <v>2617</v>
      </c>
      <c r="F217" s="23">
        <v>752</v>
      </c>
      <c r="G217" s="23" t="s">
        <v>434</v>
      </c>
    </row>
    <row r="218" spans="1:7" x14ac:dyDescent="0.35">
      <c r="A218" s="23" t="s">
        <v>276</v>
      </c>
      <c r="B218" s="23" t="s">
        <v>2618</v>
      </c>
      <c r="C218" s="23" t="s">
        <v>2619</v>
      </c>
      <c r="D218" s="23" t="s">
        <v>2620</v>
      </c>
      <c r="E218" s="23" t="s">
        <v>2222</v>
      </c>
      <c r="F218" s="23">
        <v>756</v>
      </c>
      <c r="G218" s="23" t="s">
        <v>342</v>
      </c>
    </row>
    <row r="219" spans="1:7" x14ac:dyDescent="0.35">
      <c r="A219" s="23" t="s">
        <v>272</v>
      </c>
      <c r="B219" s="23" t="s">
        <v>2621</v>
      </c>
      <c r="C219" s="23" t="s">
        <v>2622</v>
      </c>
      <c r="D219" s="23" t="s">
        <v>2623</v>
      </c>
      <c r="E219" s="23" t="s">
        <v>2624</v>
      </c>
      <c r="F219" s="23">
        <v>968</v>
      </c>
      <c r="G219" s="23" t="s">
        <v>438</v>
      </c>
    </row>
    <row r="220" spans="1:7" x14ac:dyDescent="0.35">
      <c r="A220" s="23" t="s">
        <v>278</v>
      </c>
      <c r="B220" s="23" t="s">
        <v>2625</v>
      </c>
      <c r="C220" s="23" t="s">
        <v>2626</v>
      </c>
      <c r="D220" s="23" t="s">
        <v>2627</v>
      </c>
      <c r="E220" s="23" t="s">
        <v>2628</v>
      </c>
      <c r="F220" s="23">
        <v>760</v>
      </c>
      <c r="G220" s="23" t="s">
        <v>441</v>
      </c>
    </row>
    <row r="221" spans="1:7" x14ac:dyDescent="0.35">
      <c r="A221" s="23" t="s">
        <v>279</v>
      </c>
      <c r="B221" s="23" t="s">
        <v>2629</v>
      </c>
      <c r="C221" s="23" t="s">
        <v>2630</v>
      </c>
      <c r="D221" s="23" t="s">
        <v>2631</v>
      </c>
      <c r="E221" s="23" t="s">
        <v>2632</v>
      </c>
      <c r="F221" s="23">
        <v>972</v>
      </c>
      <c r="G221" s="23" t="s">
        <v>2633</v>
      </c>
    </row>
    <row r="222" spans="1:7" x14ac:dyDescent="0.35">
      <c r="A222" s="23" t="s">
        <v>88</v>
      </c>
      <c r="B222" s="23" t="s">
        <v>2634</v>
      </c>
      <c r="C222" s="23" t="s">
        <v>2635</v>
      </c>
      <c r="D222" s="23" t="s">
        <v>2636</v>
      </c>
      <c r="E222" s="23" t="s">
        <v>2637</v>
      </c>
      <c r="F222" s="23">
        <v>901</v>
      </c>
      <c r="G222" s="23" t="s">
        <v>449</v>
      </c>
    </row>
    <row r="223" spans="1:7" x14ac:dyDescent="0.35">
      <c r="A223" s="23" t="s">
        <v>300</v>
      </c>
      <c r="B223" s="23" t="s">
        <v>2638</v>
      </c>
      <c r="C223" s="23" t="s">
        <v>2639</v>
      </c>
      <c r="D223" s="23" t="s">
        <v>2640</v>
      </c>
      <c r="E223" s="23" t="s">
        <v>2641</v>
      </c>
      <c r="F223" s="23">
        <v>834</v>
      </c>
      <c r="G223" s="23" t="s">
        <v>450</v>
      </c>
    </row>
    <row r="224" spans="1:7" x14ac:dyDescent="0.35">
      <c r="A224" s="133" t="s">
        <v>85</v>
      </c>
      <c r="B224" s="133" t="s">
        <v>2642</v>
      </c>
      <c r="C224" s="133" t="s">
        <v>2643</v>
      </c>
      <c r="D224" s="133" t="s">
        <v>2644</v>
      </c>
      <c r="E224" s="133" t="s">
        <v>1647</v>
      </c>
      <c r="F224" s="133">
        <v>950</v>
      </c>
      <c r="G224" s="133" t="s">
        <v>1648</v>
      </c>
    </row>
    <row r="225" spans="1:7" ht="28" x14ac:dyDescent="0.35">
      <c r="A225" s="133" t="s">
        <v>306</v>
      </c>
      <c r="B225" s="133" t="s">
        <v>2645</v>
      </c>
      <c r="C225" s="133" t="s">
        <v>2646</v>
      </c>
      <c r="D225" s="133" t="s">
        <v>2647</v>
      </c>
      <c r="E225" s="133" t="s">
        <v>935</v>
      </c>
      <c r="F225" s="133">
        <v>840</v>
      </c>
      <c r="G225" s="133" t="s">
        <v>453</v>
      </c>
    </row>
    <row r="226" spans="1:7" x14ac:dyDescent="0.35">
      <c r="A226" s="23" t="s">
        <v>128</v>
      </c>
      <c r="B226" s="23" t="s">
        <v>2648</v>
      </c>
      <c r="C226" s="23" t="s">
        <v>2649</v>
      </c>
      <c r="D226" s="23" t="s">
        <v>2650</v>
      </c>
    </row>
    <row r="227" spans="1:7" x14ac:dyDescent="0.35">
      <c r="A227" s="23" t="s">
        <v>123</v>
      </c>
      <c r="B227" s="23" t="s">
        <v>2651</v>
      </c>
      <c r="C227" s="23" t="s">
        <v>2652</v>
      </c>
      <c r="D227" s="23" t="s">
        <v>2653</v>
      </c>
      <c r="E227" s="23" t="s">
        <v>1353</v>
      </c>
      <c r="F227" s="23">
        <v>978</v>
      </c>
      <c r="G227" s="23" t="s">
        <v>357</v>
      </c>
    </row>
    <row r="228" spans="1:7" x14ac:dyDescent="0.35">
      <c r="A228" s="23" t="s">
        <v>280</v>
      </c>
      <c r="B228" s="23" t="s">
        <v>2654</v>
      </c>
      <c r="C228" s="23" t="s">
        <v>2655</v>
      </c>
      <c r="D228" s="23" t="s">
        <v>2656</v>
      </c>
      <c r="E228" s="23" t="s">
        <v>2657</v>
      </c>
      <c r="F228" s="23">
        <v>764</v>
      </c>
      <c r="G228" s="23" t="s">
        <v>443</v>
      </c>
    </row>
    <row r="229" spans="1:7" x14ac:dyDescent="0.35">
      <c r="A229" s="23" t="s">
        <v>235</v>
      </c>
      <c r="B229" s="23" t="s">
        <v>2658</v>
      </c>
      <c r="C229" s="23" t="s">
        <v>2659</v>
      </c>
      <c r="D229" s="23" t="s">
        <v>2660</v>
      </c>
      <c r="E229" s="23" t="s">
        <v>935</v>
      </c>
      <c r="F229" s="23">
        <v>840</v>
      </c>
      <c r="G229" s="23" t="s">
        <v>453</v>
      </c>
    </row>
    <row r="230" spans="1:7" x14ac:dyDescent="0.35">
      <c r="A230" s="23" t="s">
        <v>281</v>
      </c>
      <c r="B230" s="23" t="s">
        <v>2661</v>
      </c>
      <c r="C230" s="23" t="s">
        <v>2662</v>
      </c>
      <c r="D230" s="23" t="s">
        <v>2663</v>
      </c>
      <c r="E230" s="23" t="s">
        <v>1554</v>
      </c>
      <c r="F230" s="23">
        <v>952</v>
      </c>
      <c r="G230" s="23" t="s">
        <v>1555</v>
      </c>
    </row>
    <row r="231" spans="1:7" x14ac:dyDescent="0.35">
      <c r="A231" s="23" t="s">
        <v>282</v>
      </c>
      <c r="B231" s="23" t="s">
        <v>2664</v>
      </c>
      <c r="C231" s="23" t="s">
        <v>2665</v>
      </c>
      <c r="D231" s="23" t="s">
        <v>2666</v>
      </c>
    </row>
    <row r="232" spans="1:7" x14ac:dyDescent="0.35">
      <c r="A232" s="23" t="s">
        <v>283</v>
      </c>
      <c r="B232" s="23" t="s">
        <v>2667</v>
      </c>
      <c r="C232" s="23" t="s">
        <v>2668</v>
      </c>
      <c r="D232" s="23" t="s">
        <v>2669</v>
      </c>
      <c r="E232" s="23" t="s">
        <v>2670</v>
      </c>
      <c r="F232" s="23">
        <v>776</v>
      </c>
      <c r="G232" s="23" t="s">
        <v>445</v>
      </c>
    </row>
    <row r="233" spans="1:7" x14ac:dyDescent="0.35">
      <c r="A233" s="23" t="s">
        <v>284</v>
      </c>
      <c r="B233" s="23" t="s">
        <v>2671</v>
      </c>
      <c r="C233" s="23" t="s">
        <v>2672</v>
      </c>
      <c r="D233" s="23" t="s">
        <v>2673</v>
      </c>
      <c r="E233" s="23" t="s">
        <v>2674</v>
      </c>
      <c r="F233" s="23">
        <v>780</v>
      </c>
      <c r="G233" s="23" t="s">
        <v>447</v>
      </c>
    </row>
    <row r="234" spans="1:7" x14ac:dyDescent="0.35">
      <c r="A234" s="23" t="s">
        <v>286</v>
      </c>
      <c r="B234" s="23" t="s">
        <v>2675</v>
      </c>
      <c r="C234" s="23" t="s">
        <v>2676</v>
      </c>
      <c r="D234" s="23" t="s">
        <v>2677</v>
      </c>
      <c r="E234" s="23" t="s">
        <v>2678</v>
      </c>
      <c r="F234" s="23">
        <v>788</v>
      </c>
      <c r="G234" s="23" t="s">
        <v>2679</v>
      </c>
    </row>
    <row r="235" spans="1:7" x14ac:dyDescent="0.35">
      <c r="A235" s="23" t="s">
        <v>288</v>
      </c>
      <c r="B235" s="23" t="s">
        <v>2680</v>
      </c>
      <c r="C235" s="23" t="s">
        <v>2681</v>
      </c>
      <c r="D235" s="23" t="s">
        <v>2682</v>
      </c>
      <c r="E235" s="23" t="s">
        <v>2683</v>
      </c>
      <c r="F235" s="23">
        <v>934</v>
      </c>
      <c r="G235" s="23" t="s">
        <v>444</v>
      </c>
    </row>
    <row r="236" spans="1:7" x14ac:dyDescent="0.35">
      <c r="A236" s="23" t="s">
        <v>287</v>
      </c>
      <c r="B236" s="23" t="s">
        <v>2684</v>
      </c>
      <c r="C236" s="23" t="s">
        <v>2685</v>
      </c>
      <c r="D236" s="23" t="s">
        <v>2686</v>
      </c>
      <c r="E236" s="23" t="s">
        <v>2687</v>
      </c>
      <c r="F236" s="23">
        <v>949</v>
      </c>
      <c r="G236" s="23" t="s">
        <v>446</v>
      </c>
    </row>
    <row r="237" spans="1:7" x14ac:dyDescent="0.35">
      <c r="A237" s="23" t="s">
        <v>290</v>
      </c>
      <c r="B237" s="23" t="s">
        <v>2688</v>
      </c>
      <c r="C237" s="23" t="s">
        <v>2689</v>
      </c>
      <c r="D237" s="23" t="s">
        <v>2690</v>
      </c>
      <c r="E237" s="23" t="s">
        <v>2691</v>
      </c>
      <c r="F237" s="23">
        <v>0</v>
      </c>
      <c r="G237" s="23" t="s">
        <v>448</v>
      </c>
    </row>
    <row r="238" spans="1:7" x14ac:dyDescent="0.35">
      <c r="A238" s="23" t="s">
        <v>293</v>
      </c>
      <c r="B238" s="23" t="s">
        <v>2692</v>
      </c>
      <c r="C238" s="23" t="s">
        <v>2693</v>
      </c>
      <c r="D238" s="23" t="s">
        <v>2694</v>
      </c>
      <c r="E238" s="23" t="s">
        <v>2695</v>
      </c>
      <c r="F238" s="23">
        <v>980</v>
      </c>
      <c r="G238" s="23" t="s">
        <v>451</v>
      </c>
    </row>
    <row r="239" spans="1:7" x14ac:dyDescent="0.35">
      <c r="A239" s="23" t="s">
        <v>305</v>
      </c>
      <c r="B239" s="23" t="s">
        <v>2696</v>
      </c>
      <c r="C239" s="23" t="s">
        <v>2697</v>
      </c>
      <c r="D239" s="23" t="s">
        <v>2698</v>
      </c>
      <c r="E239" s="23" t="s">
        <v>2699</v>
      </c>
      <c r="F239" s="23">
        <v>858</v>
      </c>
      <c r="G239" s="23" t="s">
        <v>2700</v>
      </c>
    </row>
    <row r="240" spans="1:7" x14ac:dyDescent="0.35">
      <c r="A240" s="23" t="s">
        <v>211</v>
      </c>
      <c r="B240" s="23" t="s">
        <v>2701</v>
      </c>
      <c r="C240" s="23" t="s">
        <v>2702</v>
      </c>
      <c r="D240" s="23" t="s">
        <v>2703</v>
      </c>
      <c r="E240" s="23" t="s">
        <v>2704</v>
      </c>
      <c r="F240" s="23">
        <v>548</v>
      </c>
      <c r="G240" s="23" t="s">
        <v>2705</v>
      </c>
    </row>
    <row r="241" spans="1:7" x14ac:dyDescent="0.35">
      <c r="A241" s="23" t="s">
        <v>146</v>
      </c>
      <c r="B241" s="23" t="s">
        <v>2706</v>
      </c>
      <c r="C241" s="23" t="s">
        <v>2707</v>
      </c>
      <c r="D241" s="23" t="s">
        <v>2708</v>
      </c>
      <c r="E241" s="23" t="s">
        <v>1353</v>
      </c>
      <c r="F241" s="23">
        <v>978</v>
      </c>
      <c r="G241" s="23" t="s">
        <v>357</v>
      </c>
    </row>
    <row r="242" spans="1:7" x14ac:dyDescent="0.35">
      <c r="A242" s="23" t="s">
        <v>308</v>
      </c>
      <c r="B242" s="23" t="s">
        <v>2709</v>
      </c>
      <c r="C242" s="23" t="s">
        <v>2710</v>
      </c>
      <c r="D242" s="23" t="s">
        <v>2711</v>
      </c>
      <c r="E242" s="23" t="s">
        <v>2712</v>
      </c>
      <c r="F242" s="23">
        <v>937</v>
      </c>
      <c r="G242" s="23" t="s">
        <v>2387</v>
      </c>
    </row>
    <row r="243" spans="1:7" x14ac:dyDescent="0.35">
      <c r="A243" s="23" t="s">
        <v>262</v>
      </c>
      <c r="B243" s="23" t="s">
        <v>2713</v>
      </c>
      <c r="C243" s="23" t="s">
        <v>2714</v>
      </c>
      <c r="D243" s="23" t="s">
        <v>2715</v>
      </c>
      <c r="E243" s="23" t="s">
        <v>2716</v>
      </c>
      <c r="F243" s="23">
        <v>704</v>
      </c>
      <c r="G243" s="23" t="s">
        <v>2717</v>
      </c>
    </row>
    <row r="244" spans="1:7" x14ac:dyDescent="0.35">
      <c r="A244" s="23" t="s">
        <v>311</v>
      </c>
      <c r="B244" s="23" t="s">
        <v>2718</v>
      </c>
      <c r="C244" s="23" t="s">
        <v>2719</v>
      </c>
      <c r="D244" s="23" t="s">
        <v>2720</v>
      </c>
      <c r="E244" s="23" t="s">
        <v>2721</v>
      </c>
      <c r="F244" s="23">
        <v>886</v>
      </c>
      <c r="G244" s="23" t="s">
        <v>2722</v>
      </c>
    </row>
    <row r="245" spans="1:7" x14ac:dyDescent="0.35">
      <c r="A245" s="23" t="s">
        <v>312</v>
      </c>
      <c r="B245" s="23" t="s">
        <v>2723</v>
      </c>
      <c r="C245" s="23" t="s">
        <v>2724</v>
      </c>
      <c r="D245" s="23" t="s">
        <v>2725</v>
      </c>
      <c r="E245" s="23" t="s">
        <v>2726</v>
      </c>
      <c r="F245" s="23">
        <v>967</v>
      </c>
      <c r="G245" s="23" t="s">
        <v>2727</v>
      </c>
    </row>
    <row r="246" spans="1:7" x14ac:dyDescent="0.35">
      <c r="A246" s="23" t="s">
        <v>266</v>
      </c>
      <c r="B246" s="23" t="s">
        <v>2728</v>
      </c>
      <c r="C246" s="23" t="s">
        <v>2729</v>
      </c>
      <c r="D246" s="23" t="s">
        <v>2730</v>
      </c>
      <c r="E246" s="23" t="s">
        <v>935</v>
      </c>
      <c r="F246" s="23">
        <v>840</v>
      </c>
      <c r="G246" s="23" t="s">
        <v>453</v>
      </c>
    </row>
  </sheetData>
  <sheetProtection algorithmName="SHA-512" hashValue="zoQ512WdFpDc/dHg9PJlNwkbX+Vf1RZpAkVVmLsEeWmct8oM5he5gSIAUNNuNx5oTa1uTWpzGAjJKLuu1MLSMw==" saltValue="erYomEKjEpjEt0chKr03n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5A2B7834-6445-46E6-9E3C-8643574035C9}">
  <ds:schemaRefs>
    <ds:schemaRef ds:uri="http://schemas.microsoft.com/sharepoint/v3/contenttype/forms"/>
  </ds:schemaRefs>
</ds:datastoreItem>
</file>

<file path=customXml/itemProps2.xml><?xml version="1.0" encoding="utf-8"?>
<ds:datastoreItem xmlns:ds="http://schemas.openxmlformats.org/officeDocument/2006/customXml" ds:itemID="{DBB010B7-1532-4A14-A41B-C33B82CECF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661E69-86F3-4871-AA0E-C5BC1047D18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Listes</vt:lpstr>
      <vt:lpstr>Listes!Agency_type</vt:lpstr>
      <vt:lpstr>Listes!Commodities_list</vt:lpstr>
      <vt:lpstr>Listes!Commodity_names</vt:lpstr>
      <vt:lpstr>'Part 3 - Reporting entities'!Companies_list</vt:lpstr>
      <vt:lpstr>Listes!Currency_code_list</vt:lpstr>
      <vt:lpstr>Listes!GFS_list</vt:lpstr>
      <vt:lpstr>'Part 3 - Reporting entities'!Government_entities_list</vt:lpstr>
      <vt:lpstr>'Part 1 - About'!Print_Area</vt:lpstr>
      <vt:lpstr>Listes!Project_phases_list</vt:lpstr>
      <vt:lpstr>'Part 3 - Reporting entities'!Projectname</vt:lpstr>
      <vt:lpstr>Listes!Reporting_options_list</vt:lpstr>
      <vt:lpstr>'Part 4 - Government revenues'!Revenue_stream_list</vt:lpstr>
      <vt:lpstr>Listes!Sector_list</vt:lpstr>
      <vt:lpstr>Listes!Simple_options_list</vt:lpstr>
      <vt:lpstr>'Part 5 - Company data'!Total_reconciled</vt:lpstr>
      <vt:lpstr>'Part 4 - Government revenues'!Total_revenues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Minjung Kim</dc:creator>
  <cp:keywords/>
  <dc:description/>
  <cp:lastModifiedBy>Thea Garmager</cp:lastModifiedBy>
  <cp:revision/>
  <dcterms:created xsi:type="dcterms:W3CDTF">2015-06-05T18:17:20Z</dcterms:created>
  <dcterms:modified xsi:type="dcterms:W3CDTF">2025-02-25T14:43:01Z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