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showInkAnnotation="0" autoCompressPictures="0"/>
  <mc:AlternateContent xmlns:mc="http://schemas.openxmlformats.org/markup-compatibility/2006">
    <mc:Choice Requires="x15">
      <x15ac:absPath xmlns:x15ac="http://schemas.microsoft.com/office/spreadsheetml/2010/11/ac" url="C:\Users\Manuel\Desktop\MWEITI 29 APRIL 2022\SUMMARY DATA SHEETS COMPLETED - SENT TO MUSHANI 29 04 2022\"/>
    </mc:Choice>
  </mc:AlternateContent>
  <xr:revisionPtr revIDLastSave="0" documentId="13_ncr:1_{858B698C-0632-4A1E-9B5E-B740A939BB19}" xr6:coauthVersionLast="47" xr6:coauthVersionMax="47" xr10:uidLastSave="{00000000-0000-0000-0000-000000000000}"/>
  <bookViews>
    <workbookView xWindow="-120" yWindow="-120" windowWidth="24240" windowHeight="13140" tabRatio="500" xr2:uid="{00000000-000D-0000-FFFF-FFFF00000000}"/>
  </bookViews>
  <sheets>
    <sheet name="Introduction" sheetId="6" r:id="rId1"/>
    <sheet name="1. About" sheetId="2" r:id="rId2"/>
    <sheet name="2. Contextual" sheetId="3" r:id="rId3"/>
    <sheet name="3. Revenues" sheetId="10" r:id="rId4"/>
    <sheet name="Revenues - example Norway" sheetId="9" state="hidden" r:id="rId5"/>
    <sheet name="Changelog" sheetId="11" state="hidden" r:id="rId6"/>
  </sheets>
  <definedNames>
    <definedName name="_xlnm._FilterDatabase" localSheetId="3" hidden="1">'3. Revenues'!$C$9:$H$79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R9" i="10" l="1"/>
  <c r="Q9" i="10"/>
  <c r="U9" i="10"/>
  <c r="M9" i="10"/>
  <c r="L9" i="10"/>
  <c r="K9" i="10"/>
  <c r="N9" i="10"/>
  <c r="T9" i="10"/>
  <c r="J70" i="10"/>
  <c r="J9" i="10"/>
  <c r="H36" i="10"/>
  <c r="H22" i="10"/>
  <c r="H49" i="10"/>
  <c r="H56" i="10"/>
  <c r="D8" i="3"/>
  <c r="D32" i="3" l="1"/>
  <c r="D36" i="3"/>
  <c r="D34" i="3"/>
  <c r="D30" i="3"/>
  <c r="D27" i="3"/>
  <c r="I12" i="3"/>
  <c r="I13" i="3" s="1"/>
  <c r="H72" i="10"/>
  <c r="U70" i="10" l="1"/>
  <c r="T70" i="10"/>
  <c r="S70" i="10"/>
  <c r="R70" i="10"/>
  <c r="Q70" i="10"/>
  <c r="P70" i="10"/>
  <c r="O70" i="10"/>
  <c r="N70" i="10"/>
  <c r="M70" i="10"/>
  <c r="L70" i="10"/>
  <c r="K70" i="10"/>
  <c r="I70" i="10"/>
  <c r="H23" i="10" l="1"/>
  <c r="H80" i="10" l="1"/>
  <c r="H62" i="10" l="1"/>
  <c r="H50" i="10"/>
  <c r="H16" i="10"/>
  <c r="H37" i="10"/>
  <c r="H26" i="10"/>
  <c r="H25" i="10"/>
  <c r="H24" i="10"/>
  <c r="H33" i="10"/>
  <c r="H57" i="10"/>
  <c r="H61" i="10"/>
  <c r="H60" i="10"/>
  <c r="H35" i="10"/>
  <c r="H13" i="10"/>
  <c r="H14" i="10" l="1"/>
  <c r="H66" i="10"/>
  <c r="O9" i="10" l="1"/>
  <c r="P9" i="10"/>
  <c r="S9" i="10"/>
  <c r="H10" i="9" l="1"/>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G56" i="9"/>
  <c r="G70" i="10"/>
  <c r="H10" i="10"/>
  <c r="H11" i="10"/>
  <c r="H12" i="10"/>
  <c r="H15" i="10"/>
  <c r="H17" i="10"/>
  <c r="H18" i="10"/>
  <c r="H19" i="10"/>
  <c r="H20" i="10"/>
  <c r="H21" i="10"/>
  <c r="H27" i="10"/>
  <c r="H28" i="10"/>
  <c r="H29" i="10"/>
  <c r="H30" i="10"/>
  <c r="H31" i="10"/>
  <c r="H32" i="10"/>
  <c r="H34" i="10"/>
  <c r="H38" i="10"/>
  <c r="H39" i="10"/>
  <c r="H40" i="10"/>
  <c r="H41" i="10"/>
  <c r="H42" i="10"/>
  <c r="H43" i="10"/>
  <c r="H44" i="10"/>
  <c r="H45" i="10"/>
  <c r="H46" i="10"/>
  <c r="H47" i="10"/>
  <c r="H48" i="10"/>
  <c r="H51" i="10"/>
  <c r="H52" i="10"/>
  <c r="H53" i="10"/>
  <c r="H54" i="10"/>
  <c r="H55" i="10"/>
  <c r="H58" i="10"/>
  <c r="H59" i="10"/>
  <c r="H63" i="10"/>
  <c r="H64" i="10"/>
  <c r="H65" i="10"/>
  <c r="I9" i="10"/>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N9" i="9"/>
  <c r="M9" i="9"/>
  <c r="L9" i="9"/>
  <c r="K9" i="9"/>
  <c r="J9" i="9"/>
  <c r="I9" i="9"/>
  <c r="G79" i="10" l="1"/>
  <c r="H56" i="9"/>
  <c r="H70" i="10"/>
  <c r="G84" i="10" l="1"/>
  <c r="H82" i="10"/>
  <c r="H83" i="10"/>
  <c r="H79" i="10"/>
  <c r="H84" i="10" s="1"/>
  <c r="O78" i="10" s="1"/>
  <c r="V14" i="10" s="1"/>
</calcChain>
</file>

<file path=xl/sharedStrings.xml><?xml version="1.0" encoding="utf-8"?>
<sst xmlns="http://schemas.openxmlformats.org/spreadsheetml/2006/main" count="876" uniqueCount="452">
  <si>
    <t>Template for Summary Data from the EITI Report</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</si>
  <si>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</si>
  <si>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</si>
  <si>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</si>
  <si>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</si>
  <si>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</si>
  <si>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</si>
  <si>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</si>
  <si>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</si>
  <si>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</si>
  <si>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</si>
  <si>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</si>
  <si>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</si>
  <si>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 xml:space="preserve"> </t>
  </si>
  <si>
    <t>About</t>
  </si>
  <si>
    <t>Entry</t>
  </si>
  <si>
    <t>Comments</t>
  </si>
  <si>
    <t>Country</t>
  </si>
  <si>
    <t>Republic of Malawi</t>
  </si>
  <si>
    <t>Fiscal Year Covered in the Report</t>
  </si>
  <si>
    <t>Start Date</t>
  </si>
  <si>
    <t>End Date</t>
  </si>
  <si>
    <t>Independent Administrator</t>
  </si>
  <si>
    <t>EMJ Advisory</t>
  </si>
  <si>
    <t>Date that the EITI Report was published (i.e., made publically available)</t>
  </si>
  <si>
    <t xml:space="preserve">Sectors Covered </t>
  </si>
  <si>
    <t>Oil</t>
  </si>
  <si>
    <t>Yes</t>
  </si>
  <si>
    <t>Add rows as necessary to add other sectors</t>
  </si>
  <si>
    <t>Gas</t>
  </si>
  <si>
    <t>Solid Mining</t>
  </si>
  <si>
    <t>Other</t>
  </si>
  <si>
    <t>Forestry</t>
  </si>
  <si>
    <t>Web links to EITI Report, on the national EITI website</t>
  </si>
  <si>
    <t>PDF</t>
  </si>
  <si>
    <t>https://eiti.org/malawi#eiti-reports-and-other-key-documents</t>
  </si>
  <si>
    <t>If multiple files, add rows as necessary.</t>
  </si>
  <si>
    <t>Electronic data file (CSV, excel)</t>
  </si>
  <si>
    <t>Other file, link</t>
  </si>
  <si>
    <t>Number of reporting government entities</t>
  </si>
  <si>
    <t>Number of reporting companies</t>
  </si>
  <si>
    <t>Reporting currency</t>
  </si>
  <si>
    <t>ISO currency code</t>
  </si>
  <si>
    <t>MWK</t>
  </si>
  <si>
    <t>Conversion rate utilised.  US $ 1 =</t>
  </si>
  <si>
    <t>Disaggregtion of Data</t>
  </si>
  <si>
    <t>By Revenue Stream</t>
  </si>
  <si>
    <t>Add rows as necessary to add other disaggregations</t>
  </si>
  <si>
    <t>By Company</t>
  </si>
  <si>
    <t>By Project</t>
  </si>
  <si>
    <t>Not applicable</t>
  </si>
  <si>
    <t>Contact details to person who has completed this template</t>
  </si>
  <si>
    <t>Name</t>
  </si>
  <si>
    <t>Manuel Chisale</t>
  </si>
  <si>
    <t>Organisation</t>
  </si>
  <si>
    <t>Email address</t>
  </si>
  <si>
    <t>chisalemanuel13@gmail.com/ emjadvisory@gmail.com</t>
  </si>
  <si>
    <t>Contextual information</t>
  </si>
  <si>
    <t>Unit</t>
  </si>
  <si>
    <t>Direct URL to source, or to section in EITI Report</t>
  </si>
  <si>
    <t>Contribution of extractive industries to economy (3.4)</t>
  </si>
  <si>
    <t>Gross Domestic Product - extractive industries (Gross Value Added)</t>
  </si>
  <si>
    <t xml:space="preserve">MWK </t>
  </si>
  <si>
    <t>Section 5.3 of the MWEITI Report</t>
  </si>
  <si>
    <t>MWK 11,972 million is the average contribution of the mining sector to the GDP for the financial year 2017-2018.
The contribution of the mining sector to the GDP for 2017 and for 2018 amounts to MWK 11,837 and MWK12,107 respectively.</t>
  </si>
  <si>
    <t>Modify entry in "unit" column if other than default.</t>
  </si>
  <si>
    <t>Gross Domestic Product - all sectors</t>
  </si>
  <si>
    <t>Malawi Annual Economic Report 2018, Chapter 2, Table 2.1</t>
  </si>
  <si>
    <t>MWK 1,400,042 million is the average GDP for the years 2017 and 2018. The GDP for 2017 and 2018 amounts to MWK1,372,731 and MWK1,427,353 respectively.</t>
  </si>
  <si>
    <t>Government revenue - extractive industries</t>
  </si>
  <si>
    <t>Sections 3.1 of the MWEITI Report</t>
  </si>
  <si>
    <t>Government revenue - actual</t>
  </si>
  <si>
    <t>Malawi Annual Economic Report 2018: Chapter 19 Public Finance Table 19.1</t>
  </si>
  <si>
    <t xml:space="preserve">Exports </t>
  </si>
  <si>
    <t>821 billion</t>
  </si>
  <si>
    <t>MK</t>
  </si>
  <si>
    <t>Malawi Annual Economic Report 2018 under Chapter 8: Trade and Private Sector Development.</t>
  </si>
  <si>
    <t>In 2017, exports were MWK807 billion whilst in 2018, exports were projected at MWK847 billion.</t>
  </si>
  <si>
    <t>Production volume and value (3.5.a)</t>
  </si>
  <si>
    <t>Oil, volume</t>
  </si>
  <si>
    <t>Sm3</t>
  </si>
  <si>
    <t>Section 3.2, table 4 of the MWEITI Report</t>
  </si>
  <si>
    <t>Gas, volume</t>
  </si>
  <si>
    <t>Rock Aggregate, volume</t>
  </si>
  <si>
    <t>Tonne</t>
  </si>
  <si>
    <t>Estimations based on reported volumes in the EITI Report</t>
  </si>
  <si>
    <t>Rock Aggregate, value</t>
  </si>
  <si>
    <t>Coal,  volume</t>
  </si>
  <si>
    <t>Coal, value</t>
  </si>
  <si>
    <t>Phosphate Rocks , volume</t>
  </si>
  <si>
    <t>Phosphate Rocks , value</t>
  </si>
  <si>
    <t>Iron Ore, volume</t>
  </si>
  <si>
    <t>Iron Ore, value</t>
  </si>
  <si>
    <t>Limestone, volume</t>
  </si>
  <si>
    <t>Limestone, value</t>
  </si>
  <si>
    <t>Export volume and value (3.5.b)</t>
  </si>
  <si>
    <t>Section 5.3.1 table 20  of the MWEITI Report</t>
  </si>
  <si>
    <t>Sm3 o.e.</t>
  </si>
  <si>
    <t xml:space="preserve"> Coal, volume</t>
  </si>
  <si>
    <t>9620</t>
  </si>
  <si>
    <t xml:space="preserve"> Coal, value</t>
  </si>
  <si>
    <t>Gold</t>
  </si>
  <si>
    <t>Section 3.5  of the MWEITI Report</t>
  </si>
  <si>
    <t>Agricultural/calcitic lime, volume</t>
  </si>
  <si>
    <t>Agricultural/calcitic lime, value</t>
  </si>
  <si>
    <t>Dimension stones, volume</t>
  </si>
  <si>
    <t>Dimension stones, value</t>
  </si>
  <si>
    <t>Gemstones, volume</t>
  </si>
  <si>
    <t>Gemstones, value</t>
  </si>
  <si>
    <t>Rock/Soil samples, volume</t>
  </si>
  <si>
    <t>Rock/Soil samples, value</t>
  </si>
  <si>
    <t>Timber and timber products, value</t>
  </si>
  <si>
    <t>Table 29  of the MWEITI Report</t>
  </si>
  <si>
    <t>MDF laminated Boards, volume</t>
  </si>
  <si>
    <t>Sheets</t>
  </si>
  <si>
    <t>Table 27  of the MWEITI Report</t>
  </si>
  <si>
    <t>MDF laminated Boards, value</t>
  </si>
  <si>
    <t>Rubber, volume</t>
  </si>
  <si>
    <t>Cubic Meters</t>
  </si>
  <si>
    <t>Rubber, Value</t>
  </si>
  <si>
    <t>Rubber Timber, Volume</t>
  </si>
  <si>
    <t>Kgs</t>
  </si>
  <si>
    <t>Rubber Timber, Value</t>
  </si>
  <si>
    <t>Colombo roots, volume</t>
  </si>
  <si>
    <t>Colombo roots, Value</t>
  </si>
  <si>
    <t>Distribution of revenues from extractive industries (3.7.a)</t>
  </si>
  <si>
    <t>Are EI revenues recorded in the government accounts/budget?</t>
  </si>
  <si>
    <t>Partially</t>
  </si>
  <si>
    <t>Add rows as necessary</t>
  </si>
  <si>
    <t>If no, provide a brief explanation.</t>
  </si>
  <si>
    <t>If yes, link to government's accounts, where revenues are recorded</t>
  </si>
  <si>
    <t>Link to other financial reports, where revenues are recorded</t>
  </si>
  <si>
    <t>Register of licences (3.9)</t>
  </si>
  <si>
    <t>Public registory of licences, oil</t>
  </si>
  <si>
    <t>Not available</t>
  </si>
  <si>
    <t>The Department of Mines are currently trying to include in the near future the blocks awarded in the Portal FlexiCadastre Malawi</t>
  </si>
  <si>
    <t>Add rows if necessary, per registry</t>
  </si>
  <si>
    <t>Public registory of licences, mining</t>
  </si>
  <si>
    <t>Portal FlexiCadastre Malawi</t>
  </si>
  <si>
    <t>http://portals.flexicadastre.com/malawi/</t>
  </si>
  <si>
    <t>If incomplete or not available, provide an explanation</t>
  </si>
  <si>
    <t>Portal FlexiCadastre Malawi does not yet include the blocks for Oil &amp; Gas. However, the blocks awarded are detailed in the opposite registries</t>
  </si>
  <si>
    <t>- Section 5.4.1 of the MWEITI report</t>
  </si>
  <si>
    <t>Allocation of licences (3.10)</t>
  </si>
  <si>
    <t>Information about awarding and transfer of licences</t>
  </si>
  <si>
    <t>Department of Mines and Department of Forestry</t>
  </si>
  <si>
    <t>Sections 3.5 and 5.4.1. of the MWEITI Report</t>
  </si>
  <si>
    <t>Beneficial ownership (3.11)</t>
  </si>
  <si>
    <t>Publicly available registry of beneficial ownership</t>
  </si>
  <si>
    <t>Contracts (3.12)</t>
  </si>
  <si>
    <t>Does the report address the government's policy on contract disclosure?</t>
  </si>
  <si>
    <t>Sections  5.4.1 of the MWEITI Report</t>
  </si>
  <si>
    <t>Add/remove rows as necessary, per registry</t>
  </si>
  <si>
    <t>Are contracts disclosed?</t>
  </si>
  <si>
    <t>Publicly available registry of contracts</t>
  </si>
  <si>
    <t>http://resourcecontracts.org/search?q=&amp;country%5B%5D=mw</t>
  </si>
  <si>
    <t>- Some Mining agreements have been published online
- Production Sharing Agreements are in the process to be published online;
- Forestry contracts are not yet published online</t>
  </si>
  <si>
    <t>Registry 2</t>
  </si>
  <si>
    <t>Entry. If yes, provide a reference to the relevant section in the EITI Report.</t>
  </si>
  <si>
    <t>Sale of the state’s share of production or other sales collected in-kind (4.1.c)</t>
  </si>
  <si>
    <t>Does the report address the issue?</t>
  </si>
  <si>
    <t>Section 5.4.1 of the MWEITI Report</t>
  </si>
  <si>
    <t>Total volume sold? (indicate unit, add rows as needed)</t>
  </si>
  <si>
    <t>million Sm3</t>
  </si>
  <si>
    <t>Total revenue received?</t>
  </si>
  <si>
    <t>Infrastructure provisions and barter arrangements (4.1.d)?</t>
  </si>
  <si>
    <t>Section 5.29 (iii) and 6.1.3 of the MWEITI Report</t>
  </si>
  <si>
    <t>Social expenditures (4.1.e)</t>
  </si>
  <si>
    <t>Does the report address social expenditures?</t>
  </si>
  <si>
    <t>Section 3.1 of the MWEITI Report</t>
  </si>
  <si>
    <t>If yes, what was the total revenue received?</t>
  </si>
  <si>
    <t>126 million</t>
  </si>
  <si>
    <t>Transportation revenues (4.1.f)</t>
  </si>
  <si>
    <t>Does the report address transportation revenues?</t>
  </si>
  <si>
    <t>7,475 million</t>
  </si>
  <si>
    <t>Sub-national payments (4.2.d)?</t>
  </si>
  <si>
    <t>Does the report address sub-national payments?</t>
  </si>
  <si>
    <t>Not included in the report</t>
  </si>
  <si>
    <t>Sub-national transfers (4.2.e)?</t>
  </si>
  <si>
    <t>Does the report address sub-national transfers?</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</si>
  <si>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</si>
  <si>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</si>
  <si>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</si>
  <si>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</si>
  <si>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</si>
  <si>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</si>
  <si>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</si>
  <si>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RAKGAS MB45</t>
  </si>
  <si>
    <t>Hamra Oil Limited</t>
  </si>
  <si>
    <t>Raiply Malawi Limited</t>
  </si>
  <si>
    <t>AKL Timbers</t>
  </si>
  <si>
    <t>Total Landcare</t>
  </si>
  <si>
    <t>Mota-Engil Engenharia</t>
  </si>
  <si>
    <t>Paladin Africa Ltd</t>
  </si>
  <si>
    <t>Shayona Cement Co</t>
  </si>
  <si>
    <t xml:space="preserve">Zalewa Agriculture Lime Co </t>
  </si>
  <si>
    <t>Cement Products Ltd</t>
  </si>
  <si>
    <t>Terrastone Contruction Ltd</t>
  </si>
  <si>
    <t>Cpl-mchenga Coal Mines Ltd</t>
  </si>
  <si>
    <t xml:space="preserve">Zunguziwa Quarry Ltd </t>
  </si>
  <si>
    <t>Identification #</t>
  </si>
  <si>
    <t>Commodities</t>
  </si>
  <si>
    <t>Mining</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</si>
  <si>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</si>
  <si>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</si>
  <si>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</si>
  <si>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</si>
  <si>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</si>
  <si>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</si>
  <si>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</si>
  <si>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</si>
  <si>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</si>
  <si>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</si>
  <si>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</si>
  <si>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</si>
  <si>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</si>
  <si>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</si>
  <si>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</si>
  <si>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</si>
  <si>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</si>
  <si>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</si>
  <si>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partially reconciled</t>
  </si>
  <si>
    <t>Corporate tax paid</t>
  </si>
  <si>
    <t xml:space="preserve">Malawi Revenue Authority (MRA) </t>
  </si>
  <si>
    <t>Dividend Tax</t>
  </si>
  <si>
    <t>Withholding tax on payments</t>
  </si>
  <si>
    <t>1112E2</t>
  </si>
  <si>
    <t xml:space="preserve">   Extraordinary taxes on income, profits and capital gains</t>
  </si>
  <si>
    <t>112E</t>
  </si>
  <si>
    <t>Taxes on payroll and workforce</t>
  </si>
  <si>
    <t>Fringe Benefits Tax</t>
  </si>
  <si>
    <t>113E</t>
  </si>
  <si>
    <t>Taxes on property</t>
  </si>
  <si>
    <t>114E</t>
  </si>
  <si>
    <t>Taxes on goods and services</t>
  </si>
  <si>
    <t>1141E</t>
  </si>
  <si>
    <t xml:space="preserve">   General taxes on goods and services (VAT, sales tax, turnover tax)</t>
  </si>
  <si>
    <t>Value Added Tax (VAT)</t>
  </si>
  <si>
    <t>1142E</t>
  </si>
  <si>
    <t xml:space="preserve">   Excise taxes</t>
  </si>
  <si>
    <t>1145E</t>
  </si>
  <si>
    <t xml:space="preserve">   Taxes on use of goods/permission to use goods or perform activities</t>
  </si>
  <si>
    <t>114521E</t>
  </si>
  <si>
    <t xml:space="preserve">      Licence fees</t>
  </si>
  <si>
    <t>Included and reconciled</t>
  </si>
  <si>
    <t>License Fees / Application fees paid</t>
  </si>
  <si>
    <t>Department of Mines (DoM)</t>
  </si>
  <si>
    <t>Included not reconciled</t>
  </si>
  <si>
    <t>License Fees</t>
  </si>
  <si>
    <t>Department of Forestry (DoF)</t>
  </si>
  <si>
    <t>Concessions</t>
  </si>
  <si>
    <t>Recepts on Certificates</t>
  </si>
  <si>
    <t>Phytosanitary Certificates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</si>
  <si>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</si>
  <si>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</si>
  <si>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</si>
  <si>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</si>
  <si>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</si>
  <si>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</si>
  <si>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</si>
  <si>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</si>
  <si>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Customs duty / Excise Tax</t>
  </si>
  <si>
    <t>1152E</t>
  </si>
  <si>
    <t xml:space="preserve">   Taxes on exports</t>
  </si>
  <si>
    <t>1153E1</t>
  </si>
  <si>
    <t xml:space="preserve">   Profits of natural resource export monopolies</t>
  </si>
  <si>
    <t>116E</t>
  </si>
  <si>
    <t>Other taxes payable by natural resource companies</t>
  </si>
  <si>
    <t>Non-resident tax</t>
  </si>
  <si>
    <t>Other payments to MRA (TEVET Levy, PAYE, Inspection Fees)</t>
  </si>
  <si>
    <t>Unilateral disclosure by MRA for companies falling outside the reconciliation scope.</t>
  </si>
  <si>
    <t>Mandatory Training Fees</t>
  </si>
  <si>
    <t>Mis.Fees</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</si>
  <si>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</si>
  <si>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</si>
  <si>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</si>
  <si>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</si>
  <si>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</si>
  <si>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</si>
  <si>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</si>
  <si>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</si>
  <si>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</si>
  <si>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</si>
  <si>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</si>
  <si>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</si>
  <si>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</si>
  <si>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</si>
  <si>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</si>
  <si>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</si>
  <si>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</si>
  <si>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</si>
  <si>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</si>
  <si>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</si>
  <si>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Royalties</t>
  </si>
  <si>
    <t>Royalties on Forestry Produce</t>
  </si>
  <si>
    <t>1415E2</t>
  </si>
  <si>
    <t xml:space="preserve">      Bonuses</t>
  </si>
  <si>
    <t>1415E3</t>
  </si>
  <si>
    <t xml:space="preserve">      Production entitlements (in-kind or cash)</t>
  </si>
  <si>
    <t>1415E31</t>
  </si>
  <si>
    <t xml:space="preserve">         Delivered/paid directly to government</t>
  </si>
  <si>
    <t>1415E32</t>
  </si>
  <si>
    <t xml:space="preserve">         Delivered/paid to state-owned enterprise(s)</t>
  </si>
  <si>
    <t>1415E4</t>
  </si>
  <si>
    <t xml:space="preserve">      Compulsory transfers to government (infrastructure and other)</t>
  </si>
  <si>
    <t>1415E5</t>
  </si>
  <si>
    <t xml:space="preserve">      Other rent payments</t>
  </si>
  <si>
    <t>Annual Charges / Ground rent</t>
  </si>
  <si>
    <t>Resthouse fees, Accommodation, Rent Government Houses and Hall hire</t>
  </si>
  <si>
    <t>142E</t>
  </si>
  <si>
    <t>Sales of goods and services</t>
  </si>
  <si>
    <t>1421E</t>
  </si>
  <si>
    <t xml:space="preserve">   Sales of goods and services by government units</t>
  </si>
  <si>
    <t>Log Sales, Firewood, Farm Produce</t>
  </si>
  <si>
    <t>Forest Seed Sales</t>
  </si>
  <si>
    <t>Sale of Tender Documents</t>
  </si>
  <si>
    <t xml:space="preserve">Sales of Boarded off items </t>
  </si>
  <si>
    <t>1422E</t>
  </si>
  <si>
    <t xml:space="preserve">   Administrative fees for government services</t>
  </si>
  <si>
    <t>143E</t>
  </si>
  <si>
    <t>Fines, penalties, and forfeits</t>
  </si>
  <si>
    <t>144E1</t>
  </si>
  <si>
    <t>Voluntary transfers to government (donations)</t>
  </si>
  <si>
    <t xml:space="preserve">TOTAL, disclosed by government </t>
  </si>
  <si>
    <t>TOTAL, reconciled</t>
  </si>
  <si>
    <t>E. Notes</t>
  </si>
  <si>
    <t xml:space="preserve">Note 1 </t>
  </si>
  <si>
    <t>License Fees / Application fees paid and Annual Charges / Ground rent could not be separated to separate lines and are therefore reported as aggregates.</t>
  </si>
  <si>
    <t>Note 2</t>
  </si>
  <si>
    <t>The following revenues are not eligible for the tables above but have been included below, to show the difference between EITI Report totals, and those covered here:</t>
  </si>
  <si>
    <t>Description</t>
  </si>
  <si>
    <t>Government recipients</t>
  </si>
  <si>
    <t>TOTAL</t>
  </si>
  <si>
    <t>Reconciled</t>
  </si>
  <si>
    <t>TOTAL FROM TABLE B. ABOVE:</t>
  </si>
  <si>
    <t>Social Contributions</t>
  </si>
  <si>
    <t>Local communities</t>
  </si>
  <si>
    <t>Transportation</t>
  </si>
  <si>
    <t>Ministry of Transport and Public Works</t>
  </si>
  <si>
    <t>TEVET Levy</t>
  </si>
  <si>
    <t>TEVETA</t>
  </si>
  <si>
    <t>Fees</t>
  </si>
  <si>
    <t>Departmrnt of Geological Survey</t>
  </si>
  <si>
    <t>TOTAL FROM EITI REPORT:</t>
  </si>
  <si>
    <t>Example: Norway's 2012 EITI Report.</t>
  </si>
  <si>
    <t>Example: 1000 NOK</t>
  </si>
  <si>
    <t>Enter companies included in the EITI Report. Add columns as necessary</t>
  </si>
  <si>
    <t>Norway is a special case in that payments from all companies are reconciled down to zero. In most countries, the figures provided in section (B) and the sub-total in (D) will differ.</t>
  </si>
  <si>
    <t>4Sea Energy AS</t>
  </si>
  <si>
    <t>A/S Norske Shell</t>
  </si>
  <si>
    <t>Bayerngas Norge AS</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</si>
  <si>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</si>
  <si>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</si>
  <si>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</si>
  <si>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</si>
  <si>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</si>
  <si>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</si>
  <si>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</si>
  <si>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</si>
  <si>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</si>
  <si>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</si>
  <si>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</si>
  <si>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</si>
  <si>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</si>
  <si>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</si>
  <si>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</si>
  <si>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</si>
  <si>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</si>
  <si>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</si>
  <si>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</si>
  <si>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</si>
  <si>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</si>
  <si>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</si>
  <si>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</si>
  <si>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</si>
  <si>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</si>
  <si>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</si>
  <si>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</si>
  <si>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</si>
  <si>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</si>
  <si>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</si>
  <si>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</si>
  <si>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</si>
  <si>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</si>
  <si>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</si>
  <si>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</si>
  <si>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</si>
  <si>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</si>
  <si>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</si>
  <si>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</si>
  <si>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</si>
  <si>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</si>
  <si>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</si>
  <si>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</si>
  <si>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</si>
  <si>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</si>
  <si>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</si>
  <si>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</si>
  <si>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</si>
  <si>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</si>
  <si>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</si>
  <si>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</si>
  <si>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</si>
  <si>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</si>
  <si>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</si>
  <si>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</si>
  <si>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</si>
  <si>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</si>
  <si>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</si>
  <si>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</si>
  <si>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</si>
  <si>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</si>
  <si>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</si>
  <si>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</si>
  <si>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</si>
  <si>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</si>
  <si>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</si>
  <si>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Oil/gas</t>
  </si>
  <si>
    <t>B. Revenue streams (including revenues from extractive industries outside reconciliation)</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</si>
  <si>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</si>
  <si>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</si>
  <si>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included</t>
  </si>
  <si>
    <t>Selskapsskatt [1]</t>
  </si>
  <si>
    <t>Oljeskattekontoret (Petroleum Tax Office)</t>
  </si>
  <si>
    <t>Særskatt (Special Tax) [1]</t>
  </si>
  <si>
    <t>not included</t>
  </si>
  <si>
    <t>not applicable</t>
  </si>
  <si>
    <t>1143E</t>
  </si>
  <si>
    <t xml:space="preserve">   Profits of natural resource fiscal monopolies</t>
  </si>
  <si>
    <t>Arealavgift (Area Fee)</t>
  </si>
  <si>
    <t>Oljedirektoratet (Norwegian Petroluem Directorate)</t>
  </si>
  <si>
    <t>CO2 avgift (CO2 Fee)</t>
  </si>
  <si>
    <t>NOX avgift (NOX Fee)</t>
  </si>
  <si>
    <t>Toll- og avgiftsdirektoratet (Directorate of Customs and Excise)</t>
  </si>
  <si>
    <t>Dividend from ownership of Statoil</t>
  </si>
  <si>
    <t>Norges Bank</t>
  </si>
  <si>
    <t>State Direct Financial Investment (Petoro)</t>
  </si>
  <si>
    <t>Figures for payments broken down by ordinary tax and special tax are not available. Therefore figures under Special Tax include also CIT.</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</si>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</sst>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yyyy\-mm\-dd;@"/>
    <numFmt numFmtId="166" formatCode="_-* #,##0_-;\-*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name val="Calibri"/>
      <family val="2"/>
      <scheme val="minor"/>
    </font>
    <font>
      <sz val="12"/>
      <color rgb="FFFF0000"/>
      <name val="Calibri"/>
      <family val="2"/>
      <scheme val="minor"/>
    </font>
    <font>
      <sz val="12"/>
      <name val="Calibri"/>
      <family val="2"/>
    </font>
    <font>
      <sz val="10"/>
      <color rgb="FF000000"/>
      <name val="Arial"/>
      <family val="2"/>
    </font>
  </fonts>
  <fills count="17">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theme="7" tint="0.59999389629810485"/>
        <bgColor indexed="64"/>
      </patternFill>
    </fill>
    <fill>
      <patternFill patternType="solid">
        <fgColor theme="8" tint="0.39997558519241921"/>
        <bgColor indexed="64"/>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235">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Alignment="1">
      <alignment vertical="center" wrapText="1"/>
    </xf>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2" fillId="0" borderId="2" xfId="0" applyFont="1" applyBorder="1" applyAlignment="1">
      <alignment vertical="center"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4" fillId="0" borderId="15" xfId="0" applyFont="1" applyBorder="1"/>
    <xf numFmtId="0" fontId="13" fillId="6" borderId="0" xfId="0" applyFont="1" applyFill="1" applyAlignment="1">
      <alignment horizontal="left" wrapText="1"/>
    </xf>
    <xf numFmtId="0" fontId="14" fillId="0" borderId="0" xfId="0" applyFont="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Border="1" applyAlignment="1">
      <alignment vertical="center" wrapText="1"/>
    </xf>
    <xf numFmtId="0" fontId="11" fillId="4" borderId="14" xfId="0" applyFont="1" applyFill="1" applyBorder="1" applyAlignment="1">
      <alignment horizontal="left" wrapText="1"/>
    </xf>
    <xf numFmtId="165"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11" fillId="5" borderId="16" xfId="0" applyFont="1" applyFill="1" applyBorder="1" applyAlignment="1">
      <alignment horizontal="left" wrapText="1"/>
    </xf>
    <xf numFmtId="0" fontId="2" fillId="0" borderId="0" xfId="0" applyFont="1" applyAlignment="1">
      <alignment vertical="top" wrapText="1"/>
    </xf>
    <xf numFmtId="0" fontId="4" fillId="0" borderId="0" xfId="0" applyFont="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Alignment="1">
      <alignment wrapText="1"/>
    </xf>
    <xf numFmtId="0" fontId="0" fillId="10" borderId="8" xfId="0" applyFill="1" applyBorder="1" applyAlignment="1">
      <alignment wrapText="1"/>
    </xf>
    <xf numFmtId="0" fontId="2" fillId="10" borderId="0" xfId="0" applyFont="1" applyFill="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3" fillId="0" borderId="2" xfId="0" applyFont="1" applyBorder="1" applyAlignment="1">
      <alignment vertical="center" wrapText="1"/>
    </xf>
    <xf numFmtId="0" fontId="2" fillId="0" borderId="1" xfId="0" applyFont="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7" fillId="12" borderId="12" xfId="0" applyFont="1" applyFill="1" applyBorder="1" applyAlignment="1">
      <alignment vertical="center" wrapText="1"/>
    </xf>
    <xf numFmtId="0" fontId="25" fillId="2" borderId="2" xfId="0" applyFont="1" applyFill="1" applyBorder="1" applyAlignment="1">
      <alignment horizontal="left" vertical="top" wrapText="1"/>
    </xf>
    <xf numFmtId="0" fontId="25" fillId="0" borderId="0" xfId="0" applyFont="1" applyAlignment="1">
      <alignment vertical="top" wrapText="1"/>
    </xf>
    <xf numFmtId="0" fontId="26" fillId="2" borderId="2" xfId="0" applyFont="1" applyFill="1" applyBorder="1" applyAlignment="1">
      <alignment horizontal="left" vertical="top" wrapText="1"/>
    </xf>
    <xf numFmtId="0" fontId="26" fillId="0" borderId="0" xfId="0" applyFont="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4" fillId="0" borderId="2" xfId="0" applyFont="1" applyBorder="1"/>
    <xf numFmtId="0" fontId="9" fillId="0" borderId="0" xfId="0" applyFont="1" applyAlignment="1">
      <alignment vertical="top"/>
    </xf>
    <xf numFmtId="0" fontId="27" fillId="7" borderId="0" xfId="0" applyFont="1" applyFill="1"/>
    <xf numFmtId="0" fontId="29" fillId="0" borderId="0" xfId="0" applyFont="1"/>
    <xf numFmtId="0" fontId="28" fillId="0" borderId="0" xfId="0" applyFont="1" applyAlignment="1">
      <alignment vertical="top"/>
    </xf>
    <xf numFmtId="0" fontId="28" fillId="0" borderId="2" xfId="0" applyFont="1" applyBorder="1"/>
    <xf numFmtId="0" fontId="11" fillId="6" borderId="0" xfId="0" applyFont="1" applyFill="1" applyAlignment="1">
      <alignment horizontal="left" wrapText="1"/>
    </xf>
    <xf numFmtId="0" fontId="14" fillId="0" borderId="10" xfId="0" applyFont="1" applyBorder="1"/>
    <xf numFmtId="0" fontId="11" fillId="10" borderId="16" xfId="0" applyFont="1" applyFill="1" applyBorder="1" applyAlignment="1">
      <alignment horizontal="left" wrapText="1"/>
    </xf>
    <xf numFmtId="0" fontId="11" fillId="10" borderId="19" xfId="0" applyFont="1" applyFill="1" applyBorder="1" applyAlignment="1">
      <alignment horizontal="left" wrapText="1"/>
    </xf>
    <xf numFmtId="0" fontId="3" fillId="0" borderId="10" xfId="0" applyFont="1" applyBorder="1" applyAlignment="1">
      <alignment vertical="center" wrapText="1"/>
    </xf>
    <xf numFmtId="0" fontId="3" fillId="0" borderId="0" xfId="0" applyFont="1" applyAlignment="1">
      <alignment vertical="center" wrapText="1"/>
    </xf>
    <xf numFmtId="0" fontId="2" fillId="0" borderId="10" xfId="0" applyFont="1" applyBorder="1" applyAlignment="1">
      <alignment vertical="center" wrapText="1"/>
    </xf>
    <xf numFmtId="0" fontId="3" fillId="13" borderId="0" xfId="0" applyFont="1" applyFill="1" applyAlignment="1">
      <alignment horizontal="right"/>
    </xf>
    <xf numFmtId="0" fontId="3" fillId="13" borderId="0" xfId="0" applyFont="1" applyFill="1"/>
    <xf numFmtId="3" fontId="3" fillId="13" borderId="0" xfId="0" applyNumberFormat="1" applyFont="1" applyFill="1"/>
    <xf numFmtId="0" fontId="2" fillId="0" borderId="4" xfId="0" applyFont="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3" xfId="0" applyFont="1" applyBorder="1"/>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1" fillId="0" borderId="0" xfId="0" applyFont="1" applyAlignment="1">
      <alignment wrapText="1"/>
    </xf>
    <xf numFmtId="15" fontId="11" fillId="0" borderId="0" xfId="0" applyNumberFormat="1" applyFont="1" applyAlignment="1">
      <alignment horizontal="left"/>
    </xf>
    <xf numFmtId="0" fontId="11" fillId="0" borderId="0" xfId="0" applyFont="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Alignment="1">
      <alignment horizontal="left"/>
    </xf>
    <xf numFmtId="0" fontId="31" fillId="14" borderId="24" xfId="320" applyFont="1" applyAlignment="1">
      <alignment horizontal="left" vertical="center" wrapText="1"/>
    </xf>
    <xf numFmtId="0" fontId="32" fillId="0" borderId="0" xfId="128" applyFont="1"/>
    <xf numFmtId="0" fontId="31" fillId="14" borderId="25" xfId="320" applyFont="1" applyBorder="1" applyAlignment="1">
      <alignment horizontal="left" vertical="center" wrapText="1"/>
    </xf>
    <xf numFmtId="0" fontId="33" fillId="0" borderId="0" xfId="0" applyFont="1"/>
    <xf numFmtId="0" fontId="33" fillId="0" borderId="0" xfId="0" applyFont="1" applyAlignment="1">
      <alignment vertical="top"/>
    </xf>
    <xf numFmtId="0" fontId="5" fillId="0" borderId="0" xfId="128" applyAlignment="1"/>
    <xf numFmtId="0" fontId="11" fillId="0" borderId="26" xfId="0" applyFont="1" applyBorder="1" applyAlignment="1">
      <alignment vertical="center" wrapText="1"/>
    </xf>
    <xf numFmtId="165" fontId="11" fillId="4" borderId="20" xfId="0" applyNumberFormat="1" applyFont="1" applyFill="1" applyBorder="1" applyAlignment="1">
      <alignment horizontal="left" wrapText="1"/>
    </xf>
    <xf numFmtId="0" fontId="11" fillId="0" borderId="15" xfId="0" applyFont="1" applyBorder="1" applyAlignment="1">
      <alignment wrapText="1"/>
    </xf>
    <xf numFmtId="165" fontId="11" fillId="4" borderId="28" xfId="0" applyNumberFormat="1" applyFont="1" applyFill="1" applyBorder="1" applyAlignment="1">
      <alignment horizontal="left" wrapText="1"/>
    </xf>
    <xf numFmtId="165" fontId="11" fillId="4" borderId="29" xfId="0" applyNumberFormat="1" applyFont="1" applyFill="1" applyBorder="1" applyAlignment="1">
      <alignment horizontal="left" wrapText="1"/>
    </xf>
    <xf numFmtId="165" fontId="11" fillId="4" borderId="31" xfId="0" applyNumberFormat="1" applyFont="1" applyFill="1" applyBorder="1" applyAlignment="1">
      <alignment horizontal="left" wrapText="1"/>
    </xf>
    <xf numFmtId="165" fontId="11" fillId="11" borderId="31" xfId="0" applyNumberFormat="1" applyFont="1" applyFill="1" applyBorder="1" applyAlignment="1">
      <alignment horizontal="left" wrapText="1"/>
    </xf>
    <xf numFmtId="0" fontId="11" fillId="5" borderId="31" xfId="0" applyFont="1" applyFill="1" applyBorder="1" applyAlignment="1">
      <alignment horizontal="left" wrapText="1"/>
    </xf>
    <xf numFmtId="165" fontId="11" fillId="5" borderId="34" xfId="0" applyNumberFormat="1" applyFont="1" applyFill="1" applyBorder="1" applyAlignment="1">
      <alignment horizontal="left" wrapText="1"/>
    </xf>
    <xf numFmtId="0" fontId="11" fillId="4" borderId="38" xfId="0" applyFont="1" applyFill="1" applyBorder="1" applyAlignment="1">
      <alignment horizontal="left" vertical="center"/>
    </xf>
    <xf numFmtId="0" fontId="11" fillId="4" borderId="33" xfId="0" applyFont="1" applyFill="1" applyBorder="1" applyAlignment="1">
      <alignment horizontal="left" vertical="center"/>
    </xf>
    <xf numFmtId="0" fontId="11" fillId="10" borderId="34" xfId="0" applyFont="1" applyFill="1" applyBorder="1" applyAlignment="1">
      <alignment horizontal="left" wrapText="1"/>
    </xf>
    <xf numFmtId="0" fontId="33" fillId="0" borderId="10" xfId="0" applyFont="1" applyBorder="1"/>
    <xf numFmtId="0" fontId="11" fillId="0" borderId="40" xfId="0" applyFont="1" applyBorder="1"/>
    <xf numFmtId="49" fontId="26" fillId="2" borderId="2" xfId="0" applyNumberFormat="1" applyFont="1" applyFill="1" applyBorder="1" applyAlignment="1">
      <alignment horizontal="left" vertical="top"/>
    </xf>
    <xf numFmtId="0" fontId="5" fillId="4" borderId="16" xfId="128" applyFill="1" applyBorder="1" applyAlignment="1">
      <alignment horizontal="left" wrapText="1"/>
    </xf>
    <xf numFmtId="0" fontId="5" fillId="4" borderId="17" xfId="128" applyFill="1" applyBorder="1" applyAlignment="1">
      <alignment horizontal="left" wrapText="1"/>
    </xf>
    <xf numFmtId="0" fontId="5" fillId="10" borderId="18" xfId="128" applyFill="1" applyBorder="1" applyAlignment="1">
      <alignment horizontal="left" wrapText="1"/>
    </xf>
    <xf numFmtId="3" fontId="11" fillId="4" borderId="27" xfId="0" applyNumberFormat="1" applyFont="1" applyFill="1" applyBorder="1" applyAlignment="1">
      <alignment horizontal="left" wrapText="1"/>
    </xf>
    <xf numFmtId="3" fontId="11" fillId="4" borderId="30" xfId="0" applyNumberFormat="1" applyFont="1" applyFill="1" applyBorder="1" applyAlignment="1">
      <alignment horizontal="left" wrapText="1"/>
    </xf>
    <xf numFmtId="3" fontId="11" fillId="4" borderId="30" xfId="245" applyNumberFormat="1" applyFont="1" applyFill="1" applyBorder="1" applyAlignment="1">
      <alignment horizontal="left" wrapText="1"/>
    </xf>
    <xf numFmtId="165" fontId="11" fillId="4" borderId="31" xfId="0" applyNumberFormat="1" applyFont="1" applyFill="1" applyBorder="1" applyAlignment="1">
      <alignment horizontal="left" vertical="top"/>
    </xf>
    <xf numFmtId="3" fontId="11" fillId="4" borderId="37" xfId="0" applyNumberFormat="1" applyFont="1" applyFill="1" applyBorder="1" applyAlignment="1">
      <alignment horizontal="left" wrapText="1"/>
    </xf>
    <xf numFmtId="0" fontId="0" fillId="10" borderId="0" xfId="0" applyFill="1" applyAlignment="1">
      <alignment vertical="center" wrapText="1"/>
    </xf>
    <xf numFmtId="3" fontId="2" fillId="0" borderId="0" xfId="0" applyNumberFormat="1" applyFont="1"/>
    <xf numFmtId="165" fontId="11" fillId="4" borderId="31" xfId="0" quotePrefix="1" applyNumberFormat="1" applyFont="1" applyFill="1" applyBorder="1" applyAlignment="1">
      <alignment horizontal="left" wrapText="1"/>
    </xf>
    <xf numFmtId="0" fontId="11" fillId="5" borderId="31" xfId="0" quotePrefix="1" applyFont="1" applyFill="1" applyBorder="1" applyAlignment="1">
      <alignment horizontal="left" wrapText="1"/>
    </xf>
    <xf numFmtId="3" fontId="4" fillId="0" borderId="23" xfId="0" applyNumberFormat="1" applyFont="1" applyBorder="1" applyAlignment="1">
      <alignment vertical="center" wrapText="1"/>
    </xf>
    <xf numFmtId="0" fontId="2" fillId="0" borderId="2" xfId="0" applyFont="1" applyBorder="1" applyAlignment="1">
      <alignment vertical="center"/>
    </xf>
    <xf numFmtId="165" fontId="5" fillId="4" borderId="31" xfId="128" applyNumberFormat="1" applyFill="1" applyBorder="1" applyAlignment="1">
      <alignment horizontal="left" wrapText="1"/>
    </xf>
    <xf numFmtId="0" fontId="31" fillId="14" borderId="25" xfId="320" quotePrefix="1" applyFont="1" applyBorder="1" applyAlignment="1">
      <alignment horizontal="left" vertical="center" wrapText="1"/>
    </xf>
    <xf numFmtId="0" fontId="5" fillId="5" borderId="31" xfId="128" applyFill="1" applyBorder="1" applyAlignment="1">
      <alignment horizontal="left" wrapText="1"/>
    </xf>
    <xf numFmtId="0" fontId="3" fillId="0" borderId="0" xfId="0" applyFont="1" applyAlignment="1">
      <alignment vertical="center"/>
    </xf>
    <xf numFmtId="0" fontId="3" fillId="0" borderId="0" xfId="0" applyFont="1"/>
    <xf numFmtId="0" fontId="4" fillId="0" borderId="0" xfId="0" applyFont="1"/>
    <xf numFmtId="3" fontId="3" fillId="0" borderId="0" xfId="0" applyNumberFormat="1" applyFont="1"/>
    <xf numFmtId="164" fontId="11" fillId="4" borderId="37" xfId="245" applyFont="1" applyFill="1" applyBorder="1" applyAlignment="1">
      <alignment horizontal="left" wrapText="1"/>
    </xf>
    <xf numFmtId="0" fontId="15" fillId="0" borderId="15" xfId="0" applyFont="1" applyBorder="1" applyAlignment="1">
      <alignment wrapText="1"/>
    </xf>
    <xf numFmtId="0" fontId="34" fillId="0" borderId="15" xfId="0" applyFont="1" applyBorder="1"/>
    <xf numFmtId="0" fontId="2" fillId="15" borderId="0" xfId="0" applyFont="1" applyFill="1" applyAlignment="1">
      <alignment vertical="center" wrapText="1"/>
    </xf>
    <xf numFmtId="0" fontId="2" fillId="15" borderId="2" xfId="0" applyFont="1" applyFill="1" applyBorder="1" applyAlignment="1">
      <alignment vertical="center" wrapText="1"/>
    </xf>
    <xf numFmtId="3" fontId="2" fillId="15" borderId="8" xfId="245" applyNumberFormat="1" applyFont="1" applyFill="1" applyBorder="1" applyAlignment="1">
      <alignment vertical="center" wrapText="1"/>
    </xf>
    <xf numFmtId="166" fontId="2" fillId="0" borderId="0" xfId="245" applyNumberFormat="1" applyFont="1"/>
    <xf numFmtId="166" fontId="2" fillId="0" borderId="0" xfId="0" applyNumberFormat="1" applyFont="1"/>
    <xf numFmtId="0" fontId="2" fillId="16" borderId="2" xfId="0" applyFont="1" applyFill="1" applyBorder="1" applyAlignment="1">
      <alignment vertical="center" wrapText="1"/>
    </xf>
    <xf numFmtId="0" fontId="2" fillId="16" borderId="0" xfId="0" applyFont="1" applyFill="1" applyAlignment="1">
      <alignment vertical="center" wrapText="1"/>
    </xf>
    <xf numFmtId="3" fontId="2" fillId="16" borderId="8" xfId="245" applyNumberFormat="1" applyFont="1" applyFill="1" applyBorder="1" applyAlignment="1">
      <alignment vertical="center" wrapText="1"/>
    </xf>
    <xf numFmtId="0" fontId="2" fillId="16" borderId="0" xfId="0" applyFont="1" applyFill="1"/>
    <xf numFmtId="164" fontId="2" fillId="16" borderId="0" xfId="245" applyFont="1" applyFill="1"/>
    <xf numFmtId="166" fontId="2" fillId="16" borderId="0" xfId="245" applyNumberFormat="1" applyFont="1" applyFill="1"/>
    <xf numFmtId="3" fontId="4" fillId="16" borderId="8" xfId="0" applyNumberFormat="1" applyFont="1" applyFill="1" applyBorder="1" applyAlignment="1">
      <alignment vertical="center" wrapText="1"/>
    </xf>
    <xf numFmtId="0" fontId="0" fillId="16" borderId="0" xfId="0" applyFill="1" applyAlignment="1">
      <alignment vertical="center" wrapText="1"/>
    </xf>
    <xf numFmtId="0" fontId="24" fillId="16" borderId="0" xfId="0" applyFont="1" applyFill="1"/>
    <xf numFmtId="0" fontId="2" fillId="16" borderId="10" xfId="0" applyFont="1" applyFill="1" applyBorder="1"/>
    <xf numFmtId="3" fontId="10" fillId="16" borderId="10" xfId="0" applyNumberFormat="1" applyFont="1" applyFill="1" applyBorder="1"/>
    <xf numFmtId="166" fontId="2" fillId="0" borderId="0" xfId="245" applyNumberFormat="1" applyFont="1" applyFill="1"/>
    <xf numFmtId="0" fontId="35" fillId="10" borderId="0" xfId="0" applyFont="1" applyFill="1" applyAlignment="1">
      <alignment vertical="center" wrapText="1"/>
    </xf>
    <xf numFmtId="164" fontId="4" fillId="0" borderId="0" xfId="245" applyFont="1" applyAlignment="1"/>
    <xf numFmtId="164" fontId="4" fillId="0" borderId="0" xfId="245" applyFont="1"/>
    <xf numFmtId="3" fontId="4" fillId="0" borderId="0" xfId="0" applyNumberFormat="1" applyFont="1" applyAlignment="1">
      <alignment vertical="center" wrapText="1"/>
    </xf>
    <xf numFmtId="3" fontId="36" fillId="0" borderId="0" xfId="245" applyNumberFormat="1" applyFont="1" applyFill="1" applyBorder="1" applyAlignment="1">
      <alignment vertical="center" wrapText="1"/>
    </xf>
    <xf numFmtId="3" fontId="37" fillId="0" borderId="0" xfId="0" applyNumberFormat="1" applyFont="1"/>
    <xf numFmtId="0" fontId="2" fillId="15" borderId="0" xfId="0" applyFont="1" applyFill="1"/>
    <xf numFmtId="166" fontId="2" fillId="15" borderId="0" xfId="245" applyNumberFormat="1" applyFont="1" applyFill="1"/>
    <xf numFmtId="3" fontId="4" fillId="15" borderId="8" xfId="0" applyNumberFormat="1" applyFont="1" applyFill="1" applyBorder="1" applyAlignment="1">
      <alignment vertical="center" wrapText="1"/>
    </xf>
    <xf numFmtId="166" fontId="3" fillId="13" borderId="0" xfId="245" applyNumberFormat="1" applyFont="1" applyFill="1"/>
    <xf numFmtId="9" fontId="2" fillId="0" borderId="0" xfId="331" applyFont="1"/>
    <xf numFmtId="164" fontId="2" fillId="0" borderId="0" xfId="245" applyFont="1"/>
    <xf numFmtId="166" fontId="11" fillId="0" borderId="0" xfId="245" applyNumberFormat="1" applyFont="1" applyAlignment="1">
      <alignment horizontal="left" vertical="center" wrapText="1"/>
    </xf>
    <xf numFmtId="166" fontId="11" fillId="0" borderId="0" xfId="0" applyNumberFormat="1" applyFont="1" applyAlignment="1">
      <alignment horizontal="left" vertical="center" wrapText="1"/>
    </xf>
    <xf numFmtId="166" fontId="11" fillId="4" borderId="30" xfId="245" quotePrefix="1" applyNumberFormat="1" applyFont="1" applyFill="1" applyBorder="1" applyAlignment="1">
      <alignment horizontal="left" wrapText="1"/>
    </xf>
    <xf numFmtId="164" fontId="2" fillId="0" borderId="0" xfId="0" applyNumberFormat="1" applyFont="1"/>
    <xf numFmtId="164" fontId="2" fillId="0" borderId="0" xfId="245" applyFont="1" applyAlignment="1"/>
    <xf numFmtId="0" fontId="35" fillId="4" borderId="0" xfId="0" applyFont="1" applyFill="1" applyAlignment="1">
      <alignment vertical="center" wrapText="1"/>
    </xf>
    <xf numFmtId="0" fontId="24" fillId="4" borderId="0" xfId="0" applyFont="1" applyFill="1"/>
    <xf numFmtId="0" fontId="0" fillId="4" borderId="0" xfId="0" applyFill="1"/>
    <xf numFmtId="0" fontId="35" fillId="4" borderId="8" xfId="0" applyFont="1" applyFill="1" applyBorder="1" applyAlignment="1">
      <alignment vertical="center" wrapText="1"/>
    </xf>
    <xf numFmtId="0" fontId="24" fillId="4" borderId="8" xfId="0" applyFont="1" applyFill="1" applyBorder="1"/>
    <xf numFmtId="0" fontId="16" fillId="0" borderId="0" xfId="0" applyFont="1"/>
    <xf numFmtId="0" fontId="16" fillId="0" borderId="10" xfId="0" applyFont="1" applyBorder="1"/>
    <xf numFmtId="0" fontId="16" fillId="0" borderId="0" xfId="0" applyFont="1" applyAlignment="1">
      <alignmen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30" xfId="0" applyFont="1" applyFill="1" applyBorder="1" applyAlignment="1">
      <alignment horizontal="left" wrapText="1"/>
    </xf>
    <xf numFmtId="0" fontId="11" fillId="5" borderId="20" xfId="0" applyFont="1" applyFill="1" applyBorder="1" applyAlignment="1">
      <alignment horizontal="left" wrapText="1"/>
    </xf>
    <xf numFmtId="165" fontId="11" fillId="4" borderId="30" xfId="0" applyNumberFormat="1" applyFont="1" applyFill="1" applyBorder="1" applyAlignment="1">
      <alignment horizontal="left" wrapText="1"/>
    </xf>
    <xf numFmtId="165" fontId="11" fillId="4" borderId="20" xfId="0" applyNumberFormat="1" applyFont="1" applyFill="1" applyBorder="1" applyAlignment="1">
      <alignment horizontal="left"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wrapText="1"/>
    </xf>
    <xf numFmtId="0" fontId="11" fillId="10" borderId="20" xfId="0" applyFont="1" applyFill="1" applyBorder="1" applyAlignment="1">
      <alignment horizontal="left" wrapText="1"/>
    </xf>
    <xf numFmtId="0" fontId="11" fillId="10" borderId="37" xfId="0" applyFont="1" applyFill="1" applyBorder="1" applyAlignment="1">
      <alignment horizontal="left" wrapText="1"/>
    </xf>
    <xf numFmtId="0" fontId="11" fillId="10" borderId="21" xfId="0" applyFont="1" applyFill="1" applyBorder="1" applyAlignment="1">
      <alignment horizontal="left" wrapText="1"/>
    </xf>
    <xf numFmtId="165" fontId="11" fillId="5" borderId="32" xfId="0" applyNumberFormat="1" applyFont="1" applyFill="1" applyBorder="1" applyAlignment="1">
      <alignment horizontal="left" wrapText="1"/>
    </xf>
    <xf numFmtId="165" fontId="11" fillId="5" borderId="33" xfId="0" applyNumberFormat="1" applyFont="1" applyFill="1" applyBorder="1" applyAlignment="1">
      <alignment horizontal="left" wrapText="1"/>
    </xf>
    <xf numFmtId="0" fontId="11" fillId="10" borderId="35" xfId="0" applyFont="1" applyFill="1" applyBorder="1" applyAlignment="1">
      <alignment horizontal="left" wrapText="1"/>
    </xf>
    <xf numFmtId="0" fontId="11" fillId="10" borderId="36" xfId="0" applyFont="1" applyFill="1" applyBorder="1" applyAlignment="1">
      <alignment horizontal="left" wrapText="1"/>
    </xf>
    <xf numFmtId="0" fontId="14" fillId="0" borderId="0" xfId="0" applyFont="1" applyAlignment="1">
      <alignment horizontal="left" vertical="center"/>
    </xf>
    <xf numFmtId="0" fontId="0" fillId="0" borderId="0" xfId="0" applyAlignment="1">
      <alignment horizontal="left" vertical="center"/>
    </xf>
    <xf numFmtId="0" fontId="28" fillId="0" borderId="39" xfId="0" applyFont="1" applyBorder="1" applyAlignment="1">
      <alignment horizontal="left" vertical="top" wrapText="1"/>
    </xf>
    <xf numFmtId="0" fontId="28" fillId="0" borderId="15" xfId="0" applyFont="1" applyBorder="1" applyAlignment="1">
      <alignment horizontal="left" vertical="top" wrapText="1"/>
    </xf>
    <xf numFmtId="0" fontId="28" fillId="0" borderId="21" xfId="0" applyFont="1" applyBorder="1" applyAlignment="1">
      <alignment horizontal="left" vertical="top" wrapText="1"/>
    </xf>
    <xf numFmtId="0" fontId="9"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3" fontId="14" fillId="0" borderId="39" xfId="0" applyNumberFormat="1" applyFont="1" applyBorder="1" applyAlignment="1">
      <alignment vertical="top"/>
    </xf>
    <xf numFmtId="0" fontId="9" fillId="0" borderId="4" xfId="0" applyFont="1" applyBorder="1" applyAlignment="1">
      <alignment horizontal="left"/>
    </xf>
    <xf numFmtId="0" fontId="28" fillId="0" borderId="2" xfId="0" applyFont="1" applyBorder="1" applyAlignment="1">
      <alignment horizontal="left" vertical="top" wrapText="1"/>
    </xf>
    <xf numFmtId="0" fontId="28" fillId="0" borderId="0" xfId="0" applyFont="1" applyAlignment="1">
      <alignment horizontal="left" vertical="top" wrapText="1"/>
    </xf>
    <xf numFmtId="0" fontId="28" fillId="0" borderId="8" xfId="0" applyFont="1" applyBorder="1" applyAlignment="1">
      <alignment horizontal="left" vertical="top" wrapText="1"/>
    </xf>
    <xf numFmtId="3" fontId="14" fillId="0" borderId="2" xfId="0" applyNumberFormat="1" applyFont="1" applyBorder="1" applyAlignment="1">
      <alignment vertical="top"/>
    </xf>
    <xf numFmtId="0" fontId="0" fillId="0" borderId="0" xfId="0" applyAlignment="1">
      <alignment vertical="top"/>
    </xf>
    <xf numFmtId="0" fontId="0" fillId="0" borderId="4" xfId="0" applyBorder="1" applyAlignment="1"/>
    <xf numFmtId="0" fontId="10" fillId="0" borderId="15" xfId="0" applyFont="1" applyBorder="1" applyAlignment="1"/>
    <xf numFmtId="0" fontId="10" fillId="0" borderId="21" xfId="0" applyFont="1" applyBorder="1" applyAlignment="1"/>
  </cellXfs>
  <cellStyles count="332">
    <cellStyle name="Comma" xfId="245" builtinId="3"/>
    <cellStyle name="Followed Hyperlink" xfId="298" builtinId="9" hidden="1"/>
    <cellStyle name="Followed Hyperlink" xfId="306" builtinId="9" hidden="1"/>
    <cellStyle name="Followed Hyperlink" xfId="314" builtinId="9" hidden="1"/>
    <cellStyle name="Followed Hyperlink" xfId="323" builtinId="9" hidden="1"/>
    <cellStyle name="Followed Hyperlink" xfId="330" builtinId="9" hidden="1"/>
    <cellStyle name="Followed Hyperlink" xfId="322" builtinId="9" hidden="1"/>
    <cellStyle name="Followed Hyperlink" xfId="313" builtinId="9" hidden="1"/>
    <cellStyle name="Followed Hyperlink" xfId="305" builtinId="9" hidden="1"/>
    <cellStyle name="Followed Hyperlink" xfId="297" builtinId="9" hidden="1"/>
    <cellStyle name="Followed Hyperlink" xfId="289" builtinId="9" hidden="1"/>
    <cellStyle name="Followed Hyperlink" xfId="281" builtinId="9" hidden="1"/>
    <cellStyle name="Followed Hyperlink" xfId="273" builtinId="9" hidden="1"/>
    <cellStyle name="Followed Hyperlink" xfId="265" builtinId="9" hidden="1"/>
    <cellStyle name="Followed Hyperlink" xfId="257" builtinId="9" hidden="1"/>
    <cellStyle name="Followed Hyperlink" xfId="249" builtinId="9" hidden="1"/>
    <cellStyle name="Followed Hyperlink" xfId="240" builtinId="9" hidden="1"/>
    <cellStyle name="Followed Hyperlink" xfId="232" builtinId="9" hidden="1"/>
    <cellStyle name="Followed Hyperlink" xfId="224" builtinId="9" hidden="1"/>
    <cellStyle name="Followed Hyperlink" xfId="216" builtinId="9" hidden="1"/>
    <cellStyle name="Followed Hyperlink" xfId="208" builtinId="9" hidden="1"/>
    <cellStyle name="Followed Hyperlink" xfId="200" builtinId="9" hidden="1"/>
    <cellStyle name="Followed Hyperlink" xfId="192" builtinId="9" hidden="1"/>
    <cellStyle name="Followed Hyperlink" xfId="184" builtinId="9" hidden="1"/>
    <cellStyle name="Followed Hyperlink" xfId="176" builtinId="9" hidden="1"/>
    <cellStyle name="Followed Hyperlink" xfId="168" builtinId="9" hidden="1"/>
    <cellStyle name="Followed Hyperlink" xfId="160" builtinId="9" hidden="1"/>
    <cellStyle name="Followed Hyperlink" xfId="152" builtinId="9" hidden="1"/>
    <cellStyle name="Followed Hyperlink" xfId="144" builtinId="9" hidden="1"/>
    <cellStyle name="Followed Hyperlink" xfId="136" builtinId="9" hidden="1"/>
    <cellStyle name="Followed Hyperlink" xfId="127" builtinId="9" hidden="1"/>
    <cellStyle name="Followed Hyperlink" xfId="111" builtinId="9" hidden="1"/>
    <cellStyle name="Followed Hyperlink" xfId="95" builtinId="9" hidden="1"/>
    <cellStyle name="Followed Hyperlink" xfId="79" builtinId="9" hidden="1"/>
    <cellStyle name="Followed Hyperlink" xfId="24" builtinId="9" hidden="1"/>
    <cellStyle name="Followed Hyperlink" xfId="35" builtinId="9" hidden="1"/>
    <cellStyle name="Followed Hyperlink" xfId="45" builtinId="9" hidden="1"/>
    <cellStyle name="Followed Hyperlink" xfId="57" builtinId="9" hidden="1"/>
    <cellStyle name="Followed Hyperlink" xfId="63" builtinId="9" hidden="1"/>
    <cellStyle name="Followed Hyperlink" xfId="31" builtinId="9" hidden="1"/>
    <cellStyle name="Followed Hyperlink" xfId="16" builtinId="9" hidden="1"/>
    <cellStyle name="Followed Hyperlink" xfId="6" builtinId="9" hidden="1"/>
    <cellStyle name="Followed Hyperlink" xfId="2" builtinId="9" hidden="1"/>
    <cellStyle name="Followed Hyperlink" xfId="14" builtinId="9" hidden="1"/>
    <cellStyle name="Followed Hyperlink" xfId="12" builtinId="9" hidden="1"/>
    <cellStyle name="Followed Hyperlink" xfId="39" builtinId="9" hidden="1"/>
    <cellStyle name="Followed Hyperlink" xfId="65" builtinId="9" hidden="1"/>
    <cellStyle name="Followed Hyperlink" xfId="53" builtinId="9" hidden="1"/>
    <cellStyle name="Followed Hyperlink" xfId="43" builtinId="9" hidden="1"/>
    <cellStyle name="Followed Hyperlink" xfId="33" builtinId="9" hidden="1"/>
    <cellStyle name="Followed Hyperlink" xfId="67" builtinId="9" hidden="1"/>
    <cellStyle name="Followed Hyperlink" xfId="83" builtinId="9" hidden="1"/>
    <cellStyle name="Followed Hyperlink" xfId="99" builtinId="9" hidden="1"/>
    <cellStyle name="Followed Hyperlink" xfId="115" builtinId="9" hidden="1"/>
    <cellStyle name="Followed Hyperlink" xfId="130" builtinId="9" hidden="1"/>
    <cellStyle name="Followed Hyperlink" xfId="138" builtinId="9" hidden="1"/>
    <cellStyle name="Followed Hyperlink" xfId="146" builtinId="9" hidden="1"/>
    <cellStyle name="Followed Hyperlink" xfId="154" builtinId="9" hidden="1"/>
    <cellStyle name="Followed Hyperlink" xfId="162" builtinId="9" hidden="1"/>
    <cellStyle name="Followed Hyperlink" xfId="170" builtinId="9" hidden="1"/>
    <cellStyle name="Followed Hyperlink" xfId="178" builtinId="9" hidden="1"/>
    <cellStyle name="Followed Hyperlink" xfId="186" builtinId="9" hidden="1"/>
    <cellStyle name="Followed Hyperlink" xfId="194" builtinId="9" hidden="1"/>
    <cellStyle name="Followed Hyperlink" xfId="202" builtinId="9" hidden="1"/>
    <cellStyle name="Followed Hyperlink" xfId="210" builtinId="9" hidden="1"/>
    <cellStyle name="Followed Hyperlink" xfId="218" builtinId="9" hidden="1"/>
    <cellStyle name="Followed Hyperlink" xfId="226" builtinId="9" hidden="1"/>
    <cellStyle name="Followed Hyperlink" xfId="234" builtinId="9" hidden="1"/>
    <cellStyle name="Followed Hyperlink" xfId="242" builtinId="9" hidden="1"/>
    <cellStyle name="Followed Hyperlink" xfId="251" builtinId="9" hidden="1"/>
    <cellStyle name="Followed Hyperlink" xfId="259" builtinId="9" hidden="1"/>
    <cellStyle name="Followed Hyperlink" xfId="267" builtinId="9" hidden="1"/>
    <cellStyle name="Followed Hyperlink" xfId="275" builtinId="9" hidden="1"/>
    <cellStyle name="Followed Hyperlink" xfId="283" builtinId="9" hidden="1"/>
    <cellStyle name="Followed Hyperlink" xfId="291" builtinId="9" hidden="1"/>
    <cellStyle name="Followed Hyperlink" xfId="299" builtinId="9" hidden="1"/>
    <cellStyle name="Followed Hyperlink" xfId="307" builtinId="9" hidden="1"/>
    <cellStyle name="Followed Hyperlink" xfId="315" builtinId="9" hidden="1"/>
    <cellStyle name="Followed Hyperlink" xfId="324" builtinId="9" hidden="1"/>
    <cellStyle name="Followed Hyperlink" xfId="329" builtinId="9" hidden="1"/>
    <cellStyle name="Followed Hyperlink" xfId="321" builtinId="9" hidden="1"/>
    <cellStyle name="Followed Hyperlink" xfId="312" builtinId="9" hidden="1"/>
    <cellStyle name="Followed Hyperlink" xfId="304" builtinId="9" hidden="1"/>
    <cellStyle name="Followed Hyperlink" xfId="296" builtinId="9" hidden="1"/>
    <cellStyle name="Followed Hyperlink" xfId="288" builtinId="9" hidden="1"/>
    <cellStyle name="Followed Hyperlink" xfId="280" builtinId="9" hidden="1"/>
    <cellStyle name="Followed Hyperlink" xfId="272" builtinId="9" hidden="1"/>
    <cellStyle name="Followed Hyperlink" xfId="264" builtinId="9" hidden="1"/>
    <cellStyle name="Followed Hyperlink" xfId="256" builtinId="9" hidden="1"/>
    <cellStyle name="Followed Hyperlink" xfId="248" builtinId="9" hidden="1"/>
    <cellStyle name="Followed Hyperlink" xfId="239" builtinId="9" hidden="1"/>
    <cellStyle name="Followed Hyperlink" xfId="231" builtinId="9" hidden="1"/>
    <cellStyle name="Followed Hyperlink" xfId="223" builtinId="9" hidden="1"/>
    <cellStyle name="Followed Hyperlink" xfId="215" builtinId="9" hidden="1"/>
    <cellStyle name="Followed Hyperlink" xfId="207" builtinId="9" hidden="1"/>
    <cellStyle name="Followed Hyperlink" xfId="199" builtinId="9" hidden="1"/>
    <cellStyle name="Followed Hyperlink" xfId="191" builtinId="9" hidden="1"/>
    <cellStyle name="Followed Hyperlink" xfId="183" builtinId="9" hidden="1"/>
    <cellStyle name="Followed Hyperlink" xfId="175" builtinId="9" hidden="1"/>
    <cellStyle name="Followed Hyperlink" xfId="167" builtinId="9" hidden="1"/>
    <cellStyle name="Followed Hyperlink" xfId="113" builtinId="9" hidden="1"/>
    <cellStyle name="Followed Hyperlink" xfId="121" builtinId="9" hidden="1"/>
    <cellStyle name="Followed Hyperlink" xfId="131" builtinId="9" hidden="1"/>
    <cellStyle name="Followed Hyperlink" xfId="137" builtinId="9" hidden="1"/>
    <cellStyle name="Followed Hyperlink" xfId="141" builtinId="9" hidden="1"/>
    <cellStyle name="Followed Hyperlink" xfId="147" builtinId="9" hidden="1"/>
    <cellStyle name="Followed Hyperlink" xfId="153" builtinId="9" hidden="1"/>
    <cellStyle name="Followed Hyperlink" xfId="157" builtinId="9" hidden="1"/>
    <cellStyle name="Followed Hyperlink" xfId="159" builtinId="9" hidden="1"/>
    <cellStyle name="Followed Hyperlink" xfId="143" builtinId="9" hidden="1"/>
    <cellStyle name="Followed Hyperlink" xfId="125" builtinId="9" hidden="1"/>
    <cellStyle name="Followed Hyperlink" xfId="85" builtinId="9" hidden="1"/>
    <cellStyle name="Followed Hyperlink" xfId="97" builtinId="9" hidden="1"/>
    <cellStyle name="Followed Hyperlink" xfId="105" builtinId="9" hidden="1"/>
    <cellStyle name="Followed Hyperlink" xfId="77" builtinId="9" hidden="1"/>
    <cellStyle name="Followed Hyperlink" xfId="73" builtinId="9" hidden="1"/>
    <cellStyle name="Followed Hyperlink" xfId="69" builtinId="9" hidden="1"/>
    <cellStyle name="Followed Hyperlink" xfId="81" builtinId="9" hidden="1"/>
    <cellStyle name="Followed Hyperlink" xfId="93" builtinId="9" hidden="1"/>
    <cellStyle name="Followed Hyperlink" xfId="101" builtinId="9" hidden="1"/>
    <cellStyle name="Followed Hyperlink" xfId="89" builtinId="9" hidden="1"/>
    <cellStyle name="Followed Hyperlink" xfId="109" builtinId="9" hidden="1"/>
    <cellStyle name="Followed Hyperlink" xfId="135" builtinId="9" hidden="1"/>
    <cellStyle name="Followed Hyperlink" xfId="151" builtinId="9" hidden="1"/>
    <cellStyle name="Followed Hyperlink" xfId="161" builtinId="9" hidden="1"/>
    <cellStyle name="Followed Hyperlink" xfId="155" builtinId="9" hidden="1"/>
    <cellStyle name="Followed Hyperlink" xfId="149" builtinId="9" hidden="1"/>
    <cellStyle name="Followed Hyperlink" xfId="145" builtinId="9" hidden="1"/>
    <cellStyle name="Followed Hyperlink" xfId="139" builtinId="9" hidden="1"/>
    <cellStyle name="Followed Hyperlink" xfId="133" builtinId="9" hidden="1"/>
    <cellStyle name="Followed Hyperlink" xfId="129" builtinId="9" hidden="1"/>
    <cellStyle name="Followed Hyperlink" xfId="117" builtinId="9" hidden="1"/>
    <cellStyle name="Followed Hyperlink" xfId="163" builtinId="9" hidden="1"/>
    <cellStyle name="Followed Hyperlink" xfId="171" builtinId="9" hidden="1"/>
    <cellStyle name="Followed Hyperlink" xfId="179" builtinId="9" hidden="1"/>
    <cellStyle name="Followed Hyperlink" xfId="187" builtinId="9" hidden="1"/>
    <cellStyle name="Followed Hyperlink" xfId="195" builtinId="9" hidden="1"/>
    <cellStyle name="Followed Hyperlink" xfId="203" builtinId="9" hidden="1"/>
    <cellStyle name="Followed Hyperlink" xfId="211" builtinId="9" hidden="1"/>
    <cellStyle name="Followed Hyperlink" xfId="219" builtinId="9" hidden="1"/>
    <cellStyle name="Followed Hyperlink" xfId="227" builtinId="9" hidden="1"/>
    <cellStyle name="Followed Hyperlink" xfId="235" builtinId="9" hidden="1"/>
    <cellStyle name="Followed Hyperlink" xfId="243" builtinId="9" hidden="1"/>
    <cellStyle name="Followed Hyperlink" xfId="252" builtinId="9" hidden="1"/>
    <cellStyle name="Followed Hyperlink" xfId="260" builtinId="9" hidden="1"/>
    <cellStyle name="Followed Hyperlink" xfId="268" builtinId="9" hidden="1"/>
    <cellStyle name="Followed Hyperlink" xfId="276" builtinId="9" hidden="1"/>
    <cellStyle name="Followed Hyperlink" xfId="284" builtinId="9" hidden="1"/>
    <cellStyle name="Followed Hyperlink" xfId="292" builtinId="9" hidden="1"/>
    <cellStyle name="Followed Hyperlink" xfId="300" builtinId="9" hidden="1"/>
    <cellStyle name="Followed Hyperlink" xfId="308" builtinId="9" hidden="1"/>
    <cellStyle name="Followed Hyperlink" xfId="316" builtinId="9" hidden="1"/>
    <cellStyle name="Followed Hyperlink" xfId="325" builtinId="9" hidden="1"/>
    <cellStyle name="Followed Hyperlink" xfId="328" builtinId="9" hidden="1"/>
    <cellStyle name="Followed Hyperlink" xfId="319" builtinId="9" hidden="1"/>
    <cellStyle name="Followed Hyperlink" xfId="311" builtinId="9" hidden="1"/>
    <cellStyle name="Followed Hyperlink" xfId="303" builtinId="9" hidden="1"/>
    <cellStyle name="Followed Hyperlink" xfId="295" builtinId="9" hidden="1"/>
    <cellStyle name="Followed Hyperlink" xfId="287" builtinId="9" hidden="1"/>
    <cellStyle name="Followed Hyperlink" xfId="279" builtinId="9" hidden="1"/>
    <cellStyle name="Followed Hyperlink" xfId="271" builtinId="9" hidden="1"/>
    <cellStyle name="Followed Hyperlink" xfId="263" builtinId="9" hidden="1"/>
    <cellStyle name="Followed Hyperlink" xfId="255" builtinId="9" hidden="1"/>
    <cellStyle name="Followed Hyperlink" xfId="247" builtinId="9" hidden="1"/>
    <cellStyle name="Followed Hyperlink" xfId="238" builtinId="9" hidden="1"/>
    <cellStyle name="Followed Hyperlink" xfId="230" builtinId="9" hidden="1"/>
    <cellStyle name="Followed Hyperlink" xfId="222" builtinId="9" hidden="1"/>
    <cellStyle name="Followed Hyperlink" xfId="214" builtinId="9" hidden="1"/>
    <cellStyle name="Followed Hyperlink" xfId="206" builtinId="9" hidden="1"/>
    <cellStyle name="Followed Hyperlink" xfId="198" builtinId="9" hidden="1"/>
    <cellStyle name="Followed Hyperlink" xfId="190" builtinId="9" hidden="1"/>
    <cellStyle name="Followed Hyperlink" xfId="182" builtinId="9" hidden="1"/>
    <cellStyle name="Followed Hyperlink" xfId="174" builtinId="9" hidden="1"/>
    <cellStyle name="Followed Hyperlink" xfId="166" builtinId="9" hidden="1"/>
    <cellStyle name="Followed Hyperlink" xfId="158" builtinId="9" hidden="1"/>
    <cellStyle name="Followed Hyperlink" xfId="150" builtinId="9" hidden="1"/>
    <cellStyle name="Followed Hyperlink" xfId="142" builtinId="9" hidden="1"/>
    <cellStyle name="Followed Hyperlink" xfId="134" builtinId="9" hidden="1"/>
    <cellStyle name="Followed Hyperlink" xfId="123" builtinId="9" hidden="1"/>
    <cellStyle name="Followed Hyperlink" xfId="107" builtinId="9" hidden="1"/>
    <cellStyle name="Followed Hyperlink" xfId="91" builtinId="9" hidden="1"/>
    <cellStyle name="Followed Hyperlink" xfId="75" builtinId="9" hidden="1"/>
    <cellStyle name="Followed Hyperlink" xfId="26" builtinId="9" hidden="1"/>
    <cellStyle name="Followed Hyperlink" xfId="37" builtinId="9" hidden="1"/>
    <cellStyle name="Followed Hyperlink" xfId="49" builtinId="9" hidden="1"/>
    <cellStyle name="Followed Hyperlink" xfId="59" builtinId="9" hidden="1"/>
    <cellStyle name="Followed Hyperlink" xfId="55" builtinId="9" hidden="1"/>
    <cellStyle name="Followed Hyperlink" xfId="22" builtinId="9" hidden="1"/>
    <cellStyle name="Followed Hyperlink" xfId="18" builtinId="9" hidden="1"/>
    <cellStyle name="Followed Hyperlink" xfId="8" builtinId="9" hidden="1"/>
    <cellStyle name="Followed Hyperlink" xfId="4" builtinId="9" hidden="1"/>
    <cellStyle name="Followed Hyperlink" xfId="20" builtinId="9" hidden="1"/>
    <cellStyle name="Followed Hyperlink" xfId="10" builtinId="9" hidden="1"/>
    <cellStyle name="Followed Hyperlink" xfId="47" builtinId="9" hidden="1"/>
    <cellStyle name="Followed Hyperlink" xfId="61" builtinId="9" hidden="1"/>
    <cellStyle name="Followed Hyperlink" xfId="51" builtinId="9" hidden="1"/>
    <cellStyle name="Followed Hyperlink" xfId="41" builtinId="9" hidden="1"/>
    <cellStyle name="Followed Hyperlink" xfId="29" builtinId="9" hidden="1"/>
    <cellStyle name="Followed Hyperlink" xfId="71" builtinId="9" hidden="1"/>
    <cellStyle name="Followed Hyperlink" xfId="87" builtinId="9" hidden="1"/>
    <cellStyle name="Followed Hyperlink" xfId="103" builtinId="9" hidden="1"/>
    <cellStyle name="Followed Hyperlink" xfId="119" builtinId="9" hidden="1"/>
    <cellStyle name="Followed Hyperlink" xfId="132" builtinId="9" hidden="1"/>
    <cellStyle name="Followed Hyperlink" xfId="140" builtinId="9" hidden="1"/>
    <cellStyle name="Followed Hyperlink" xfId="148" builtinId="9" hidden="1"/>
    <cellStyle name="Followed Hyperlink" xfId="156" builtinId="9" hidden="1"/>
    <cellStyle name="Followed Hyperlink" xfId="164" builtinId="9" hidden="1"/>
    <cellStyle name="Followed Hyperlink" xfId="172" builtinId="9" hidden="1"/>
    <cellStyle name="Followed Hyperlink" xfId="180" builtinId="9" hidden="1"/>
    <cellStyle name="Followed Hyperlink" xfId="188" builtinId="9" hidden="1"/>
    <cellStyle name="Followed Hyperlink" xfId="196" builtinId="9" hidden="1"/>
    <cellStyle name="Followed Hyperlink" xfId="204" builtinId="9" hidden="1"/>
    <cellStyle name="Followed Hyperlink" xfId="212" builtinId="9" hidden="1"/>
    <cellStyle name="Followed Hyperlink" xfId="220" builtinId="9" hidden="1"/>
    <cellStyle name="Followed Hyperlink" xfId="228" builtinId="9" hidden="1"/>
    <cellStyle name="Followed Hyperlink" xfId="236" builtinId="9" hidden="1"/>
    <cellStyle name="Followed Hyperlink" xfId="244" builtinId="9" hidden="1"/>
    <cellStyle name="Followed Hyperlink" xfId="253" builtinId="9" hidden="1"/>
    <cellStyle name="Followed Hyperlink" xfId="261" builtinId="9" hidden="1"/>
    <cellStyle name="Followed Hyperlink" xfId="269" builtinId="9" hidden="1"/>
    <cellStyle name="Followed Hyperlink" xfId="277" builtinId="9" hidden="1"/>
    <cellStyle name="Followed Hyperlink" xfId="285" builtinId="9" hidden="1"/>
    <cellStyle name="Followed Hyperlink" xfId="293" builtinId="9" hidden="1"/>
    <cellStyle name="Followed Hyperlink" xfId="301" builtinId="9" hidden="1"/>
    <cellStyle name="Followed Hyperlink" xfId="309" builtinId="9" hidden="1"/>
    <cellStyle name="Followed Hyperlink" xfId="317" builtinId="9" hidden="1"/>
    <cellStyle name="Followed Hyperlink" xfId="326" builtinId="9" hidden="1"/>
    <cellStyle name="Followed Hyperlink" xfId="327" builtinId="9" hidden="1"/>
    <cellStyle name="Followed Hyperlink" xfId="318" builtinId="9" hidden="1"/>
    <cellStyle name="Followed Hyperlink" xfId="310" builtinId="9" hidden="1"/>
    <cellStyle name="Followed Hyperlink" xfId="302" builtinId="9" hidden="1"/>
    <cellStyle name="Followed Hyperlink" xfId="294" builtinId="9" hidden="1"/>
    <cellStyle name="Followed Hyperlink" xfId="209" builtinId="9" hidden="1"/>
    <cellStyle name="Followed Hyperlink" xfId="213" builtinId="9" hidden="1"/>
    <cellStyle name="Followed Hyperlink" xfId="217" builtinId="9" hidden="1"/>
    <cellStyle name="Followed Hyperlink" xfId="225" builtinId="9" hidden="1"/>
    <cellStyle name="Followed Hyperlink" xfId="229" builtinId="9" hidden="1"/>
    <cellStyle name="Followed Hyperlink" xfId="233" builtinId="9" hidden="1"/>
    <cellStyle name="Followed Hyperlink" xfId="241" builtinId="9" hidden="1"/>
    <cellStyle name="Followed Hyperlink" xfId="246" builtinId="9" hidden="1"/>
    <cellStyle name="Followed Hyperlink" xfId="250" builtinId="9" hidden="1"/>
    <cellStyle name="Followed Hyperlink" xfId="258" builtinId="9" hidden="1"/>
    <cellStyle name="Followed Hyperlink" xfId="262" builtinId="9" hidden="1"/>
    <cellStyle name="Followed Hyperlink" xfId="266" builtinId="9" hidden="1"/>
    <cellStyle name="Followed Hyperlink" xfId="274" builtinId="9" hidden="1"/>
    <cellStyle name="Followed Hyperlink" xfId="278" builtinId="9" hidden="1"/>
    <cellStyle name="Followed Hyperlink" xfId="282" builtinId="9" hidden="1"/>
    <cellStyle name="Followed Hyperlink" xfId="290" builtinId="9" hidden="1"/>
    <cellStyle name="Followed Hyperlink" xfId="286" builtinId="9" hidden="1"/>
    <cellStyle name="Followed Hyperlink" xfId="270" builtinId="9" hidden="1"/>
    <cellStyle name="Followed Hyperlink" xfId="254" builtinId="9" hidden="1"/>
    <cellStyle name="Followed Hyperlink" xfId="237" builtinId="9" hidden="1"/>
    <cellStyle name="Followed Hyperlink" xfId="221" builtinId="9" hidden="1"/>
    <cellStyle name="Followed Hyperlink" xfId="205" builtinId="9" hidden="1"/>
    <cellStyle name="Followed Hyperlink" xfId="181" builtinId="9" hidden="1"/>
    <cellStyle name="Followed Hyperlink" xfId="185" builtinId="9" hidden="1"/>
    <cellStyle name="Followed Hyperlink" xfId="193" builtinId="9" hidden="1"/>
    <cellStyle name="Followed Hyperlink" xfId="197" builtinId="9" hidden="1"/>
    <cellStyle name="Followed Hyperlink" xfId="201" builtinId="9" hidden="1"/>
    <cellStyle name="Followed Hyperlink" xfId="189" builtinId="9" hidden="1"/>
    <cellStyle name="Followed Hyperlink" xfId="173" builtinId="9" hidden="1"/>
    <cellStyle name="Followed Hyperlink" xfId="177" builtinId="9" hidden="1"/>
    <cellStyle name="Followed Hyperlink" xfId="169" builtinId="9" hidden="1"/>
    <cellStyle name="Followed Hyperlink" xfId="165" builtinId="9"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4" builtinId="8" hidden="1"/>
    <cellStyle name="Hyperlink" xfId="116" builtinId="8" hidden="1"/>
    <cellStyle name="Hyperlink" xfId="100" builtinId="8" hidden="1"/>
    <cellStyle name="Hyperlink" xfId="126" builtinId="8" hidden="1"/>
    <cellStyle name="Hyperlink" xfId="96" builtinId="8" hidden="1"/>
    <cellStyle name="Hyperlink" xfId="98" builtinId="8" hidden="1"/>
    <cellStyle name="Hyperlink" xfId="102" builtinId="8" hidden="1"/>
    <cellStyle name="Hyperlink" xfId="106" builtinId="8" hidden="1"/>
    <cellStyle name="Hyperlink" xfId="92" builtinId="8" hidden="1"/>
    <cellStyle name="Hyperlink" xfId="94" builtinId="8" hidden="1"/>
    <cellStyle name="Hyperlink" xfId="90" builtinId="8" hidden="1"/>
    <cellStyle name="Hyperlink" xfId="88" builtinId="8" hidden="1"/>
    <cellStyle name="Hyperlink" xfId="104" builtinId="8" hidden="1"/>
    <cellStyle name="Hyperlink" xfId="122"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8" builtinId="8" hidden="1"/>
    <cellStyle name="Hyperlink" xfId="70" builtinId="8" hidden="1"/>
    <cellStyle name="Hyperlink" xfId="72" builtinId="8" hidden="1"/>
    <cellStyle name="Hyperlink" xfId="36" builtinId="8" hidden="1"/>
    <cellStyle name="Hyperlink" xfId="9" builtinId="8" hidden="1"/>
    <cellStyle name="Hyperlink" xfId="11" builtinId="8" hidden="1"/>
    <cellStyle name="Hyperlink" xfId="13" builtinId="8" hidden="1"/>
    <cellStyle name="Hyperlink" xfId="17" builtinId="8" hidden="1"/>
    <cellStyle name="Hyperlink" xfId="5" builtinId="8" hidden="1"/>
    <cellStyle name="Hyperlink" xfId="7" builtinId="8" hidden="1"/>
    <cellStyle name="Hyperlink" xfId="3" builtinId="8" hidden="1"/>
    <cellStyle name="Hyperlink" xfId="15" builtinId="8" hidden="1"/>
    <cellStyle name="Hyperlink" xfId="32" builtinId="8" hidden="1"/>
    <cellStyle name="Hyperlink" xfId="1" builtinId="8" hidden="1"/>
    <cellStyle name="Hyperlink" xfId="28" builtinId="8" hidden="1"/>
    <cellStyle name="Hyperlink" xfId="30" builtinId="8" hidden="1"/>
    <cellStyle name="Hyperlink" xfId="34" builtinId="8" hidden="1"/>
    <cellStyle name="Hyperlink" xfId="38" builtinId="8" hidden="1"/>
    <cellStyle name="Hyperlink" xfId="40" builtinId="8" hidden="1"/>
    <cellStyle name="Hyperlink" xfId="23" builtinId="8" hidden="1"/>
    <cellStyle name="Hyperlink" xfId="25" builtinId="8" hidden="1"/>
    <cellStyle name="Hyperlink" xfId="21" builtinId="8" hidden="1"/>
    <cellStyle name="Hyperlink" xfId="19" builtinId="8" hidden="1"/>
    <cellStyle name="Hyperlink" xfId="128" builtinId="8"/>
    <cellStyle name="Input" xfId="27" builtinId="20"/>
    <cellStyle name="Normal" xfId="0" builtinId="0"/>
    <cellStyle name="Output" xfId="320" builtinId="21"/>
    <cellStyle name="Percent" xfId="331" builtinId="5"/>
  </cellStyles>
  <dxfs count="21">
    <dxf>
      <font>
        <color auto="1"/>
      </font>
      <fill>
        <patternFill patternType="solid">
          <fgColor indexed="64"/>
          <bgColor rgb="FFFABF8F"/>
        </patternFill>
      </fill>
    </dxf>
    <dxf>
      <numFmt numFmtId="3" formatCode="#,##0"/>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E78:H84" totalsRowShown="0">
  <autoFilter ref="E78:H84" xr:uid="{00000000-0009-0000-0100-000001000000}"/>
  <tableColumns count="4">
    <tableColumn id="1" xr3:uid="{00000000-0010-0000-0000-000001000000}" name="Description"/>
    <tableColumn id="4" xr3:uid="{00000000-0010-0000-0000-000004000000}" name="Government recipients"/>
    <tableColumn id="2" xr3:uid="{00000000-0010-0000-0000-000002000000}" name="TOTAL"/>
    <tableColumn id="3" xr3:uid="{00000000-0010-0000-0000-000003000000}" name="Reconciled" dataDxfId="1">
      <calculatedColumnFormula>H70</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Ben.Toorabally@moorestephens.com" TargetMode="External"/><Relationship Id="rId2" Type="http://schemas.openxmlformats.org/officeDocument/2006/relationships/hyperlink" Target="https://eiti.org/malawi" TargetMode="External"/><Relationship Id="rId1" Type="http://schemas.openxmlformats.org/officeDocument/2006/relationships/hyperlink" Target="https://eiti.org/malawi"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resourcecontracts.org/search?q=&amp;country%5B%5D=mw" TargetMode="External"/><Relationship Id="rId1" Type="http://schemas.openxmlformats.org/officeDocument/2006/relationships/hyperlink" Target="http://portals.flexicadastre.com/malawi/"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abSelected="1" workbookViewId="0">
      <selection activeCell="B24" sqref="B24"/>
    </sheetView>
  </sheetViews>
  <sheetFormatPr defaultColWidth="3.5" defaultRowHeight="24" customHeight="1"/>
  <cols>
    <col min="1" max="1" width="3.5" style="39"/>
    <col min="2" max="2" width="30.375" style="39" customWidth="1"/>
    <col min="3" max="3" width="37.875" style="39" customWidth="1"/>
    <col min="4" max="4" width="85.875" style="39" customWidth="1"/>
    <col min="5" max="16384" width="3.5" style="39"/>
  </cols>
  <sheetData>
    <row r="1" spans="2:4" ht="15.95" customHeight="1"/>
    <row r="2" spans="2:4" ht="20.25">
      <c r="B2" s="201" t="s">
        <v>0</v>
      </c>
      <c r="C2" s="198"/>
      <c r="D2" s="198"/>
    </row>
    <row r="3" spans="2:4" ht="15.95" customHeight="1">
      <c r="B3" s="40"/>
      <c r="C3" s="40"/>
      <c r="D3" s="40"/>
    </row>
    <row r="4" spans="2:4" ht="15.95" customHeight="1">
      <c r="B4" s="37"/>
      <c r="C4" s="38"/>
      <c r="D4" s="38"/>
    </row>
    <row r="5" spans="2:4" ht="15.95" customHeight="1">
      <c r="B5" s="38" t="s">
        <v>1</v>
      </c>
      <c r="C5" s="38"/>
      <c r="D5" s="38"/>
    </row>
    <row r="6" spans="2:4" ht="15.95" customHeight="1">
      <c r="B6" s="202" t="s">
        <v>2</v>
      </c>
      <c r="C6" s="202"/>
      <c r="D6" s="202"/>
    </row>
    <row r="7" spans="2:4" ht="15.95" customHeight="1">
      <c r="B7" s="202"/>
      <c r="C7" s="202"/>
      <c r="D7" s="202"/>
    </row>
    <row r="8" spans="2:4" ht="15.95" customHeight="1">
      <c r="B8" s="197"/>
      <c r="C8" s="198"/>
      <c r="D8" s="198"/>
    </row>
    <row r="9" spans="2:4" ht="15.95" customHeight="1">
      <c r="B9" s="197" t="s">
        <v>3</v>
      </c>
      <c r="C9" s="198"/>
      <c r="D9" s="198"/>
    </row>
    <row r="10" spans="2:4" ht="15.95" customHeight="1">
      <c r="B10" s="197" t="s">
        <v>4</v>
      </c>
      <c r="C10" s="198"/>
      <c r="D10" s="198"/>
    </row>
    <row r="11" spans="2:4" ht="15.95" customHeight="1">
      <c r="B11" s="197"/>
      <c r="C11" s="198"/>
      <c r="D11" s="198"/>
    </row>
    <row r="12" spans="2:4" ht="15.95" customHeight="1">
      <c r="B12" s="197" t="s">
        <v>5</v>
      </c>
      <c r="C12" s="198"/>
      <c r="D12" s="198"/>
    </row>
    <row r="13" spans="2:4" ht="15.95" customHeight="1">
      <c r="B13" s="197" t="s">
        <v>6</v>
      </c>
      <c r="C13" s="198"/>
      <c r="D13" s="198"/>
    </row>
    <row r="14" spans="2:4" ht="15.95" customHeight="1">
      <c r="B14" s="197" t="s">
        <v>7</v>
      </c>
      <c r="C14" s="198"/>
      <c r="D14" s="198"/>
    </row>
    <row r="15" spans="2:4" ht="15.95" customHeight="1">
      <c r="B15" s="197" t="s">
        <v>8</v>
      </c>
      <c r="C15" s="198"/>
      <c r="D15" s="198"/>
    </row>
    <row r="16" spans="2:4" ht="15.95" customHeight="1">
      <c r="B16" s="197"/>
      <c r="C16" s="198"/>
      <c r="D16" s="198"/>
    </row>
    <row r="17" spans="2:4" ht="15.95" customHeight="1">
      <c r="B17" s="200" t="s">
        <v>9</v>
      </c>
      <c r="C17" s="198"/>
      <c r="D17" s="41"/>
    </row>
    <row r="18" spans="2:4" ht="15.95" customHeight="1">
      <c r="B18" s="199" t="s">
        <v>10</v>
      </c>
      <c r="C18" s="198"/>
      <c r="D18" s="41"/>
    </row>
    <row r="19" spans="2:4" ht="15.95" customHeight="1">
      <c r="B19" s="42"/>
      <c r="C19" s="42"/>
      <c r="D19" s="42"/>
    </row>
    <row r="20" spans="2:4" ht="15.95" customHeight="1">
      <c r="B20" s="41"/>
      <c r="C20" s="41"/>
      <c r="D20" s="41"/>
    </row>
    <row r="21" spans="2:4" ht="15.95" customHeight="1">
      <c r="B21" s="41" t="s">
        <v>11</v>
      </c>
      <c r="C21" s="41"/>
      <c r="D21" s="115" t="s">
        <v>12</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topLeftCell="A23" zoomScale="120" zoomScaleNormal="120" workbookViewId="0">
      <selection activeCell="E36" sqref="E36"/>
    </sheetView>
  </sheetViews>
  <sheetFormatPr defaultColWidth="3.5" defaultRowHeight="24" customHeight="1"/>
  <cols>
    <col min="1" max="1" width="3.5" style="19"/>
    <col min="2" max="2" width="33.5" style="19" customWidth="1"/>
    <col min="3" max="3" width="27" style="19" customWidth="1"/>
    <col min="4" max="4" width="60.375" style="19" customWidth="1"/>
    <col min="5" max="5" width="38.375" style="20" customWidth="1"/>
    <col min="6" max="16384" width="3.5" style="19"/>
  </cols>
  <sheetData>
    <row r="1" spans="2:5" ht="15.95" customHeight="1">
      <c r="D1" s="19" t="s">
        <v>13</v>
      </c>
      <c r="E1" s="19"/>
    </row>
    <row r="2" spans="2:5" ht="24.95" customHeight="1">
      <c r="B2" s="21" t="s">
        <v>14</v>
      </c>
      <c r="E2" s="19"/>
    </row>
    <row r="3" spans="2:5" ht="15.95" customHeight="1">
      <c r="B3" s="36" t="s">
        <v>13</v>
      </c>
      <c r="E3" s="19"/>
    </row>
    <row r="4" spans="2:5" ht="15.95" customHeight="1" thickBot="1">
      <c r="D4" s="43" t="s">
        <v>15</v>
      </c>
      <c r="E4" s="43" t="s">
        <v>16</v>
      </c>
    </row>
    <row r="5" spans="2:5" ht="15.95" customHeight="1" thickTop="1">
      <c r="B5" s="23" t="s">
        <v>17</v>
      </c>
      <c r="C5" s="30"/>
      <c r="D5" s="46" t="s">
        <v>18</v>
      </c>
      <c r="E5" s="110"/>
    </row>
    <row r="6" spans="2:5" ht="15.95" customHeight="1">
      <c r="B6" s="25" t="s">
        <v>19</v>
      </c>
      <c r="C6" s="23" t="s">
        <v>20</v>
      </c>
      <c r="D6" s="47">
        <v>43647</v>
      </c>
      <c r="E6" s="110"/>
    </row>
    <row r="7" spans="2:5" ht="15.95" customHeight="1">
      <c r="B7" s="24"/>
      <c r="C7" s="23" t="s">
        <v>21</v>
      </c>
      <c r="D7" s="47">
        <v>44012</v>
      </c>
      <c r="E7" s="110"/>
    </row>
    <row r="8" spans="2:5" ht="15.95" customHeight="1">
      <c r="B8" s="23" t="s">
        <v>22</v>
      </c>
      <c r="C8" s="22"/>
      <c r="D8" s="48" t="s">
        <v>23</v>
      </c>
      <c r="E8" s="110"/>
    </row>
    <row r="9" spans="2:5" ht="15.95" customHeight="1">
      <c r="B9" s="23" t="s">
        <v>24</v>
      </c>
      <c r="C9" s="23"/>
      <c r="D9" s="47">
        <v>44561</v>
      </c>
      <c r="E9" s="110"/>
    </row>
    <row r="10" spans="2:5" ht="15.95" customHeight="1">
      <c r="B10" s="25" t="s">
        <v>25</v>
      </c>
      <c r="C10" s="23" t="s">
        <v>26</v>
      </c>
      <c r="D10" s="48" t="s">
        <v>27</v>
      </c>
      <c r="E10" s="110"/>
    </row>
    <row r="11" spans="2:5" ht="15.95" customHeight="1">
      <c r="B11" s="33" t="s">
        <v>28</v>
      </c>
      <c r="C11" s="23" t="s">
        <v>29</v>
      </c>
      <c r="D11" s="48" t="s">
        <v>27</v>
      </c>
      <c r="E11" s="110"/>
    </row>
    <row r="12" spans="2:5" ht="15.95" customHeight="1">
      <c r="B12" s="24"/>
      <c r="C12" s="23" t="s">
        <v>30</v>
      </c>
      <c r="D12" s="48" t="s">
        <v>27</v>
      </c>
      <c r="E12" s="110"/>
    </row>
    <row r="13" spans="2:5" ht="15.95" customHeight="1">
      <c r="B13" s="24"/>
      <c r="C13" s="23" t="s">
        <v>31</v>
      </c>
      <c r="D13" s="48" t="s">
        <v>32</v>
      </c>
      <c r="E13" s="110"/>
    </row>
    <row r="14" spans="2:5" ht="15.95" customHeight="1">
      <c r="B14" s="25" t="s">
        <v>33</v>
      </c>
      <c r="C14" s="25" t="s">
        <v>34</v>
      </c>
      <c r="D14" s="131" t="s">
        <v>35</v>
      </c>
      <c r="E14" s="110"/>
    </row>
    <row r="15" spans="2:5" ht="15.95" customHeight="1">
      <c r="B15" s="33" t="s">
        <v>36</v>
      </c>
      <c r="C15" s="30" t="s">
        <v>37</v>
      </c>
      <c r="D15" s="132" t="s">
        <v>35</v>
      </c>
      <c r="E15" s="110"/>
    </row>
    <row r="16" spans="2:5" ht="15.95" customHeight="1">
      <c r="C16" s="22" t="s">
        <v>38</v>
      </c>
      <c r="D16" s="49"/>
      <c r="E16" s="110"/>
    </row>
    <row r="17" spans="2:5" ht="15.95" customHeight="1">
      <c r="B17" s="23" t="s">
        <v>39</v>
      </c>
      <c r="C17" s="23"/>
      <c r="D17" s="48">
        <v>5</v>
      </c>
      <c r="E17" s="110"/>
    </row>
    <row r="18" spans="2:5" ht="15.95" customHeight="1">
      <c r="B18" s="23" t="s">
        <v>40</v>
      </c>
      <c r="C18" s="23"/>
      <c r="D18" s="48">
        <v>17</v>
      </c>
      <c r="E18" s="110"/>
    </row>
    <row r="19" spans="2:5" ht="15.95" customHeight="1">
      <c r="B19" s="25" t="s">
        <v>41</v>
      </c>
      <c r="C19" s="23" t="s">
        <v>42</v>
      </c>
      <c r="D19" s="47" t="s">
        <v>43</v>
      </c>
      <c r="E19" s="110"/>
    </row>
    <row r="20" spans="2:5" ht="15.95" customHeight="1">
      <c r="B20" s="24"/>
      <c r="C20" s="23" t="s">
        <v>44</v>
      </c>
      <c r="D20" s="48">
        <v>725</v>
      </c>
      <c r="E20" s="110"/>
    </row>
    <row r="21" spans="2:5" ht="15.95" customHeight="1">
      <c r="B21" s="25" t="s">
        <v>45</v>
      </c>
      <c r="C21" s="23" t="s">
        <v>46</v>
      </c>
      <c r="D21" s="48" t="s">
        <v>27</v>
      </c>
      <c r="E21" s="110"/>
    </row>
    <row r="22" spans="2:5" ht="15.95" customHeight="1">
      <c r="B22" s="33" t="s">
        <v>47</v>
      </c>
      <c r="C22" s="23" t="s">
        <v>48</v>
      </c>
      <c r="D22" s="48" t="s">
        <v>27</v>
      </c>
      <c r="E22" s="110"/>
    </row>
    <row r="23" spans="2:5" ht="15.95" customHeight="1">
      <c r="B23" s="24"/>
      <c r="C23" s="25" t="s">
        <v>49</v>
      </c>
      <c r="D23" s="48" t="s">
        <v>50</v>
      </c>
      <c r="E23" s="110"/>
    </row>
    <row r="24" spans="2:5" ht="15.95" customHeight="1">
      <c r="B24" s="25" t="s">
        <v>51</v>
      </c>
      <c r="C24" s="23" t="s">
        <v>52</v>
      </c>
      <c r="D24" s="86" t="s">
        <v>53</v>
      </c>
      <c r="E24" s="110"/>
    </row>
    <row r="25" spans="2:5" ht="15.95" customHeight="1">
      <c r="B25" s="24"/>
      <c r="C25" s="23" t="s">
        <v>54</v>
      </c>
      <c r="D25" s="87" t="s">
        <v>23</v>
      </c>
      <c r="E25" s="110"/>
    </row>
    <row r="26" spans="2:5" ht="15.95" customHeight="1" thickBot="1">
      <c r="B26" s="22"/>
      <c r="C26" s="23" t="s">
        <v>55</v>
      </c>
      <c r="D26" s="133" t="s">
        <v>56</v>
      </c>
      <c r="E26" s="110"/>
    </row>
    <row r="27" spans="2:5" ht="15.95" customHeight="1" thickTop="1">
      <c r="B27" s="24"/>
      <c r="C27" s="24"/>
      <c r="D27" s="32"/>
      <c r="E27" s="19"/>
    </row>
    <row r="28" spans="2:5" ht="15.95" customHeight="1">
      <c r="B28" s="24"/>
      <c r="C28" s="24"/>
      <c r="D28" s="32"/>
    </row>
    <row r="29" spans="2:5" ht="15.95" customHeight="1"/>
    <row r="30" spans="2:5" ht="15.95" customHeight="1">
      <c r="E30" s="19"/>
    </row>
    <row r="31" spans="2:5" ht="15.95" customHeight="1">
      <c r="E31" s="19"/>
    </row>
    <row r="32" spans="2:5" ht="15.95" customHeight="1">
      <c r="E32" s="19"/>
    </row>
    <row r="33" spans="5:5" ht="15.95" customHeight="1">
      <c r="E33" s="19"/>
    </row>
    <row r="34" spans="5:5" ht="15.95" customHeight="1">
      <c r="E34" s="19"/>
    </row>
    <row r="35" spans="5:5" ht="15.95" customHeight="1">
      <c r="E35" s="19"/>
    </row>
    <row r="36" spans="5:5" ht="15.95" customHeight="1"/>
  </sheetData>
  <dataValidations count="2">
    <dataValidation allowBlank="1" sqref="D9 D19:D20 D6:D7"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location="eiti-reports-and-other-key-documents" xr:uid="{00000000-0004-0000-0100-000000000000}"/>
    <hyperlink ref="D15" r:id="rId2" location="eiti-reports-and-other-key-documents" xr:uid="{00000000-0004-0000-0100-000001000000}"/>
    <hyperlink ref="D26" r:id="rId3" display="Ben.Toorabally@moorestephens.com" xr:uid="{00000000-0004-0000-0100-000002000000}"/>
  </hyperlinks>
  <pageMargins left="0.75" right="0.75" top="1" bottom="1" header="0.5" footer="0.5"/>
  <pageSetup paperSize="9" scale="66" orientation="landscape" horizontalDpi="2400" verticalDpi="2400"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4"/>
  <sheetViews>
    <sheetView showGridLines="0" topLeftCell="A62" zoomScaleNormal="100" zoomScalePageLayoutView="150" workbookViewId="0">
      <selection activeCell="D68" sqref="D68"/>
    </sheetView>
  </sheetViews>
  <sheetFormatPr defaultColWidth="3.5" defaultRowHeight="12.75"/>
  <cols>
    <col min="1" max="1" width="3.5" style="19"/>
    <col min="2" max="2" width="42.125" style="19" customWidth="1"/>
    <col min="3" max="3" width="37.375" style="19" customWidth="1"/>
    <col min="4" max="4" width="19.75" style="19" customWidth="1"/>
    <col min="5" max="5" width="16.75" style="19" customWidth="1"/>
    <col min="6" max="6" width="36.375" style="19" customWidth="1"/>
    <col min="7" max="7" width="34.25" style="20" customWidth="1"/>
    <col min="8" max="8" width="46.5" style="20" customWidth="1"/>
    <col min="9" max="9" width="11.25" style="19" customWidth="1"/>
    <col min="10" max="10" width="8.75" style="19" bestFit="1" customWidth="1"/>
    <col min="11" max="16384" width="3.5" style="19"/>
  </cols>
  <sheetData>
    <row r="1" spans="1:10">
      <c r="A1" s="19" t="s">
        <v>13</v>
      </c>
    </row>
    <row r="2" spans="1:10" ht="26.25">
      <c r="B2" s="21" t="s">
        <v>57</v>
      </c>
      <c r="C2" s="34"/>
      <c r="E2" s="43"/>
    </row>
    <row r="3" spans="1:10">
      <c r="B3" s="111"/>
      <c r="E3" s="43"/>
    </row>
    <row r="4" spans="1:10" ht="13.5" thickBot="1">
      <c r="D4" s="43" t="s">
        <v>15</v>
      </c>
      <c r="E4" s="43" t="s">
        <v>58</v>
      </c>
      <c r="F4" s="44" t="s">
        <v>59</v>
      </c>
      <c r="G4" s="43" t="s">
        <v>16</v>
      </c>
      <c r="H4" s="26"/>
    </row>
    <row r="5" spans="1:10" ht="76.5">
      <c r="B5" s="25" t="s">
        <v>60</v>
      </c>
      <c r="C5" s="118" t="s">
        <v>61</v>
      </c>
      <c r="D5" s="134">
        <v>11972000000</v>
      </c>
      <c r="E5" s="119" t="s">
        <v>62</v>
      </c>
      <c r="F5" s="120" t="s">
        <v>63</v>
      </c>
      <c r="G5" s="112" t="s">
        <v>64</v>
      </c>
      <c r="I5" s="184"/>
      <c r="J5" s="184"/>
    </row>
    <row r="6" spans="1:10" ht="57" customHeight="1">
      <c r="B6" s="114" t="s">
        <v>65</v>
      </c>
      <c r="C6" s="23" t="s">
        <v>66</v>
      </c>
      <c r="D6" s="135">
        <v>1400042000000</v>
      </c>
      <c r="E6" s="117" t="s">
        <v>62</v>
      </c>
      <c r="F6" s="121" t="s">
        <v>67</v>
      </c>
      <c r="G6" s="112" t="s">
        <v>68</v>
      </c>
      <c r="I6" s="184"/>
      <c r="J6" s="184"/>
    </row>
    <row r="7" spans="1:10">
      <c r="C7" s="118" t="s">
        <v>69</v>
      </c>
      <c r="D7" s="135">
        <v>18710992668</v>
      </c>
      <c r="E7" s="117" t="s">
        <v>62</v>
      </c>
      <c r="F7" s="121" t="s">
        <v>70</v>
      </c>
      <c r="G7" s="112"/>
      <c r="I7" s="184"/>
      <c r="J7" s="184"/>
    </row>
    <row r="8" spans="1:10" ht="25.5">
      <c r="B8" s="24"/>
      <c r="C8" s="23" t="s">
        <v>71</v>
      </c>
      <c r="D8" s="135">
        <f>1096798.3*1000000</f>
        <v>1096798300000</v>
      </c>
      <c r="E8" s="117" t="s">
        <v>62</v>
      </c>
      <c r="F8" s="121" t="s">
        <v>72</v>
      </c>
      <c r="G8" s="112"/>
    </row>
    <row r="9" spans="1:10" ht="38.25">
      <c r="B9" s="24"/>
      <c r="C9" s="23" t="s">
        <v>73</v>
      </c>
      <c r="D9" s="135" t="s">
        <v>74</v>
      </c>
      <c r="E9" s="117" t="s">
        <v>75</v>
      </c>
      <c r="F9" s="121" t="s">
        <v>76</v>
      </c>
      <c r="G9" s="112" t="s">
        <v>77</v>
      </c>
      <c r="I9" s="184">
        <v>807</v>
      </c>
    </row>
    <row r="10" spans="1:10">
      <c r="B10" s="25" t="s">
        <v>78</v>
      </c>
      <c r="C10" s="23" t="s">
        <v>79</v>
      </c>
      <c r="D10" s="136">
        <v>0</v>
      </c>
      <c r="E10" s="117" t="s">
        <v>80</v>
      </c>
      <c r="F10" s="121" t="s">
        <v>81</v>
      </c>
      <c r="G10" s="112"/>
      <c r="I10" s="184">
        <v>847</v>
      </c>
    </row>
    <row r="11" spans="1:10">
      <c r="B11" s="113" t="s">
        <v>65</v>
      </c>
      <c r="C11" s="23" t="s">
        <v>82</v>
      </c>
      <c r="D11" s="136">
        <v>0</v>
      </c>
      <c r="E11" s="117" t="s">
        <v>80</v>
      </c>
      <c r="F11" s="121" t="s">
        <v>81</v>
      </c>
      <c r="G11" s="112"/>
    </row>
    <row r="12" spans="1:10" ht="25.5">
      <c r="B12" s="194"/>
      <c r="C12" s="23" t="s">
        <v>83</v>
      </c>
      <c r="D12" s="136">
        <v>1050209</v>
      </c>
      <c r="E12" s="117" t="s">
        <v>84</v>
      </c>
      <c r="F12" s="121" t="s">
        <v>81</v>
      </c>
      <c r="G12" s="112" t="s">
        <v>85</v>
      </c>
      <c r="I12" s="185">
        <f>I10+I9</f>
        <v>1654</v>
      </c>
    </row>
    <row r="13" spans="1:10" ht="25.5">
      <c r="B13" s="194"/>
      <c r="C13" s="23" t="s">
        <v>86</v>
      </c>
      <c r="D13" s="136">
        <v>3794000000</v>
      </c>
      <c r="E13" s="117" t="s">
        <v>43</v>
      </c>
      <c r="F13" s="121" t="s">
        <v>81</v>
      </c>
      <c r="G13" s="112" t="s">
        <v>85</v>
      </c>
      <c r="I13" s="185">
        <f>I12/2</f>
        <v>827</v>
      </c>
    </row>
    <row r="14" spans="1:10" ht="25.5">
      <c r="B14" s="194"/>
      <c r="C14" s="23" t="s">
        <v>87</v>
      </c>
      <c r="D14" s="136">
        <v>26713</v>
      </c>
      <c r="E14" s="117" t="s">
        <v>84</v>
      </c>
      <c r="F14" s="121" t="s">
        <v>81</v>
      </c>
      <c r="G14" s="112" t="s">
        <v>85</v>
      </c>
    </row>
    <row r="15" spans="1:10" ht="25.5">
      <c r="B15" s="194"/>
      <c r="C15" s="23" t="s">
        <v>88</v>
      </c>
      <c r="D15" s="136">
        <v>1029000000</v>
      </c>
      <c r="E15" s="117" t="s">
        <v>43</v>
      </c>
      <c r="F15" s="121" t="s">
        <v>81</v>
      </c>
      <c r="G15" s="112" t="s">
        <v>85</v>
      </c>
    </row>
    <row r="16" spans="1:10" ht="25.5">
      <c r="B16" s="194"/>
      <c r="C16" s="23" t="s">
        <v>89</v>
      </c>
      <c r="D16" s="136">
        <v>723</v>
      </c>
      <c r="E16" s="117" t="s">
        <v>84</v>
      </c>
      <c r="F16" s="121" t="s">
        <v>81</v>
      </c>
      <c r="G16" s="112" t="s">
        <v>85</v>
      </c>
    </row>
    <row r="17" spans="2:7" ht="25.5">
      <c r="B17" s="194"/>
      <c r="C17" s="23" t="s">
        <v>90</v>
      </c>
      <c r="D17" s="136">
        <v>13000000</v>
      </c>
      <c r="E17" s="117" t="s">
        <v>43</v>
      </c>
      <c r="F17" s="121" t="s">
        <v>81</v>
      </c>
      <c r="G17" s="112" t="s">
        <v>85</v>
      </c>
    </row>
    <row r="18" spans="2:7" ht="25.5">
      <c r="B18" s="194"/>
      <c r="C18" s="23" t="s">
        <v>91</v>
      </c>
      <c r="D18" s="136">
        <v>3340</v>
      </c>
      <c r="E18" s="117" t="s">
        <v>84</v>
      </c>
      <c r="F18" s="121" t="s">
        <v>81</v>
      </c>
      <c r="G18" s="112" t="s">
        <v>85</v>
      </c>
    </row>
    <row r="19" spans="2:7" ht="25.5">
      <c r="B19" s="194"/>
      <c r="C19" s="23" t="s">
        <v>92</v>
      </c>
      <c r="D19" s="136">
        <v>9000000</v>
      </c>
      <c r="E19" s="117" t="s">
        <v>43</v>
      </c>
      <c r="F19" s="121" t="s">
        <v>81</v>
      </c>
      <c r="G19" s="112" t="s">
        <v>85</v>
      </c>
    </row>
    <row r="20" spans="2:7" ht="25.5">
      <c r="B20" s="194"/>
      <c r="C20" s="23" t="s">
        <v>93</v>
      </c>
      <c r="D20" s="136">
        <v>266626</v>
      </c>
      <c r="E20" s="117" t="s">
        <v>84</v>
      </c>
      <c r="F20" s="121" t="s">
        <v>81</v>
      </c>
      <c r="G20" s="112" t="s">
        <v>85</v>
      </c>
    </row>
    <row r="21" spans="2:7" ht="25.5">
      <c r="B21" s="194"/>
      <c r="C21" s="23" t="s">
        <v>94</v>
      </c>
      <c r="D21" s="136">
        <v>644000000</v>
      </c>
      <c r="E21" s="117" t="s">
        <v>43</v>
      </c>
      <c r="F21" s="121" t="s">
        <v>81</v>
      </c>
      <c r="G21" s="112" t="s">
        <v>85</v>
      </c>
    </row>
    <row r="22" spans="2:7">
      <c r="B22" s="25" t="s">
        <v>95</v>
      </c>
      <c r="C22" s="154" t="s">
        <v>79</v>
      </c>
      <c r="D22" s="136">
        <v>0</v>
      </c>
      <c r="E22" s="117" t="s">
        <v>80</v>
      </c>
      <c r="F22" s="121" t="s">
        <v>96</v>
      </c>
      <c r="G22" s="112"/>
    </row>
    <row r="23" spans="2:7">
      <c r="B23" s="113" t="s">
        <v>65</v>
      </c>
      <c r="C23" s="154" t="s">
        <v>82</v>
      </c>
      <c r="D23" s="136">
        <v>0</v>
      </c>
      <c r="E23" s="117" t="s">
        <v>97</v>
      </c>
      <c r="F23" s="121" t="s">
        <v>96</v>
      </c>
      <c r="G23" s="112"/>
    </row>
    <row r="24" spans="2:7">
      <c r="B24" s="194"/>
      <c r="C24" s="154" t="s">
        <v>83</v>
      </c>
      <c r="D24" s="136">
        <v>0</v>
      </c>
      <c r="E24" s="117" t="s">
        <v>84</v>
      </c>
      <c r="F24" s="121" t="s">
        <v>96</v>
      </c>
      <c r="G24" s="112"/>
    </row>
    <row r="25" spans="2:7">
      <c r="B25" s="194"/>
      <c r="C25" s="154" t="s">
        <v>86</v>
      </c>
      <c r="D25" s="136">
        <v>0</v>
      </c>
      <c r="E25" s="117" t="s">
        <v>43</v>
      </c>
      <c r="F25" s="121" t="s">
        <v>96</v>
      </c>
      <c r="G25" s="112"/>
    </row>
    <row r="26" spans="2:7">
      <c r="B26" s="194"/>
      <c r="C26" s="154" t="s">
        <v>98</v>
      </c>
      <c r="D26" s="186" t="s">
        <v>99</v>
      </c>
      <c r="E26" s="117" t="s">
        <v>84</v>
      </c>
      <c r="F26" s="121" t="s">
        <v>96</v>
      </c>
      <c r="G26" s="112"/>
    </row>
    <row r="27" spans="2:7">
      <c r="B27" s="194"/>
      <c r="C27" s="154" t="s">
        <v>100</v>
      </c>
      <c r="D27" s="136">
        <f>190.43*1000000</f>
        <v>190430000</v>
      </c>
      <c r="E27" s="117" t="s">
        <v>43</v>
      </c>
      <c r="F27" s="121" t="s">
        <v>96</v>
      </c>
      <c r="G27" s="112"/>
    </row>
    <row r="28" spans="2:7">
      <c r="B28" s="194"/>
      <c r="C28" s="154" t="s">
        <v>101</v>
      </c>
      <c r="D28" s="136">
        <v>0</v>
      </c>
      <c r="E28" s="117" t="s">
        <v>43</v>
      </c>
      <c r="F28" s="121" t="s">
        <v>102</v>
      </c>
      <c r="G28" s="112"/>
    </row>
    <row r="29" spans="2:7">
      <c r="B29" s="194"/>
      <c r="C29" s="154" t="s">
        <v>103</v>
      </c>
      <c r="D29" s="136">
        <v>2740</v>
      </c>
      <c r="E29" s="117" t="s">
        <v>84</v>
      </c>
      <c r="F29" s="121" t="s">
        <v>96</v>
      </c>
      <c r="G29" s="112"/>
    </row>
    <row r="30" spans="2:7">
      <c r="B30" s="194"/>
      <c r="C30" s="154" t="s">
        <v>104</v>
      </c>
      <c r="D30" s="136">
        <f>540*1000000</f>
        <v>540000000</v>
      </c>
      <c r="E30" s="117" t="s">
        <v>43</v>
      </c>
      <c r="F30" s="121" t="s">
        <v>96</v>
      </c>
      <c r="G30" s="112"/>
    </row>
    <row r="31" spans="2:7">
      <c r="B31" s="194"/>
      <c r="C31" s="154" t="s">
        <v>105</v>
      </c>
      <c r="D31" s="136">
        <v>52.5</v>
      </c>
      <c r="E31" s="117" t="s">
        <v>84</v>
      </c>
      <c r="F31" s="121" t="s">
        <v>96</v>
      </c>
      <c r="G31" s="112"/>
    </row>
    <row r="32" spans="2:7">
      <c r="B32" s="194"/>
      <c r="C32" s="154" t="s">
        <v>106</v>
      </c>
      <c r="D32" s="136">
        <f>0.16*1000000</f>
        <v>160000</v>
      </c>
      <c r="E32" s="117" t="s">
        <v>43</v>
      </c>
      <c r="F32" s="121" t="s">
        <v>96</v>
      </c>
      <c r="G32" s="112"/>
    </row>
    <row r="33" spans="2:8">
      <c r="B33" s="194"/>
      <c r="C33" s="154" t="s">
        <v>107</v>
      </c>
      <c r="D33" s="136">
        <v>4650</v>
      </c>
      <c r="E33" s="117" t="s">
        <v>84</v>
      </c>
      <c r="F33" s="121" t="s">
        <v>96</v>
      </c>
      <c r="G33" s="112"/>
    </row>
    <row r="34" spans="2:8">
      <c r="B34" s="194"/>
      <c r="C34" s="154" t="s">
        <v>108</v>
      </c>
      <c r="D34" s="136">
        <f>6078.38*1000000</f>
        <v>6078380000</v>
      </c>
      <c r="E34" s="117" t="s">
        <v>43</v>
      </c>
      <c r="F34" s="121" t="s">
        <v>96</v>
      </c>
      <c r="G34" s="112"/>
    </row>
    <row r="35" spans="2:8">
      <c r="B35" s="194"/>
      <c r="C35" s="154" t="s">
        <v>109</v>
      </c>
      <c r="D35" s="136">
        <v>44</v>
      </c>
      <c r="E35" s="117" t="s">
        <v>84</v>
      </c>
      <c r="F35" s="121" t="s">
        <v>96</v>
      </c>
      <c r="G35" s="112"/>
    </row>
    <row r="36" spans="2:8">
      <c r="B36" s="194"/>
      <c r="C36" s="154" t="s">
        <v>110</v>
      </c>
      <c r="D36" s="136">
        <f>11*1000000</f>
        <v>11000000</v>
      </c>
      <c r="E36" s="117" t="s">
        <v>43</v>
      </c>
      <c r="F36" s="121" t="s">
        <v>96</v>
      </c>
      <c r="G36" s="112"/>
    </row>
    <row r="37" spans="2:8">
      <c r="B37" s="194"/>
      <c r="C37" s="154" t="s">
        <v>111</v>
      </c>
      <c r="D37" s="136">
        <v>2678732588</v>
      </c>
      <c r="E37" s="117" t="s">
        <v>43</v>
      </c>
      <c r="F37" s="121" t="s">
        <v>112</v>
      </c>
      <c r="G37" s="112"/>
    </row>
    <row r="38" spans="2:8">
      <c r="B38" s="194"/>
      <c r="C38" s="154" t="s">
        <v>113</v>
      </c>
      <c r="D38" s="136">
        <v>118760</v>
      </c>
      <c r="E38" s="117" t="s">
        <v>114</v>
      </c>
      <c r="F38" s="121" t="s">
        <v>115</v>
      </c>
      <c r="G38" s="112"/>
    </row>
    <row r="39" spans="2:8">
      <c r="B39" s="194"/>
      <c r="C39" s="154" t="s">
        <v>116</v>
      </c>
      <c r="D39" s="136">
        <v>1940578808</v>
      </c>
      <c r="E39" s="117" t="s">
        <v>43</v>
      </c>
      <c r="F39" s="121" t="s">
        <v>115</v>
      </c>
      <c r="G39" s="112"/>
    </row>
    <row r="40" spans="2:8">
      <c r="B40" s="194"/>
      <c r="C40" s="154" t="s">
        <v>117</v>
      </c>
      <c r="D40" s="136">
        <v>940</v>
      </c>
      <c r="E40" s="117" t="s">
        <v>118</v>
      </c>
      <c r="F40" s="121" t="s">
        <v>115</v>
      </c>
      <c r="G40" s="112"/>
    </row>
    <row r="41" spans="2:8">
      <c r="B41" s="194"/>
      <c r="C41" s="154" t="s">
        <v>119</v>
      </c>
      <c r="D41" s="136">
        <v>310200000</v>
      </c>
      <c r="E41" s="117" t="s">
        <v>43</v>
      </c>
      <c r="F41" s="121" t="s">
        <v>115</v>
      </c>
      <c r="G41" s="112"/>
    </row>
    <row r="42" spans="2:8">
      <c r="B42" s="194"/>
      <c r="C42" s="154" t="s">
        <v>120</v>
      </c>
      <c r="D42" s="136">
        <v>970200</v>
      </c>
      <c r="E42" s="117" t="s">
        <v>121</v>
      </c>
      <c r="F42" s="121" t="s">
        <v>115</v>
      </c>
      <c r="G42" s="112"/>
    </row>
    <row r="43" spans="2:8">
      <c r="B43" s="194"/>
      <c r="C43" s="154" t="s">
        <v>122</v>
      </c>
      <c r="D43" s="136">
        <v>1025462592</v>
      </c>
      <c r="E43" s="117" t="s">
        <v>43</v>
      </c>
      <c r="F43" s="121" t="s">
        <v>115</v>
      </c>
      <c r="G43" s="112"/>
    </row>
    <row r="44" spans="2:8">
      <c r="B44" s="194"/>
      <c r="C44" s="154" t="s">
        <v>123</v>
      </c>
      <c r="D44" s="136">
        <v>32000</v>
      </c>
      <c r="E44" s="117" t="s">
        <v>121</v>
      </c>
      <c r="F44" s="121" t="s">
        <v>115</v>
      </c>
      <c r="G44" s="112"/>
    </row>
    <row r="45" spans="2:8">
      <c r="B45" s="194"/>
      <c r="C45" s="154" t="s">
        <v>124</v>
      </c>
      <c r="D45" s="136">
        <v>58055272</v>
      </c>
      <c r="E45" s="117" t="s">
        <v>43</v>
      </c>
      <c r="F45" s="121" t="s">
        <v>115</v>
      </c>
      <c r="G45" s="112"/>
    </row>
    <row r="46" spans="2:8" ht="8.25" customHeight="1">
      <c r="B46" s="195"/>
      <c r="C46" s="23"/>
      <c r="D46" s="136"/>
      <c r="E46" s="117"/>
      <c r="F46" s="121"/>
      <c r="G46" s="112"/>
    </row>
    <row r="47" spans="2:8" ht="25.5">
      <c r="B47" s="24" t="s">
        <v>125</v>
      </c>
      <c r="C47" s="118" t="s">
        <v>126</v>
      </c>
      <c r="D47" s="205" t="s">
        <v>127</v>
      </c>
      <c r="E47" s="206"/>
      <c r="F47" s="121"/>
      <c r="G47" s="112"/>
      <c r="H47" s="19"/>
    </row>
    <row r="48" spans="2:8">
      <c r="B48" s="33" t="s">
        <v>128</v>
      </c>
      <c r="C48" s="23" t="s">
        <v>129</v>
      </c>
      <c r="D48" s="203"/>
      <c r="E48" s="204"/>
      <c r="F48" s="122"/>
      <c r="G48" s="112"/>
      <c r="H48" s="19"/>
    </row>
    <row r="49" spans="2:8" ht="25.5">
      <c r="B49" s="24"/>
      <c r="C49" s="118" t="s">
        <v>130</v>
      </c>
      <c r="D49" s="203"/>
      <c r="E49" s="204"/>
      <c r="F49" s="123"/>
      <c r="G49" s="112"/>
      <c r="H49" s="19"/>
    </row>
    <row r="50" spans="2:8" ht="25.5">
      <c r="B50" s="33"/>
      <c r="C50" s="118" t="s">
        <v>131</v>
      </c>
      <c r="D50" s="203"/>
      <c r="E50" s="204"/>
      <c r="F50" s="123"/>
      <c r="G50" s="112"/>
      <c r="H50" s="19"/>
    </row>
    <row r="51" spans="2:8" ht="38.25">
      <c r="B51" s="28" t="s">
        <v>132</v>
      </c>
      <c r="C51" s="29" t="s">
        <v>133</v>
      </c>
      <c r="D51" s="205" t="s">
        <v>134</v>
      </c>
      <c r="E51" s="206"/>
      <c r="F51" s="141"/>
      <c r="G51" s="112" t="s">
        <v>135</v>
      </c>
      <c r="H51" s="19"/>
    </row>
    <row r="52" spans="2:8" ht="15.75">
      <c r="B52" s="33" t="s">
        <v>136</v>
      </c>
      <c r="C52" s="29" t="s">
        <v>137</v>
      </c>
      <c r="D52" s="205" t="s">
        <v>138</v>
      </c>
      <c r="E52" s="206"/>
      <c r="F52" s="145" t="s">
        <v>139</v>
      </c>
      <c r="G52" s="112"/>
      <c r="H52" s="19"/>
    </row>
    <row r="53" spans="2:8" ht="25.5">
      <c r="B53" s="27"/>
      <c r="C53" s="118" t="s">
        <v>140</v>
      </c>
      <c r="D53" s="207" t="s">
        <v>141</v>
      </c>
      <c r="E53" s="208"/>
      <c r="F53" s="142" t="s">
        <v>142</v>
      </c>
      <c r="G53" s="112"/>
      <c r="H53" s="19"/>
    </row>
    <row r="54" spans="2:8" ht="25.5">
      <c r="B54" s="28" t="s">
        <v>143</v>
      </c>
      <c r="C54" s="153" t="s">
        <v>144</v>
      </c>
      <c r="D54" s="205" t="s">
        <v>145</v>
      </c>
      <c r="E54" s="206"/>
      <c r="F54" s="121" t="s">
        <v>146</v>
      </c>
      <c r="G54" s="112"/>
      <c r="H54" s="19"/>
    </row>
    <row r="55" spans="2:8">
      <c r="B55" s="28" t="s">
        <v>147</v>
      </c>
      <c r="C55" s="29" t="s">
        <v>148</v>
      </c>
      <c r="D55" s="203" t="s">
        <v>134</v>
      </c>
      <c r="E55" s="204"/>
      <c r="F55" s="123"/>
      <c r="G55" s="112"/>
      <c r="H55" s="19"/>
    </row>
    <row r="56" spans="2:8" ht="27" customHeight="1">
      <c r="B56" s="28" t="s">
        <v>149</v>
      </c>
      <c r="C56" s="153" t="s">
        <v>150</v>
      </c>
      <c r="D56" s="209" t="s">
        <v>27</v>
      </c>
      <c r="E56" s="210"/>
      <c r="F56" s="137" t="s">
        <v>151</v>
      </c>
      <c r="G56" s="112"/>
      <c r="H56" s="19"/>
    </row>
    <row r="57" spans="2:8">
      <c r="B57" s="43" t="s">
        <v>152</v>
      </c>
      <c r="C57" s="29" t="s">
        <v>153</v>
      </c>
      <c r="D57" s="209" t="s">
        <v>127</v>
      </c>
      <c r="E57" s="210"/>
      <c r="F57" s="122"/>
      <c r="G57" s="146"/>
      <c r="H57" s="19"/>
    </row>
    <row r="58" spans="2:8" ht="76.5">
      <c r="C58" s="29" t="s">
        <v>154</v>
      </c>
      <c r="D58" s="203" t="s">
        <v>127</v>
      </c>
      <c r="E58" s="204"/>
      <c r="F58" s="147" t="s">
        <v>155</v>
      </c>
      <c r="G58" s="146" t="s">
        <v>156</v>
      </c>
      <c r="H58" s="19"/>
    </row>
    <row r="59" spans="2:8" ht="13.5" thickBot="1">
      <c r="B59" s="85"/>
      <c r="C59" s="31" t="s">
        <v>157</v>
      </c>
      <c r="D59" s="213"/>
      <c r="E59" s="214"/>
      <c r="F59" s="124"/>
      <c r="G59" s="112"/>
    </row>
    <row r="60" spans="2:8">
      <c r="B60" s="27"/>
      <c r="C60" s="27"/>
      <c r="D60" s="84"/>
      <c r="E60" s="84"/>
      <c r="F60" s="84"/>
      <c r="G60" s="19"/>
      <c r="H60" s="19"/>
    </row>
    <row r="61" spans="2:8">
      <c r="G61" s="19"/>
      <c r="H61" s="19"/>
    </row>
    <row r="62" spans="2:8" ht="16.5" thickBot="1">
      <c r="D62" s="217" t="s">
        <v>158</v>
      </c>
      <c r="E62" s="218"/>
      <c r="G62" s="19"/>
      <c r="H62" s="19"/>
    </row>
    <row r="63" spans="2:8" ht="13.5" thickBot="1">
      <c r="B63" s="25" t="s">
        <v>159</v>
      </c>
      <c r="C63" s="23" t="s">
        <v>160</v>
      </c>
      <c r="D63" s="215" t="s">
        <v>50</v>
      </c>
      <c r="E63" s="216"/>
      <c r="F63" s="120" t="s">
        <v>161</v>
      </c>
      <c r="G63" s="112"/>
    </row>
    <row r="64" spans="2:8" ht="26.25" thickBot="1">
      <c r="B64" s="113" t="s">
        <v>65</v>
      </c>
      <c r="C64" s="118" t="s">
        <v>162</v>
      </c>
      <c r="D64" s="138">
        <v>0</v>
      </c>
      <c r="E64" s="117" t="s">
        <v>163</v>
      </c>
      <c r="F64" s="120" t="s">
        <v>161</v>
      </c>
      <c r="G64" s="112"/>
    </row>
    <row r="65" spans="2:7">
      <c r="C65" s="23" t="s">
        <v>164</v>
      </c>
      <c r="D65" s="138">
        <v>0</v>
      </c>
      <c r="E65" s="117" t="s">
        <v>43</v>
      </c>
      <c r="F65" s="120" t="s">
        <v>161</v>
      </c>
      <c r="G65" s="112"/>
    </row>
    <row r="66" spans="2:7">
      <c r="B66" s="25" t="s">
        <v>165</v>
      </c>
      <c r="C66" s="22" t="s">
        <v>160</v>
      </c>
      <c r="D66" s="211" t="s">
        <v>27</v>
      </c>
      <c r="E66" s="212"/>
      <c r="F66" s="121" t="s">
        <v>166</v>
      </c>
      <c r="G66" s="112"/>
    </row>
    <row r="67" spans="2:7">
      <c r="B67" s="25" t="s">
        <v>167</v>
      </c>
      <c r="C67" s="22" t="s">
        <v>168</v>
      </c>
      <c r="D67" s="211" t="s">
        <v>27</v>
      </c>
      <c r="E67" s="212"/>
      <c r="F67" s="121" t="s">
        <v>169</v>
      </c>
      <c r="G67" s="112"/>
    </row>
    <row r="68" spans="2:7">
      <c r="B68" s="113" t="s">
        <v>65</v>
      </c>
      <c r="C68" s="23" t="s">
        <v>170</v>
      </c>
      <c r="D68" s="152" t="s">
        <v>171</v>
      </c>
      <c r="E68" s="117" t="s">
        <v>43</v>
      </c>
      <c r="F68" s="121" t="s">
        <v>169</v>
      </c>
      <c r="G68" s="112"/>
    </row>
    <row r="69" spans="2:7">
      <c r="B69" s="25" t="s">
        <v>172</v>
      </c>
      <c r="C69" s="22" t="s">
        <v>173</v>
      </c>
      <c r="D69" s="211" t="s">
        <v>27</v>
      </c>
      <c r="E69" s="212"/>
      <c r="F69" s="121" t="s">
        <v>169</v>
      </c>
      <c r="G69" s="112"/>
    </row>
    <row r="70" spans="2:7">
      <c r="B70" s="113" t="s">
        <v>65</v>
      </c>
      <c r="C70" s="23" t="s">
        <v>170</v>
      </c>
      <c r="D70" s="152" t="s">
        <v>174</v>
      </c>
      <c r="E70" s="117" t="s">
        <v>43</v>
      </c>
      <c r="F70" s="121" t="s">
        <v>169</v>
      </c>
      <c r="G70" s="112"/>
    </row>
    <row r="71" spans="2:7">
      <c r="B71" s="25" t="s">
        <v>175</v>
      </c>
      <c r="C71" s="22" t="s">
        <v>176</v>
      </c>
      <c r="D71" s="211" t="s">
        <v>50</v>
      </c>
      <c r="E71" s="212"/>
      <c r="F71" s="121" t="s">
        <v>177</v>
      </c>
      <c r="G71" s="112"/>
    </row>
    <row r="72" spans="2:7">
      <c r="B72" s="113" t="s">
        <v>65</v>
      </c>
      <c r="C72" s="23" t="s">
        <v>170</v>
      </c>
      <c r="D72" s="138">
        <v>0</v>
      </c>
      <c r="E72" s="117" t="s">
        <v>43</v>
      </c>
      <c r="F72" s="121" t="s">
        <v>177</v>
      </c>
      <c r="G72" s="112"/>
    </row>
    <row r="73" spans="2:7">
      <c r="B73" s="25" t="s">
        <v>178</v>
      </c>
      <c r="C73" s="22" t="s">
        <v>179</v>
      </c>
      <c r="D73" s="211" t="s">
        <v>50</v>
      </c>
      <c r="E73" s="212"/>
      <c r="F73" s="121" t="s">
        <v>177</v>
      </c>
      <c r="G73" s="112"/>
    </row>
    <row r="74" spans="2:7" ht="13.5" thickBot="1">
      <c r="B74" s="128" t="s">
        <v>65</v>
      </c>
      <c r="C74" s="129" t="s">
        <v>170</v>
      </c>
      <c r="D74" s="125">
        <v>0</v>
      </c>
      <c r="E74" s="126" t="s">
        <v>43</v>
      </c>
      <c r="F74" s="127" t="s">
        <v>177</v>
      </c>
      <c r="G74" s="112"/>
    </row>
  </sheetData>
  <mergeCells count="20">
    <mergeCell ref="D73:E73"/>
    <mergeCell ref="D59:E59"/>
    <mergeCell ref="D63:E63"/>
    <mergeCell ref="D66:E66"/>
    <mergeCell ref="D67:E67"/>
    <mergeCell ref="D69:E69"/>
    <mergeCell ref="D71:E71"/>
    <mergeCell ref="D62:E62"/>
    <mergeCell ref="D58:E58"/>
    <mergeCell ref="D47:E47"/>
    <mergeCell ref="D48:E48"/>
    <mergeCell ref="D49:E49"/>
    <mergeCell ref="D50:E50"/>
    <mergeCell ref="D51:E51"/>
    <mergeCell ref="D52:E52"/>
    <mergeCell ref="D53:E53"/>
    <mergeCell ref="D54:E54"/>
    <mergeCell ref="D55:E55"/>
    <mergeCell ref="D56:E56"/>
    <mergeCell ref="D57:E57"/>
  </mergeCells>
  <dataValidations xWindow="1043" yWindow="1056" count="2">
    <dataValidation allowBlank="1" sqref="F51:F52 D51:D52 F59 F54 F63:F74 D54 F56:F57 F5:F48"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56:E57 D63:E63 D66:E67 D69:E69 D71:E71 D73:E73 D47:E47" xr:uid="{00000000-0002-0000-0200-000001000000}">
      <formula1>"Yes,No,Partially,Not applicable,&lt;choose option&gt;"</formula1>
    </dataValidation>
  </dataValidations>
  <hyperlinks>
    <hyperlink ref="F52" r:id="rId1" xr:uid="{00000000-0004-0000-0200-000000000000}"/>
    <hyperlink ref="F58" r:id="rId2" xr:uid="{00000000-0004-0000-0200-000001000000}"/>
  </hyperlinks>
  <pageMargins left="0.75" right="0.75" top="1" bottom="1" header="0.5" footer="0.5"/>
  <pageSetup paperSize="9" scale="52" orientation="landscape" horizontalDpi="2400" verticalDpi="2400"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C98"/>
  <sheetViews>
    <sheetView zoomScale="90" zoomScaleNormal="90" zoomScalePageLayoutView="85" workbookViewId="0">
      <selection activeCell="A12" sqref="A12"/>
    </sheetView>
  </sheetViews>
  <sheetFormatPr defaultColWidth="10.875" defaultRowHeight="15.75"/>
  <cols>
    <col min="1" max="1" width="3.625" style="1" customWidth="1"/>
    <col min="2" max="2" width="7.375" style="3" customWidth="1"/>
    <col min="3" max="3" width="59.5" style="1" customWidth="1"/>
    <col min="4" max="4" width="24.125" style="1" customWidth="1"/>
    <col min="5" max="5" width="29.625" style="1" customWidth="1"/>
    <col min="6" max="6" width="33" style="1" customWidth="1"/>
    <col min="7" max="7" width="21" style="1" customWidth="1"/>
    <col min="8" max="8" width="16.125" style="1" customWidth="1"/>
    <col min="9" max="9" width="14.5" style="1" customWidth="1"/>
    <col min="10" max="10" width="16.25" style="1" customWidth="1"/>
    <col min="11" max="11" width="16.5" style="1" customWidth="1"/>
    <col min="12" max="14" width="15.375" style="1" customWidth="1"/>
    <col min="15" max="15" width="14.375" style="1" customWidth="1"/>
    <col min="16" max="16" width="16.375" style="1" bestFit="1" customWidth="1"/>
    <col min="17" max="18" width="13.75" style="1" bestFit="1" customWidth="1"/>
    <col min="19" max="19" width="16.25" style="1" bestFit="1" customWidth="1"/>
    <col min="20" max="21" width="13.75" style="1" bestFit="1" customWidth="1"/>
    <col min="22" max="22" width="16.25" style="1" bestFit="1" customWidth="1"/>
    <col min="23" max="16384" width="10.875" style="1"/>
  </cols>
  <sheetData>
    <row r="1" spans="2:22" ht="15.95" customHeight="1"/>
    <row r="2" spans="2:22" ht="26.25">
      <c r="B2" s="35" t="s">
        <v>180</v>
      </c>
      <c r="G2" s="101" t="s">
        <v>181</v>
      </c>
      <c r="H2" s="15" t="s">
        <v>182</v>
      </c>
      <c r="I2" s="18"/>
      <c r="J2" s="14"/>
      <c r="K2" s="14"/>
      <c r="L2" s="14"/>
      <c r="M2" s="14"/>
      <c r="N2" s="14"/>
      <c r="O2" s="14"/>
      <c r="P2" s="14"/>
      <c r="Q2" s="14"/>
      <c r="R2" s="14"/>
      <c r="S2" s="14"/>
      <c r="T2" s="14"/>
      <c r="U2" s="12"/>
    </row>
    <row r="3" spans="2:22">
      <c r="B3" s="81" t="s">
        <v>183</v>
      </c>
      <c r="G3" s="100" t="s">
        <v>43</v>
      </c>
      <c r="H3" s="83" t="s">
        <v>184</v>
      </c>
      <c r="U3" s="5"/>
    </row>
    <row r="4" spans="2:22" ht="47.25">
      <c r="B4" s="82" t="s">
        <v>185</v>
      </c>
      <c r="H4" s="16" t="s">
        <v>186</v>
      </c>
      <c r="I4" s="139" t="s">
        <v>187</v>
      </c>
      <c r="J4" s="139" t="s">
        <v>188</v>
      </c>
      <c r="K4" s="167" t="s">
        <v>189</v>
      </c>
      <c r="L4" s="167" t="s">
        <v>190</v>
      </c>
      <c r="M4" s="167" t="s">
        <v>191</v>
      </c>
      <c r="N4" s="172" t="s">
        <v>192</v>
      </c>
      <c r="O4" s="172" t="s">
        <v>193</v>
      </c>
      <c r="P4" s="172" t="s">
        <v>194</v>
      </c>
      <c r="Q4" s="189" t="s">
        <v>195</v>
      </c>
      <c r="R4" s="172" t="s">
        <v>196</v>
      </c>
      <c r="S4" s="172" t="s">
        <v>197</v>
      </c>
      <c r="T4" s="189" t="s">
        <v>198</v>
      </c>
      <c r="U4" s="192" t="s">
        <v>199</v>
      </c>
    </row>
    <row r="5" spans="2:22">
      <c r="B5" s="82"/>
      <c r="H5" s="10" t="s">
        <v>200</v>
      </c>
      <c r="I5" s="61">
        <v>20211835</v>
      </c>
      <c r="J5" s="61">
        <v>20210564</v>
      </c>
      <c r="K5" s="168">
        <v>20154457</v>
      </c>
      <c r="L5" s="168">
        <v>30298740</v>
      </c>
      <c r="M5" s="168">
        <v>20160115</v>
      </c>
      <c r="N5" s="62">
        <v>20206901</v>
      </c>
      <c r="O5" s="62">
        <v>20170867</v>
      </c>
      <c r="P5" s="62">
        <v>20150059</v>
      </c>
      <c r="Q5" s="190">
        <v>30400080</v>
      </c>
      <c r="R5" s="62">
        <v>20190063</v>
      </c>
      <c r="S5" s="62">
        <v>20112570</v>
      </c>
      <c r="T5" s="191">
        <v>20136744</v>
      </c>
      <c r="U5" s="193">
        <v>20184925</v>
      </c>
    </row>
    <row r="6" spans="2:22">
      <c r="H6" s="11" t="s">
        <v>201</v>
      </c>
      <c r="I6" s="64" t="s">
        <v>26</v>
      </c>
      <c r="J6" s="64" t="s">
        <v>26</v>
      </c>
      <c r="K6" s="169" t="s">
        <v>32</v>
      </c>
      <c r="L6" s="169" t="s">
        <v>32</v>
      </c>
      <c r="M6" s="169" t="s">
        <v>32</v>
      </c>
      <c r="N6" s="64" t="s">
        <v>202</v>
      </c>
      <c r="O6" s="64" t="s">
        <v>202</v>
      </c>
      <c r="P6" s="64" t="s">
        <v>202</v>
      </c>
      <c r="Q6" s="64" t="s">
        <v>202</v>
      </c>
      <c r="R6" s="64" t="s">
        <v>202</v>
      </c>
      <c r="S6" s="64" t="s">
        <v>202</v>
      </c>
      <c r="T6" s="64" t="s">
        <v>202</v>
      </c>
      <c r="U6" s="65" t="s">
        <v>202</v>
      </c>
    </row>
    <row r="7" spans="2:22" ht="21">
      <c r="B7" s="15" t="s">
        <v>203</v>
      </c>
      <c r="C7" s="14"/>
      <c r="D7" s="14"/>
      <c r="E7" s="222" t="s">
        <v>204</v>
      </c>
      <c r="F7" s="223"/>
      <c r="G7" s="224"/>
      <c r="H7" s="226" t="s">
        <v>205</v>
      </c>
      <c r="I7" s="232"/>
      <c r="J7" s="232"/>
      <c r="K7" s="232"/>
      <c r="L7" s="232"/>
      <c r="M7" s="232"/>
      <c r="N7" s="232"/>
      <c r="O7" s="232"/>
      <c r="P7" s="232"/>
      <c r="Q7" s="232"/>
      <c r="R7" s="232"/>
      <c r="S7" s="232"/>
      <c r="T7" s="232"/>
      <c r="U7" s="232"/>
    </row>
    <row r="8" spans="2:22" ht="65.099999999999994" customHeight="1">
      <c r="B8" s="219" t="s">
        <v>206</v>
      </c>
      <c r="C8" s="220"/>
      <c r="D8" s="221"/>
      <c r="E8" s="219" t="s">
        <v>207</v>
      </c>
      <c r="F8" s="220"/>
      <c r="G8" s="221"/>
      <c r="H8" s="225" t="s">
        <v>208</v>
      </c>
      <c r="I8" s="233"/>
      <c r="J8" s="233"/>
      <c r="K8" s="233"/>
      <c r="L8" s="233"/>
      <c r="M8" s="233"/>
      <c r="N8" s="233"/>
      <c r="O8" s="233"/>
      <c r="P8" s="233"/>
      <c r="Q8" s="233"/>
      <c r="R8" s="233"/>
      <c r="S8" s="233"/>
      <c r="T8" s="233"/>
      <c r="U8" s="234"/>
    </row>
    <row r="9" spans="2:22" ht="31.5">
      <c r="B9" s="53" t="s">
        <v>209</v>
      </c>
      <c r="C9" s="6"/>
      <c r="D9" s="54" t="s">
        <v>210</v>
      </c>
      <c r="E9" s="55" t="s">
        <v>211</v>
      </c>
      <c r="F9" s="88" t="s">
        <v>212</v>
      </c>
      <c r="G9" s="54" t="s">
        <v>213</v>
      </c>
      <c r="H9" s="57" t="s">
        <v>214</v>
      </c>
      <c r="I9" s="56">
        <f t="shared" ref="I9:U9" si="0">SUM(I11:I68)</f>
        <v>126528416.54000001</v>
      </c>
      <c r="J9" s="56">
        <f t="shared" si="0"/>
        <v>90371927.849999994</v>
      </c>
      <c r="K9" s="170">
        <f t="shared" si="0"/>
        <v>2694487358</v>
      </c>
      <c r="L9" s="170">
        <f t="shared" si="0"/>
        <v>430289349</v>
      </c>
      <c r="M9" s="170">
        <f t="shared" si="0"/>
        <v>391590913.92000002</v>
      </c>
      <c r="N9" s="56">
        <f t="shared" si="0"/>
        <v>537286306</v>
      </c>
      <c r="O9" s="56">
        <f t="shared" si="0"/>
        <v>676505775.60000002</v>
      </c>
      <c r="P9" s="56">
        <f t="shared" si="0"/>
        <v>1116816012.1600001</v>
      </c>
      <c r="Q9" s="56">
        <f t="shared" si="0"/>
        <v>444248053</v>
      </c>
      <c r="R9" s="56">
        <f t="shared" si="0"/>
        <v>934353663</v>
      </c>
      <c r="S9" s="56">
        <f t="shared" si="0"/>
        <v>1047166762.5699999</v>
      </c>
      <c r="T9" s="56">
        <f t="shared" si="0"/>
        <v>777693996</v>
      </c>
      <c r="U9" s="56">
        <f t="shared" si="0"/>
        <v>631782602</v>
      </c>
    </row>
    <row r="10" spans="2:22">
      <c r="B10" s="72" t="s">
        <v>215</v>
      </c>
      <c r="C10" s="73" t="s">
        <v>216</v>
      </c>
      <c r="D10" s="8"/>
      <c r="E10" s="17"/>
      <c r="F10" s="4"/>
      <c r="G10" s="95"/>
      <c r="H10" s="58">
        <f>SUM(I10:U10)</f>
        <v>0</v>
      </c>
      <c r="K10" s="163"/>
      <c r="L10" s="163"/>
      <c r="M10" s="163"/>
    </row>
    <row r="11" spans="2:22">
      <c r="B11" s="74" t="s">
        <v>217</v>
      </c>
      <c r="C11" s="75" t="s">
        <v>218</v>
      </c>
      <c r="D11" s="7"/>
      <c r="E11" s="17"/>
      <c r="F11" s="4"/>
      <c r="G11" s="95"/>
      <c r="H11" s="58">
        <f>SUM(I11:U11)</f>
        <v>0</v>
      </c>
      <c r="K11" s="163"/>
      <c r="L11" s="163"/>
      <c r="M11" s="163"/>
    </row>
    <row r="12" spans="2:22">
      <c r="B12" s="69" t="s">
        <v>219</v>
      </c>
      <c r="C12" s="50" t="s">
        <v>220</v>
      </c>
      <c r="D12" s="45" t="s">
        <v>221</v>
      </c>
      <c r="E12" s="17" t="s">
        <v>222</v>
      </c>
      <c r="F12" s="4" t="s">
        <v>223</v>
      </c>
      <c r="G12" s="95">
        <v>1053102611.7166761</v>
      </c>
      <c r="H12" s="58">
        <f>SUM(I12:U12)</f>
        <v>2263268455.7399998</v>
      </c>
      <c r="I12" s="173">
        <v>0</v>
      </c>
      <c r="J12" s="174">
        <v>4979329.74</v>
      </c>
      <c r="K12" s="165">
        <v>498204983</v>
      </c>
      <c r="L12" s="165">
        <v>133792679</v>
      </c>
      <c r="M12" s="164">
        <v>122834218</v>
      </c>
      <c r="N12" s="158">
        <v>129301680</v>
      </c>
      <c r="O12" s="158">
        <v>175392785</v>
      </c>
      <c r="P12" s="158">
        <v>259757204</v>
      </c>
      <c r="Q12" s="158">
        <v>74001829</v>
      </c>
      <c r="R12" s="158">
        <v>204457353</v>
      </c>
      <c r="S12" s="158">
        <v>262054091</v>
      </c>
      <c r="T12" s="158">
        <v>217516501</v>
      </c>
      <c r="U12" s="158">
        <v>180975803</v>
      </c>
      <c r="V12" s="187"/>
    </row>
    <row r="13" spans="2:22">
      <c r="B13" s="69" t="s">
        <v>219</v>
      </c>
      <c r="C13" s="50" t="s">
        <v>220</v>
      </c>
      <c r="D13" s="45" t="s">
        <v>221</v>
      </c>
      <c r="E13" s="17" t="s">
        <v>224</v>
      </c>
      <c r="F13" s="4" t="s">
        <v>223</v>
      </c>
      <c r="G13" s="95">
        <v>0</v>
      </c>
      <c r="H13" s="58">
        <f>SUM(I13:U13)</f>
        <v>0</v>
      </c>
      <c r="I13" s="173">
        <v>0</v>
      </c>
      <c r="J13" s="174">
        <v>0</v>
      </c>
      <c r="K13" s="164">
        <v>0</v>
      </c>
      <c r="L13" s="164">
        <v>0</v>
      </c>
      <c r="M13" s="164">
        <v>0</v>
      </c>
    </row>
    <row r="14" spans="2:22">
      <c r="B14" s="69" t="s">
        <v>219</v>
      </c>
      <c r="C14" s="50" t="s">
        <v>220</v>
      </c>
      <c r="D14" s="45" t="s">
        <v>221</v>
      </c>
      <c r="E14" s="17" t="s">
        <v>225</v>
      </c>
      <c r="F14" s="4" t="s">
        <v>223</v>
      </c>
      <c r="G14" s="95">
        <v>465852261.08760661</v>
      </c>
      <c r="H14" s="58">
        <f>SUM(I14:U14)</f>
        <v>1584537601.27</v>
      </c>
      <c r="I14" s="188">
        <v>36350705.5</v>
      </c>
      <c r="J14" s="174">
        <v>41230202.719999999</v>
      </c>
      <c r="K14" s="165">
        <v>110921451</v>
      </c>
      <c r="L14" s="165">
        <v>16382415</v>
      </c>
      <c r="M14" s="165">
        <v>13607039.050000001</v>
      </c>
      <c r="N14" s="158">
        <v>139795027</v>
      </c>
      <c r="O14" s="158">
        <v>189626609</v>
      </c>
      <c r="P14" s="158">
        <v>288952936</v>
      </c>
      <c r="Q14" s="158">
        <v>80007372</v>
      </c>
      <c r="R14" s="158">
        <v>229165281</v>
      </c>
      <c r="S14" s="158">
        <v>191436224</v>
      </c>
      <c r="T14" s="158">
        <v>143284229</v>
      </c>
      <c r="U14" s="158">
        <v>103778110</v>
      </c>
      <c r="V14" s="159">
        <f>O78</f>
        <v>0</v>
      </c>
    </row>
    <row r="15" spans="2:22">
      <c r="B15" s="69" t="s">
        <v>226</v>
      </c>
      <c r="C15" s="50" t="s">
        <v>227</v>
      </c>
      <c r="D15" s="45" t="s">
        <v>50</v>
      </c>
      <c r="E15" s="17"/>
      <c r="G15" s="95"/>
      <c r="H15" s="58">
        <f>SUM(I15:U15)</f>
        <v>0</v>
      </c>
      <c r="I15" s="173">
        <v>0</v>
      </c>
      <c r="J15" s="174">
        <v>0</v>
      </c>
      <c r="K15" s="164">
        <v>0</v>
      </c>
      <c r="L15" s="164">
        <v>0</v>
      </c>
      <c r="M15" s="164">
        <v>0</v>
      </c>
    </row>
    <row r="16" spans="2:22">
      <c r="B16" s="69" t="s">
        <v>228</v>
      </c>
      <c r="C16" s="50" t="s">
        <v>229</v>
      </c>
      <c r="D16" s="45" t="s">
        <v>221</v>
      </c>
      <c r="E16" s="17" t="s">
        <v>230</v>
      </c>
      <c r="F16" s="4" t="s">
        <v>223</v>
      </c>
      <c r="G16" s="95">
        <v>123118172.84351856</v>
      </c>
      <c r="H16" s="58">
        <f>SUM(I16:U16)</f>
        <v>341831442.67000002</v>
      </c>
      <c r="I16" s="173">
        <v>0</v>
      </c>
      <c r="J16" s="174">
        <v>12548738.67</v>
      </c>
      <c r="K16" s="165">
        <v>49646146</v>
      </c>
      <c r="L16" s="165">
        <v>7201044</v>
      </c>
      <c r="M16" s="165">
        <v>10911552</v>
      </c>
      <c r="N16" s="158">
        <v>13782028</v>
      </c>
      <c r="O16" s="158">
        <v>18694794</v>
      </c>
      <c r="P16" s="158">
        <v>38345859</v>
      </c>
      <c r="Q16" s="158">
        <v>40802244</v>
      </c>
      <c r="R16" s="158">
        <v>45715008</v>
      </c>
      <c r="S16" s="158">
        <v>43258625</v>
      </c>
      <c r="T16" s="158">
        <v>30976710</v>
      </c>
      <c r="U16" s="158">
        <v>29948694</v>
      </c>
      <c r="V16" s="187"/>
    </row>
    <row r="17" spans="2:22">
      <c r="B17" s="69" t="s">
        <v>231</v>
      </c>
      <c r="C17" s="50" t="s">
        <v>232</v>
      </c>
      <c r="D17" s="45" t="s">
        <v>50</v>
      </c>
      <c r="E17" s="17"/>
      <c r="F17" s="4"/>
      <c r="G17" s="95"/>
      <c r="H17" s="58">
        <f>SUM(I17:U17)</f>
        <v>0</v>
      </c>
      <c r="I17" s="173">
        <v>0</v>
      </c>
      <c r="J17" s="174">
        <v>0</v>
      </c>
      <c r="K17" s="164">
        <v>0</v>
      </c>
      <c r="L17" s="164">
        <v>0</v>
      </c>
      <c r="M17" s="164">
        <v>0</v>
      </c>
    </row>
    <row r="18" spans="2:22">
      <c r="B18" s="77" t="s">
        <v>233</v>
      </c>
      <c r="C18" s="75" t="s">
        <v>234</v>
      </c>
      <c r="D18" s="7"/>
      <c r="E18" s="17"/>
      <c r="F18" s="4"/>
      <c r="G18" s="95"/>
      <c r="H18" s="58">
        <f>SUM(I18:U18)</f>
        <v>0</v>
      </c>
      <c r="I18" s="173">
        <v>0</v>
      </c>
      <c r="J18" s="174">
        <v>0</v>
      </c>
      <c r="K18" s="164">
        <v>0</v>
      </c>
      <c r="L18" s="164">
        <v>0</v>
      </c>
      <c r="M18" s="164">
        <v>0</v>
      </c>
    </row>
    <row r="19" spans="2:22">
      <c r="B19" s="69" t="s">
        <v>235</v>
      </c>
      <c r="C19" s="50" t="s">
        <v>236</v>
      </c>
      <c r="D19" s="45" t="s">
        <v>221</v>
      </c>
      <c r="E19" s="17" t="s">
        <v>237</v>
      </c>
      <c r="F19" s="4" t="s">
        <v>223</v>
      </c>
      <c r="G19" s="95">
        <v>1891331476.7748473</v>
      </c>
      <c r="H19" s="58">
        <f>SUM(I19:U19)</f>
        <v>1910734545.8699999</v>
      </c>
      <c r="I19" s="173">
        <v>0</v>
      </c>
      <c r="J19" s="174">
        <v>0</v>
      </c>
      <c r="K19" s="165">
        <v>681599228</v>
      </c>
      <c r="L19" s="165">
        <v>3410538</v>
      </c>
      <c r="M19" s="165">
        <v>3747841.87</v>
      </c>
      <c r="N19" s="158">
        <v>122778975</v>
      </c>
      <c r="O19" s="158">
        <v>141351740</v>
      </c>
      <c r="P19" s="158">
        <v>189933858</v>
      </c>
      <c r="Q19" s="158">
        <v>59639211</v>
      </c>
      <c r="R19" s="158">
        <v>174154058</v>
      </c>
      <c r="S19" s="158">
        <v>191784954</v>
      </c>
      <c r="T19" s="158">
        <v>175891425</v>
      </c>
      <c r="U19" s="158">
        <v>166442717</v>
      </c>
      <c r="V19" s="187"/>
    </row>
    <row r="20" spans="2:22">
      <c r="B20" s="69" t="s">
        <v>238</v>
      </c>
      <c r="C20" s="50" t="s">
        <v>239</v>
      </c>
      <c r="D20" s="45" t="s">
        <v>50</v>
      </c>
      <c r="E20" s="17"/>
      <c r="F20" s="4"/>
      <c r="G20" s="95"/>
      <c r="H20" s="58">
        <f>SUM(I20:U20)</f>
        <v>0</v>
      </c>
      <c r="I20" s="173">
        <v>0</v>
      </c>
      <c r="J20" s="174">
        <v>0</v>
      </c>
      <c r="K20" s="164">
        <v>0</v>
      </c>
      <c r="L20" s="164">
        <v>0</v>
      </c>
      <c r="M20" s="164">
        <v>0</v>
      </c>
    </row>
    <row r="21" spans="2:22">
      <c r="B21" s="77" t="s">
        <v>240</v>
      </c>
      <c r="C21" s="75" t="s">
        <v>241</v>
      </c>
      <c r="D21" s="8"/>
      <c r="E21" s="17"/>
      <c r="F21" s="4"/>
      <c r="G21" s="95"/>
      <c r="H21" s="58">
        <f>SUM(I21:U21)</f>
        <v>0</v>
      </c>
      <c r="I21" s="173">
        <v>0</v>
      </c>
      <c r="J21" s="174">
        <v>0</v>
      </c>
      <c r="K21" s="164">
        <v>0</v>
      </c>
      <c r="L21" s="164">
        <v>0</v>
      </c>
      <c r="M21" s="164">
        <v>0</v>
      </c>
    </row>
    <row r="22" spans="2:22" ht="20.25" customHeight="1">
      <c r="B22" s="69" t="s">
        <v>242</v>
      </c>
      <c r="C22" s="50" t="s">
        <v>243</v>
      </c>
      <c r="D22" s="45" t="s">
        <v>244</v>
      </c>
      <c r="E22" s="156" t="s">
        <v>245</v>
      </c>
      <c r="F22" s="155" t="s">
        <v>246</v>
      </c>
      <c r="G22" s="157">
        <v>10640265.920000002</v>
      </c>
      <c r="H22" s="180">
        <f>SUM(I22:U22)</f>
        <v>713830.48</v>
      </c>
      <c r="I22" s="173">
        <v>0</v>
      </c>
      <c r="J22" s="174">
        <v>0</v>
      </c>
      <c r="K22" s="164">
        <v>0</v>
      </c>
      <c r="L22" s="164">
        <v>0</v>
      </c>
      <c r="M22" s="164">
        <v>0</v>
      </c>
      <c r="N22" s="178"/>
      <c r="O22" s="179">
        <v>537257.01</v>
      </c>
      <c r="P22" s="179">
        <v>176573.47</v>
      </c>
      <c r="Q22" s="178"/>
      <c r="R22" s="178"/>
      <c r="S22" s="178"/>
      <c r="T22" s="178"/>
      <c r="U22" s="178"/>
    </row>
    <row r="23" spans="2:22">
      <c r="B23" s="69" t="s">
        <v>242</v>
      </c>
      <c r="C23" s="50" t="s">
        <v>243</v>
      </c>
      <c r="D23" s="45" t="s">
        <v>247</v>
      </c>
      <c r="E23" s="160" t="s">
        <v>248</v>
      </c>
      <c r="F23" s="161" t="s">
        <v>249</v>
      </c>
      <c r="G23" s="162">
        <v>8102366.5347205279</v>
      </c>
      <c r="H23" s="166">
        <f>SUM(I23:U23)</f>
        <v>20017076</v>
      </c>
      <c r="I23" s="173">
        <v>0</v>
      </c>
      <c r="J23" s="174">
        <v>0</v>
      </c>
      <c r="K23" s="165">
        <v>1391137</v>
      </c>
      <c r="L23" s="165">
        <v>9953418</v>
      </c>
      <c r="M23" s="165">
        <v>8672521</v>
      </c>
      <c r="V23" s="187"/>
    </row>
    <row r="24" spans="2:22">
      <c r="B24" s="69" t="s">
        <v>242</v>
      </c>
      <c r="C24" s="50" t="s">
        <v>243</v>
      </c>
      <c r="D24" s="45" t="s">
        <v>247</v>
      </c>
      <c r="E24" s="17" t="s">
        <v>250</v>
      </c>
      <c r="F24" s="4" t="s">
        <v>249</v>
      </c>
      <c r="G24" s="95"/>
      <c r="H24" s="58">
        <f>SUM(I24:U24)</f>
        <v>0</v>
      </c>
      <c r="I24" s="173">
        <v>0</v>
      </c>
      <c r="J24" s="174">
        <v>0</v>
      </c>
      <c r="K24" s="164">
        <v>0</v>
      </c>
      <c r="L24" s="164">
        <v>0</v>
      </c>
      <c r="M24" s="164">
        <v>0</v>
      </c>
    </row>
    <row r="25" spans="2:22">
      <c r="B25" s="69" t="s">
        <v>242</v>
      </c>
      <c r="C25" s="50" t="s">
        <v>243</v>
      </c>
      <c r="D25" s="45" t="s">
        <v>247</v>
      </c>
      <c r="E25" s="17" t="s">
        <v>251</v>
      </c>
      <c r="F25" s="4" t="s">
        <v>249</v>
      </c>
      <c r="G25" s="95"/>
      <c r="H25" s="58">
        <f>SUM(I25:U25)</f>
        <v>0</v>
      </c>
      <c r="I25" s="173">
        <v>0</v>
      </c>
      <c r="J25" s="174">
        <v>0</v>
      </c>
      <c r="K25" s="164">
        <v>0</v>
      </c>
      <c r="L25" s="164">
        <v>0</v>
      </c>
      <c r="M25" s="164">
        <v>0</v>
      </c>
    </row>
    <row r="26" spans="2:22">
      <c r="B26" s="69" t="s">
        <v>242</v>
      </c>
      <c r="C26" s="50" t="s">
        <v>243</v>
      </c>
      <c r="D26" s="45" t="s">
        <v>247</v>
      </c>
      <c r="E26" s="17" t="s">
        <v>252</v>
      </c>
      <c r="F26" s="4" t="s">
        <v>249</v>
      </c>
      <c r="G26" s="95"/>
      <c r="H26" s="58">
        <f>SUM(I26:U26)</f>
        <v>0</v>
      </c>
      <c r="I26" s="173">
        <v>0</v>
      </c>
      <c r="J26" s="174">
        <v>0</v>
      </c>
      <c r="K26" s="164">
        <v>0</v>
      </c>
      <c r="L26" s="164">
        <v>0</v>
      </c>
      <c r="M26" s="164">
        <v>0</v>
      </c>
    </row>
    <row r="27" spans="2:22">
      <c r="B27" s="69" t="s">
        <v>253</v>
      </c>
      <c r="C27" s="50" t="s">
        <v>254</v>
      </c>
      <c r="D27" s="45" t="s">
        <v>50</v>
      </c>
      <c r="E27" s="17"/>
      <c r="F27" s="4"/>
      <c r="G27" s="95"/>
      <c r="H27" s="58">
        <f>SUM(I27:U27)</f>
        <v>0</v>
      </c>
      <c r="I27" s="173">
        <v>0</v>
      </c>
      <c r="J27" s="174">
        <v>0</v>
      </c>
      <c r="K27" s="164">
        <v>0</v>
      </c>
      <c r="L27" s="164">
        <v>0</v>
      </c>
      <c r="M27" s="164">
        <v>0</v>
      </c>
    </row>
    <row r="28" spans="2:22">
      <c r="B28" s="69" t="s">
        <v>255</v>
      </c>
      <c r="C28" s="50" t="s">
        <v>256</v>
      </c>
      <c r="D28" s="45" t="s">
        <v>50</v>
      </c>
      <c r="E28" s="17"/>
      <c r="F28" s="4"/>
      <c r="G28" s="96"/>
      <c r="H28" s="58">
        <f>SUM(I28:U28)</f>
        <v>0</v>
      </c>
      <c r="I28" s="173">
        <v>0</v>
      </c>
      <c r="J28" s="174">
        <v>0</v>
      </c>
      <c r="K28" s="164">
        <v>0</v>
      </c>
      <c r="L28" s="164">
        <v>0</v>
      </c>
      <c r="M28" s="164">
        <v>0</v>
      </c>
    </row>
    <row r="29" spans="2:22">
      <c r="B29" s="74" t="s">
        <v>257</v>
      </c>
      <c r="C29" s="75" t="s">
        <v>258</v>
      </c>
      <c r="D29" s="8"/>
      <c r="E29" s="17"/>
      <c r="F29" s="4"/>
      <c r="G29" s="95"/>
      <c r="H29" s="58">
        <f>SUM(I29:U29)</f>
        <v>0</v>
      </c>
      <c r="I29" s="173">
        <v>0</v>
      </c>
      <c r="J29" s="174">
        <v>0</v>
      </c>
      <c r="K29" s="164">
        <v>0</v>
      </c>
      <c r="L29" s="164">
        <v>0</v>
      </c>
      <c r="M29" s="164">
        <v>0</v>
      </c>
    </row>
    <row r="30" spans="2:22">
      <c r="B30" s="69" t="s">
        <v>259</v>
      </c>
      <c r="C30" s="50" t="s">
        <v>260</v>
      </c>
      <c r="D30" s="45" t="s">
        <v>50</v>
      </c>
      <c r="E30" s="17" t="s">
        <v>261</v>
      </c>
      <c r="F30" s="4" t="s">
        <v>223</v>
      </c>
      <c r="G30" s="95">
        <v>564258736.01627111</v>
      </c>
      <c r="H30" s="58">
        <f>SUM(I30:U30)</f>
        <v>852206478</v>
      </c>
      <c r="I30" s="173">
        <v>0</v>
      </c>
      <c r="J30" s="174">
        <v>0</v>
      </c>
      <c r="K30" s="165">
        <v>106317360</v>
      </c>
      <c r="L30" s="165">
        <v>7926364</v>
      </c>
      <c r="M30" s="165">
        <v>5906470</v>
      </c>
      <c r="N30" s="158">
        <v>52978193</v>
      </c>
      <c r="O30" s="158">
        <v>71862893</v>
      </c>
      <c r="P30" s="165">
        <v>58590501</v>
      </c>
      <c r="Q30" s="158">
        <v>30320434</v>
      </c>
      <c r="R30" s="158">
        <v>124743934</v>
      </c>
      <c r="S30" s="158">
        <v>148342785</v>
      </c>
      <c r="T30" s="158">
        <v>130094599</v>
      </c>
      <c r="U30" s="158">
        <v>115122945</v>
      </c>
      <c r="V30" s="187"/>
    </row>
    <row r="31" spans="2:22">
      <c r="B31" s="69" t="s">
        <v>262</v>
      </c>
      <c r="C31" s="50" t="s">
        <v>263</v>
      </c>
      <c r="D31" s="45" t="s">
        <v>50</v>
      </c>
      <c r="E31" s="17"/>
      <c r="F31" s="4"/>
      <c r="G31" s="95"/>
      <c r="H31" s="58">
        <f>SUM(I31:U31)</f>
        <v>0</v>
      </c>
      <c r="I31" s="173">
        <v>0</v>
      </c>
      <c r="J31" s="174">
        <v>0</v>
      </c>
      <c r="K31" s="164">
        <v>0</v>
      </c>
      <c r="L31" s="164">
        <v>0</v>
      </c>
      <c r="M31" s="164">
        <v>0</v>
      </c>
    </row>
    <row r="32" spans="2:22">
      <c r="B32" s="69" t="s">
        <v>264</v>
      </c>
      <c r="C32" s="50" t="s">
        <v>265</v>
      </c>
      <c r="D32" s="45" t="s">
        <v>50</v>
      </c>
      <c r="E32" s="17"/>
      <c r="F32" s="4"/>
      <c r="G32" s="95"/>
      <c r="H32" s="58">
        <f>SUM(I32:U32)</f>
        <v>0</v>
      </c>
      <c r="I32" s="173">
        <v>0</v>
      </c>
      <c r="J32" s="174">
        <v>0</v>
      </c>
      <c r="K32" s="164">
        <v>0</v>
      </c>
      <c r="L32" s="164">
        <v>0</v>
      </c>
      <c r="M32" s="164">
        <v>0</v>
      </c>
    </row>
    <row r="33" spans="2:22">
      <c r="B33" s="69" t="s">
        <v>266</v>
      </c>
      <c r="C33" s="50" t="s">
        <v>267</v>
      </c>
      <c r="D33" s="45" t="s">
        <v>221</v>
      </c>
      <c r="E33" s="17" t="s">
        <v>268</v>
      </c>
      <c r="F33" s="4" t="s">
        <v>223</v>
      </c>
      <c r="G33" s="95">
        <v>350324791.25844252</v>
      </c>
      <c r="H33" s="58">
        <f>SUM(I33:U33)</f>
        <v>271312838</v>
      </c>
      <c r="I33" s="173">
        <v>0</v>
      </c>
      <c r="J33" s="174">
        <v>0</v>
      </c>
      <c r="K33" s="165">
        <v>134349855</v>
      </c>
      <c r="L33" s="165">
        <v>25797560</v>
      </c>
      <c r="M33" s="165">
        <v>8599187</v>
      </c>
      <c r="N33" s="158">
        <v>1763500</v>
      </c>
      <c r="O33" s="158">
        <v>2392120</v>
      </c>
      <c r="P33" s="165">
        <v>89416816</v>
      </c>
      <c r="Q33" s="158">
        <v>1009284</v>
      </c>
      <c r="R33" s="158">
        <v>4152386</v>
      </c>
      <c r="S33" s="158"/>
      <c r="T33" s="158"/>
      <c r="U33" s="158">
        <v>3832130</v>
      </c>
      <c r="V33" s="187"/>
    </row>
    <row r="34" spans="2:22" ht="31.5">
      <c r="B34" s="69" t="s">
        <v>266</v>
      </c>
      <c r="C34" s="50" t="s">
        <v>267</v>
      </c>
      <c r="D34" s="45" t="s">
        <v>221</v>
      </c>
      <c r="E34" s="17" t="s">
        <v>269</v>
      </c>
      <c r="F34" s="4" t="s">
        <v>223</v>
      </c>
      <c r="G34" s="95">
        <v>1492510467.1389911</v>
      </c>
      <c r="H34" s="58">
        <f>SUM(I34:U34)</f>
        <v>1753467197.76</v>
      </c>
      <c r="I34" s="188">
        <v>90177711.040000007</v>
      </c>
      <c r="J34" s="174">
        <v>31613656.719999999</v>
      </c>
      <c r="K34" s="165">
        <v>515793696</v>
      </c>
      <c r="L34" s="165">
        <v>141263800</v>
      </c>
      <c r="M34" s="165">
        <v>151095205</v>
      </c>
      <c r="N34" s="158">
        <v>76886903</v>
      </c>
      <c r="O34" s="158">
        <v>75586495</v>
      </c>
      <c r="P34" s="165">
        <v>173700249</v>
      </c>
      <c r="Q34" s="158">
        <v>158467679</v>
      </c>
      <c r="R34" s="158">
        <v>151965643</v>
      </c>
      <c r="S34" s="158">
        <v>75303425</v>
      </c>
      <c r="T34" s="158">
        <v>79930532</v>
      </c>
      <c r="U34" s="158">
        <v>31682203</v>
      </c>
      <c r="V34" s="187"/>
    </row>
    <row r="35" spans="2:22" ht="47.25">
      <c r="B35" s="69" t="s">
        <v>266</v>
      </c>
      <c r="C35" s="50" t="s">
        <v>267</v>
      </c>
      <c r="D35" s="45" t="s">
        <v>247</v>
      </c>
      <c r="E35" s="17" t="s">
        <v>270</v>
      </c>
      <c r="F35" s="4" t="s">
        <v>223</v>
      </c>
      <c r="G35" s="95">
        <v>688082906.1636411</v>
      </c>
      <c r="H35" s="58">
        <f>SUM(I35:U35)</f>
        <v>0</v>
      </c>
      <c r="I35" s="173">
        <v>0</v>
      </c>
      <c r="J35" s="174">
        <v>0</v>
      </c>
      <c r="K35" s="164">
        <v>0</v>
      </c>
      <c r="L35" s="164">
        <v>0</v>
      </c>
      <c r="M35" s="164">
        <v>0</v>
      </c>
    </row>
    <row r="36" spans="2:22">
      <c r="B36" s="69" t="s">
        <v>266</v>
      </c>
      <c r="C36" s="50" t="s">
        <v>267</v>
      </c>
      <c r="D36" s="45" t="s">
        <v>247</v>
      </c>
      <c r="E36" s="156" t="s">
        <v>271</v>
      </c>
      <c r="F36" s="155" t="s">
        <v>246</v>
      </c>
      <c r="G36" s="157">
        <v>28000000</v>
      </c>
      <c r="H36" s="180">
        <f>SUM(I36:U36)</f>
        <v>0</v>
      </c>
      <c r="I36" s="173">
        <v>0</v>
      </c>
      <c r="J36" s="174">
        <v>0</v>
      </c>
      <c r="K36" s="164">
        <v>0</v>
      </c>
      <c r="L36" s="164">
        <v>0</v>
      </c>
      <c r="M36" s="164">
        <v>0</v>
      </c>
    </row>
    <row r="37" spans="2:22">
      <c r="B37" s="69" t="s">
        <v>266</v>
      </c>
      <c r="C37" s="50" t="s">
        <v>267</v>
      </c>
      <c r="D37" s="45" t="s">
        <v>247</v>
      </c>
      <c r="E37" s="17" t="s">
        <v>272</v>
      </c>
      <c r="F37" s="4" t="s">
        <v>249</v>
      </c>
      <c r="G37" s="95"/>
      <c r="H37" s="58">
        <f>SUM(I37:U37)</f>
        <v>0</v>
      </c>
      <c r="I37" s="173">
        <v>0</v>
      </c>
      <c r="J37" s="174">
        <v>0</v>
      </c>
      <c r="K37" s="164">
        <v>0</v>
      </c>
      <c r="L37" s="164">
        <v>0</v>
      </c>
      <c r="M37" s="164">
        <v>0</v>
      </c>
    </row>
    <row r="38" spans="2:22">
      <c r="B38" s="70"/>
      <c r="C38" s="50"/>
      <c r="D38" s="8"/>
      <c r="E38" s="17"/>
      <c r="F38" s="4"/>
      <c r="G38" s="95"/>
      <c r="H38" s="58">
        <f>SUM(I38:U38)</f>
        <v>0</v>
      </c>
      <c r="I38" s="173">
        <v>0</v>
      </c>
      <c r="J38" s="174">
        <v>0</v>
      </c>
      <c r="K38" s="164">
        <v>0</v>
      </c>
      <c r="L38" s="164">
        <v>0</v>
      </c>
      <c r="M38" s="164">
        <v>0</v>
      </c>
    </row>
    <row r="39" spans="2:22">
      <c r="B39" s="76" t="s">
        <v>273</v>
      </c>
      <c r="C39" s="73" t="s">
        <v>274</v>
      </c>
      <c r="D39" s="7"/>
      <c r="E39" s="17"/>
      <c r="F39" s="4"/>
      <c r="G39" s="95"/>
      <c r="H39" s="58">
        <f>SUM(I39:U39)</f>
        <v>0</v>
      </c>
      <c r="I39" s="173">
        <v>0</v>
      </c>
      <c r="J39" s="174">
        <v>0</v>
      </c>
      <c r="K39" s="164">
        <v>0</v>
      </c>
      <c r="L39" s="164">
        <v>0</v>
      </c>
      <c r="M39" s="164">
        <v>0</v>
      </c>
    </row>
    <row r="40" spans="2:22">
      <c r="B40" s="69" t="s">
        <v>275</v>
      </c>
      <c r="C40" s="50" t="s">
        <v>276</v>
      </c>
      <c r="D40" s="45" t="s">
        <v>50</v>
      </c>
      <c r="E40" s="17"/>
      <c r="F40" s="4"/>
      <c r="G40" s="95"/>
      <c r="H40" s="58">
        <f>SUM(I40:U40)</f>
        <v>0</v>
      </c>
      <c r="I40" s="173">
        <v>0</v>
      </c>
      <c r="J40" s="174">
        <v>0</v>
      </c>
      <c r="K40" s="164">
        <v>0</v>
      </c>
      <c r="L40" s="164">
        <v>0</v>
      </c>
      <c r="M40" s="164">
        <v>0</v>
      </c>
    </row>
    <row r="41" spans="2:22">
      <c r="B41" s="70"/>
      <c r="C41" s="51"/>
      <c r="D41" s="8"/>
      <c r="E41" s="17"/>
      <c r="F41" s="4"/>
      <c r="G41" s="95"/>
      <c r="H41" s="58">
        <f>SUM(I41:U41)</f>
        <v>0</v>
      </c>
      <c r="I41" s="173">
        <v>0</v>
      </c>
      <c r="J41" s="174">
        <v>0</v>
      </c>
      <c r="K41" s="164">
        <v>0</v>
      </c>
      <c r="L41" s="164">
        <v>0</v>
      </c>
      <c r="M41" s="164">
        <v>0</v>
      </c>
    </row>
    <row r="42" spans="2:22">
      <c r="B42" s="76" t="s">
        <v>277</v>
      </c>
      <c r="C42" s="73" t="s">
        <v>278</v>
      </c>
      <c r="D42" s="8"/>
      <c r="E42" s="17"/>
      <c r="F42" s="4"/>
      <c r="G42" s="95"/>
      <c r="H42" s="58">
        <f>SUM(I42:U42)</f>
        <v>0</v>
      </c>
      <c r="I42" s="173">
        <v>0</v>
      </c>
      <c r="J42" s="174">
        <v>0</v>
      </c>
      <c r="K42" s="164">
        <v>0</v>
      </c>
      <c r="L42" s="164">
        <v>0</v>
      </c>
      <c r="M42" s="164">
        <v>0</v>
      </c>
    </row>
    <row r="43" spans="2:22">
      <c r="B43" s="77" t="s">
        <v>279</v>
      </c>
      <c r="C43" s="75" t="s">
        <v>280</v>
      </c>
      <c r="D43" s="8"/>
      <c r="E43" s="17"/>
      <c r="F43" s="4"/>
      <c r="G43" s="95"/>
      <c r="H43" s="58">
        <f>SUM(I43:U43)</f>
        <v>0</v>
      </c>
      <c r="I43" s="173">
        <v>0</v>
      </c>
      <c r="J43" s="174">
        <v>0</v>
      </c>
      <c r="K43" s="164">
        <v>0</v>
      </c>
      <c r="L43" s="164">
        <v>0</v>
      </c>
      <c r="M43" s="164">
        <v>0</v>
      </c>
    </row>
    <row r="44" spans="2:22">
      <c r="B44" s="77" t="s">
        <v>281</v>
      </c>
      <c r="C44" s="75" t="s">
        <v>282</v>
      </c>
      <c r="D44" s="8"/>
      <c r="E44" s="17"/>
      <c r="F44" s="4"/>
      <c r="G44" s="95"/>
      <c r="H44" s="58">
        <f>SUM(I44:U44)</f>
        <v>0</v>
      </c>
      <c r="I44" s="173">
        <v>0</v>
      </c>
      <c r="J44" s="174">
        <v>0</v>
      </c>
      <c r="K44" s="164">
        <v>0</v>
      </c>
      <c r="L44" s="164">
        <v>0</v>
      </c>
      <c r="M44" s="164">
        <v>0</v>
      </c>
    </row>
    <row r="45" spans="2:22">
      <c r="B45" s="69" t="s">
        <v>283</v>
      </c>
      <c r="C45" s="50" t="s">
        <v>284</v>
      </c>
      <c r="D45" s="45" t="s">
        <v>50</v>
      </c>
      <c r="E45" s="17"/>
      <c r="F45" s="4"/>
      <c r="G45" s="95"/>
      <c r="H45" s="58">
        <f>SUM(I45:U45)</f>
        <v>0</v>
      </c>
      <c r="I45" s="173">
        <v>0</v>
      </c>
      <c r="J45" s="174">
        <v>0</v>
      </c>
      <c r="K45" s="164">
        <v>0</v>
      </c>
      <c r="L45" s="164">
        <v>0</v>
      </c>
      <c r="M45" s="164">
        <v>0</v>
      </c>
    </row>
    <row r="46" spans="2:22">
      <c r="B46" s="69" t="s">
        <v>285</v>
      </c>
      <c r="C46" s="50" t="s">
        <v>286</v>
      </c>
      <c r="D46" s="45" t="s">
        <v>50</v>
      </c>
      <c r="E46" s="17"/>
      <c r="F46" s="4"/>
      <c r="G46" s="95"/>
      <c r="H46" s="58">
        <f>SUM(I46:U46)</f>
        <v>0</v>
      </c>
      <c r="I46" s="173">
        <v>0</v>
      </c>
      <c r="J46" s="174">
        <v>0</v>
      </c>
      <c r="K46" s="164">
        <v>0</v>
      </c>
      <c r="L46" s="164">
        <v>0</v>
      </c>
      <c r="M46" s="164">
        <v>0</v>
      </c>
    </row>
    <row r="47" spans="2:22">
      <c r="B47" s="69" t="s">
        <v>287</v>
      </c>
      <c r="C47" s="50" t="s">
        <v>288</v>
      </c>
      <c r="D47" s="45" t="s">
        <v>50</v>
      </c>
      <c r="E47" s="17"/>
      <c r="F47" s="4"/>
      <c r="G47" s="96"/>
      <c r="H47" s="58">
        <f>SUM(I47:U47)</f>
        <v>0</v>
      </c>
      <c r="I47" s="173">
        <v>0</v>
      </c>
      <c r="J47" s="174">
        <v>0</v>
      </c>
      <c r="K47" s="164">
        <v>0</v>
      </c>
      <c r="L47" s="164">
        <v>0</v>
      </c>
      <c r="M47" s="164">
        <v>0</v>
      </c>
      <c r="O47" s="158"/>
      <c r="P47" s="158"/>
      <c r="Q47" s="158"/>
      <c r="R47" s="158"/>
      <c r="S47" s="158"/>
      <c r="T47" s="158"/>
      <c r="U47" s="158"/>
    </row>
    <row r="48" spans="2:22">
      <c r="B48" s="77" t="s">
        <v>289</v>
      </c>
      <c r="C48" s="75" t="s">
        <v>290</v>
      </c>
      <c r="D48" s="7"/>
      <c r="E48" s="17"/>
      <c r="F48" s="4"/>
      <c r="G48" s="96"/>
      <c r="H48" s="58">
        <f>SUM(I48:U48)</f>
        <v>0</v>
      </c>
      <c r="I48" s="173">
        <v>0</v>
      </c>
      <c r="J48" s="174">
        <v>0</v>
      </c>
      <c r="K48" s="164">
        <v>0</v>
      </c>
      <c r="L48" s="164">
        <v>0</v>
      </c>
      <c r="M48" s="164">
        <v>0</v>
      </c>
      <c r="O48" s="158"/>
      <c r="P48" s="158"/>
      <c r="Q48" s="158"/>
      <c r="R48" s="158"/>
      <c r="S48" s="158"/>
      <c r="T48" s="158"/>
      <c r="U48" s="158"/>
    </row>
    <row r="49" spans="2:22">
      <c r="B49" s="69" t="s">
        <v>291</v>
      </c>
      <c r="C49" s="50" t="s">
        <v>292</v>
      </c>
      <c r="D49" s="45" t="s">
        <v>244</v>
      </c>
      <c r="E49" s="156" t="s">
        <v>293</v>
      </c>
      <c r="F49" s="155" t="s">
        <v>246</v>
      </c>
      <c r="G49" s="157">
        <v>321812864.56999993</v>
      </c>
      <c r="H49" s="180">
        <f>SUM(I49:U49)</f>
        <v>148335945.94999999</v>
      </c>
      <c r="I49" s="173">
        <v>0</v>
      </c>
      <c r="J49" s="174">
        <v>0</v>
      </c>
      <c r="K49" s="164">
        <v>0</v>
      </c>
      <c r="L49" s="164">
        <v>0</v>
      </c>
      <c r="M49" s="164">
        <v>0</v>
      </c>
      <c r="O49" s="179">
        <v>1061082.5900000001</v>
      </c>
      <c r="P49" s="179">
        <v>17942015.690000001</v>
      </c>
      <c r="Q49" s="158"/>
      <c r="R49" s="158"/>
      <c r="S49" s="179">
        <v>129332847.67</v>
      </c>
      <c r="T49" s="158"/>
      <c r="U49" s="158"/>
    </row>
    <row r="50" spans="2:22">
      <c r="B50" s="69" t="s">
        <v>291</v>
      </c>
      <c r="C50" s="50" t="s">
        <v>292</v>
      </c>
      <c r="D50" s="45" t="s">
        <v>247</v>
      </c>
      <c r="E50" s="17" t="s">
        <v>294</v>
      </c>
      <c r="F50" s="4" t="s">
        <v>249</v>
      </c>
      <c r="G50" s="95"/>
      <c r="H50" s="58">
        <f>SUM(I50:U50)</f>
        <v>0</v>
      </c>
      <c r="I50" s="173">
        <v>0</v>
      </c>
      <c r="J50" s="174">
        <v>0</v>
      </c>
      <c r="K50" s="164">
        <v>0</v>
      </c>
      <c r="L50" s="164">
        <v>0</v>
      </c>
      <c r="M50" s="164">
        <v>0</v>
      </c>
      <c r="O50" s="158"/>
      <c r="P50" s="158"/>
      <c r="Q50" s="158"/>
      <c r="R50" s="158"/>
      <c r="S50" s="158"/>
      <c r="T50" s="158"/>
      <c r="U50" s="158"/>
    </row>
    <row r="51" spans="2:22">
      <c r="B51" s="69" t="s">
        <v>295</v>
      </c>
      <c r="C51" s="50" t="s">
        <v>296</v>
      </c>
      <c r="D51" s="45" t="s">
        <v>50</v>
      </c>
      <c r="E51" s="17"/>
      <c r="F51" s="4"/>
      <c r="G51" s="95"/>
      <c r="H51" s="58">
        <f>SUM(I51:U51)</f>
        <v>0</v>
      </c>
      <c r="I51" s="173">
        <v>0</v>
      </c>
      <c r="J51" s="174">
        <v>0</v>
      </c>
      <c r="K51" s="164">
        <v>0</v>
      </c>
      <c r="L51" s="164">
        <v>0</v>
      </c>
      <c r="M51" s="164">
        <v>0</v>
      </c>
      <c r="O51" s="158"/>
      <c r="P51" s="158"/>
      <c r="Q51" s="158"/>
      <c r="R51" s="158"/>
      <c r="S51" s="158"/>
      <c r="T51" s="158"/>
      <c r="U51" s="158"/>
    </row>
    <row r="52" spans="2:22">
      <c r="B52" s="130" t="s">
        <v>297</v>
      </c>
      <c r="C52" s="75" t="s">
        <v>298</v>
      </c>
      <c r="D52" s="7"/>
      <c r="E52" s="17"/>
      <c r="F52" s="4"/>
      <c r="G52" s="95"/>
      <c r="H52" s="58">
        <f>SUM(I52:U52)</f>
        <v>0</v>
      </c>
      <c r="I52" s="173">
        <v>0</v>
      </c>
      <c r="J52" s="174">
        <v>0</v>
      </c>
      <c r="K52" s="164">
        <v>0</v>
      </c>
      <c r="L52" s="164">
        <v>0</v>
      </c>
      <c r="M52" s="164">
        <v>0</v>
      </c>
      <c r="O52" s="158"/>
      <c r="P52" s="158"/>
      <c r="Q52" s="158"/>
      <c r="R52" s="158"/>
      <c r="S52" s="158"/>
      <c r="T52" s="158"/>
      <c r="U52" s="158"/>
    </row>
    <row r="53" spans="2:22">
      <c r="B53" s="69" t="s">
        <v>299</v>
      </c>
      <c r="C53" s="50" t="s">
        <v>300</v>
      </c>
      <c r="D53" s="45" t="s">
        <v>50</v>
      </c>
      <c r="E53" s="17"/>
      <c r="F53" s="4"/>
      <c r="G53" s="95"/>
      <c r="H53" s="58">
        <f>SUM(I53:U53)</f>
        <v>0</v>
      </c>
      <c r="I53" s="173">
        <v>0</v>
      </c>
      <c r="J53" s="174">
        <v>0</v>
      </c>
      <c r="K53" s="164">
        <v>0</v>
      </c>
      <c r="L53" s="164">
        <v>0</v>
      </c>
      <c r="M53" s="164">
        <v>0</v>
      </c>
      <c r="O53" s="158"/>
      <c r="P53" s="158"/>
      <c r="Q53" s="158"/>
      <c r="R53" s="158"/>
      <c r="S53" s="158"/>
      <c r="T53" s="158"/>
      <c r="U53" s="158"/>
    </row>
    <row r="54" spans="2:22">
      <c r="B54" s="69" t="s">
        <v>301</v>
      </c>
      <c r="C54" s="50" t="s">
        <v>302</v>
      </c>
      <c r="D54" s="45" t="s">
        <v>50</v>
      </c>
      <c r="E54" s="17"/>
      <c r="F54" s="4"/>
      <c r="G54" s="95"/>
      <c r="H54" s="58">
        <f>SUM(I54:U54)</f>
        <v>0</v>
      </c>
      <c r="I54" s="173">
        <v>0</v>
      </c>
      <c r="J54" s="174">
        <v>0</v>
      </c>
      <c r="K54" s="164">
        <v>0</v>
      </c>
      <c r="L54" s="164">
        <v>0</v>
      </c>
      <c r="M54" s="164">
        <v>0</v>
      </c>
      <c r="O54" s="158"/>
      <c r="P54" s="158"/>
      <c r="Q54" s="158"/>
      <c r="R54" s="158"/>
      <c r="S54" s="158"/>
      <c r="T54" s="158"/>
      <c r="U54" s="158"/>
    </row>
    <row r="55" spans="2:22">
      <c r="B55" s="69" t="s">
        <v>303</v>
      </c>
      <c r="C55" s="50" t="s">
        <v>304</v>
      </c>
      <c r="D55" s="45" t="s">
        <v>50</v>
      </c>
      <c r="E55" s="17"/>
      <c r="F55" s="4"/>
      <c r="G55" s="95"/>
      <c r="H55" s="58">
        <f>SUM(I55:U55)</f>
        <v>0</v>
      </c>
      <c r="I55" s="173">
        <v>0</v>
      </c>
      <c r="J55" s="174">
        <v>0</v>
      </c>
      <c r="K55" s="164">
        <v>0</v>
      </c>
      <c r="L55" s="164">
        <v>0</v>
      </c>
      <c r="M55" s="164">
        <v>0</v>
      </c>
      <c r="O55" s="158"/>
      <c r="P55" s="158"/>
      <c r="Q55" s="158"/>
      <c r="R55" s="158"/>
      <c r="S55" s="158"/>
      <c r="T55" s="158"/>
      <c r="U55" s="158"/>
    </row>
    <row r="56" spans="2:22">
      <c r="B56" s="69" t="s">
        <v>305</v>
      </c>
      <c r="C56" s="50" t="s">
        <v>306</v>
      </c>
      <c r="D56" s="45" t="s">
        <v>244</v>
      </c>
      <c r="E56" s="156" t="s">
        <v>307</v>
      </c>
      <c r="F56" s="155" t="s">
        <v>246</v>
      </c>
      <c r="G56" s="157">
        <v>122472847.3</v>
      </c>
      <c r="H56" s="180">
        <f>SUM(I56:U56)</f>
        <v>5653810.9000000004</v>
      </c>
      <c r="I56" s="173">
        <v>0</v>
      </c>
      <c r="J56" s="174">
        <v>0</v>
      </c>
      <c r="K56" s="164">
        <v>0</v>
      </c>
      <c r="L56" s="164">
        <v>0</v>
      </c>
      <c r="M56" s="164">
        <v>0</v>
      </c>
      <c r="O56" s="158"/>
      <c r="P56" s="158"/>
      <c r="Q56" s="158"/>
      <c r="R56" s="158"/>
      <c r="S56" s="179">
        <v>5653810.9000000004</v>
      </c>
      <c r="T56" s="158"/>
      <c r="U56" s="158"/>
    </row>
    <row r="57" spans="2:22">
      <c r="B57" s="69" t="s">
        <v>305</v>
      </c>
      <c r="C57" s="50" t="s">
        <v>306</v>
      </c>
      <c r="D57" s="45" t="s">
        <v>247</v>
      </c>
      <c r="E57" s="144" t="s">
        <v>308</v>
      </c>
      <c r="F57" s="4" t="s">
        <v>249</v>
      </c>
      <c r="G57" s="95"/>
      <c r="H57" s="58">
        <f>SUM(I57:U57)</f>
        <v>0</v>
      </c>
      <c r="I57" s="173">
        <v>0</v>
      </c>
      <c r="J57" s="174">
        <v>0</v>
      </c>
      <c r="K57" s="164">
        <v>0</v>
      </c>
      <c r="L57" s="164">
        <v>0</v>
      </c>
      <c r="M57" s="164">
        <v>0</v>
      </c>
      <c r="O57" s="158"/>
      <c r="P57" s="158"/>
      <c r="Q57" s="158"/>
      <c r="R57" s="158"/>
      <c r="S57" s="158"/>
      <c r="T57" s="158"/>
      <c r="U57" s="158"/>
    </row>
    <row r="58" spans="2:22">
      <c r="B58" s="77" t="s">
        <v>309</v>
      </c>
      <c r="C58" s="75" t="s">
        <v>310</v>
      </c>
      <c r="D58" s="7"/>
      <c r="E58" s="17"/>
      <c r="F58" s="4"/>
      <c r="G58" s="95"/>
      <c r="H58" s="58">
        <f>SUM(I58:U58)</f>
        <v>0</v>
      </c>
      <c r="I58" s="173">
        <v>0</v>
      </c>
      <c r="J58" s="174">
        <v>0</v>
      </c>
      <c r="K58" s="164">
        <v>0</v>
      </c>
      <c r="L58" s="164">
        <v>0</v>
      </c>
      <c r="M58" s="164">
        <v>0</v>
      </c>
      <c r="O58" s="158"/>
      <c r="P58" s="158"/>
      <c r="Q58" s="158"/>
      <c r="R58" s="158"/>
      <c r="S58" s="158"/>
      <c r="T58" s="158"/>
      <c r="U58" s="158"/>
    </row>
    <row r="59" spans="2:22">
      <c r="B59" s="68" t="s">
        <v>311</v>
      </c>
      <c r="C59" s="50" t="s">
        <v>312</v>
      </c>
      <c r="D59" s="45" t="s">
        <v>247</v>
      </c>
      <c r="E59" s="160" t="s">
        <v>313</v>
      </c>
      <c r="F59" s="161" t="s">
        <v>249</v>
      </c>
      <c r="G59" s="162">
        <v>3868333848.4552794</v>
      </c>
      <c r="H59" s="166">
        <f>SUM(I59:U59)</f>
        <v>747041913</v>
      </c>
      <c r="I59" s="173">
        <v>0</v>
      </c>
      <c r="J59" s="174">
        <v>0</v>
      </c>
      <c r="K59" s="165">
        <v>596263502</v>
      </c>
      <c r="L59" s="165">
        <v>84561531</v>
      </c>
      <c r="M59" s="165">
        <v>66216880</v>
      </c>
      <c r="N59" s="171"/>
      <c r="O59" s="158"/>
      <c r="P59" s="158"/>
      <c r="Q59" s="158"/>
      <c r="R59" s="158"/>
      <c r="S59" s="158"/>
      <c r="T59" s="158"/>
      <c r="U59" s="158"/>
      <c r="V59" s="187"/>
    </row>
    <row r="60" spans="2:22">
      <c r="B60" s="68" t="s">
        <v>311</v>
      </c>
      <c r="C60" s="50" t="s">
        <v>312</v>
      </c>
      <c r="D60" s="45" t="s">
        <v>247</v>
      </c>
      <c r="E60" s="17" t="s">
        <v>314</v>
      </c>
      <c r="F60" s="4" t="s">
        <v>249</v>
      </c>
      <c r="G60" s="95"/>
      <c r="H60" s="58">
        <f>SUM(I60:U60)</f>
        <v>0</v>
      </c>
      <c r="I60" s="173">
        <v>0</v>
      </c>
      <c r="J60" s="174">
        <v>0</v>
      </c>
      <c r="K60" s="164">
        <v>0</v>
      </c>
      <c r="L60" s="164">
        <v>0</v>
      </c>
      <c r="M60" s="164">
        <v>0</v>
      </c>
      <c r="O60" s="158"/>
      <c r="P60" s="158"/>
      <c r="Q60" s="158"/>
      <c r="R60" s="158"/>
      <c r="S60" s="158"/>
      <c r="T60" s="158"/>
      <c r="U60" s="158"/>
    </row>
    <row r="61" spans="2:22">
      <c r="B61" s="68" t="s">
        <v>311</v>
      </c>
      <c r="C61" s="50" t="s">
        <v>312</v>
      </c>
      <c r="D61" s="45" t="s">
        <v>247</v>
      </c>
      <c r="E61" s="17" t="s">
        <v>315</v>
      </c>
      <c r="F61" s="4" t="s">
        <v>249</v>
      </c>
      <c r="G61" s="95"/>
      <c r="H61" s="58">
        <f>SUM(I61:U61)</f>
        <v>0</v>
      </c>
      <c r="I61" s="173">
        <v>0</v>
      </c>
      <c r="J61" s="174">
        <v>0</v>
      </c>
      <c r="K61" s="164">
        <v>0</v>
      </c>
      <c r="L61" s="164">
        <v>0</v>
      </c>
      <c r="M61" s="164">
        <v>0</v>
      </c>
      <c r="O61" s="158"/>
      <c r="P61" s="158"/>
      <c r="Q61" s="158"/>
      <c r="R61" s="158"/>
      <c r="S61" s="158"/>
      <c r="T61" s="158"/>
      <c r="U61" s="158"/>
    </row>
    <row r="62" spans="2:22">
      <c r="B62" s="68" t="s">
        <v>311</v>
      </c>
      <c r="C62" s="50" t="s">
        <v>312</v>
      </c>
      <c r="D62" s="45" t="s">
        <v>247</v>
      </c>
      <c r="E62" s="17" t="s">
        <v>316</v>
      </c>
      <c r="F62" s="4" t="s">
        <v>249</v>
      </c>
      <c r="G62" s="95"/>
      <c r="H62" s="58">
        <f>SUM(I62:U62)</f>
        <v>0</v>
      </c>
      <c r="I62" s="173">
        <v>0</v>
      </c>
      <c r="J62" s="174">
        <v>0</v>
      </c>
      <c r="K62" s="164">
        <v>0</v>
      </c>
      <c r="L62" s="164">
        <v>0</v>
      </c>
      <c r="M62" s="164">
        <v>0</v>
      </c>
      <c r="O62" s="158"/>
      <c r="P62" s="158"/>
      <c r="Q62" s="158"/>
      <c r="R62" s="158"/>
      <c r="S62" s="158"/>
      <c r="T62" s="158"/>
      <c r="U62" s="158"/>
    </row>
    <row r="63" spans="2:22">
      <c r="B63" s="69" t="s">
        <v>317</v>
      </c>
      <c r="C63" s="50" t="s">
        <v>318</v>
      </c>
      <c r="D63" s="45" t="s">
        <v>50</v>
      </c>
      <c r="E63" s="17"/>
      <c r="F63" s="4"/>
      <c r="G63" s="95"/>
      <c r="H63" s="58">
        <f>SUM(I63:U63)</f>
        <v>0</v>
      </c>
      <c r="I63" s="173">
        <v>0</v>
      </c>
      <c r="J63" s="174">
        <v>0</v>
      </c>
      <c r="K63" s="164">
        <v>0</v>
      </c>
      <c r="L63" s="164">
        <v>0</v>
      </c>
      <c r="M63" s="164">
        <v>0</v>
      </c>
      <c r="O63" s="158"/>
      <c r="P63" s="158"/>
      <c r="Q63" s="158"/>
      <c r="R63" s="158"/>
      <c r="S63" s="158"/>
      <c r="T63" s="158"/>
      <c r="U63" s="158"/>
    </row>
    <row r="64" spans="2:22">
      <c r="B64" s="68" t="s">
        <v>319</v>
      </c>
      <c r="C64" s="50" t="s">
        <v>320</v>
      </c>
      <c r="D64" s="45" t="s">
        <v>50</v>
      </c>
      <c r="E64" s="17"/>
      <c r="F64" s="4"/>
      <c r="G64" s="95"/>
      <c r="H64" s="58">
        <f>SUM(I64:U64)</f>
        <v>0</v>
      </c>
      <c r="I64" s="173">
        <v>0</v>
      </c>
      <c r="J64" s="174">
        <v>0</v>
      </c>
      <c r="K64" s="164">
        <v>0</v>
      </c>
      <c r="L64" s="164">
        <v>0</v>
      </c>
      <c r="M64" s="164">
        <v>0</v>
      </c>
    </row>
    <row r="65" spans="2:29">
      <c r="B65" s="69" t="s">
        <v>321</v>
      </c>
      <c r="C65" s="50" t="s">
        <v>322</v>
      </c>
      <c r="D65" s="45" t="s">
        <v>50</v>
      </c>
      <c r="E65" s="17"/>
      <c r="F65" s="4"/>
      <c r="G65" s="95"/>
      <c r="H65" s="58">
        <f>SUM(I65:U65)</f>
        <v>0</v>
      </c>
      <c r="I65" s="173">
        <v>0</v>
      </c>
      <c r="J65" s="174">
        <v>0</v>
      </c>
      <c r="K65" s="164">
        <v>0</v>
      </c>
      <c r="L65" s="164">
        <v>0</v>
      </c>
      <c r="M65" s="164">
        <v>0</v>
      </c>
    </row>
    <row r="66" spans="2:29">
      <c r="B66" s="69"/>
      <c r="C66" s="50"/>
      <c r="D66" s="7"/>
      <c r="E66" s="17"/>
      <c r="F66" s="4"/>
      <c r="G66" s="95"/>
      <c r="H66" s="58">
        <f>SUM(I66:U66)</f>
        <v>0</v>
      </c>
      <c r="I66" s="173">
        <v>0</v>
      </c>
      <c r="J66" s="174">
        <v>0</v>
      </c>
      <c r="K66" s="164">
        <v>0</v>
      </c>
      <c r="L66" s="164">
        <v>0</v>
      </c>
      <c r="M66" s="164">
        <v>0</v>
      </c>
    </row>
    <row r="67" spans="2:29">
      <c r="B67" s="2"/>
      <c r="C67" s="52"/>
      <c r="D67" s="9"/>
      <c r="E67" s="67"/>
      <c r="F67" s="90"/>
      <c r="G67" s="98"/>
      <c r="H67" s="143"/>
      <c r="I67" s="173">
        <v>0</v>
      </c>
      <c r="J67" s="174">
        <v>0</v>
      </c>
      <c r="K67" s="164">
        <v>0</v>
      </c>
      <c r="L67" s="164">
        <v>0</v>
      </c>
      <c r="M67" s="164">
        <v>0</v>
      </c>
    </row>
    <row r="68" spans="2:29">
      <c r="G68" s="99"/>
    </row>
    <row r="69" spans="2:29">
      <c r="E69" s="13"/>
      <c r="F69" s="13"/>
      <c r="G69" s="91" t="s">
        <v>323</v>
      </c>
      <c r="H69" s="92" t="s">
        <v>324</v>
      </c>
    </row>
    <row r="70" spans="2:29" ht="21">
      <c r="B70" s="79" t="s">
        <v>325</v>
      </c>
      <c r="G70" s="93">
        <f>SUM(G10:G67)</f>
        <v>10987943615.779995</v>
      </c>
      <c r="H70" s="93">
        <f>SUM(H10:H67)</f>
        <v>9899121135.6399994</v>
      </c>
      <c r="I70" s="181">
        <f t="shared" ref="I70:U70" si="1">SUM(I10:I67)</f>
        <v>126528416.54000001</v>
      </c>
      <c r="J70" s="181">
        <f t="shared" si="1"/>
        <v>90371927.849999994</v>
      </c>
      <c r="K70" s="181">
        <f t="shared" si="1"/>
        <v>2694487358</v>
      </c>
      <c r="L70" s="181">
        <f t="shared" si="1"/>
        <v>430289349</v>
      </c>
      <c r="M70" s="181">
        <f t="shared" si="1"/>
        <v>391590913.92000002</v>
      </c>
      <c r="N70" s="181">
        <f t="shared" si="1"/>
        <v>537286306</v>
      </c>
      <c r="O70" s="181">
        <f t="shared" si="1"/>
        <v>676505775.60000002</v>
      </c>
      <c r="P70" s="181">
        <f t="shared" si="1"/>
        <v>1116816012.1600001</v>
      </c>
      <c r="Q70" s="181">
        <f t="shared" si="1"/>
        <v>444248053</v>
      </c>
      <c r="R70" s="181">
        <f t="shared" si="1"/>
        <v>934353663</v>
      </c>
      <c r="S70" s="181">
        <f t="shared" si="1"/>
        <v>1047166762.5699999</v>
      </c>
      <c r="T70" s="181">
        <f t="shared" si="1"/>
        <v>777693996</v>
      </c>
      <c r="U70" s="181">
        <f t="shared" si="1"/>
        <v>631782602</v>
      </c>
    </row>
    <row r="71" spans="2:29">
      <c r="G71" s="140"/>
      <c r="H71" s="182"/>
      <c r="K71" s="158"/>
    </row>
    <row r="72" spans="2:29">
      <c r="B72" s="148" t="s">
        <v>326</v>
      </c>
      <c r="G72" s="140"/>
      <c r="H72" s="93">
        <f>SUM(K72:U72)</f>
        <v>0</v>
      </c>
      <c r="K72" s="181"/>
      <c r="L72" s="181"/>
      <c r="M72" s="181"/>
      <c r="N72" s="181"/>
      <c r="O72" s="181"/>
      <c r="P72" s="181"/>
      <c r="Q72" s="181"/>
      <c r="R72" s="181"/>
      <c r="S72" s="181"/>
      <c r="T72" s="181"/>
      <c r="U72" s="181"/>
      <c r="V72" s="181"/>
      <c r="W72" s="181"/>
      <c r="X72" s="181"/>
      <c r="Y72" s="181"/>
      <c r="Z72" s="181"/>
      <c r="AA72" s="181"/>
      <c r="AB72" s="181"/>
      <c r="AC72" s="181"/>
    </row>
    <row r="73" spans="2:29">
      <c r="B73" s="3" t="s">
        <v>327</v>
      </c>
      <c r="I73" s="177"/>
      <c r="K73" s="181"/>
      <c r="L73" s="181"/>
      <c r="M73" s="181"/>
      <c r="N73" s="181"/>
      <c r="O73" s="181"/>
      <c r="P73" s="181"/>
      <c r="Q73" s="181"/>
      <c r="R73" s="181"/>
      <c r="S73" s="181"/>
      <c r="T73" s="181"/>
      <c r="U73" s="181"/>
      <c r="V73" s="181"/>
      <c r="W73" s="181"/>
      <c r="X73" s="181"/>
      <c r="Y73" s="181"/>
      <c r="Z73" s="181"/>
      <c r="AA73" s="181"/>
      <c r="AB73" s="181"/>
      <c r="AC73" s="181"/>
    </row>
    <row r="74" spans="2:29">
      <c r="B74" s="1"/>
      <c r="H74" s="140"/>
      <c r="I74" s="140"/>
      <c r="K74" s="158"/>
      <c r="L74" s="159"/>
    </row>
    <row r="75" spans="2:29">
      <c r="B75" s="149" t="s">
        <v>328</v>
      </c>
      <c r="G75" s="140"/>
      <c r="K75" s="183"/>
      <c r="L75" s="158"/>
      <c r="M75" s="183"/>
      <c r="N75" s="183"/>
      <c r="O75" s="183"/>
      <c r="P75" s="183"/>
      <c r="Q75" s="183"/>
      <c r="R75" s="183"/>
      <c r="S75" s="183"/>
    </row>
    <row r="76" spans="2:29">
      <c r="B76" s="1" t="s">
        <v>329</v>
      </c>
      <c r="K76" s="158"/>
      <c r="L76" s="159"/>
      <c r="M76" s="159"/>
      <c r="O76" s="159"/>
      <c r="P76" s="159"/>
      <c r="S76" s="159"/>
    </row>
    <row r="77" spans="2:29">
      <c r="B77" s="1"/>
      <c r="L77" s="159"/>
    </row>
    <row r="78" spans="2:29">
      <c r="B78"/>
      <c r="E78" s="1" t="s">
        <v>330</v>
      </c>
      <c r="F78" s="1" t="s">
        <v>331</v>
      </c>
      <c r="G78" s="150" t="s">
        <v>332</v>
      </c>
      <c r="H78" s="150" t="s">
        <v>333</v>
      </c>
      <c r="O78" s="140">
        <f>H87</f>
        <v>0</v>
      </c>
    </row>
    <row r="79" spans="2:29">
      <c r="B79"/>
      <c r="E79" s="1" t="s">
        <v>334</v>
      </c>
      <c r="G79" s="140">
        <f>G70</f>
        <v>10987943615.779995</v>
      </c>
      <c r="H79" s="140">
        <f t="shared" ref="H79:H80" si="2">H70</f>
        <v>9899121135.6399994</v>
      </c>
    </row>
    <row r="80" spans="2:29">
      <c r="B80"/>
      <c r="D80" s="45" t="s">
        <v>247</v>
      </c>
      <c r="E80" s="17" t="s">
        <v>335</v>
      </c>
      <c r="F80" s="4" t="s">
        <v>336</v>
      </c>
      <c r="G80" s="176">
        <v>126594123</v>
      </c>
      <c r="H80" s="99">
        <f t="shared" si="2"/>
        <v>0</v>
      </c>
    </row>
    <row r="81" spans="2:10">
      <c r="B81"/>
      <c r="C81" s="50"/>
      <c r="D81" s="45" t="s">
        <v>247</v>
      </c>
      <c r="E81" s="17" t="s">
        <v>337</v>
      </c>
      <c r="F81" s="4" t="s">
        <v>338</v>
      </c>
      <c r="G81" s="176">
        <v>7474758253</v>
      </c>
      <c r="H81" s="58"/>
    </row>
    <row r="82" spans="2:10">
      <c r="B82"/>
      <c r="D82" s="45" t="s">
        <v>247</v>
      </c>
      <c r="E82" s="4" t="s">
        <v>339</v>
      </c>
      <c r="F82" s="4" t="s">
        <v>340</v>
      </c>
      <c r="G82" s="176">
        <v>121696676</v>
      </c>
      <c r="H82" s="175">
        <f>H73</f>
        <v>0</v>
      </c>
    </row>
    <row r="83" spans="2:10">
      <c r="B83"/>
      <c r="D83" s="45" t="s">
        <v>247</v>
      </c>
      <c r="E83" s="4" t="s">
        <v>341</v>
      </c>
      <c r="F83" s="4" t="s">
        <v>342</v>
      </c>
      <c r="G83" s="176">
        <v>0</v>
      </c>
      <c r="H83" s="175">
        <f>H73</f>
        <v>0</v>
      </c>
    </row>
    <row r="84" spans="2:10">
      <c r="B84"/>
      <c r="E84" s="149" t="s">
        <v>343</v>
      </c>
      <c r="F84" s="149"/>
      <c r="G84" s="151">
        <f>SUBTOTAL(109,G79:G83)</f>
        <v>18710992667.779995</v>
      </c>
      <c r="H84" s="151">
        <f>SUM(H79:H81)</f>
        <v>9899121135.6399994</v>
      </c>
    </row>
    <row r="85" spans="2:10">
      <c r="B85"/>
      <c r="F85" s="140"/>
    </row>
    <row r="86" spans="2:10">
      <c r="B86"/>
      <c r="G86" s="140"/>
      <c r="H86" s="140"/>
    </row>
    <row r="87" spans="2:10">
      <c r="B87"/>
      <c r="G87" s="140"/>
      <c r="H87" s="140"/>
      <c r="J87" s="158"/>
    </row>
    <row r="88" spans="2:10">
      <c r="B88"/>
      <c r="G88" s="140"/>
      <c r="J88" s="158"/>
    </row>
    <row r="89" spans="2:10">
      <c r="B89" s="1"/>
      <c r="G89" s="140"/>
      <c r="H89" s="140"/>
      <c r="I89" s="140"/>
      <c r="J89" s="158"/>
    </row>
    <row r="90" spans="2:10">
      <c r="G90" s="140"/>
      <c r="H90" s="158"/>
    </row>
    <row r="91" spans="2:10">
      <c r="B91" s="1"/>
      <c r="G91" s="140"/>
      <c r="H91" s="187"/>
    </row>
    <row r="92" spans="2:10">
      <c r="G92" s="183"/>
    </row>
    <row r="93" spans="2:10">
      <c r="G93" s="140"/>
    </row>
    <row r="94" spans="2:10">
      <c r="G94" s="183"/>
    </row>
    <row r="95" spans="2:10">
      <c r="G95" s="140"/>
    </row>
    <row r="96" spans="2:10">
      <c r="G96" s="187"/>
    </row>
    <row r="97" spans="7:7">
      <c r="G97" s="140"/>
    </row>
    <row r="98" spans="7:7">
      <c r="G98" s="187"/>
    </row>
  </sheetData>
  <sortState xmlns:xlrd2="http://schemas.microsoft.com/office/spreadsheetml/2017/richdata2" ref="C84:C115">
    <sortCondition ref="C84"/>
  </sortState>
  <mergeCells count="5">
    <mergeCell ref="B8:D8"/>
    <mergeCell ref="E8:G8"/>
    <mergeCell ref="E7:G7"/>
    <mergeCell ref="H8:U8"/>
    <mergeCell ref="H7:U7"/>
  </mergeCells>
  <conditionalFormatting sqref="D12 D34 D17:D22 D27:D32 D58:D59 D51:D56 D38:D49 D63:D66 D15 D81">
    <cfRule type="containsText" dxfId="20" priority="22" operator="containsText" text="Including;Not Applicable;Not included">
      <formula>NOT(ISERROR(SEARCH("Including;Not Applicable;Not included",D12)))</formula>
    </cfRule>
  </conditionalFormatting>
  <conditionalFormatting sqref="D33">
    <cfRule type="containsText" dxfId="19" priority="21" operator="containsText" text="Including;Not Applicable;Not included">
      <formula>NOT(ISERROR(SEARCH("Including;Not Applicable;Not included",D33)))</formula>
    </cfRule>
  </conditionalFormatting>
  <conditionalFormatting sqref="D14">
    <cfRule type="containsText" dxfId="18" priority="20" operator="containsText" text="Including;Not Applicable;Not included">
      <formula>NOT(ISERROR(SEARCH("Including;Not Applicable;Not included",D14)))</formula>
    </cfRule>
  </conditionalFormatting>
  <conditionalFormatting sqref="D16">
    <cfRule type="containsText" dxfId="17" priority="19" operator="containsText" text="Including;Not Applicable;Not included">
      <formula>NOT(ISERROR(SEARCH("Including;Not Applicable;Not included",D16)))</formula>
    </cfRule>
  </conditionalFormatting>
  <conditionalFormatting sqref="D13">
    <cfRule type="containsText" dxfId="16" priority="18" operator="containsText" text="Including;Not Applicable;Not included">
      <formula>NOT(ISERROR(SEARCH("Including;Not Applicable;Not included",D13)))</formula>
    </cfRule>
  </conditionalFormatting>
  <conditionalFormatting sqref="D57">
    <cfRule type="containsText" dxfId="15" priority="16" operator="containsText" text="Including;Not Applicable;Not included">
      <formula>NOT(ISERROR(SEARCH("Including;Not Applicable;Not included",D57)))</formula>
    </cfRule>
  </conditionalFormatting>
  <conditionalFormatting sqref="D37">
    <cfRule type="containsText" dxfId="14" priority="14" operator="containsText" text="Including;Not Applicable;Not included">
      <formula>NOT(ISERROR(SEARCH("Including;Not Applicable;Not included",D37)))</formula>
    </cfRule>
  </conditionalFormatting>
  <conditionalFormatting sqref="D26">
    <cfRule type="containsText" dxfId="13" priority="13" operator="containsText" text="Including;Not Applicable;Not included">
      <formula>NOT(ISERROR(SEARCH("Including;Not Applicable;Not included",D26)))</formula>
    </cfRule>
  </conditionalFormatting>
  <conditionalFormatting sqref="D61">
    <cfRule type="containsText" dxfId="12" priority="12" operator="containsText" text="Including;Not Applicable;Not included">
      <formula>NOT(ISERROR(SEARCH("Including;Not Applicable;Not included",D61)))</formula>
    </cfRule>
  </conditionalFormatting>
  <conditionalFormatting sqref="D60">
    <cfRule type="containsText" dxfId="11" priority="11" operator="containsText" text="Including;Not Applicable;Not included">
      <formula>NOT(ISERROR(SEARCH("Including;Not Applicable;Not included",D60)))</formula>
    </cfRule>
  </conditionalFormatting>
  <conditionalFormatting sqref="D36">
    <cfRule type="containsText" dxfId="10" priority="10" operator="containsText" text="Including;Not Applicable;Not included">
      <formula>NOT(ISERROR(SEARCH("Including;Not Applicable;Not included",D36)))</formula>
    </cfRule>
  </conditionalFormatting>
  <conditionalFormatting sqref="D35">
    <cfRule type="containsText" dxfId="9" priority="9" operator="containsText" text="Including;Not Applicable;Not included">
      <formula>NOT(ISERROR(SEARCH("Including;Not Applicable;Not included",D35)))</formula>
    </cfRule>
  </conditionalFormatting>
  <conditionalFormatting sqref="D23">
    <cfRule type="containsText" dxfId="8" priority="7" operator="containsText" text="Including;Not Applicable;Not included">
      <formula>NOT(ISERROR(SEARCH("Including;Not Applicable;Not included",D23)))</formula>
    </cfRule>
  </conditionalFormatting>
  <conditionalFormatting sqref="D62">
    <cfRule type="containsText" dxfId="7" priority="6" operator="containsText" text="Including;Not Applicable;Not included">
      <formula>NOT(ISERROR(SEARCH("Including;Not Applicable;Not included",D62)))</formula>
    </cfRule>
  </conditionalFormatting>
  <conditionalFormatting sqref="D24">
    <cfRule type="containsText" dxfId="6" priority="5" operator="containsText" text="Including;Not Applicable;Not included">
      <formula>NOT(ISERROR(SEARCH("Including;Not Applicable;Not included",D24)))</formula>
    </cfRule>
  </conditionalFormatting>
  <conditionalFormatting sqref="D25">
    <cfRule type="containsText" dxfId="5" priority="4" operator="containsText" text="Including;Not Applicable;Not included">
      <formula>NOT(ISERROR(SEARCH("Including;Not Applicable;Not included",D25)))</formula>
    </cfRule>
  </conditionalFormatting>
  <conditionalFormatting sqref="D50">
    <cfRule type="containsText" dxfId="4" priority="3" operator="containsText" text="Including;Not Applicable;Not included">
      <formula>NOT(ISERROR(SEARCH("Including;Not Applicable;Not included",D50)))</formula>
    </cfRule>
  </conditionalFormatting>
  <conditionalFormatting sqref="D80">
    <cfRule type="containsText" dxfId="3" priority="2" operator="containsText" text="Including;Not Applicable;Not included">
      <formula>NOT(ISERROR(SEARCH("Including;Not Applicable;Not included",D80)))</formula>
    </cfRule>
  </conditionalFormatting>
  <conditionalFormatting sqref="D82:D83">
    <cfRule type="containsText" dxfId="2" priority="1" operator="containsText" text="Including;Not Applicable;Not included">
      <formula>NOT(ISERROR(SEARCH("Including;Not Applicable;Not included",D82)))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5:D47 D59:D65 D19:D20 D49:D51 D40 D53:D57 D30:D37 D22:D28 D80:D83 D12:D17"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tableParts count="1">
    <tablePart r:id="rId2"/>
  </tablePart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Y80"/>
  <sheetViews>
    <sheetView topLeftCell="D54" zoomScale="70" zoomScaleNormal="70" zoomScalePageLayoutView="55" workbookViewId="0">
      <selection activeCell="I69" sqref="I69"/>
    </sheetView>
  </sheetViews>
  <sheetFormatPr defaultColWidth="10.875" defaultRowHeight="15.75"/>
  <cols>
    <col min="1" max="1" width="3.625" style="1" customWidth="1"/>
    <col min="2" max="2" width="7.375" style="3" customWidth="1"/>
    <col min="3" max="3" width="77.75" style="1" customWidth="1"/>
    <col min="4" max="4" width="46.375" style="1" customWidth="1"/>
    <col min="5" max="5" width="50.875" style="1" customWidth="1"/>
    <col min="6" max="6" width="53.75" style="1" customWidth="1"/>
    <col min="7" max="7" width="50.25" style="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77" ht="15.95" customHeight="1"/>
    <row r="2" spans="2:77" ht="26.25">
      <c r="B2" s="35" t="s">
        <v>180</v>
      </c>
      <c r="G2" s="101" t="s">
        <v>181</v>
      </c>
      <c r="H2" s="15" t="s">
        <v>182</v>
      </c>
      <c r="I2" s="18"/>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2"/>
    </row>
    <row r="3" spans="2:77">
      <c r="B3" s="81" t="s">
        <v>344</v>
      </c>
      <c r="G3" s="100" t="s">
        <v>345</v>
      </c>
      <c r="H3" s="78" t="s">
        <v>346</v>
      </c>
      <c r="BY3" s="5"/>
    </row>
    <row r="4" spans="2:77" ht="78.75">
      <c r="B4" s="82" t="s">
        <v>347</v>
      </c>
      <c r="H4" s="16" t="s">
        <v>186</v>
      </c>
      <c r="I4" s="59" t="s">
        <v>348</v>
      </c>
      <c r="J4" s="59" t="s">
        <v>349</v>
      </c>
      <c r="K4" s="59" t="s">
        <v>350</v>
      </c>
      <c r="L4" s="59" t="s">
        <v>351</v>
      </c>
      <c r="M4" s="59" t="s">
        <v>352</v>
      </c>
      <c r="N4" s="59" t="s">
        <v>353</v>
      </c>
      <c r="O4" s="59" t="s">
        <v>354</v>
      </c>
      <c r="P4" s="59" t="s">
        <v>355</v>
      </c>
      <c r="Q4" s="59" t="s">
        <v>356</v>
      </c>
      <c r="R4" s="59" t="s">
        <v>357</v>
      </c>
      <c r="S4" s="59" t="s">
        <v>358</v>
      </c>
      <c r="T4" s="59" t="s">
        <v>359</v>
      </c>
      <c r="U4" s="59" t="s">
        <v>360</v>
      </c>
      <c r="V4" s="59" t="s">
        <v>361</v>
      </c>
      <c r="W4" s="59" t="s">
        <v>362</v>
      </c>
      <c r="X4" s="59" t="s">
        <v>363</v>
      </c>
      <c r="Y4" s="59" t="s">
        <v>364</v>
      </c>
      <c r="Z4" s="59" t="s">
        <v>365</v>
      </c>
      <c r="AA4" s="59" t="s">
        <v>366</v>
      </c>
      <c r="AB4" s="59" t="s">
        <v>367</v>
      </c>
      <c r="AC4" s="59" t="s">
        <v>368</v>
      </c>
      <c r="AD4" s="59" t="s">
        <v>369</v>
      </c>
      <c r="AE4" s="59" t="s">
        <v>370</v>
      </c>
      <c r="AF4" s="59" t="s">
        <v>371</v>
      </c>
      <c r="AG4" s="59" t="s">
        <v>372</v>
      </c>
      <c r="AH4" s="59" t="s">
        <v>373</v>
      </c>
      <c r="AI4" s="59" t="s">
        <v>374</v>
      </c>
      <c r="AJ4" s="59" t="s">
        <v>375</v>
      </c>
      <c r="AK4" s="59" t="s">
        <v>376</v>
      </c>
      <c r="AL4" s="59" t="s">
        <v>377</v>
      </c>
      <c r="AM4" s="59" t="s">
        <v>378</v>
      </c>
      <c r="AN4" s="59" t="s">
        <v>379</v>
      </c>
      <c r="AO4" s="59" t="s">
        <v>380</v>
      </c>
      <c r="AP4" s="59" t="s">
        <v>381</v>
      </c>
      <c r="AQ4" s="59" t="s">
        <v>382</v>
      </c>
      <c r="AR4" s="59" t="s">
        <v>383</v>
      </c>
      <c r="AS4" s="59" t="s">
        <v>384</v>
      </c>
      <c r="AT4" s="59" t="s">
        <v>385</v>
      </c>
      <c r="AU4" s="59" t="s">
        <v>386</v>
      </c>
      <c r="AV4" s="59" t="s">
        <v>387</v>
      </c>
      <c r="AW4" s="59" t="s">
        <v>388</v>
      </c>
      <c r="AX4" s="59" t="s">
        <v>389</v>
      </c>
      <c r="AY4" s="59" t="s">
        <v>390</v>
      </c>
      <c r="AZ4" s="59" t="s">
        <v>391</v>
      </c>
      <c r="BA4" s="59" t="s">
        <v>392</v>
      </c>
      <c r="BB4" s="59" t="s">
        <v>393</v>
      </c>
      <c r="BC4" s="59" t="s">
        <v>394</v>
      </c>
      <c r="BD4" s="59" t="s">
        <v>395</v>
      </c>
      <c r="BE4" s="59" t="s">
        <v>396</v>
      </c>
      <c r="BF4" s="59" t="s">
        <v>397</v>
      </c>
      <c r="BG4" s="59" t="s">
        <v>398</v>
      </c>
      <c r="BH4" s="59" t="s">
        <v>399</v>
      </c>
      <c r="BI4" s="59" t="s">
        <v>400</v>
      </c>
      <c r="BJ4" s="59" t="s">
        <v>401</v>
      </c>
      <c r="BK4" s="59" t="s">
        <v>402</v>
      </c>
      <c r="BL4" s="59" t="s">
        <v>403</v>
      </c>
      <c r="BM4" s="59" t="s">
        <v>404</v>
      </c>
      <c r="BN4" s="59" t="s">
        <v>405</v>
      </c>
      <c r="BO4" s="59" t="s">
        <v>406</v>
      </c>
      <c r="BP4" s="59" t="s">
        <v>407</v>
      </c>
      <c r="BQ4" s="59" t="s">
        <v>408</v>
      </c>
      <c r="BR4" s="59" t="s">
        <v>409</v>
      </c>
      <c r="BS4" s="59" t="s">
        <v>410</v>
      </c>
      <c r="BT4" s="59" t="s">
        <v>411</v>
      </c>
      <c r="BU4" s="59" t="s">
        <v>412</v>
      </c>
      <c r="BV4" s="59" t="s">
        <v>413</v>
      </c>
      <c r="BW4" s="59" t="s">
        <v>414</v>
      </c>
      <c r="BX4" s="59" t="s">
        <v>415</v>
      </c>
      <c r="BY4" s="60" t="s">
        <v>416</v>
      </c>
    </row>
    <row r="5" spans="2:77">
      <c r="B5" s="82"/>
      <c r="H5" s="10" t="s">
        <v>200</v>
      </c>
      <c r="I5" s="61">
        <v>891083092</v>
      </c>
      <c r="J5" s="61">
        <v>914807077</v>
      </c>
      <c r="K5" s="61">
        <v>989490168</v>
      </c>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3"/>
    </row>
    <row r="6" spans="2:77">
      <c r="H6" s="11" t="s">
        <v>201</v>
      </c>
      <c r="I6" s="64" t="s">
        <v>417</v>
      </c>
      <c r="J6" s="64" t="s">
        <v>417</v>
      </c>
      <c r="K6" s="64" t="s">
        <v>417</v>
      </c>
      <c r="L6" s="64" t="s">
        <v>417</v>
      </c>
      <c r="M6" s="64" t="s">
        <v>417</v>
      </c>
      <c r="N6" s="64" t="s">
        <v>417</v>
      </c>
      <c r="O6" s="64" t="s">
        <v>417</v>
      </c>
      <c r="P6" s="64" t="s">
        <v>417</v>
      </c>
      <c r="Q6" s="64" t="s">
        <v>417</v>
      </c>
      <c r="R6" s="64" t="s">
        <v>417</v>
      </c>
      <c r="S6" s="64" t="s">
        <v>417</v>
      </c>
      <c r="T6" s="64" t="s">
        <v>417</v>
      </c>
      <c r="U6" s="64" t="s">
        <v>417</v>
      </c>
      <c r="V6" s="64" t="s">
        <v>417</v>
      </c>
      <c r="W6" s="64" t="s">
        <v>417</v>
      </c>
      <c r="X6" s="64" t="s">
        <v>417</v>
      </c>
      <c r="Y6" s="64" t="s">
        <v>417</v>
      </c>
      <c r="Z6" s="64" t="s">
        <v>417</v>
      </c>
      <c r="AA6" s="64" t="s">
        <v>417</v>
      </c>
      <c r="AB6" s="64" t="s">
        <v>417</v>
      </c>
      <c r="AC6" s="64" t="s">
        <v>417</v>
      </c>
      <c r="AD6" s="64" t="s">
        <v>417</v>
      </c>
      <c r="AE6" s="64" t="s">
        <v>417</v>
      </c>
      <c r="AF6" s="64" t="s">
        <v>417</v>
      </c>
      <c r="AG6" s="64" t="s">
        <v>417</v>
      </c>
      <c r="AH6" s="64" t="s">
        <v>417</v>
      </c>
      <c r="AI6" s="64" t="s">
        <v>417</v>
      </c>
      <c r="AJ6" s="64" t="s">
        <v>417</v>
      </c>
      <c r="AK6" s="64" t="s">
        <v>417</v>
      </c>
      <c r="AL6" s="64" t="s">
        <v>417</v>
      </c>
      <c r="AM6" s="64" t="s">
        <v>417</v>
      </c>
      <c r="AN6" s="64" t="s">
        <v>417</v>
      </c>
      <c r="AO6" s="64" t="s">
        <v>417</v>
      </c>
      <c r="AP6" s="64" t="s">
        <v>417</v>
      </c>
      <c r="AQ6" s="64" t="s">
        <v>417</v>
      </c>
      <c r="AR6" s="64" t="s">
        <v>417</v>
      </c>
      <c r="AS6" s="64" t="s">
        <v>417</v>
      </c>
      <c r="AT6" s="64" t="s">
        <v>417</v>
      </c>
      <c r="AU6" s="64" t="s">
        <v>417</v>
      </c>
      <c r="AV6" s="64" t="s">
        <v>417</v>
      </c>
      <c r="AW6" s="64" t="s">
        <v>417</v>
      </c>
      <c r="AX6" s="64" t="s">
        <v>417</v>
      </c>
      <c r="AY6" s="64" t="s">
        <v>417</v>
      </c>
      <c r="AZ6" s="64" t="s">
        <v>417</v>
      </c>
      <c r="BA6" s="64" t="s">
        <v>417</v>
      </c>
      <c r="BB6" s="64" t="s">
        <v>417</v>
      </c>
      <c r="BC6" s="64" t="s">
        <v>417</v>
      </c>
      <c r="BD6" s="64" t="s">
        <v>417</v>
      </c>
      <c r="BE6" s="64" t="s">
        <v>417</v>
      </c>
      <c r="BF6" s="64" t="s">
        <v>417</v>
      </c>
      <c r="BG6" s="64" t="s">
        <v>417</v>
      </c>
      <c r="BH6" s="64" t="s">
        <v>417</v>
      </c>
      <c r="BI6" s="64" t="s">
        <v>417</v>
      </c>
      <c r="BJ6" s="64" t="s">
        <v>417</v>
      </c>
      <c r="BK6" s="64" t="s">
        <v>417</v>
      </c>
      <c r="BL6" s="64" t="s">
        <v>417</v>
      </c>
      <c r="BM6" s="64" t="s">
        <v>417</v>
      </c>
      <c r="BN6" s="64" t="s">
        <v>417</v>
      </c>
      <c r="BO6" s="64" t="s">
        <v>417</v>
      </c>
      <c r="BP6" s="64" t="s">
        <v>417</v>
      </c>
      <c r="BQ6" s="64" t="s">
        <v>417</v>
      </c>
      <c r="BR6" s="64" t="s">
        <v>417</v>
      </c>
      <c r="BS6" s="64" t="s">
        <v>417</v>
      </c>
      <c r="BT6" s="64" t="s">
        <v>417</v>
      </c>
      <c r="BU6" s="64" t="s">
        <v>417</v>
      </c>
      <c r="BV6" s="64" t="s">
        <v>417</v>
      </c>
      <c r="BW6" s="64" t="s">
        <v>417</v>
      </c>
      <c r="BX6" s="64" t="s">
        <v>417</v>
      </c>
      <c r="BY6" s="65" t="s">
        <v>417</v>
      </c>
    </row>
    <row r="7" spans="2:77" ht="62.1" customHeight="1">
      <c r="B7" s="15" t="s">
        <v>203</v>
      </c>
      <c r="C7" s="14"/>
      <c r="D7" s="14"/>
      <c r="E7" s="222" t="s">
        <v>418</v>
      </c>
      <c r="F7" s="223"/>
      <c r="G7" s="224"/>
      <c r="H7" s="226" t="s">
        <v>205</v>
      </c>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2"/>
      <c r="AX7" s="232"/>
      <c r="AY7" s="232"/>
      <c r="AZ7" s="232"/>
      <c r="BA7" s="232"/>
      <c r="BB7" s="232"/>
      <c r="BC7" s="232"/>
      <c r="BD7" s="232"/>
      <c r="BE7" s="232"/>
      <c r="BF7" s="232"/>
      <c r="BG7" s="232"/>
      <c r="BH7" s="232"/>
      <c r="BI7" s="232"/>
      <c r="BJ7" s="232"/>
      <c r="BK7" s="232"/>
      <c r="BL7" s="232"/>
      <c r="BM7" s="232"/>
      <c r="BN7" s="232"/>
      <c r="BO7" s="232"/>
      <c r="BP7" s="232"/>
      <c r="BQ7" s="232"/>
      <c r="BR7" s="232"/>
      <c r="BS7" s="232"/>
      <c r="BT7" s="232"/>
      <c r="BU7" s="232"/>
      <c r="BV7" s="232"/>
      <c r="BW7" s="232"/>
      <c r="BX7" s="232"/>
      <c r="BY7" s="232"/>
    </row>
    <row r="8" spans="2:77" ht="57.75" customHeight="1">
      <c r="B8" s="227" t="s">
        <v>419</v>
      </c>
      <c r="C8" s="228"/>
      <c r="D8" s="229"/>
      <c r="E8" s="227" t="s">
        <v>420</v>
      </c>
      <c r="F8" s="228"/>
      <c r="G8" s="229"/>
      <c r="H8" s="230" t="s">
        <v>208</v>
      </c>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row>
    <row r="9" spans="2:77">
      <c r="B9" s="53" t="s">
        <v>209</v>
      </c>
      <c r="C9" s="6"/>
      <c r="D9" s="54" t="s">
        <v>210</v>
      </c>
      <c r="E9" s="55" t="s">
        <v>211</v>
      </c>
      <c r="F9" s="54" t="s">
        <v>212</v>
      </c>
      <c r="G9" s="54" t="s">
        <v>213</v>
      </c>
      <c r="H9" s="57" t="s">
        <v>214</v>
      </c>
      <c r="I9" s="56">
        <f t="shared" ref="I9:N9" si="0">SUM(I11:I54)</f>
        <v>-22762</v>
      </c>
      <c r="J9" s="56">
        <f t="shared" si="0"/>
        <v>10341612</v>
      </c>
      <c r="K9" s="56">
        <f t="shared" si="0"/>
        <v>-18710</v>
      </c>
      <c r="L9" s="56">
        <f t="shared" si="0"/>
        <v>4779</v>
      </c>
      <c r="M9" s="56">
        <f t="shared" si="0"/>
        <v>-589625</v>
      </c>
      <c r="N9" s="56">
        <f t="shared" si="0"/>
        <v>33305</v>
      </c>
      <c r="O9" s="56">
        <f t="shared" ref="O9:BY9" si="1">SUM(O11:O54)</f>
        <v>-38891</v>
      </c>
      <c r="P9" s="56">
        <f t="shared" si="1"/>
        <v>-47810</v>
      </c>
      <c r="Q9" s="56">
        <f t="shared" si="1"/>
        <v>1852737</v>
      </c>
      <c r="R9" s="56">
        <f t="shared" si="1"/>
        <v>187192.58</v>
      </c>
      <c r="S9" s="56">
        <f t="shared" si="1"/>
        <v>-122270.41</v>
      </c>
      <c r="T9" s="56">
        <f t="shared" si="1"/>
        <v>15436034</v>
      </c>
      <c r="U9" s="56">
        <f t="shared" si="1"/>
        <v>176068</v>
      </c>
      <c r="V9" s="56">
        <f t="shared" si="1"/>
        <v>-77620</v>
      </c>
      <c r="W9" s="56">
        <f t="shared" si="1"/>
        <v>-1429916.44</v>
      </c>
      <c r="X9" s="56">
        <f t="shared" si="1"/>
        <v>2642755</v>
      </c>
      <c r="Y9" s="56">
        <f t="shared" si="1"/>
        <v>-7985</v>
      </c>
      <c r="Z9" s="56">
        <f t="shared" si="1"/>
        <v>-365272</v>
      </c>
      <c r="AA9" s="56">
        <f t="shared" si="1"/>
        <v>-137362</v>
      </c>
      <c r="AB9" s="56">
        <f t="shared" si="1"/>
        <v>9264035</v>
      </c>
      <c r="AC9" s="56">
        <f t="shared" si="1"/>
        <v>0</v>
      </c>
      <c r="AD9" s="56">
        <f t="shared" si="1"/>
        <v>1179842</v>
      </c>
      <c r="AE9" s="56">
        <f t="shared" si="1"/>
        <v>-14519</v>
      </c>
      <c r="AF9" s="56">
        <f t="shared" si="1"/>
        <v>32517725</v>
      </c>
      <c r="AG9" s="56">
        <f t="shared" si="1"/>
        <v>157583</v>
      </c>
      <c r="AH9" s="56">
        <f t="shared" si="1"/>
        <v>-84686</v>
      </c>
      <c r="AI9" s="56">
        <f t="shared" si="1"/>
        <v>-379675</v>
      </c>
      <c r="AJ9" s="56">
        <f t="shared" si="1"/>
        <v>2707073</v>
      </c>
      <c r="AK9" s="56">
        <f t="shared" si="1"/>
        <v>-12791</v>
      </c>
      <c r="AL9" s="56">
        <f t="shared" si="1"/>
        <v>1437624</v>
      </c>
      <c r="AM9" s="56">
        <f t="shared" si="1"/>
        <v>487678</v>
      </c>
      <c r="AN9" s="56">
        <f t="shared" si="1"/>
        <v>-50878</v>
      </c>
      <c r="AO9" s="56">
        <f t="shared" si="1"/>
        <v>0</v>
      </c>
      <c r="AP9" s="56">
        <f t="shared" si="1"/>
        <v>2323280</v>
      </c>
      <c r="AQ9" s="56">
        <f t="shared" si="1"/>
        <v>-707208</v>
      </c>
      <c r="AR9" s="56">
        <f t="shared" si="1"/>
        <v>13689053</v>
      </c>
      <c r="AS9" s="56">
        <f t="shared" si="1"/>
        <v>-268927</v>
      </c>
      <c r="AT9" s="56">
        <f t="shared" si="1"/>
        <v>569316.17000000004</v>
      </c>
      <c r="AU9" s="56">
        <f t="shared" si="1"/>
        <v>2</v>
      </c>
      <c r="AV9" s="56">
        <f t="shared" si="1"/>
        <v>311</v>
      </c>
      <c r="AW9" s="56">
        <f t="shared" si="1"/>
        <v>228751</v>
      </c>
      <c r="AX9" s="56">
        <f t="shared" si="1"/>
        <v>-26715</v>
      </c>
      <c r="AY9" s="56">
        <f t="shared" si="1"/>
        <v>-539013</v>
      </c>
      <c r="AZ9" s="56">
        <f t="shared" si="1"/>
        <v>-524337</v>
      </c>
      <c r="BA9" s="56">
        <f t="shared" si="1"/>
        <v>-646001</v>
      </c>
      <c r="BB9" s="56">
        <f t="shared" si="1"/>
        <v>146929996</v>
      </c>
      <c r="BC9" s="56">
        <f t="shared" si="1"/>
        <v>-11919</v>
      </c>
      <c r="BD9" s="56">
        <f t="shared" si="1"/>
        <v>-230237</v>
      </c>
      <c r="BE9" s="56">
        <f t="shared" si="1"/>
        <v>-328388</v>
      </c>
      <c r="BF9" s="56">
        <f t="shared" si="1"/>
        <v>4854</v>
      </c>
      <c r="BG9" s="56">
        <f t="shared" si="1"/>
        <v>-229425</v>
      </c>
      <c r="BH9" s="56">
        <f t="shared" si="1"/>
        <v>0</v>
      </c>
      <c r="BI9" s="56">
        <f t="shared" si="1"/>
        <v>-518272.41</v>
      </c>
      <c r="BJ9" s="56">
        <f t="shared" si="1"/>
        <v>916705.57</v>
      </c>
      <c r="BK9" s="56">
        <f t="shared" si="1"/>
        <v>869556</v>
      </c>
      <c r="BL9" s="56">
        <f t="shared" si="1"/>
        <v>-113336</v>
      </c>
      <c r="BM9" s="56">
        <f t="shared" si="1"/>
        <v>-156575.28</v>
      </c>
      <c r="BN9" s="56">
        <f t="shared" si="1"/>
        <v>3097146</v>
      </c>
      <c r="BO9" s="56">
        <f t="shared" si="1"/>
        <v>128248457</v>
      </c>
      <c r="BP9" s="56">
        <f t="shared" si="1"/>
        <v>-13773</v>
      </c>
      <c r="BQ9" s="56">
        <f t="shared" si="1"/>
        <v>-354802</v>
      </c>
      <c r="BR9" s="56">
        <f t="shared" si="1"/>
        <v>-191267</v>
      </c>
      <c r="BS9" s="56">
        <f t="shared" si="1"/>
        <v>403140</v>
      </c>
      <c r="BT9" s="56">
        <f t="shared" si="1"/>
        <v>27646632</v>
      </c>
      <c r="BU9" s="56">
        <f t="shared" si="1"/>
        <v>-79993</v>
      </c>
      <c r="BV9" s="56">
        <f t="shared" si="1"/>
        <v>-464900</v>
      </c>
      <c r="BW9" s="56">
        <f t="shared" si="1"/>
        <v>-108028</v>
      </c>
      <c r="BX9" s="56">
        <f t="shared" si="1"/>
        <v>-252258.15000000002</v>
      </c>
      <c r="BY9" s="56">
        <f t="shared" si="1"/>
        <v>-662887</v>
      </c>
    </row>
    <row r="10" spans="2:77">
      <c r="B10" s="72" t="s">
        <v>215</v>
      </c>
      <c r="C10" s="73" t="s">
        <v>216</v>
      </c>
      <c r="D10" s="8"/>
      <c r="E10" s="17"/>
      <c r="F10" s="94"/>
      <c r="G10" s="95"/>
      <c r="H10" s="58">
        <f t="shared" ref="H10:H53" si="2">SUM(I10:BY10)</f>
        <v>0</v>
      </c>
    </row>
    <row r="11" spans="2:77">
      <c r="B11" s="74" t="s">
        <v>217</v>
      </c>
      <c r="C11" s="75" t="s">
        <v>218</v>
      </c>
      <c r="D11" s="7"/>
      <c r="E11" s="17"/>
      <c r="F11" s="4"/>
      <c r="G11" s="95"/>
      <c r="H11" s="58">
        <f t="shared" si="2"/>
        <v>0</v>
      </c>
    </row>
    <row r="12" spans="2:77">
      <c r="B12" s="69" t="s">
        <v>219</v>
      </c>
      <c r="C12" s="50" t="s">
        <v>220</v>
      </c>
      <c r="D12" s="45" t="s">
        <v>421</v>
      </c>
      <c r="E12" s="17" t="s">
        <v>422</v>
      </c>
      <c r="F12" s="4" t="s">
        <v>423</v>
      </c>
      <c r="G12" s="95"/>
      <c r="H12" s="58">
        <f t="shared" si="2"/>
        <v>0</v>
      </c>
    </row>
    <row r="13" spans="2:77">
      <c r="B13" s="69" t="s">
        <v>226</v>
      </c>
      <c r="C13" s="50" t="s">
        <v>227</v>
      </c>
      <c r="D13" s="45" t="s">
        <v>421</v>
      </c>
      <c r="E13" s="17" t="s">
        <v>424</v>
      </c>
      <c r="F13" s="4" t="s">
        <v>423</v>
      </c>
      <c r="G13" s="95">
        <v>228670845.63</v>
      </c>
      <c r="H13" s="58">
        <f>SUM(I13:BY13)</f>
        <v>228670845.63</v>
      </c>
      <c r="I13" s="1">
        <v>-22762</v>
      </c>
      <c r="J13" s="1">
        <v>10281480</v>
      </c>
      <c r="K13" s="1">
        <v>-18710</v>
      </c>
      <c r="L13" s="1">
        <v>4779</v>
      </c>
      <c r="M13" s="1">
        <v>-652825</v>
      </c>
      <c r="N13" s="1">
        <v>-101407</v>
      </c>
      <c r="O13" s="1">
        <v>-38891</v>
      </c>
      <c r="P13" s="1">
        <v>-47810</v>
      </c>
      <c r="Q13" s="1">
        <v>1786015</v>
      </c>
      <c r="R13" s="1">
        <v>187192.58</v>
      </c>
      <c r="S13" s="1">
        <v>-122270.41</v>
      </c>
      <c r="T13" s="1">
        <v>15145455</v>
      </c>
      <c r="U13" s="1">
        <v>176068</v>
      </c>
      <c r="V13" s="1">
        <v>-77620</v>
      </c>
      <c r="W13" s="1">
        <v>-1467636.44</v>
      </c>
      <c r="X13" s="1">
        <v>2625595</v>
      </c>
      <c r="Y13" s="1">
        <v>-7985</v>
      </c>
      <c r="Z13" s="1">
        <v>-370914</v>
      </c>
      <c r="AA13" s="1">
        <v>-137362</v>
      </c>
      <c r="AB13" s="1">
        <v>9212315</v>
      </c>
      <c r="AC13" s="1">
        <v>0</v>
      </c>
      <c r="AD13" s="1">
        <v>1179842</v>
      </c>
      <c r="AE13" s="1">
        <v>-14519</v>
      </c>
      <c r="AF13" s="1">
        <v>32463676</v>
      </c>
      <c r="AG13" s="1">
        <v>157583</v>
      </c>
      <c r="AH13" s="1">
        <v>-84686</v>
      </c>
      <c r="AI13" s="1">
        <v>-379675</v>
      </c>
      <c r="AJ13" s="1">
        <v>2677933</v>
      </c>
      <c r="AK13" s="1">
        <v>-10391</v>
      </c>
      <c r="AL13" s="1">
        <v>1437624</v>
      </c>
      <c r="AM13" s="1">
        <v>487678</v>
      </c>
      <c r="AN13" s="1">
        <v>-50878</v>
      </c>
      <c r="AO13" s="1">
        <v>0</v>
      </c>
      <c r="AP13" s="1">
        <v>2247582</v>
      </c>
      <c r="AQ13" s="1">
        <v>-707103</v>
      </c>
      <c r="AR13" s="1">
        <v>13617787</v>
      </c>
      <c r="AS13" s="1">
        <v>-268927</v>
      </c>
      <c r="AT13" s="1">
        <v>569316.17000000004</v>
      </c>
      <c r="AU13" s="1">
        <v>2</v>
      </c>
      <c r="AV13" s="1">
        <v>311</v>
      </c>
      <c r="AW13" s="1">
        <v>228751</v>
      </c>
      <c r="AX13" s="1">
        <v>-26715</v>
      </c>
      <c r="AY13" s="1">
        <v>-540156</v>
      </c>
      <c r="AZ13" s="1">
        <v>-524337</v>
      </c>
      <c r="BA13" s="1">
        <v>-646001</v>
      </c>
      <c r="BB13" s="1">
        <v>0</v>
      </c>
      <c r="BC13" s="1">
        <v>-11919</v>
      </c>
      <c r="BD13" s="1">
        <v>-230237</v>
      </c>
      <c r="BE13" s="1">
        <v>-328641</v>
      </c>
      <c r="BF13" s="1">
        <v>4854</v>
      </c>
      <c r="BG13" s="1">
        <v>-229425</v>
      </c>
      <c r="BH13" s="1">
        <v>0</v>
      </c>
      <c r="BI13" s="1">
        <v>-518272.41</v>
      </c>
      <c r="BJ13" s="1">
        <v>809615.57</v>
      </c>
      <c r="BK13" s="1">
        <v>869556</v>
      </c>
      <c r="BL13" s="1">
        <v>-113336</v>
      </c>
      <c r="BM13" s="1">
        <v>-156575.28</v>
      </c>
      <c r="BN13" s="1">
        <v>3097146</v>
      </c>
      <c r="BO13" s="1">
        <v>111686465</v>
      </c>
      <c r="BP13" s="1">
        <v>-13773</v>
      </c>
      <c r="BQ13" s="1">
        <v>-410584</v>
      </c>
      <c r="BR13" s="1">
        <v>-191267</v>
      </c>
      <c r="BS13" s="1">
        <v>321288</v>
      </c>
      <c r="BT13" s="1">
        <v>27570912</v>
      </c>
      <c r="BU13" s="1">
        <v>-79993</v>
      </c>
      <c r="BV13" s="1">
        <v>-464900</v>
      </c>
      <c r="BW13" s="1">
        <v>-108028</v>
      </c>
      <c r="BX13" s="1">
        <v>-281178.15000000002</v>
      </c>
      <c r="BY13" s="1">
        <v>-718266</v>
      </c>
    </row>
    <row r="14" spans="2:77">
      <c r="B14" s="69" t="s">
        <v>228</v>
      </c>
      <c r="C14" s="50" t="s">
        <v>229</v>
      </c>
      <c r="D14" s="45" t="s">
        <v>425</v>
      </c>
      <c r="E14" s="17"/>
      <c r="F14" s="4"/>
      <c r="G14" s="95"/>
      <c r="H14" s="58">
        <f t="shared" si="2"/>
        <v>0</v>
      </c>
    </row>
    <row r="15" spans="2:77">
      <c r="B15" s="69" t="s">
        <v>231</v>
      </c>
      <c r="C15" s="50" t="s">
        <v>232</v>
      </c>
      <c r="D15" s="45" t="s">
        <v>426</v>
      </c>
      <c r="E15" s="17"/>
      <c r="F15" s="4"/>
      <c r="G15" s="95"/>
      <c r="H15" s="58">
        <f t="shared" si="2"/>
        <v>0</v>
      </c>
    </row>
    <row r="16" spans="2:77">
      <c r="B16" s="77" t="s">
        <v>233</v>
      </c>
      <c r="C16" s="75" t="s">
        <v>234</v>
      </c>
      <c r="D16" s="7"/>
      <c r="E16" s="17"/>
      <c r="F16" s="4"/>
      <c r="G16" s="95"/>
      <c r="H16" s="58">
        <f t="shared" si="2"/>
        <v>0</v>
      </c>
    </row>
    <row r="17" spans="2:77">
      <c r="B17" s="69" t="s">
        <v>235</v>
      </c>
      <c r="C17" s="50" t="s">
        <v>236</v>
      </c>
      <c r="D17" s="45" t="s">
        <v>426</v>
      </c>
      <c r="E17" s="17"/>
      <c r="F17" s="4"/>
      <c r="G17" s="95"/>
      <c r="H17" s="58">
        <f t="shared" si="2"/>
        <v>0</v>
      </c>
    </row>
    <row r="18" spans="2:77">
      <c r="B18" s="69" t="s">
        <v>238</v>
      </c>
      <c r="C18" s="50" t="s">
        <v>239</v>
      </c>
      <c r="D18" s="45" t="s">
        <v>426</v>
      </c>
      <c r="E18" s="17"/>
      <c r="F18" s="4"/>
      <c r="G18" s="95"/>
      <c r="H18" s="58">
        <f t="shared" si="2"/>
        <v>0</v>
      </c>
    </row>
    <row r="19" spans="2:77">
      <c r="B19" s="69" t="s">
        <v>427</v>
      </c>
      <c r="C19" s="50" t="s">
        <v>428</v>
      </c>
      <c r="D19" s="45" t="s">
        <v>426</v>
      </c>
      <c r="E19" s="17"/>
      <c r="F19" s="4"/>
      <c r="G19" s="95"/>
      <c r="H19" s="58">
        <f t="shared" si="2"/>
        <v>0</v>
      </c>
    </row>
    <row r="20" spans="2:77">
      <c r="B20" s="77" t="s">
        <v>240</v>
      </c>
      <c r="C20" s="75" t="s">
        <v>241</v>
      </c>
      <c r="D20" s="8"/>
      <c r="E20" s="17"/>
      <c r="F20" s="4"/>
      <c r="G20" s="95"/>
      <c r="H20" s="58">
        <f t="shared" si="2"/>
        <v>0</v>
      </c>
    </row>
    <row r="21" spans="2:77">
      <c r="B21" s="69" t="s">
        <v>242</v>
      </c>
      <c r="C21" s="50" t="s">
        <v>243</v>
      </c>
      <c r="D21" s="45" t="s">
        <v>421</v>
      </c>
      <c r="E21" s="17" t="s">
        <v>429</v>
      </c>
      <c r="F21" s="4" t="s">
        <v>430</v>
      </c>
      <c r="G21" s="95">
        <v>1781115</v>
      </c>
      <c r="H21" s="58">
        <f t="shared" si="2"/>
        <v>1781115</v>
      </c>
      <c r="J21" s="1">
        <v>34860</v>
      </c>
      <c r="M21" s="1">
        <v>61499</v>
      </c>
      <c r="N21" s="1">
        <v>62064</v>
      </c>
      <c r="Q21" s="1">
        <v>66722</v>
      </c>
      <c r="T21" s="1">
        <v>63687</v>
      </c>
      <c r="W21" s="1">
        <v>37720</v>
      </c>
      <c r="X21" s="1">
        <v>17160</v>
      </c>
      <c r="Z21" s="1">
        <v>5642</v>
      </c>
      <c r="AB21" s="1">
        <v>51720</v>
      </c>
      <c r="AF21" s="1">
        <v>8720</v>
      </c>
      <c r="AJ21" s="1">
        <v>9240</v>
      </c>
      <c r="AK21" s="1">
        <v>-2400</v>
      </c>
      <c r="AP21" s="1">
        <v>75698</v>
      </c>
      <c r="AQ21" s="1">
        <v>-1740</v>
      </c>
      <c r="AR21" s="1">
        <v>36546</v>
      </c>
      <c r="BJ21" s="1">
        <v>107090</v>
      </c>
      <c r="BO21" s="1">
        <v>877497</v>
      </c>
      <c r="BQ21" s="1">
        <v>55782</v>
      </c>
      <c r="BS21" s="1">
        <v>59874</v>
      </c>
      <c r="BT21" s="1">
        <v>75720</v>
      </c>
      <c r="BX21" s="1">
        <v>28920</v>
      </c>
      <c r="BY21" s="1">
        <v>49094</v>
      </c>
    </row>
    <row r="22" spans="2:77">
      <c r="B22" s="69" t="s">
        <v>253</v>
      </c>
      <c r="C22" s="50" t="s">
        <v>254</v>
      </c>
      <c r="D22" s="45" t="s">
        <v>421</v>
      </c>
      <c r="E22" s="17" t="s">
        <v>431</v>
      </c>
      <c r="F22" s="4" t="s">
        <v>430</v>
      </c>
      <c r="G22" s="95">
        <v>2251322</v>
      </c>
      <c r="H22" s="58">
        <f t="shared" si="2"/>
        <v>2251322</v>
      </c>
      <c r="I22" s="80"/>
      <c r="J22" s="80">
        <v>26460</v>
      </c>
      <c r="K22" s="80"/>
      <c r="L22" s="80"/>
      <c r="M22" s="80"/>
      <c r="N22" s="80">
        <v>72648</v>
      </c>
      <c r="O22" s="80"/>
      <c r="P22" s="80"/>
      <c r="Q22" s="80"/>
      <c r="R22" s="80"/>
      <c r="S22" s="80"/>
      <c r="T22" s="80">
        <v>226892</v>
      </c>
      <c r="U22" s="80"/>
      <c r="V22" s="80"/>
      <c r="W22" s="80"/>
      <c r="X22" s="80"/>
      <c r="Y22" s="80"/>
      <c r="Z22" s="80"/>
      <c r="AA22" s="80"/>
      <c r="AB22" s="80"/>
      <c r="AC22" s="80"/>
      <c r="AD22" s="80"/>
      <c r="AE22" s="80"/>
      <c r="AF22" s="80">
        <v>45329</v>
      </c>
      <c r="AG22" s="80"/>
      <c r="AH22" s="80"/>
      <c r="AI22" s="80"/>
      <c r="AJ22" s="80">
        <v>19900</v>
      </c>
      <c r="AK22" s="80"/>
      <c r="AL22" s="80"/>
      <c r="AM22" s="80"/>
      <c r="AN22" s="80"/>
      <c r="AO22" s="80"/>
      <c r="AP22" s="80"/>
      <c r="AQ22" s="80"/>
      <c r="AR22" s="80">
        <v>34720</v>
      </c>
      <c r="AS22" s="80"/>
      <c r="AT22" s="80"/>
      <c r="AU22" s="80"/>
      <c r="AV22" s="80"/>
      <c r="AW22" s="80"/>
      <c r="AX22" s="80"/>
      <c r="AY22" s="80"/>
      <c r="AZ22" s="80"/>
      <c r="BA22" s="80"/>
      <c r="BB22" s="80"/>
      <c r="BC22" s="80"/>
      <c r="BD22" s="80"/>
      <c r="BE22" s="80"/>
      <c r="BF22" s="80"/>
      <c r="BG22" s="80"/>
      <c r="BH22" s="80"/>
      <c r="BI22" s="80"/>
      <c r="BJ22" s="80"/>
      <c r="BK22" s="80"/>
      <c r="BL22" s="80"/>
      <c r="BM22" s="80"/>
      <c r="BN22" s="80"/>
      <c r="BO22" s="80">
        <v>1797495</v>
      </c>
      <c r="BP22" s="80"/>
      <c r="BQ22" s="80"/>
      <c r="BR22" s="80"/>
      <c r="BS22" s="80">
        <v>21978</v>
      </c>
      <c r="BT22" s="80"/>
      <c r="BU22" s="80"/>
      <c r="BV22" s="80"/>
      <c r="BW22" s="80"/>
      <c r="BX22" s="80"/>
      <c r="BY22" s="80">
        <v>5900</v>
      </c>
    </row>
    <row r="23" spans="2:77">
      <c r="B23" s="69" t="s">
        <v>253</v>
      </c>
      <c r="C23" s="50" t="s">
        <v>254</v>
      </c>
      <c r="D23" s="45" t="s">
        <v>421</v>
      </c>
      <c r="E23" s="17" t="s">
        <v>432</v>
      </c>
      <c r="F23" s="4" t="s">
        <v>433</v>
      </c>
      <c r="G23" s="96">
        <v>3929</v>
      </c>
      <c r="H23" s="58">
        <f t="shared" si="2"/>
        <v>3929</v>
      </c>
      <c r="I23" s="80"/>
      <c r="J23" s="80">
        <v>-1188</v>
      </c>
      <c r="K23" s="80"/>
      <c r="L23" s="80"/>
      <c r="M23" s="80">
        <v>1701</v>
      </c>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v>1635</v>
      </c>
      <c r="AR23" s="80"/>
      <c r="AS23" s="80"/>
      <c r="AT23" s="80"/>
      <c r="AU23" s="80"/>
      <c r="AV23" s="80"/>
      <c r="AW23" s="80"/>
      <c r="AX23" s="80"/>
      <c r="AY23" s="80">
        <v>1143</v>
      </c>
      <c r="AZ23" s="80"/>
      <c r="BA23" s="80"/>
      <c r="BB23" s="80"/>
      <c r="BC23" s="80"/>
      <c r="BD23" s="80"/>
      <c r="BE23" s="80">
        <v>253</v>
      </c>
      <c r="BF23" s="80"/>
      <c r="BG23" s="80"/>
      <c r="BH23" s="80"/>
      <c r="BI23" s="80"/>
      <c r="BJ23" s="80"/>
      <c r="BK23" s="80"/>
      <c r="BL23" s="80"/>
      <c r="BM23" s="80"/>
      <c r="BN23" s="80"/>
      <c r="BO23" s="80"/>
      <c r="BP23" s="80"/>
      <c r="BQ23" s="80"/>
      <c r="BR23" s="80"/>
      <c r="BS23" s="80"/>
      <c r="BT23" s="80"/>
      <c r="BU23" s="80"/>
      <c r="BV23" s="80"/>
      <c r="BW23" s="80"/>
      <c r="BX23" s="80"/>
      <c r="BY23" s="80">
        <v>385</v>
      </c>
    </row>
    <row r="24" spans="2:77">
      <c r="B24" s="69" t="s">
        <v>255</v>
      </c>
      <c r="C24" s="50" t="s">
        <v>256</v>
      </c>
      <c r="D24" s="45" t="s">
        <v>426</v>
      </c>
      <c r="E24" s="17"/>
      <c r="F24" s="4"/>
      <c r="G24" s="95"/>
      <c r="H24" s="58">
        <f t="shared" si="2"/>
        <v>0</v>
      </c>
    </row>
    <row r="25" spans="2:77">
      <c r="B25" s="74" t="s">
        <v>257</v>
      </c>
      <c r="C25" s="75" t="s">
        <v>258</v>
      </c>
      <c r="D25" s="8"/>
      <c r="E25" s="17"/>
      <c r="F25" s="4"/>
      <c r="G25" s="95"/>
      <c r="H25" s="58">
        <f t="shared" si="2"/>
        <v>0</v>
      </c>
    </row>
    <row r="26" spans="2:77">
      <c r="B26" s="69" t="s">
        <v>259</v>
      </c>
      <c r="C26" s="50" t="s">
        <v>260</v>
      </c>
      <c r="D26" s="45" t="s">
        <v>426</v>
      </c>
      <c r="E26" s="17"/>
      <c r="F26" s="4"/>
      <c r="G26" s="95"/>
      <c r="H26" s="58">
        <f t="shared" si="2"/>
        <v>0</v>
      </c>
    </row>
    <row r="27" spans="2:77">
      <c r="B27" s="69" t="s">
        <v>262</v>
      </c>
      <c r="C27" s="50" t="s">
        <v>263</v>
      </c>
      <c r="D27" s="45" t="s">
        <v>426</v>
      </c>
      <c r="E27" s="17"/>
      <c r="F27" s="4"/>
      <c r="G27" s="95"/>
      <c r="H27" s="58">
        <f t="shared" si="2"/>
        <v>0</v>
      </c>
    </row>
    <row r="28" spans="2:77">
      <c r="B28" s="69" t="s">
        <v>264</v>
      </c>
      <c r="C28" s="50" t="s">
        <v>265</v>
      </c>
      <c r="D28" s="71" t="s">
        <v>426</v>
      </c>
      <c r="E28" s="17"/>
      <c r="F28" s="4"/>
      <c r="G28" s="95"/>
      <c r="H28" s="58">
        <f t="shared" si="2"/>
        <v>0</v>
      </c>
    </row>
    <row r="29" spans="2:77">
      <c r="B29" s="69" t="s">
        <v>266</v>
      </c>
      <c r="C29" s="50" t="s">
        <v>267</v>
      </c>
      <c r="D29" s="45" t="s">
        <v>426</v>
      </c>
      <c r="E29" s="17"/>
      <c r="F29" s="4"/>
      <c r="G29" s="95"/>
      <c r="H29" s="58">
        <f t="shared" si="2"/>
        <v>0</v>
      </c>
    </row>
    <row r="30" spans="2:77">
      <c r="B30" s="70"/>
      <c r="C30" s="50"/>
      <c r="D30" s="8"/>
      <c r="E30" s="17"/>
      <c r="F30" s="4"/>
      <c r="G30" s="95"/>
      <c r="H30" s="58">
        <f t="shared" si="2"/>
        <v>0</v>
      </c>
    </row>
    <row r="31" spans="2:77">
      <c r="B31" s="76" t="s">
        <v>273</v>
      </c>
      <c r="C31" s="73" t="s">
        <v>274</v>
      </c>
      <c r="D31" s="7"/>
      <c r="E31" s="17"/>
      <c r="F31" s="4"/>
      <c r="G31" s="95"/>
      <c r="H31" s="58">
        <f t="shared" si="2"/>
        <v>0</v>
      </c>
    </row>
    <row r="32" spans="2:77">
      <c r="B32" s="69" t="s">
        <v>275</v>
      </c>
      <c r="C32" s="50" t="s">
        <v>276</v>
      </c>
      <c r="D32" s="45" t="s">
        <v>425</v>
      </c>
      <c r="E32" s="17"/>
      <c r="F32" s="4"/>
      <c r="G32" s="95"/>
      <c r="H32" s="58">
        <f t="shared" si="2"/>
        <v>0</v>
      </c>
    </row>
    <row r="33" spans="2:77">
      <c r="B33" s="70"/>
      <c r="C33" s="51"/>
      <c r="D33" s="8"/>
      <c r="E33" s="17"/>
      <c r="F33" s="4"/>
      <c r="G33" s="95"/>
      <c r="H33" s="58">
        <f t="shared" si="2"/>
        <v>0</v>
      </c>
    </row>
    <row r="34" spans="2:77">
      <c r="B34" s="76" t="s">
        <v>277</v>
      </c>
      <c r="C34" s="73" t="s">
        <v>278</v>
      </c>
      <c r="D34" s="8"/>
      <c r="E34" s="17"/>
      <c r="F34" s="4"/>
      <c r="G34" s="95"/>
      <c r="H34" s="58">
        <f t="shared" si="2"/>
        <v>0</v>
      </c>
    </row>
    <row r="35" spans="2:77">
      <c r="B35" s="77" t="s">
        <v>279</v>
      </c>
      <c r="C35" s="75" t="s">
        <v>280</v>
      </c>
      <c r="D35" s="8"/>
      <c r="E35" s="17"/>
      <c r="F35" s="4"/>
      <c r="G35" s="95"/>
      <c r="H35" s="58">
        <f t="shared" si="2"/>
        <v>0</v>
      </c>
    </row>
    <row r="36" spans="2:77">
      <c r="B36" s="77" t="s">
        <v>281</v>
      </c>
      <c r="C36" s="75" t="s">
        <v>282</v>
      </c>
      <c r="D36" s="8"/>
      <c r="E36" s="17"/>
      <c r="F36" s="4"/>
      <c r="G36" s="95"/>
      <c r="H36" s="58">
        <f t="shared" si="2"/>
        <v>0</v>
      </c>
    </row>
    <row r="37" spans="2:77">
      <c r="B37" s="69" t="s">
        <v>283</v>
      </c>
      <c r="C37" s="50" t="s">
        <v>284</v>
      </c>
      <c r="D37" s="45" t="s">
        <v>426</v>
      </c>
      <c r="E37" s="17"/>
      <c r="F37" s="4"/>
      <c r="G37" s="95"/>
      <c r="H37" s="58">
        <f t="shared" si="2"/>
        <v>0</v>
      </c>
    </row>
    <row r="38" spans="2:77">
      <c r="B38" s="69" t="s">
        <v>285</v>
      </c>
      <c r="C38" s="50" t="s">
        <v>286</v>
      </c>
      <c r="D38" s="45" t="s">
        <v>421</v>
      </c>
      <c r="E38" s="17" t="s">
        <v>434</v>
      </c>
      <c r="F38" s="4" t="s">
        <v>435</v>
      </c>
      <c r="G38" s="96">
        <v>13887000</v>
      </c>
      <c r="H38" s="58">
        <f t="shared" si="2"/>
        <v>13887000</v>
      </c>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v>13887000</v>
      </c>
      <c r="BP38" s="80"/>
      <c r="BQ38" s="80"/>
      <c r="BR38" s="80"/>
      <c r="BS38" s="80"/>
      <c r="BT38" s="80"/>
      <c r="BU38" s="80"/>
      <c r="BV38" s="80"/>
      <c r="BW38" s="80"/>
      <c r="BX38" s="80"/>
      <c r="BY38" s="80"/>
    </row>
    <row r="39" spans="2:77">
      <c r="B39" s="69" t="s">
        <v>287</v>
      </c>
      <c r="C39" s="50" t="s">
        <v>288</v>
      </c>
      <c r="D39" s="45" t="s">
        <v>421</v>
      </c>
      <c r="E39" s="17" t="s">
        <v>436</v>
      </c>
      <c r="F39" s="4" t="s">
        <v>435</v>
      </c>
      <c r="G39" s="96">
        <v>146929996</v>
      </c>
      <c r="H39" s="58">
        <f t="shared" si="2"/>
        <v>146929996</v>
      </c>
      <c r="BB39" s="1">
        <v>146929996</v>
      </c>
    </row>
    <row r="40" spans="2:77">
      <c r="B40" s="77" t="s">
        <v>289</v>
      </c>
      <c r="C40" s="75" t="s">
        <v>290</v>
      </c>
      <c r="D40" s="7"/>
      <c r="E40" s="17"/>
      <c r="F40" s="4"/>
      <c r="G40" s="95"/>
      <c r="H40" s="58">
        <f t="shared" si="2"/>
        <v>0</v>
      </c>
    </row>
    <row r="41" spans="2:77">
      <c r="B41" s="69" t="s">
        <v>291</v>
      </c>
      <c r="C41" s="50" t="s">
        <v>292</v>
      </c>
      <c r="D41" s="45" t="s">
        <v>426</v>
      </c>
      <c r="E41" s="17"/>
      <c r="F41" s="4"/>
      <c r="G41" s="95"/>
      <c r="H41" s="58">
        <f t="shared" si="2"/>
        <v>0</v>
      </c>
    </row>
    <row r="42" spans="2:77">
      <c r="B42" s="69" t="s">
        <v>295</v>
      </c>
      <c r="C42" s="50" t="s">
        <v>296</v>
      </c>
      <c r="D42" s="45" t="s">
        <v>426</v>
      </c>
      <c r="E42" s="17"/>
      <c r="F42" s="4"/>
      <c r="G42" s="95"/>
      <c r="H42" s="58">
        <f t="shared" si="2"/>
        <v>0</v>
      </c>
    </row>
    <row r="43" spans="2:77">
      <c r="B43" s="77" t="s">
        <v>289</v>
      </c>
      <c r="C43" s="75" t="s">
        <v>298</v>
      </c>
      <c r="D43" s="7"/>
      <c r="E43" s="17"/>
      <c r="F43" s="4"/>
      <c r="G43" s="95"/>
      <c r="H43" s="58">
        <f t="shared" si="2"/>
        <v>0</v>
      </c>
    </row>
    <row r="44" spans="2:77">
      <c r="B44" s="69" t="s">
        <v>299</v>
      </c>
      <c r="C44" s="50" t="s">
        <v>300</v>
      </c>
      <c r="D44" s="45" t="s">
        <v>426</v>
      </c>
      <c r="E44" s="17"/>
      <c r="F44" s="4"/>
      <c r="G44" s="95"/>
      <c r="H44" s="58">
        <f t="shared" si="2"/>
        <v>0</v>
      </c>
    </row>
    <row r="45" spans="2:77">
      <c r="B45" s="69" t="s">
        <v>301</v>
      </c>
      <c r="C45" s="50" t="s">
        <v>302</v>
      </c>
      <c r="D45" s="45" t="s">
        <v>426</v>
      </c>
      <c r="E45" s="17"/>
      <c r="F45" s="4"/>
      <c r="G45" s="95"/>
      <c r="H45" s="58">
        <f t="shared" si="2"/>
        <v>0</v>
      </c>
    </row>
    <row r="46" spans="2:77">
      <c r="B46" s="69" t="s">
        <v>303</v>
      </c>
      <c r="C46" s="50" t="s">
        <v>304</v>
      </c>
      <c r="D46" s="45" t="s">
        <v>426</v>
      </c>
      <c r="E46" s="17"/>
      <c r="F46" s="4"/>
      <c r="G46" s="95"/>
      <c r="H46" s="58">
        <f t="shared" si="2"/>
        <v>0</v>
      </c>
    </row>
    <row r="47" spans="2:77">
      <c r="B47" s="69" t="s">
        <v>305</v>
      </c>
      <c r="C47" s="50" t="s">
        <v>306</v>
      </c>
      <c r="D47" s="45" t="s">
        <v>426</v>
      </c>
      <c r="E47" s="17"/>
      <c r="F47" s="4"/>
      <c r="G47" s="95"/>
      <c r="H47" s="58">
        <f t="shared" si="2"/>
        <v>0</v>
      </c>
    </row>
    <row r="48" spans="2:77">
      <c r="B48" s="77" t="s">
        <v>309</v>
      </c>
      <c r="C48" s="75" t="s">
        <v>310</v>
      </c>
      <c r="D48" s="7"/>
      <c r="E48" s="17"/>
      <c r="F48" s="4"/>
      <c r="G48" s="95"/>
      <c r="H48" s="58">
        <f t="shared" si="2"/>
        <v>0</v>
      </c>
    </row>
    <row r="49" spans="2:8">
      <c r="B49" s="68" t="s">
        <v>311</v>
      </c>
      <c r="C49" s="50" t="s">
        <v>312</v>
      </c>
      <c r="D49" s="45" t="s">
        <v>426</v>
      </c>
      <c r="E49" s="66"/>
      <c r="F49" s="89"/>
      <c r="G49" s="97"/>
      <c r="H49" s="58">
        <f t="shared" si="2"/>
        <v>0</v>
      </c>
    </row>
    <row r="50" spans="2:8">
      <c r="B50" s="69" t="s">
        <v>317</v>
      </c>
      <c r="C50" s="50" t="s">
        <v>318</v>
      </c>
      <c r="D50" s="45" t="s">
        <v>425</v>
      </c>
      <c r="E50" s="17"/>
      <c r="F50" s="4"/>
      <c r="G50" s="95"/>
      <c r="H50" s="58">
        <f t="shared" si="2"/>
        <v>0</v>
      </c>
    </row>
    <row r="51" spans="2:8">
      <c r="B51" s="68" t="s">
        <v>319</v>
      </c>
      <c r="C51" s="50" t="s">
        <v>320</v>
      </c>
      <c r="D51" s="45" t="s">
        <v>426</v>
      </c>
      <c r="E51" s="17"/>
      <c r="F51" s="4"/>
      <c r="G51" s="95"/>
      <c r="H51" s="58">
        <f t="shared" si="2"/>
        <v>0</v>
      </c>
    </row>
    <row r="52" spans="2:8">
      <c r="B52" s="69" t="s">
        <v>321</v>
      </c>
      <c r="C52" s="50" t="s">
        <v>322</v>
      </c>
      <c r="D52" s="45" t="s">
        <v>426</v>
      </c>
      <c r="E52" s="17"/>
      <c r="F52" s="4"/>
      <c r="G52" s="95"/>
      <c r="H52" s="58">
        <f t="shared" si="2"/>
        <v>0</v>
      </c>
    </row>
    <row r="53" spans="2:8">
      <c r="B53" s="2"/>
      <c r="C53" s="52"/>
      <c r="D53" s="9"/>
      <c r="E53" s="67"/>
      <c r="F53" s="90"/>
      <c r="G53" s="98"/>
      <c r="H53" s="58">
        <f t="shared" si="2"/>
        <v>0</v>
      </c>
    </row>
    <row r="55" spans="2:8">
      <c r="E55" s="13"/>
      <c r="F55" s="13"/>
      <c r="G55" s="91" t="s">
        <v>323</v>
      </c>
      <c r="H55" s="92" t="s">
        <v>324</v>
      </c>
    </row>
    <row r="56" spans="2:8" ht="21">
      <c r="B56" s="79" t="s">
        <v>325</v>
      </c>
      <c r="G56" s="93">
        <f>SUM(G10:G52)</f>
        <v>393524207.63</v>
      </c>
      <c r="H56" s="93">
        <f>SUM(H10:H53)</f>
        <v>393524207.63</v>
      </c>
    </row>
    <row r="57" spans="2:8">
      <c r="B57" s="3">
        <v>1</v>
      </c>
      <c r="C57" s="1" t="s">
        <v>437</v>
      </c>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80" spans="2:2">
      <c r="B80" s="1"/>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42"/>
  <sheetViews>
    <sheetView showGridLines="0" workbookViewId="0">
      <selection activeCell="D10" sqref="D10"/>
    </sheetView>
  </sheetViews>
  <sheetFormatPr defaultColWidth="3.5" defaultRowHeight="24" customHeight="1"/>
  <cols>
    <col min="1" max="1" width="3.5" style="103"/>
    <col min="2" max="2" width="10.375" style="103" customWidth="1"/>
    <col min="3" max="3" width="8" style="103" customWidth="1"/>
    <col min="4" max="4" width="60.375" style="103" customWidth="1"/>
    <col min="5" max="5" width="2" style="104" customWidth="1"/>
    <col min="6" max="16384" width="3.5" style="103"/>
  </cols>
  <sheetData>
    <row r="1" spans="2:5" ht="15.95" customHeight="1">
      <c r="E1" s="103"/>
    </row>
    <row r="2" spans="2:5" ht="24.95" customHeight="1">
      <c r="B2" s="21" t="s">
        <v>438</v>
      </c>
      <c r="E2" s="103"/>
    </row>
    <row r="3" spans="2:5" ht="15.95" customHeight="1">
      <c r="B3" s="36" t="s">
        <v>13</v>
      </c>
      <c r="E3" s="103"/>
    </row>
    <row r="4" spans="2:5" ht="15.95" customHeight="1">
      <c r="B4" s="108" t="s">
        <v>439</v>
      </c>
      <c r="C4" s="108" t="s">
        <v>440</v>
      </c>
      <c r="D4" s="19" t="s">
        <v>441</v>
      </c>
      <c r="E4" s="103"/>
    </row>
    <row r="5" spans="2:5" ht="15.95" customHeight="1">
      <c r="B5" s="105">
        <v>42023</v>
      </c>
      <c r="C5" s="106" t="s">
        <v>442</v>
      </c>
      <c r="D5" s="109" t="s">
        <v>443</v>
      </c>
      <c r="E5" s="103"/>
    </row>
    <row r="6" spans="2:5" ht="15.95" customHeight="1" thickBot="1">
      <c r="B6" s="102">
        <v>41991</v>
      </c>
      <c r="C6" s="107" t="s">
        <v>444</v>
      </c>
      <c r="D6" s="19" t="s">
        <v>445</v>
      </c>
      <c r="E6" s="103"/>
    </row>
    <row r="7" spans="2:5" ht="15.95" customHeight="1" thickBot="1">
      <c r="B7" s="102">
        <v>42061</v>
      </c>
      <c r="C7" s="107" t="s">
        <v>446</v>
      </c>
      <c r="D7" s="116" t="s">
        <v>447</v>
      </c>
      <c r="E7" s="103"/>
    </row>
    <row r="8" spans="2:5" ht="15.95" customHeight="1">
      <c r="D8" s="196" t="s">
        <v>448</v>
      </c>
      <c r="E8" s="103"/>
    </row>
    <row r="9" spans="2:5" ht="15.95" customHeight="1">
      <c r="D9" s="103" t="s">
        <v>449</v>
      </c>
      <c r="E9" s="103"/>
    </row>
    <row r="10" spans="2:5" ht="15.95" customHeight="1">
      <c r="B10" s="102">
        <v>42068</v>
      </c>
      <c r="C10" s="107" t="s">
        <v>450</v>
      </c>
      <c r="D10" s="103" t="s">
        <v>451</v>
      </c>
      <c r="E10" s="103"/>
    </row>
    <row r="11" spans="2:5" ht="15.95" customHeight="1">
      <c r="E11" s="103"/>
    </row>
    <row r="12" spans="2:5" ht="15.95" customHeight="1">
      <c r="E12" s="103"/>
    </row>
    <row r="13" spans="2:5" ht="15.95" customHeight="1">
      <c r="E13" s="103"/>
    </row>
    <row r="14" spans="2:5" ht="15.95" customHeight="1">
      <c r="E14" s="103"/>
    </row>
    <row r="15" spans="2:5" ht="15.95" customHeight="1">
      <c r="E15" s="103"/>
    </row>
    <row r="16" spans="2:5" ht="15.95" customHeight="1">
      <c r="E16" s="103"/>
    </row>
    <row r="17" spans="5:5" ht="15.95" customHeight="1">
      <c r="E17" s="103"/>
    </row>
    <row r="18" spans="5:5" ht="15.95" customHeight="1">
      <c r="E18" s="103"/>
    </row>
    <row r="19" spans="5:5" ht="15.95" customHeight="1">
      <c r="E19" s="103"/>
    </row>
    <row r="20" spans="5:5" ht="15.95" customHeight="1">
      <c r="E20" s="103"/>
    </row>
    <row r="21" spans="5:5" ht="15.95" customHeight="1">
      <c r="E21" s="103"/>
    </row>
    <row r="22" spans="5:5" ht="15.95" customHeight="1">
      <c r="E22" s="103"/>
    </row>
    <row r="23" spans="5:5" ht="15.95" customHeight="1">
      <c r="E23" s="103"/>
    </row>
    <row r="24" spans="5:5" ht="15.95" customHeight="1">
      <c r="E24" s="103"/>
    </row>
    <row r="25" spans="5:5" ht="15.95" customHeight="1">
      <c r="E25" s="103"/>
    </row>
    <row r="26" spans="5:5" ht="15.95" customHeight="1">
      <c r="E26" s="103"/>
    </row>
    <row r="27" spans="5:5" ht="15.95" customHeight="1">
      <c r="E27" s="103"/>
    </row>
    <row r="28" spans="5:5" ht="15.95" customHeight="1">
      <c r="E28" s="103"/>
    </row>
    <row r="29" spans="5:5" ht="15.95" customHeight="1">
      <c r="E29" s="103"/>
    </row>
    <row r="30" spans="5:5" ht="15.95" customHeight="1">
      <c r="E30" s="103"/>
    </row>
    <row r="31" spans="5:5" ht="15.95" customHeight="1">
      <c r="E31" s="103"/>
    </row>
    <row r="32" spans="5:5" ht="15.95" customHeight="1">
      <c r="E32" s="103"/>
    </row>
    <row r="33" spans="5:5" ht="15.95" customHeight="1">
      <c r="E33" s="103"/>
    </row>
    <row r="34" spans="5:5" ht="15.95" customHeight="1"/>
    <row r="35" spans="5:5" ht="15.95" customHeight="1"/>
    <row r="36" spans="5:5" ht="15.95" customHeight="1">
      <c r="E36" s="103"/>
    </row>
    <row r="37" spans="5:5" ht="15.95" customHeight="1">
      <c r="E37" s="103"/>
    </row>
    <row r="38" spans="5:5" ht="15.95" customHeight="1">
      <c r="E38" s="103"/>
    </row>
    <row r="39" spans="5:5" ht="15.95" customHeight="1">
      <c r="E39" s="103"/>
    </row>
    <row r="40" spans="5:5" ht="15.95" customHeight="1">
      <c r="E40" s="103"/>
    </row>
    <row r="41" spans="5:5" ht="15.95" customHeight="1">
      <c r="E41" s="103"/>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file>

<file path=customXml/itemProps2.xml><?xml version="1.0" encoding="utf-8"?>
<ds:datastoreItem xmlns:ds="http://schemas.openxmlformats.org/officeDocument/2006/customXml" ds:itemID="{376888CA-C0C9-4A14-BBED-58E3C165FDE0}"/>
</file>

<file path=customXml/itemProps3.xml><?xml version="1.0" encoding="utf-8"?>
<ds:datastoreItem xmlns:ds="http://schemas.openxmlformats.org/officeDocument/2006/customXml" ds:itemID="{D6DD97B9-0E5D-4B8E-9C43-4F3313333A81}"/>
</file>

<file path=docProps/app.xml><?xml version="1.0" encoding="utf-8"?>
<Properties xmlns="http://schemas.openxmlformats.org/officeDocument/2006/extended-properties" xmlns:vt="http://schemas.openxmlformats.org/officeDocument/2006/docPropsVTypes">
  <Application>Microsoft Excel Online</Application>
  <Manager/>
  <Company>EITI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Jo Cook</cp:lastModifiedBy>
  <cp:revision/>
  <dcterms:created xsi:type="dcterms:W3CDTF">2014-08-29T11:25:27Z</dcterms:created>
  <dcterms:modified xsi:type="dcterms:W3CDTF">2024-10-15T10:03:59Z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