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drawings/drawing5.xml" ContentType="application/vnd.openxmlformats-officedocument.drawing+xml"/>
  <Override PartName="/xl/tables/table5.xml" ContentType="application/vnd.openxmlformats-officedocument.spreadsheetml.table+xml"/>
  <Override PartName="/xl/comments4.xml" ContentType="application/vnd.openxmlformats-officedocument.spreadsheetml.comments+xml"/>
  <Override PartName="/xl/tables/table6.xml" ContentType="application/vnd.openxmlformats-officedocument.spreadsheetml.table+xml"/>
  <Override PartName="/xl/comments5.xml" ContentType="application/vnd.openxmlformats-officedocument.spreadsheetml.comments+xml"/>
  <Override PartName="/xl/drawings/drawing6.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Cote d'Ivoire/"/>
    </mc:Choice>
  </mc:AlternateContent>
  <xr:revisionPtr revIDLastSave="0" documentId="8_{C0B2CDBD-978E-4BDB-A83E-1C50AC2A349D}" xr6:coauthVersionLast="45" xr6:coauthVersionMax="45" xr10:uidLastSave="{00000000-0000-0000-0000-000000000000}"/>
  <bookViews>
    <workbookView xWindow="-110" yWindow="-110" windowWidth="19420" windowHeight="10420" tabRatio="683" firstSheet="1" activeTab="1" xr2:uid="{00000000-000D-0000-FFFF-FFFF00000000}"/>
  </bookViews>
  <sheets>
    <sheet name="Commentaires" sheetId="15" r:id="rId1"/>
    <sheet name="Introduction" sheetId="13" r:id="rId2"/>
    <sheet name="Partie 1 - Présentation" sheetId="9" r:id="rId3"/>
    <sheet name="Partie 2 - Liste de pointage" sheetId="8" r:id="rId4"/>
    <sheet name="Partie 3 - Entités déclarantes" sheetId="12" r:id="rId5"/>
    <sheet name="Partie 4 - Recettes de l’État" sheetId="4" r:id="rId6"/>
    <sheet name="Partie 5 - Données d’entreprise" sheetId="11" r:id="rId7"/>
    <sheet name="Listes" sheetId="10" state="hidden" r:id="rId8"/>
  </sheets>
  <externalReferences>
    <externalReference r:id="rId9"/>
    <externalReference r:id="rId10"/>
  </externalReferences>
  <definedNames>
    <definedName name="Agency_type">[1]!Government_entity_type[[#All],[&lt; Agency type &gt;]]</definedName>
    <definedName name="Commodities_list">Table5_Commodities_list[Description de produit HS av. volume]</definedName>
    <definedName name="Commodity_names">[1]!Table5_Commodities_list[HS Product Description]</definedName>
    <definedName name="Companies_list">Companies[Nom complet de l’entreprise]</definedName>
    <definedName name="Currency_code_list">Table1_Country_codes_and_currencies[Code de devise (ISO 4217)]</definedName>
    <definedName name="GFS_list">Table6_GFS_codes_classification[Combiné]</definedName>
    <definedName name="Government_entities_list">Government_agencies[Nom complet de l’entité]</definedName>
    <definedName name="Project_phases_list">Table12[Étapes du projet]</definedName>
    <definedName name="Projectname">Companies15[Nom complet du projet]</definedName>
    <definedName name="Reporting_options_list">Table3_Reporting_options[Liste]</definedName>
    <definedName name="Revenue_stream_list">Government_revenues_table[Nom du flux de revenus]</definedName>
    <definedName name="Sector_list">Table7_sectors[Secteur (s)]</definedName>
    <definedName name="Simple_options_list">Table2_Simple_options[Liste]</definedName>
    <definedName name="Total_reconciled">Table10[Valeur de revenus]</definedName>
    <definedName name="Total_revenues">Government_revenues_table[Valeur des revenus]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6" i="11" l="1"/>
  <c r="E33" i="12" l="1"/>
  <c r="E32" i="12"/>
  <c r="E31" i="12"/>
  <c r="E30" i="12"/>
  <c r="E29" i="12"/>
  <c r="L23" i="11" l="1"/>
  <c r="L17" i="11"/>
  <c r="L22" i="11"/>
  <c r="L16" i="11"/>
  <c r="J41" i="4" l="1"/>
  <c r="J34" i="4"/>
  <c r="J52" i="4"/>
  <c r="J43" i="4"/>
  <c r="J65" i="4"/>
  <c r="J53" i="4"/>
  <c r="J49" i="4"/>
  <c r="J48" i="4"/>
  <c r="J24" i="4"/>
  <c r="J50" i="4"/>
  <c r="J40" i="4"/>
  <c r="J45" i="4"/>
  <c r="J27" i="4"/>
  <c r="J60" i="4"/>
  <c r="J25" i="4"/>
  <c r="J86" i="4"/>
  <c r="J30" i="4"/>
  <c r="I70" i="12" l="1"/>
  <c r="I69" i="12"/>
  <c r="I68" i="12"/>
  <c r="I67" i="12"/>
  <c r="I66" i="12"/>
  <c r="I65" i="12"/>
  <c r="I64" i="12"/>
  <c r="I63" i="12"/>
  <c r="I62" i="12"/>
  <c r="I61" i="12"/>
  <c r="I60" i="12"/>
  <c r="I59" i="12"/>
  <c r="I58" i="12"/>
  <c r="I57" i="12"/>
  <c r="I56" i="12"/>
  <c r="I55" i="12"/>
  <c r="I54" i="12"/>
  <c r="I71" i="12"/>
  <c r="I53" i="12"/>
  <c r="I52" i="12"/>
  <c r="I51" i="12"/>
  <c r="I50" i="12"/>
  <c r="I49" i="12"/>
  <c r="I48" i="12"/>
  <c r="I47" i="12"/>
  <c r="I46" i="12"/>
  <c r="I45" i="12"/>
  <c r="I44" i="12"/>
  <c r="E28" i="12"/>
  <c r="E27" i="12"/>
  <c r="E26" i="12"/>
  <c r="E25" i="12"/>
  <c r="E24" i="12"/>
  <c r="E21" i="12"/>
  <c r="E22" i="12"/>
  <c r="E23" i="12"/>
  <c r="D122" i="8" l="1"/>
  <c r="D110" i="8"/>
  <c r="B93" i="8"/>
  <c r="B91" i="8"/>
  <c r="B89" i="8"/>
  <c r="B87" i="8"/>
  <c r="I229" i="11" l="1"/>
  <c r="K229" i="11" l="1"/>
  <c r="J74" i="4"/>
  <c r="J72" i="4"/>
  <c r="K227" i="11"/>
  <c r="D98" i="8" l="1"/>
  <c r="D235" i="11"/>
  <c r="I74" i="4"/>
  <c r="F50" i="8" l="1"/>
  <c r="F52" i="8"/>
  <c r="F188" i="8"/>
  <c r="F187" i="8"/>
  <c r="B109" i="8" l="1"/>
  <c r="B107" i="8"/>
  <c r="F144" i="8"/>
  <c r="F137" i="8"/>
  <c r="F135" i="8"/>
  <c r="F55" i="8"/>
  <c r="F47" i="8"/>
  <c r="F46" i="8"/>
  <c r="E36" i="9" l="1"/>
  <c r="D129" i="8"/>
  <c r="E60" i="9" s="1"/>
  <c r="E33" i="9"/>
  <c r="E61" i="9" l="1"/>
  <c r="E59" i="9"/>
  <c r="E62" i="9"/>
  <c r="B73" i="8"/>
  <c r="E23" i="9" l="1"/>
  <c r="B125" i="8" l="1"/>
  <c r="B85" i="8"/>
  <c r="B79" i="8"/>
  <c r="B77" i="8"/>
  <c r="B75" i="8"/>
  <c r="B71" i="8"/>
  <c r="B69" i="8"/>
  <c r="I43" i="12"/>
  <c r="B24" i="11"/>
  <c r="N4" i="4"/>
  <c r="E4" i="12"/>
  <c r="H4" i="8"/>
  <c r="G4" i="9"/>
  <c r="E22" i="9"/>
  <c r="E21" i="9"/>
  <c r="E34" i="9"/>
  <c r="J87" i="4"/>
  <c r="B45" i="4"/>
  <c r="C45" i="4"/>
  <c r="D45" i="4"/>
  <c r="E45" i="4"/>
  <c r="E55" i="4"/>
  <c r="D55" i="4"/>
  <c r="C55" i="4"/>
  <c r="B55" i="4"/>
  <c r="E53" i="4"/>
  <c r="D53" i="4"/>
  <c r="C53" i="4"/>
  <c r="B53" i="4"/>
  <c r="E62" i="4"/>
  <c r="D62" i="4"/>
  <c r="C62" i="4"/>
  <c r="B62" i="4"/>
  <c r="E69" i="4"/>
  <c r="D69" i="4"/>
  <c r="C69" i="4"/>
  <c r="B69" i="4"/>
  <c r="E52" i="4"/>
  <c r="D52" i="4"/>
  <c r="C52" i="4"/>
  <c r="B52" i="4"/>
  <c r="E67" i="4"/>
  <c r="D67" i="4"/>
  <c r="C67" i="4"/>
  <c r="B67" i="4"/>
  <c r="E41" i="4"/>
  <c r="D26" i="4"/>
  <c r="E28" i="4"/>
  <c r="D28" i="4"/>
  <c r="C28" i="4"/>
  <c r="B28" i="4"/>
  <c r="E26" i="4"/>
  <c r="C26" i="4"/>
  <c r="B26" i="4"/>
  <c r="E23" i="4"/>
  <c r="D23" i="4"/>
  <c r="C23" i="4"/>
  <c r="B23" i="4"/>
  <c r="C31" i="4"/>
  <c r="C32" i="4"/>
  <c r="C33" i="4"/>
  <c r="C37" i="4"/>
  <c r="C44" i="4"/>
  <c r="C59" i="4"/>
  <c r="C24" i="4"/>
  <c r="C25" i="4"/>
  <c r="C41" i="4"/>
  <c r="C43" i="4"/>
  <c r="C47" i="4"/>
  <c r="C60" i="4"/>
  <c r="C50" i="4"/>
  <c r="C49" i="4"/>
  <c r="C48" i="4"/>
  <c r="D31" i="4"/>
  <c r="D32" i="4"/>
  <c r="D33" i="4"/>
  <c r="D37" i="4"/>
  <c r="D44" i="4"/>
  <c r="D59" i="4"/>
  <c r="D24" i="4"/>
  <c r="D25" i="4"/>
  <c r="D41" i="4"/>
  <c r="D43" i="4"/>
  <c r="D47" i="4"/>
  <c r="D60" i="4"/>
  <c r="D50" i="4"/>
  <c r="D49" i="4"/>
  <c r="D48" i="4"/>
  <c r="E31" i="4"/>
  <c r="E32" i="4"/>
  <c r="E33" i="4"/>
  <c r="E37" i="4"/>
  <c r="E44" i="4"/>
  <c r="E59" i="4"/>
  <c r="E24" i="4"/>
  <c r="E25" i="4"/>
  <c r="E43" i="4"/>
  <c r="E47" i="4"/>
  <c r="E60" i="4"/>
  <c r="E50" i="4"/>
  <c r="E49" i="4"/>
  <c r="E48" i="4"/>
  <c r="B31" i="4"/>
  <c r="B32" i="4"/>
  <c r="B33" i="4"/>
  <c r="B37" i="4"/>
  <c r="B44" i="4"/>
  <c r="B59" i="4"/>
  <c r="B24" i="4"/>
  <c r="B25" i="4"/>
  <c r="B41" i="4"/>
  <c r="B43" i="4"/>
  <c r="B47" i="4"/>
  <c r="B60" i="4"/>
  <c r="B50" i="4"/>
  <c r="B49" i="4"/>
  <c r="B48" i="4"/>
  <c r="E58"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CC_EITI International Secretariat</author>
  </authors>
  <commentList>
    <comment ref="C57" authorId="0" shapeId="0" xr:uid="{9AE148CE-6883-4779-BEBB-886D163C9DA9}">
      <text>
        <r>
          <rPr>
            <b/>
            <sz val="9"/>
            <color indexed="81"/>
            <rFont val="Tahoma"/>
            <family val="2"/>
          </rPr>
          <t>Nous suggérons de définir comme «partiel» car seules les sociétés pétrolières semblent avoir déclaré des revenus par projet.</t>
        </r>
      </text>
    </comment>
    <comment ref="C58" authorId="0" shapeId="0" xr:uid="{797A09CC-A9A2-480F-8910-7650774FA4B1}">
      <text>
        <r>
          <rPr>
            <sz val="9"/>
            <color indexed="81"/>
            <rFont val="Tahoma"/>
            <family val="2"/>
          </rPr>
          <t xml:space="preserve">Étant donné que cela ne représente pas 100%, cela suggère que le questionnaire de la partie 2 est incomplet. Veuillez compléter.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CC_EITI International Secretariat</author>
  </authors>
  <commentList>
    <comment ref="B37" authorId="0" shapeId="0" xr:uid="{03164FA0-B90D-4637-AE29-A8BD52CA4E64}">
      <text>
        <r>
          <rPr>
            <b/>
            <sz val="9"/>
            <color indexed="81"/>
            <rFont val="Tahoma"/>
            <family val="2"/>
          </rPr>
          <t>Déplacement de la ventilation détaillée dans la section des commentaires</t>
        </r>
      </text>
    </comment>
    <comment ref="B55" authorId="0" shapeId="0" xr:uid="{496F70C6-5A59-44C7-AD6E-6C45D829599D}">
      <text>
        <r>
          <rPr>
            <b/>
            <sz val="9"/>
            <color indexed="81"/>
            <rFont val="Tahoma"/>
            <family val="2"/>
          </rPr>
          <t>Veuillez inclure une section du rapport ITIE qui répond à cette question.</t>
        </r>
      </text>
    </comment>
    <comment ref="B68" authorId="0" shapeId="0" xr:uid="{71E691CF-9AF6-46A5-BA52-7EF0B019B3C8}">
      <text>
        <r>
          <rPr>
            <b/>
            <sz val="9"/>
            <color indexed="81"/>
            <rFont val="Tahoma"/>
            <family val="2"/>
          </rPr>
          <t>Nombre converti en unités standard</t>
        </r>
      </text>
    </comment>
    <comment ref="B70" authorId="0" shapeId="0" xr:uid="{0AB00B17-9DD5-42FE-9125-2039DD4636C3}">
      <text>
        <r>
          <rPr>
            <b/>
            <sz val="9"/>
            <color indexed="81"/>
            <rFont val="Tahoma"/>
            <family val="2"/>
          </rPr>
          <t>Nombre converti en unités standard</t>
        </r>
      </text>
    </comment>
    <comment ref="B72" authorId="0" shapeId="0" xr:uid="{94E1BEC8-5D32-43AE-AF4C-03B836609FE4}">
      <text>
        <r>
          <rPr>
            <b/>
            <sz val="9"/>
            <color indexed="81"/>
            <rFont val="Tahoma"/>
            <family val="2"/>
          </rPr>
          <t>Nombre converti en unités standard</t>
        </r>
      </text>
    </comment>
    <comment ref="B81" authorId="0" shapeId="0" xr:uid="{D615D75F-6575-4BD1-9DE5-CB479E689692}">
      <text>
        <r>
          <rPr>
            <b/>
            <sz val="9"/>
            <color indexed="81"/>
            <rFont val="Tahoma"/>
            <family val="2"/>
          </rPr>
          <t>Les données présentées pour les exportations ne semblent pas inclure le gaz naturel, bien qu'il soit clair qu'il y en a une certaine production. Veuillez inclure les mêmes produits que sous "Production", y compris les données les concernant. Si les exportations sont égales à zéro, veuillez l'indiquer comme tel, et si les données d'exportation ne sont pas disponibles, veuillez définir comme "Non disponible"</t>
        </r>
      </text>
    </comment>
    <comment ref="B84" authorId="0" shapeId="0" xr:uid="{1199E176-3EFC-4F28-9C72-2BBE5E398EE0}">
      <text>
        <r>
          <rPr>
            <b/>
            <sz val="9"/>
            <color indexed="81"/>
            <rFont val="Tahoma"/>
            <family val="2"/>
          </rPr>
          <t>Nombre converti en unités standard</t>
        </r>
      </text>
    </comment>
    <comment ref="B86" authorId="0" shapeId="0" xr:uid="{6608892D-DAE4-4ED6-B836-44778B53C2F2}">
      <text>
        <r>
          <rPr>
            <b/>
            <sz val="9"/>
            <color indexed="81"/>
            <rFont val="Tahoma"/>
            <family val="2"/>
          </rPr>
          <t>Nombre converti en unités standard</t>
        </r>
      </text>
    </comment>
    <comment ref="B103" authorId="0" shapeId="0" xr:uid="{4C529904-946F-4866-B1AA-8CD60C35F1C3}">
      <text>
        <r>
          <rPr>
            <b/>
            <sz val="9"/>
            <color indexed="81"/>
            <rFont val="Tahoma"/>
            <family val="2"/>
          </rPr>
          <t>Nombre converti en unités standard</t>
        </r>
      </text>
    </comment>
    <comment ref="B104" authorId="0" shapeId="0" xr:uid="{6BB5EFCF-B5E0-4922-AAA8-F194D1A0DAAF}">
      <text>
        <r>
          <rPr>
            <b/>
            <sz val="9"/>
            <color indexed="81"/>
            <rFont val="Tahoma"/>
            <family val="2"/>
          </rPr>
          <t>Nombre converti en unités standard</t>
        </r>
      </text>
    </comment>
    <comment ref="B106" authorId="0" shapeId="0" xr:uid="{B38E7E3A-BDCA-40AB-936B-453FA9D36C92}">
      <text>
        <r>
          <rPr>
            <b/>
            <sz val="9"/>
            <color indexed="81"/>
            <rFont val="Tahoma"/>
            <family val="2"/>
          </rPr>
          <t>Nombre converti en unités standard</t>
        </r>
      </text>
    </comment>
    <comment ref="B141" authorId="0" shapeId="0" xr:uid="{E5CA04CE-97F3-4B31-9EBB-85D8328EC37B}">
      <text>
        <r>
          <rPr>
            <b/>
            <sz val="9"/>
            <color indexed="81"/>
            <rFont val="Tahoma"/>
            <family val="2"/>
          </rPr>
          <t>Veuillez indiquer combien de revenus ne sont pas inclus dans le budget de l'État</t>
        </r>
      </text>
    </comment>
    <comment ref="B143" authorId="0" shapeId="0" xr:uid="{82138608-84B3-4676-B298-8D65DEB32827}">
      <text>
        <r>
          <rPr>
            <b/>
            <sz val="9"/>
            <color indexed="81"/>
            <rFont val="Tahoma"/>
            <family val="2"/>
          </rPr>
          <t>Veuillez vous référer à la documentation qui prouve la non-applicabilité (procès-verbal de réunion du comité ou autre)</t>
        </r>
      </text>
    </comment>
    <comment ref="B155" authorId="0" shapeId="0" xr:uid="{0288B727-DFE8-49E3-B5F6-1FE1D7E81A10}">
      <text>
        <r>
          <rPr>
            <b/>
            <sz val="9"/>
            <color indexed="81"/>
            <rFont val="Tahoma"/>
            <family val="2"/>
          </rPr>
          <t>"Non disponible" inséré au lieu de vide</t>
        </r>
        <r>
          <rPr>
            <sz val="9"/>
            <color indexed="81"/>
            <rFont val="Tahoma"/>
            <family val="2"/>
          </rPr>
          <t xml:space="preserve">
</t>
        </r>
      </text>
    </comment>
    <comment ref="B156" authorId="0" shapeId="0" xr:uid="{AA54D91F-053E-4DD0-8445-28E7F6B93D21}">
      <text>
        <r>
          <rPr>
            <b/>
            <sz val="9"/>
            <color indexed="81"/>
            <rFont val="Tahoma"/>
            <family val="2"/>
          </rPr>
          <t>"Non disponible" inséré au lieu de vide</t>
        </r>
        <r>
          <rPr>
            <sz val="9"/>
            <color indexed="81"/>
            <rFont val="Tahoma"/>
            <family val="2"/>
          </rPr>
          <t xml:space="preserve">
</t>
        </r>
      </text>
    </comment>
    <comment ref="B162" authorId="0" shapeId="0" xr:uid="{D71F38E5-173B-40C7-A911-31EBF47C9B75}">
      <text>
        <r>
          <rPr>
            <b/>
            <sz val="9"/>
            <color indexed="81"/>
            <rFont val="Tahoma"/>
            <family val="2"/>
          </rPr>
          <t>"Non disponible" inséré au lieu de vide</t>
        </r>
        <r>
          <rPr>
            <sz val="9"/>
            <color indexed="81"/>
            <rFont val="Tahoma"/>
            <family val="2"/>
          </rPr>
          <t xml:space="preserve">
</t>
        </r>
      </text>
    </comment>
    <comment ref="B169" authorId="0" shapeId="0" xr:uid="{0543DFAD-34F0-41E6-BE36-31C1B35B5053}">
      <text>
        <r>
          <rPr>
            <b/>
            <sz val="9"/>
            <color indexed="81"/>
            <rFont val="Tahoma"/>
            <family val="2"/>
          </rPr>
          <t>Défini comme indiqué dans le rapport ITIE. Veuillez confirmer la section du rapport ITIE.</t>
        </r>
      </text>
    </comment>
    <comment ref="B170" authorId="0" shapeId="0" xr:uid="{C40BA29E-4327-451C-8654-47142818BC85}">
      <text>
        <r>
          <rPr>
            <b/>
            <sz val="9"/>
            <color indexed="81"/>
            <rFont val="Tahoma"/>
            <family val="2"/>
          </rPr>
          <t>Veuillez éviter d'utiliser des multiplicateurs tels que "milliards". Nous avons converti les chiffres en conséquence, veuillez confirmer.</t>
        </r>
      </text>
    </comment>
    <comment ref="B171" authorId="0" shapeId="0" xr:uid="{6A699F0F-01C1-48D9-AB11-6D030ED32607}">
      <text>
        <r>
          <rPr>
            <b/>
            <sz val="9"/>
            <color indexed="81"/>
            <rFont val="Tahoma"/>
            <family val="2"/>
          </rPr>
          <t>"Non disponible" inséré au lieu de vide</t>
        </r>
        <r>
          <rPr>
            <sz val="9"/>
            <color indexed="81"/>
            <rFont val="Tahoma"/>
            <family val="2"/>
          </rPr>
          <t xml:space="preserve">
</t>
        </r>
      </text>
    </comment>
    <comment ref="B172" authorId="0" shapeId="0" xr:uid="{E7B22AC3-7F20-4366-ADD0-015DAA95F433}">
      <text>
        <r>
          <rPr>
            <b/>
            <sz val="9"/>
            <color indexed="81"/>
            <rFont val="Tahoma"/>
            <family val="2"/>
          </rPr>
          <t>Veuillez éviter d'utiliser des multiplicateurs tels que "milliards". Nous avons converti les chiffres en conséquence, veuillez confirmer.</t>
        </r>
      </text>
    </comment>
    <comment ref="B173" authorId="0" shapeId="0" xr:uid="{DA1E0262-D90C-4B30-9BF3-D27831D0B9EA}">
      <text>
        <r>
          <rPr>
            <b/>
            <sz val="9"/>
            <color indexed="81"/>
            <rFont val="Tahoma"/>
            <family val="2"/>
          </rPr>
          <t>Il est intéressant d'observer que ces chiffres indiquent 151,47 milliards XOF, tandis que la «Partie 4» comprend des estimations beaucoup plus élevées. Cela suggérerait que certains revenus ne sont pas inclus dans les revenus de l'extraction dans le budget (réf. Exigence 5.1)
Veuillez éviter d'utiliser des multiplicateurs tels que "milliards". Nous avons converti les chiffres en conséquence, veuillez confirmer.</t>
        </r>
      </text>
    </comment>
    <comment ref="B174" authorId="0" shapeId="0" xr:uid="{1CF636B0-DCB4-450D-91CF-02516CFD36DB}">
      <text>
        <r>
          <rPr>
            <b/>
            <sz val="9"/>
            <color indexed="81"/>
            <rFont val="Tahoma"/>
            <family val="2"/>
          </rPr>
          <t>Veuillez éviter d'utiliser des multiplicateurs tels que "milliards". Nous avons converti les chiffres en conséquence, veuillez confirmer.</t>
        </r>
      </text>
    </comment>
    <comment ref="B175" authorId="0" shapeId="0" xr:uid="{4F386193-7195-42B4-AC03-6F2DCCE7BA3E}">
      <text>
        <r>
          <rPr>
            <b/>
            <sz val="9"/>
            <color indexed="81"/>
            <rFont val="Tahoma"/>
            <family val="2"/>
          </rPr>
          <t>Veuillez éviter d'utiliser des multiplicateurs tels que "milliards". Nous avons converti les chiffres en conséquence, veuillez confirmer.</t>
        </r>
      </text>
    </comment>
    <comment ref="B176" authorId="0" shapeId="0" xr:uid="{27BB0878-A947-479E-9004-B0C2D8A8432E}">
      <text>
        <r>
          <rPr>
            <b/>
            <sz val="9"/>
            <color indexed="81"/>
            <rFont val="Tahoma"/>
            <family val="2"/>
          </rPr>
          <t>Veuillez éviter d'utiliser des multiplicateurs tels que "milliards". Nous avons converti les chiffres en conséquence, veuillez confirmer.</t>
        </r>
      </text>
    </comment>
    <comment ref="B177" authorId="0" shapeId="0" xr:uid="{D659ABFB-4067-4367-9480-1AAC2D442A11}">
      <text>
        <r>
          <rPr>
            <b/>
            <sz val="9"/>
            <color indexed="81"/>
            <rFont val="Tahoma"/>
            <family val="2"/>
          </rPr>
          <t>"Non disponible" inséré au lieu de vide</t>
        </r>
        <r>
          <rPr>
            <sz val="9"/>
            <color indexed="81"/>
            <rFont val="Tahoma"/>
            <family val="2"/>
          </rPr>
          <t xml:space="preserve">
</t>
        </r>
      </text>
    </comment>
    <comment ref="B178" authorId="0" shapeId="0" xr:uid="{006C6DA9-4C9D-4FB2-AB08-876266E1500E}">
      <text>
        <r>
          <rPr>
            <b/>
            <sz val="9"/>
            <color indexed="81"/>
            <rFont val="Tahoma"/>
            <family val="2"/>
          </rPr>
          <t>"Non disponible" inséré au lieu de vide</t>
        </r>
        <r>
          <rPr>
            <sz val="9"/>
            <color indexed="81"/>
            <rFont val="Tahoma"/>
            <family val="2"/>
          </rPr>
          <t xml:space="preserve">
</t>
        </r>
      </text>
    </comment>
    <comment ref="B181" authorId="0" shapeId="0" xr:uid="{798D0A51-6456-4E82-B8F9-37AC558F03A9}">
      <text>
        <r>
          <rPr>
            <b/>
            <sz val="9"/>
            <color indexed="81"/>
            <rFont val="Tahoma"/>
            <family val="2"/>
          </rPr>
          <t>"Non disponible" inséré au lieu de vide</t>
        </r>
        <r>
          <rPr>
            <sz val="9"/>
            <color indexed="81"/>
            <rFont val="Tahoma"/>
            <family val="2"/>
          </rPr>
          <t xml:space="preserve">
</t>
        </r>
      </text>
    </comment>
    <comment ref="B182" authorId="0" shapeId="0" xr:uid="{D3B2B6F4-BAA6-4B3F-AD4E-1B3B7275E377}">
      <text>
        <r>
          <rPr>
            <b/>
            <sz val="9"/>
            <color indexed="81"/>
            <rFont val="Tahoma"/>
            <family val="2"/>
          </rPr>
          <t>"Non disponible" inséré au lieu de vide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CC_EITI International Secretariat</author>
  </authors>
  <commentList>
    <comment ref="B39" authorId="0" shapeId="0" xr:uid="{F492AF24-6A3A-466C-8A4A-C699178C674D}">
      <text>
        <r>
          <rPr>
            <b/>
            <sz val="9"/>
            <color indexed="81"/>
            <rFont val="Tahoma"/>
            <family val="2"/>
          </rPr>
          <t>Veuillez inclure le nom de l'identifiant d'entreprise, y compris l'agence qui émet l'identifiant et son site Web</t>
        </r>
      </text>
    </comment>
    <comment ref="B74" authorId="0" shapeId="0" xr:uid="{30B84540-815A-4272-94AC-3663CB091614}">
      <text>
        <r>
          <rPr>
            <b/>
            <sz val="9"/>
            <color indexed="81"/>
            <rFont val="Tahoma"/>
            <family val="2"/>
          </rPr>
          <t>Veuillez noter qu'il semble qu'il ne s'agisse que d'une liste partielle de projets, car elle ne fait référence qu'à certaines des sociétés pétrolières et à aucun projet minier. Veuillez compléter la liste des projets, y compris les données sur les revenus de la partie 5. Si elles ne sont pas disponibles, cela sera probablement souligné comme un problème lors de la prochaine validation du pays.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CC_EITI International Secretariat</author>
  </authors>
  <commentList>
    <comment ref="H22" authorId="0" shapeId="0" xr:uid="{C99FFDA9-99B6-43A6-8898-4B10FAD713F7}">
      <text>
        <r>
          <rPr>
            <b/>
            <sz val="9"/>
            <color indexed="81"/>
            <rFont val="Tahoma"/>
            <family val="2"/>
          </rPr>
          <t xml:space="preserve">Nous suggérons de changer la classification SFP, car les années précédentes impliquaient le code 1415E32. </t>
        </r>
      </text>
    </comment>
    <comment ref="H23" authorId="0" shapeId="0" xr:uid="{D8CD3028-40EE-4E12-87D7-9AAB066DCE95}">
      <text>
        <r>
          <rPr>
            <b/>
            <sz val="9"/>
            <color indexed="81"/>
            <rFont val="Tahoma"/>
            <family val="2"/>
          </rPr>
          <t xml:space="preserve">Nous suggérons de changer la classification SFP, car les années précédentes impliquaient le code 1415E31. </t>
        </r>
      </text>
    </comment>
    <comment ref="H26" authorId="0" shapeId="0" xr:uid="{7F91CCDB-E002-4D7C-8A5C-9D2FD6F9D1E9}">
      <text>
        <r>
          <rPr>
            <b/>
            <sz val="9"/>
            <color indexed="81"/>
            <rFont val="Tahoma"/>
            <family val="2"/>
          </rPr>
          <t xml:space="preserve">Nous suggérons de changer la classification SFP, car les années précédentes impliquaient le code 1415E31. </t>
        </r>
      </text>
    </comment>
    <comment ref="H27" authorId="0" shapeId="0" xr:uid="{8E1ABECE-CD6D-407F-98E4-7630E0733645}">
      <text>
        <r>
          <rPr>
            <b/>
            <sz val="9"/>
            <color indexed="81"/>
            <rFont val="Tahoma"/>
            <family val="2"/>
          </rPr>
          <t xml:space="preserve">Nous suggérons de changer la classification SFP, car les années précédentes impliquaient le code 1112E1. </t>
        </r>
      </text>
    </comment>
    <comment ref="H28" authorId="0" shapeId="0" xr:uid="{514CF190-B1AE-4A2F-A6B1-A4194595BE1D}">
      <text>
        <r>
          <rPr>
            <b/>
            <sz val="9"/>
            <color indexed="81"/>
            <rFont val="Tahoma"/>
            <family val="2"/>
          </rPr>
          <t xml:space="preserve">Nous suggérons de changer la classification SFP, car les années précédentes impliquaient le code 1412E1. </t>
        </r>
      </text>
    </comment>
    <comment ref="H29" authorId="0" shapeId="0" xr:uid="{0ED59D44-473A-4AE3-9D74-FEADAECF5C72}">
      <text>
        <r>
          <rPr>
            <b/>
            <sz val="9"/>
            <color indexed="81"/>
            <rFont val="Tahoma"/>
            <family val="2"/>
          </rPr>
          <t xml:space="preserve">Nous suggérons de changer la classification SFP, car les années précédentes impliquaient le code 1412E1. </t>
        </r>
      </text>
    </comment>
    <comment ref="H35" authorId="0" shapeId="0" xr:uid="{C4194EB8-5528-43BE-8197-BA2CA1CC4B27}">
      <text>
        <r>
          <rPr>
            <b/>
            <sz val="9"/>
            <color indexed="81"/>
            <rFont val="Tahoma"/>
            <family val="2"/>
          </rPr>
          <t xml:space="preserve">Nous suggérons de changer la classification SFP, car les années précédentes impliquaient le code 113E. </t>
        </r>
      </text>
    </comment>
    <comment ref="H36" authorId="0" shapeId="0" xr:uid="{9DB29522-FF82-4D98-8C0F-3A69184DA8DD}">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H37" authorId="0" shapeId="0" xr:uid="{78CADD23-6A06-49B6-8958-AADBEB3347C2}">
      <text>
        <r>
          <rPr>
            <b/>
            <sz val="9"/>
            <color indexed="81"/>
            <rFont val="Tahoma"/>
            <family val="2"/>
          </rPr>
          <t xml:space="preserve">Nous suggérons de changer la classification SFP, car les années précédentes impliquaient le code 1112E1. </t>
        </r>
      </text>
    </comment>
    <comment ref="H39" authorId="0" shapeId="0" xr:uid="{AB342D5E-A124-4872-A54C-438DE5C68CB5}">
      <text>
        <r>
          <rPr>
            <b/>
            <sz val="9"/>
            <color indexed="81"/>
            <rFont val="Tahoma"/>
            <family val="2"/>
          </rPr>
          <t xml:space="preserve">Nous suggérons de changer la classification SFP, car les années précédentes impliquaient le code 1415E4. </t>
        </r>
      </text>
    </comment>
    <comment ref="H41" authorId="0" shapeId="0" xr:uid="{25C39BC8-A4CC-4942-A0DC-6765DC8F5BE0}">
      <text>
        <r>
          <rPr>
            <b/>
            <sz val="9"/>
            <color indexed="81"/>
            <rFont val="Tahoma"/>
            <family val="2"/>
          </rPr>
          <t xml:space="preserve">Nous suggérons de changer la classification SFP, car les années précédentes impliquaient le code 114521E </t>
        </r>
      </text>
    </comment>
    <comment ref="H43" authorId="0" shapeId="0" xr:uid="{CECBBD8B-2A61-4672-9269-DFFA757F928F}">
      <text>
        <r>
          <rPr>
            <b/>
            <sz val="9"/>
            <color indexed="81"/>
            <rFont val="Tahoma"/>
            <family val="2"/>
          </rPr>
          <t xml:space="preserve">Nous suggérons de changer la classification SFP, car les années précédentes impliquaient le code 114521E </t>
        </r>
      </text>
    </comment>
    <comment ref="H44" authorId="0" shapeId="0" xr:uid="{8A3B23CD-9F69-4053-A648-BEA86E5C7CB8}">
      <text>
        <r>
          <rPr>
            <b/>
            <sz val="9"/>
            <color indexed="81"/>
            <rFont val="Tahoma"/>
            <family val="2"/>
          </rPr>
          <t xml:space="preserve">Nous suggérons de changer la classification SFP, car les années précédentes impliquaient le code 113E. </t>
        </r>
      </text>
    </comment>
    <comment ref="H49" authorId="0" shapeId="0" xr:uid="{E5326C71-691F-4353-BD4B-A9133FE0D229}">
      <text>
        <r>
          <rPr>
            <b/>
            <sz val="9"/>
            <color indexed="81"/>
            <rFont val="Tahoma"/>
            <family val="2"/>
          </rPr>
          <t xml:space="preserve">Nous suggérons de changer la classification SFP, car les années précédentes impliquaient le code 1142E. </t>
        </r>
      </text>
    </comment>
    <comment ref="H52" authorId="0" shapeId="0" xr:uid="{5D33F531-5727-4B5D-962D-98DC0E0C38CA}">
      <text>
        <r>
          <rPr>
            <b/>
            <sz val="9"/>
            <color indexed="81"/>
            <rFont val="Tahoma"/>
            <family val="2"/>
          </rPr>
          <t xml:space="preserve">Nous suggérons de changer la classification SFP, car les années précédentes impliquaient le code 1415E4. </t>
        </r>
      </text>
    </comment>
    <comment ref="H58" authorId="0" shapeId="0" xr:uid="{E76407E7-58B4-4F09-B16A-C5BD9B77C459}">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H60" authorId="0" shapeId="0" xr:uid="{E958179D-0AA5-4D9B-9B75-8BDF341229F3}">
      <text>
        <r>
          <rPr>
            <b/>
            <sz val="9"/>
            <color indexed="81"/>
            <rFont val="Tahoma"/>
            <family val="2"/>
          </rPr>
          <t xml:space="preserve">Nous suggérons de changer la classification SFP, car les années précédentes impliquaient le code 113E.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CC_EITI International Secretariat</author>
  </authors>
  <commentList>
    <comment ref="G14" authorId="0" shapeId="0" xr:uid="{E278756B-44D0-49A1-90E5-8DF43BD67ABE}">
      <text>
        <r>
          <rPr>
            <b/>
            <sz val="9"/>
            <color indexed="81"/>
            <rFont val="Tahoma"/>
            <family val="2"/>
          </rPr>
          <t>Veuillez noter qu'il semble qu'il n'y ait que des rapports partiels au niveau des projets, car les déclarations au niveau des projets ne font référence qu'à certaines des sociétés pétrolières et aucun projet minier. Veuillez vous assurer que toutes les sources de revenus imposées au niveau d'un projet sont signalées comme telles. S'il n'est pas disponible, cela sera probablement souligné comme un problème lors de la prochaine validation du pays.</t>
        </r>
      </text>
    </comment>
    <comment ref="E38" authorId="0" shapeId="0" xr:uid="{8C3DC913-0DD2-4350-9403-B7EAF2F0485E}">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E59" authorId="0" shapeId="0" xr:uid="{942FD97B-22BF-4DAE-A90A-551364A33036}">
      <text>
        <r>
          <rPr>
            <b/>
            <sz val="9"/>
            <color indexed="81"/>
            <rFont val="Tahoma"/>
            <family val="2"/>
          </rPr>
          <t>Êtes-vous certain que ce bonus n'est pas lié à une licence ou un accord spécifique?</t>
        </r>
      </text>
    </comment>
    <comment ref="E63" authorId="0" shapeId="0" xr:uid="{6FA04586-8D82-4343-AC62-F6D6F004ECE0}">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E106" authorId="0" shapeId="0" xr:uid="{CDC37DE0-9BFE-48FF-9591-6104C6F68C3A}">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E114" authorId="0" shapeId="0" xr:uid="{791F28BE-68F5-446C-BDB5-2A375C9D49C2}">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E115" authorId="0" shapeId="0" xr:uid="{5525C9F1-B8DA-4AA9-9ED3-583497CBD49D}">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E125" authorId="0" shapeId="0" xr:uid="{60652C97-AACE-4083-8102-8A5F535E32EA}">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E149" authorId="0" shapeId="0" xr:uid="{34E35905-063C-4C6D-8B27-D29C39DADE90}">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E151" authorId="0" shapeId="0" xr:uid="{F21C203E-E1DE-4CA7-A36C-C14CD4771B2F}">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E191" authorId="0" shapeId="0" xr:uid="{98ACB37D-1974-4FA3-A1A3-B81D30D8958B}">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E196" authorId="0" shapeId="0" xr:uid="{69E800A9-B3B8-4A66-AC61-6FBE03350585}">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E198" authorId="0" shapeId="0" xr:uid="{2F50E20F-0E41-434D-9B06-A7453A90909C}">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E208" authorId="0" shapeId="0" xr:uid="{9B150CB5-1D7F-4523-A69A-AAB05A5F1DC5}">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E209" authorId="0" shapeId="0" xr:uid="{13AED4FC-5857-48D4-9738-41D0668924AD}">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E215" authorId="0" shapeId="0" xr:uid="{F7569D8A-4362-49AA-8397-144C52F25459}">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E218" authorId="0" shapeId="0" xr:uid="{DD06ADF0-8F30-482C-8B86-AF44A31B4A1F}">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E225" authorId="0" shapeId="0" xr:uid="{84129BFF-546F-4989-9A60-97625C337CB3}">
      <text>
        <r>
          <rPr>
            <b/>
            <sz val="9"/>
            <color indexed="81"/>
            <rFont val="Tahoma"/>
            <family val="2"/>
          </rPr>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r>
      </text>
    </comment>
    <comment ref="K229" authorId="0" shapeId="0" xr:uid="{4BD0F187-0EAE-4D0D-AC17-053087EF27FB}">
      <text>
        <r>
          <rPr>
            <b/>
            <sz val="9"/>
            <color indexed="81"/>
            <rFont val="Tahoma"/>
            <family val="2"/>
          </rPr>
          <t>Environ 15 milliards XOF me semblent manquer à la somme de ce tableau, par rapport au rapport ITIE. Veuillez inclure tous les paiements rapprochés tels que déclarés par le gouvernement. Si certains d'entre eux doivent être exclus de ce tableau, veuillez vous assurer qu'ils sont correctement inclus dans la section "Informations supplémentaires" ci-dessous, par entreprise et par flux de revenus.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<sst xmlns="http://schemas.openxmlformats.org/spreadsheetml/2006/main" count="5277" uniqueCount="2853">
  <si>
    <t>Afghanistan</t>
  </si>
  <si>
    <t>AF</t>
  </si>
  <si>
    <t>AFG</t>
  </si>
  <si>
    <t>AX</t>
  </si>
  <si>
    <t>ALA</t>
  </si>
  <si>
    <t>Albanie</t>
  </si>
  <si>
    <t>AL</t>
  </si>
  <si>
    <t>ALB</t>
  </si>
  <si>
    <t>Algérie</t>
  </si>
  <si>
    <t>DZ</t>
  </si>
  <si>
    <t>DZA</t>
  </si>
  <si>
    <t>Samoa américaines</t>
  </si>
  <si>
    <t>AS</t>
  </si>
  <si>
    <t>ASM</t>
  </si>
  <si>
    <t>Andorre</t>
  </si>
  <si>
    <t>AD</t>
  </si>
  <si>
    <t>AND</t>
  </si>
  <si>
    <t>Angola</t>
  </si>
  <si>
    <t>AO</t>
  </si>
  <si>
    <t>AGO</t>
  </si>
  <si>
    <t>Anguilla</t>
  </si>
  <si>
    <t>AI</t>
  </si>
  <si>
    <t>AIA</t>
  </si>
  <si>
    <t>Antigua et Barbuda</t>
  </si>
  <si>
    <t>AG</t>
  </si>
  <si>
    <t>ATG</t>
  </si>
  <si>
    <t>Argentine</t>
  </si>
  <si>
    <t>AR</t>
  </si>
  <si>
    <t>ARG</t>
  </si>
  <si>
    <t>Arménie</t>
  </si>
  <si>
    <t>AM</t>
  </si>
  <si>
    <t>ARM</t>
  </si>
  <si>
    <t>Aruba</t>
  </si>
  <si>
    <t>AW</t>
  </si>
  <si>
    <t>ABW</t>
  </si>
  <si>
    <t>Australie</t>
  </si>
  <si>
    <t>AU</t>
  </si>
  <si>
    <t>AUS</t>
  </si>
  <si>
    <t>Autriche</t>
  </si>
  <si>
    <t>AT</t>
  </si>
  <si>
    <t>AUT</t>
  </si>
  <si>
    <t>Azerbaïdjan</t>
  </si>
  <si>
    <t>AZ</t>
  </si>
  <si>
    <t>AZE</t>
  </si>
  <si>
    <t>Bahamas</t>
  </si>
  <si>
    <t>BS</t>
  </si>
  <si>
    <t>BHS</t>
  </si>
  <si>
    <t>Bahreïn</t>
  </si>
  <si>
    <t>BH</t>
  </si>
  <si>
    <t>BHR</t>
  </si>
  <si>
    <t>Bangladesh</t>
  </si>
  <si>
    <t>BD</t>
  </si>
  <si>
    <t>BGD</t>
  </si>
  <si>
    <t>Barbade</t>
  </si>
  <si>
    <t>BB</t>
  </si>
  <si>
    <t>BRB</t>
  </si>
  <si>
    <t>Belarus</t>
  </si>
  <si>
    <t>BY</t>
  </si>
  <si>
    <t>BLR</t>
  </si>
  <si>
    <t>Belgique</t>
  </si>
  <si>
    <t>BE</t>
  </si>
  <si>
    <t>BEL</t>
  </si>
  <si>
    <t>Belize</t>
  </si>
  <si>
    <t>BZ</t>
  </si>
  <si>
    <t>BLZ</t>
  </si>
  <si>
    <t>Bénin</t>
  </si>
  <si>
    <t>BJ</t>
  </si>
  <si>
    <t>BEN</t>
  </si>
  <si>
    <t>Bermudes</t>
  </si>
  <si>
    <t>BM</t>
  </si>
  <si>
    <t>BMU</t>
  </si>
  <si>
    <t>Bhoutan</t>
  </si>
  <si>
    <t>BT</t>
  </si>
  <si>
    <t>BTN</t>
  </si>
  <si>
    <t>Bolivie</t>
  </si>
  <si>
    <t>BO</t>
  </si>
  <si>
    <t>BOL</t>
  </si>
  <si>
    <t>Bosnie-Herzégovine</t>
  </si>
  <si>
    <t>BA</t>
  </si>
  <si>
    <t>BIH</t>
  </si>
  <si>
    <t>Botswana</t>
  </si>
  <si>
    <t>BW</t>
  </si>
  <si>
    <t>BWA</t>
  </si>
  <si>
    <t>Brésil</t>
  </si>
  <si>
    <t>BR</t>
  </si>
  <si>
    <t>BRA</t>
  </si>
  <si>
    <t>Îles Vierges britanniques</t>
  </si>
  <si>
    <t>VG</t>
  </si>
  <si>
    <t>VGB</t>
  </si>
  <si>
    <t>Territoire britannique de l’océan Indien</t>
  </si>
  <si>
    <t>IO</t>
  </si>
  <si>
    <t>IOT</t>
  </si>
  <si>
    <t>BN</t>
  </si>
  <si>
    <t>BRN</t>
  </si>
  <si>
    <t>Bulgarie</t>
  </si>
  <si>
    <t>BG</t>
  </si>
  <si>
    <t>BGR</t>
  </si>
  <si>
    <t>Burkina Faso</t>
  </si>
  <si>
    <t>BF</t>
  </si>
  <si>
    <t>BFA</t>
  </si>
  <si>
    <t>Burundi</t>
  </si>
  <si>
    <t>BI</t>
  </si>
  <si>
    <t>BDI</t>
  </si>
  <si>
    <t>Cambodge</t>
  </si>
  <si>
    <t>KH</t>
  </si>
  <si>
    <t>KHM</t>
  </si>
  <si>
    <t>Cameroun</t>
  </si>
  <si>
    <t>CM</t>
  </si>
  <si>
    <t>CMR</t>
  </si>
  <si>
    <t>Canada</t>
  </si>
  <si>
    <t>CA</t>
  </si>
  <si>
    <t>CAN</t>
  </si>
  <si>
    <t>Cap Vert</t>
  </si>
  <si>
    <t>CV</t>
  </si>
  <si>
    <t>CPV</t>
  </si>
  <si>
    <t>Îles Salomon</t>
  </si>
  <si>
    <t>KY</t>
  </si>
  <si>
    <t>CYM</t>
  </si>
  <si>
    <t>République centrafricaine</t>
  </si>
  <si>
    <t>CF</t>
  </si>
  <si>
    <t>CAF</t>
  </si>
  <si>
    <t>Tchad</t>
  </si>
  <si>
    <t>TD</t>
  </si>
  <si>
    <t>TCD</t>
  </si>
  <si>
    <t>Chili</t>
  </si>
  <si>
    <t>CL</t>
  </si>
  <si>
    <t>CHL</t>
  </si>
  <si>
    <t>Chine</t>
  </si>
  <si>
    <t>CN</t>
  </si>
  <si>
    <t>CHN</t>
  </si>
  <si>
    <t>HK</t>
  </si>
  <si>
    <t>HKG</t>
  </si>
  <si>
    <t>MO</t>
  </si>
  <si>
    <t>MAC</t>
  </si>
  <si>
    <t>Île de Noël</t>
  </si>
  <si>
    <t>CX</t>
  </si>
  <si>
    <t>CXR</t>
  </si>
  <si>
    <t>Îles Keeling</t>
  </si>
  <si>
    <t>CC</t>
  </si>
  <si>
    <t>CCK</t>
  </si>
  <si>
    <t>Colombie</t>
  </si>
  <si>
    <t>CO</t>
  </si>
  <si>
    <t>COL</t>
  </si>
  <si>
    <t>Comores</t>
  </si>
  <si>
    <t>KM</t>
  </si>
  <si>
    <t>COM</t>
  </si>
  <si>
    <t>CG</t>
  </si>
  <si>
    <t>COG</t>
  </si>
  <si>
    <t>CD</t>
  </si>
  <si>
    <t>COD</t>
  </si>
  <si>
    <t>Costa Rica</t>
  </si>
  <si>
    <t>CR</t>
  </si>
  <si>
    <t>CRI</t>
  </si>
  <si>
    <t>CI</t>
  </si>
  <si>
    <t>CIV</t>
  </si>
  <si>
    <t>Croatie</t>
  </si>
  <si>
    <t>HR</t>
  </si>
  <si>
    <t>HRV</t>
  </si>
  <si>
    <t>Cuba</t>
  </si>
  <si>
    <t>CU</t>
  </si>
  <si>
    <t>CUB</t>
  </si>
  <si>
    <t>Chypre</t>
  </si>
  <si>
    <t>CY</t>
  </si>
  <si>
    <t>CYP</t>
  </si>
  <si>
    <t>République tchèque</t>
  </si>
  <si>
    <t>CZ</t>
  </si>
  <si>
    <t>CZE</t>
  </si>
  <si>
    <t>Danemark</t>
  </si>
  <si>
    <t>DK</t>
  </si>
  <si>
    <t>DNK</t>
  </si>
  <si>
    <t>Djibouti</t>
  </si>
  <si>
    <t>DJ</t>
  </si>
  <si>
    <t>DJI</t>
  </si>
  <si>
    <t>Dominique</t>
  </si>
  <si>
    <t>DM</t>
  </si>
  <si>
    <t>DMA</t>
  </si>
  <si>
    <t>République dominicaine</t>
  </si>
  <si>
    <t>DO</t>
  </si>
  <si>
    <t>DOM</t>
  </si>
  <si>
    <t>Équateur</t>
  </si>
  <si>
    <t>EC</t>
  </si>
  <si>
    <t>ECU</t>
  </si>
  <si>
    <t>Égypte</t>
  </si>
  <si>
    <t>EG</t>
  </si>
  <si>
    <t>EGY</t>
  </si>
  <si>
    <t>Salvador</t>
  </si>
  <si>
    <t>SV</t>
  </si>
  <si>
    <t>SLV</t>
  </si>
  <si>
    <t>Guinée équatoriale</t>
  </si>
  <si>
    <t>GQ</t>
  </si>
  <si>
    <t>GNQ</t>
  </si>
  <si>
    <t>Érythrée</t>
  </si>
  <si>
    <t>ER</t>
  </si>
  <si>
    <t>ERI</t>
  </si>
  <si>
    <t>Estonie</t>
  </si>
  <si>
    <t>EE</t>
  </si>
  <si>
    <t>EST</t>
  </si>
  <si>
    <t>Éthiopie</t>
  </si>
  <si>
    <t>ET</t>
  </si>
  <si>
    <t>ETH</t>
  </si>
  <si>
    <t>FK</t>
  </si>
  <si>
    <t>FLK</t>
  </si>
  <si>
    <t>FO</t>
  </si>
  <si>
    <t>FRO</t>
  </si>
  <si>
    <t>Fidji</t>
  </si>
  <si>
    <t>FJ</t>
  </si>
  <si>
    <t>FJI</t>
  </si>
  <si>
    <t>Finlande</t>
  </si>
  <si>
    <t>FI</t>
  </si>
  <si>
    <t>FIN</t>
  </si>
  <si>
    <t>France</t>
  </si>
  <si>
    <t>FR</t>
  </si>
  <si>
    <t>FRA</t>
  </si>
  <si>
    <t>Guyane française</t>
  </si>
  <si>
    <t>GF</t>
  </si>
  <si>
    <t>GUF</t>
  </si>
  <si>
    <t>Polynésie française</t>
  </si>
  <si>
    <t>PF</t>
  </si>
  <si>
    <t>PYF</t>
  </si>
  <si>
    <t>Territoires français australs</t>
  </si>
  <si>
    <t>TF</t>
  </si>
  <si>
    <t>ATF</t>
  </si>
  <si>
    <t>Gabon</t>
  </si>
  <si>
    <t>GA</t>
  </si>
  <si>
    <t>GAB</t>
  </si>
  <si>
    <t>Gambie</t>
  </si>
  <si>
    <t>GM</t>
  </si>
  <si>
    <t>GMB</t>
  </si>
  <si>
    <t>Géorgie</t>
  </si>
  <si>
    <t>GE</t>
  </si>
  <si>
    <t>GEO</t>
  </si>
  <si>
    <t>Allemagne</t>
  </si>
  <si>
    <t>DE</t>
  </si>
  <si>
    <t>DEU</t>
  </si>
  <si>
    <t>Ghana</t>
  </si>
  <si>
    <t>GH</t>
  </si>
  <si>
    <t>GHA</t>
  </si>
  <si>
    <t>Gibraltar</t>
  </si>
  <si>
    <t>GI</t>
  </si>
  <si>
    <t>GIB</t>
  </si>
  <si>
    <t>Grèce</t>
  </si>
  <si>
    <t>GR</t>
  </si>
  <si>
    <t>GRC</t>
  </si>
  <si>
    <t>Groenland</t>
  </si>
  <si>
    <t>GL</t>
  </si>
  <si>
    <t>GRL</t>
  </si>
  <si>
    <t>Grenade</t>
  </si>
  <si>
    <t>GD</t>
  </si>
  <si>
    <t>GRD</t>
  </si>
  <si>
    <t>Guadeloupe</t>
  </si>
  <si>
    <t>GP</t>
  </si>
  <si>
    <t>GLP</t>
  </si>
  <si>
    <t>Guam</t>
  </si>
  <si>
    <t>GU</t>
  </si>
  <si>
    <t>GUM</t>
  </si>
  <si>
    <t>Guatemala</t>
  </si>
  <si>
    <t>GT</t>
  </si>
  <si>
    <t>GTM</t>
  </si>
  <si>
    <t>GG</t>
  </si>
  <si>
    <t>GGY</t>
  </si>
  <si>
    <t>Guinée</t>
  </si>
  <si>
    <t>GN</t>
  </si>
  <si>
    <t>GIN</t>
  </si>
  <si>
    <t>Guinée-Bissau</t>
  </si>
  <si>
    <t>GW</t>
  </si>
  <si>
    <t>GNB</t>
  </si>
  <si>
    <t>Guyana</t>
  </si>
  <si>
    <t>GY</t>
  </si>
  <si>
    <t>GUY</t>
  </si>
  <si>
    <t>Haïti</t>
  </si>
  <si>
    <t>HT</t>
  </si>
  <si>
    <t>HTI</t>
  </si>
  <si>
    <t>Îles Heard et McDonald</t>
  </si>
  <si>
    <t>HM</t>
  </si>
  <si>
    <t>HMD</t>
  </si>
  <si>
    <t>VA</t>
  </si>
  <si>
    <t>Honduras</t>
  </si>
  <si>
    <t>HN</t>
  </si>
  <si>
    <t>HND</t>
  </si>
  <si>
    <t>Hongrie</t>
  </si>
  <si>
    <t>HU</t>
  </si>
  <si>
    <t>HUN</t>
  </si>
  <si>
    <t>Islande</t>
  </si>
  <si>
    <t>IS</t>
  </si>
  <si>
    <t>ISL</t>
  </si>
  <si>
    <t>Inde</t>
  </si>
  <si>
    <t>IN</t>
  </si>
  <si>
    <t>IND</t>
  </si>
  <si>
    <t>Indonésie</t>
  </si>
  <si>
    <t>ID</t>
  </si>
  <si>
    <t>IDN</t>
  </si>
  <si>
    <t>IR</t>
  </si>
  <si>
    <t>IRN</t>
  </si>
  <si>
    <t>Irak</t>
  </si>
  <si>
    <t>IQ</t>
  </si>
  <si>
    <t>IRQ</t>
  </si>
  <si>
    <t>Irlande</t>
  </si>
  <si>
    <t>IE</t>
  </si>
  <si>
    <t>IRL</t>
  </si>
  <si>
    <t>Île de Man</t>
  </si>
  <si>
    <t>IM</t>
  </si>
  <si>
    <t>IMN</t>
  </si>
  <si>
    <t>Israël</t>
  </si>
  <si>
    <t>IL</t>
  </si>
  <si>
    <t>ISR</t>
  </si>
  <si>
    <t>Italie</t>
  </si>
  <si>
    <t>IT</t>
  </si>
  <si>
    <t>ITA</t>
  </si>
  <si>
    <t>Jamaïque</t>
  </si>
  <si>
    <t>JM</t>
  </si>
  <si>
    <t>JAM</t>
  </si>
  <si>
    <t>Japon</t>
  </si>
  <si>
    <t>JP</t>
  </si>
  <si>
    <t>JPN</t>
  </si>
  <si>
    <t>Jersey</t>
  </si>
  <si>
    <t>JE</t>
  </si>
  <si>
    <t>JEY</t>
  </si>
  <si>
    <t>Jordanie</t>
  </si>
  <si>
    <t>JO</t>
  </si>
  <si>
    <t>JOR</t>
  </si>
  <si>
    <t>Kazakhstan</t>
  </si>
  <si>
    <t>KZ</t>
  </si>
  <si>
    <t>KAZ</t>
  </si>
  <si>
    <t>Kenya</t>
  </si>
  <si>
    <t>KE</t>
  </si>
  <si>
    <t>KEN</t>
  </si>
  <si>
    <t>Kiribati</t>
  </si>
  <si>
    <t>KI</t>
  </si>
  <si>
    <t>KIR</t>
  </si>
  <si>
    <t>Corée (du Nord)</t>
  </si>
  <si>
    <t>KP</t>
  </si>
  <si>
    <t>PRK</t>
  </si>
  <si>
    <t>Corée (du Sud)</t>
  </si>
  <si>
    <t>KR</t>
  </si>
  <si>
    <t>KOR</t>
  </si>
  <si>
    <t>KW</t>
  </si>
  <si>
    <t>KWT</t>
  </si>
  <si>
    <t>KG</t>
  </si>
  <si>
    <t>KGZ</t>
  </si>
  <si>
    <t>RPD du Laos</t>
  </si>
  <si>
    <t>LA</t>
  </si>
  <si>
    <t>LAO</t>
  </si>
  <si>
    <t>Lettonie</t>
  </si>
  <si>
    <t>LV</t>
  </si>
  <si>
    <t>LVA</t>
  </si>
  <si>
    <t>Liban</t>
  </si>
  <si>
    <t>LB</t>
  </si>
  <si>
    <t>LBN</t>
  </si>
  <si>
    <t>Lesotho</t>
  </si>
  <si>
    <t>LS</t>
  </si>
  <si>
    <t>LSO</t>
  </si>
  <si>
    <t>Libéria</t>
  </si>
  <si>
    <t>LR</t>
  </si>
  <si>
    <t>LBR</t>
  </si>
  <si>
    <t>Libye</t>
  </si>
  <si>
    <t>LY</t>
  </si>
  <si>
    <t>LBY</t>
  </si>
  <si>
    <t>Liechtenstein</t>
  </si>
  <si>
    <t>LI</t>
  </si>
  <si>
    <t>LIE</t>
  </si>
  <si>
    <t>Lituanie</t>
  </si>
  <si>
    <t>LT</t>
  </si>
  <si>
    <t>LTU</t>
  </si>
  <si>
    <t>Luxembourg</t>
  </si>
  <si>
    <t>LU</t>
  </si>
  <si>
    <t>LUX</t>
  </si>
  <si>
    <t>MK</t>
  </si>
  <si>
    <r>
      <rPr>
        <sz val="10.5"/>
        <color theme="1"/>
        <rFont val="Calibri"/>
        <family val="2"/>
      </rPr>
      <t>MKD</t>
    </r>
  </si>
  <si>
    <t>Madagascar</t>
  </si>
  <si>
    <t>MG</t>
  </si>
  <si>
    <t>MDG</t>
  </si>
  <si>
    <t>Malawi</t>
  </si>
  <si>
    <t>MW</t>
  </si>
  <si>
    <t>MWI</t>
  </si>
  <si>
    <t>Malaisie</t>
  </si>
  <si>
    <t>MY</t>
  </si>
  <si>
    <t>MYS</t>
  </si>
  <si>
    <t>Maldives</t>
  </si>
  <si>
    <t>MV</t>
  </si>
  <si>
    <t>MDV</t>
  </si>
  <si>
    <t>Mali</t>
  </si>
  <si>
    <t>ML</t>
  </si>
  <si>
    <t>MLI</t>
  </si>
  <si>
    <t>Malte</t>
  </si>
  <si>
    <t>MT</t>
  </si>
  <si>
    <t>MLT</t>
  </si>
  <si>
    <t>Îles Marshall</t>
  </si>
  <si>
    <t>MH</t>
  </si>
  <si>
    <t>MHL</t>
  </si>
  <si>
    <t>Martinique</t>
  </si>
  <si>
    <t>MQ</t>
  </si>
  <si>
    <t>MTQ</t>
  </si>
  <si>
    <t>Mauritanie</t>
  </si>
  <si>
    <t>MR</t>
  </si>
  <si>
    <t>MRT</t>
  </si>
  <si>
    <t>Maurice</t>
  </si>
  <si>
    <t>MU</t>
  </si>
  <si>
    <t>MUS</t>
  </si>
  <si>
    <t>Mayotte</t>
  </si>
  <si>
    <t>YT</t>
  </si>
  <si>
    <t>MYT</t>
  </si>
  <si>
    <t>Mexique</t>
  </si>
  <si>
    <t>MX</t>
  </si>
  <si>
    <t>MEX</t>
  </si>
  <si>
    <t>FM</t>
  </si>
  <si>
    <t>FSM</t>
  </si>
  <si>
    <t>Moldova</t>
  </si>
  <si>
    <t>MD</t>
  </si>
  <si>
    <t>MDA</t>
  </si>
  <si>
    <t>Monaco</t>
  </si>
  <si>
    <t>MC</t>
  </si>
  <si>
    <t>MCO</t>
  </si>
  <si>
    <t>Mongolie</t>
  </si>
  <si>
    <t>MN</t>
  </si>
  <si>
    <t>MNG</t>
  </si>
  <si>
    <t>ME</t>
  </si>
  <si>
    <t>MNE</t>
  </si>
  <si>
    <t>Montserrat</t>
  </si>
  <si>
    <t>MS</t>
  </si>
  <si>
    <t>MSR</t>
  </si>
  <si>
    <t>Maroc</t>
  </si>
  <si>
    <t>MA</t>
  </si>
  <si>
    <t>MAR</t>
  </si>
  <si>
    <t>Mozambique</t>
  </si>
  <si>
    <t>MZ</t>
  </si>
  <si>
    <t>MOZ</t>
  </si>
  <si>
    <t>Myanmar</t>
  </si>
  <si>
    <t>MM</t>
  </si>
  <si>
    <t>MMR</t>
  </si>
  <si>
    <t>Namibie</t>
  </si>
  <si>
    <t>NA</t>
  </si>
  <si>
    <t>NAM</t>
  </si>
  <si>
    <t>Nauru</t>
  </si>
  <si>
    <t>NR</t>
  </si>
  <si>
    <t>NRU</t>
  </si>
  <si>
    <t>Népal</t>
  </si>
  <si>
    <t>NP</t>
  </si>
  <si>
    <t>NPL</t>
  </si>
  <si>
    <t>Pays-Bas</t>
  </si>
  <si>
    <t>NL</t>
  </si>
  <si>
    <t>NLD</t>
  </si>
  <si>
    <t>Antilles néerlandaises</t>
  </si>
  <si>
    <t>AN</t>
  </si>
  <si>
    <t>ANT</t>
  </si>
  <si>
    <t>Nouvelle Calédonie</t>
  </si>
  <si>
    <t>NC</t>
  </si>
  <si>
    <t>NCL</t>
  </si>
  <si>
    <t>Nouvelle-Zélande</t>
  </si>
  <si>
    <t>NZ</t>
  </si>
  <si>
    <t>NZL</t>
  </si>
  <si>
    <t>Nicaragua</t>
  </si>
  <si>
    <t>NI</t>
  </si>
  <si>
    <t>NIC</t>
  </si>
  <si>
    <t>Niger</t>
  </si>
  <si>
    <t>NE</t>
  </si>
  <si>
    <t>NER</t>
  </si>
  <si>
    <t>Nigeria</t>
  </si>
  <si>
    <t>NG</t>
  </si>
  <si>
    <t>NGA</t>
  </si>
  <si>
    <t>Niue</t>
  </si>
  <si>
    <t>NU</t>
  </si>
  <si>
    <t>NIU</t>
  </si>
  <si>
    <t>Îles Norfolk</t>
  </si>
  <si>
    <t>NF</t>
  </si>
  <si>
    <t>NFK</t>
  </si>
  <si>
    <t>Îles Marianne septentrionales</t>
  </si>
  <si>
    <t>MP</t>
  </si>
  <si>
    <t>MNP</t>
  </si>
  <si>
    <t>Norvège</t>
  </si>
  <si>
    <t>NO</t>
  </si>
  <si>
    <t>NOR</t>
  </si>
  <si>
    <t>Oman</t>
  </si>
  <si>
    <t>OM</t>
  </si>
  <si>
    <t>OMN</t>
  </si>
  <si>
    <t>Pakistan</t>
  </si>
  <si>
    <t>PK</t>
  </si>
  <si>
    <t>PAK</t>
  </si>
  <si>
    <t>Palau</t>
  </si>
  <si>
    <t>PW</t>
  </si>
  <si>
    <t>PLW</t>
  </si>
  <si>
    <t>Territoire palestinien</t>
  </si>
  <si>
    <t>PS</t>
  </si>
  <si>
    <t>PSE</t>
  </si>
  <si>
    <t>Panama</t>
  </si>
  <si>
    <t>PA</t>
  </si>
  <si>
    <t>PAN</t>
  </si>
  <si>
    <t>Papouasie-Nouvelle-Guinée</t>
  </si>
  <si>
    <t>PG</t>
  </si>
  <si>
    <t>PNG</t>
  </si>
  <si>
    <t>Paraguay</t>
  </si>
  <si>
    <t>PY</t>
  </si>
  <si>
    <t>PRY</t>
  </si>
  <si>
    <t>Pérou</t>
  </si>
  <si>
    <t>PE</t>
  </si>
  <si>
    <t>PER</t>
  </si>
  <si>
    <t>Philippines</t>
  </si>
  <si>
    <t>PH</t>
  </si>
  <si>
    <t>PHL</t>
  </si>
  <si>
    <t>Pitcairn</t>
  </si>
  <si>
    <t>PN</t>
  </si>
  <si>
    <t>PCN</t>
  </si>
  <si>
    <t>Pologne</t>
  </si>
  <si>
    <t>PL</t>
  </si>
  <si>
    <t>POL</t>
  </si>
  <si>
    <t>Portugal</t>
  </si>
  <si>
    <t>PT</t>
  </si>
  <si>
    <t>PRT</t>
  </si>
  <si>
    <t>Porto Rico</t>
  </si>
  <si>
    <t>PR</t>
  </si>
  <si>
    <t>PRI</t>
  </si>
  <si>
    <t>Qatar</t>
  </si>
  <si>
    <t>QA</t>
  </si>
  <si>
    <t>QAT</t>
  </si>
  <si>
    <t>RE</t>
  </si>
  <si>
    <t>REU</t>
  </si>
  <si>
    <t>Roumanie</t>
  </si>
  <si>
    <t>RO</t>
  </si>
  <si>
    <t>ROU</t>
  </si>
  <si>
    <t>Fédération de Russie</t>
  </si>
  <si>
    <t>RU</t>
  </si>
  <si>
    <t>RUS</t>
  </si>
  <si>
    <t>Rwanda</t>
  </si>
  <si>
    <t>RW</t>
  </si>
  <si>
    <t>RWA</t>
  </si>
  <si>
    <t>BL</t>
  </si>
  <si>
    <t>BLM</t>
  </si>
  <si>
    <t>Saint Hélène</t>
  </si>
  <si>
    <t>SH</t>
  </si>
  <si>
    <t>SHN</t>
  </si>
  <si>
    <t>Saint Kitts et Nevis</t>
  </si>
  <si>
    <t>KN</t>
  </si>
  <si>
    <t>KNA</t>
  </si>
  <si>
    <t>Sainte Lucie</t>
  </si>
  <si>
    <t>LC</t>
  </si>
  <si>
    <t>LCA</t>
  </si>
  <si>
    <t>MF</t>
  </si>
  <si>
    <t>MAF</t>
  </si>
  <si>
    <t>Saint Pierre et Miquelon</t>
  </si>
  <si>
    <t>PM</t>
  </si>
  <si>
    <t>SPM</t>
  </si>
  <si>
    <t>VC</t>
  </si>
  <si>
    <t>VCT</t>
  </si>
  <si>
    <t>Samoa</t>
  </si>
  <si>
    <t>WS</t>
  </si>
  <si>
    <t>WSM</t>
  </si>
  <si>
    <t>Saint Marin</t>
  </si>
  <si>
    <t>SM</t>
  </si>
  <si>
    <t>SMR</t>
  </si>
  <si>
    <t>Sao Tomé-et-Principe</t>
  </si>
  <si>
    <t>ST</t>
  </si>
  <si>
    <t>STP</t>
  </si>
  <si>
    <t>Arabie saoudite</t>
  </si>
  <si>
    <t>SA</t>
  </si>
  <si>
    <t>SAU</t>
  </si>
  <si>
    <t>Sénégal</t>
  </si>
  <si>
    <t>SN</t>
  </si>
  <si>
    <t>SEN</t>
  </si>
  <si>
    <t>Serbie</t>
  </si>
  <si>
    <t>RS</t>
  </si>
  <si>
    <t>SRB</t>
  </si>
  <si>
    <t>Seychelles</t>
  </si>
  <si>
    <t>SC</t>
  </si>
  <si>
    <t>SYC</t>
  </si>
  <si>
    <t>Sierra Leone</t>
  </si>
  <si>
    <t>SL</t>
  </si>
  <si>
    <t>SLE</t>
  </si>
  <si>
    <t>Singapour</t>
  </si>
  <si>
    <t>SG</t>
  </si>
  <si>
    <t>SGP</t>
  </si>
  <si>
    <t>Slovaquie</t>
  </si>
  <si>
    <t>SK</t>
  </si>
  <si>
    <t>SVK</t>
  </si>
  <si>
    <t>Slovénie</t>
  </si>
  <si>
    <t>SI</t>
  </si>
  <si>
    <t>SVN</t>
  </si>
  <si>
    <t>Îles Salomon</t>
  </si>
  <si>
    <t>SB</t>
  </si>
  <si>
    <t>SLB</t>
  </si>
  <si>
    <t>Somalie</t>
  </si>
  <si>
    <t>SO</t>
  </si>
  <si>
    <t>SOM</t>
  </si>
  <si>
    <t>Afrique du Sud</t>
  </si>
  <si>
    <t>ZA</t>
  </si>
  <si>
    <t>ZAF</t>
  </si>
  <si>
    <t>Géorgie du Sud et les Îles Sandwich du Sud</t>
  </si>
  <si>
    <t>GS</t>
  </si>
  <si>
    <t>SGS</t>
  </si>
  <si>
    <t>Soudan du Sud</t>
  </si>
  <si>
    <t>SS</t>
  </si>
  <si>
    <t>SSD</t>
  </si>
  <si>
    <t>Espagne</t>
  </si>
  <si>
    <t>ES</t>
  </si>
  <si>
    <t>ESP</t>
  </si>
  <si>
    <t>Sri Lanka</t>
  </si>
  <si>
    <t>LK</t>
  </si>
  <si>
    <t>LKA</t>
  </si>
  <si>
    <t>Soudan</t>
  </si>
  <si>
    <t>SD</t>
  </si>
  <si>
    <t>SDN</t>
  </si>
  <si>
    <t>Suriname</t>
  </si>
  <si>
    <t>SR</t>
  </si>
  <si>
    <t>SUR</t>
  </si>
  <si>
    <t>Îles Svalbard et Jan Mayen</t>
  </si>
  <si>
    <t>SJ</t>
  </si>
  <si>
    <t>SJM</t>
  </si>
  <si>
    <t>SZ</t>
  </si>
  <si>
    <t>SWZ</t>
  </si>
  <si>
    <t>Suède</t>
  </si>
  <si>
    <t>SE</t>
  </si>
  <si>
    <t>SWE</t>
  </si>
  <si>
    <t>Suisse</t>
  </si>
  <si>
    <t>CH</t>
  </si>
  <si>
    <t>CHE</t>
  </si>
  <si>
    <t>SY</t>
  </si>
  <si>
    <t>SYR</t>
  </si>
  <si>
    <t>TW</t>
  </si>
  <si>
    <t>TWN</t>
  </si>
  <si>
    <t>Tadjikistan</t>
  </si>
  <si>
    <t>TJ</t>
  </si>
  <si>
    <t>TJK</t>
  </si>
  <si>
    <t>TZ</t>
  </si>
  <si>
    <t>TZA</t>
  </si>
  <si>
    <t>Thaïlande</t>
  </si>
  <si>
    <t>TH</t>
  </si>
  <si>
    <t>THA</t>
  </si>
  <si>
    <t>Timor-Leste</t>
  </si>
  <si>
    <t>TL</t>
  </si>
  <si>
    <t>TLS</t>
  </si>
  <si>
    <t>Togo</t>
  </si>
  <si>
    <t>TG</t>
  </si>
  <si>
    <t>TGO</t>
  </si>
  <si>
    <t>Tokelau</t>
  </si>
  <si>
    <t>TK</t>
  </si>
  <si>
    <t>TKL</t>
  </si>
  <si>
    <t>Tonga</t>
  </si>
  <si>
    <t>TO</t>
  </si>
  <si>
    <t>TON</t>
  </si>
  <si>
    <t>TT</t>
  </si>
  <si>
    <t>TTO</t>
  </si>
  <si>
    <t>Tunisie</t>
  </si>
  <si>
    <t>TN</t>
  </si>
  <si>
    <t>TUN</t>
  </si>
  <si>
    <t>Turquie</t>
  </si>
  <si>
    <t>TR</t>
  </si>
  <si>
    <t>TUR</t>
  </si>
  <si>
    <t>Turkménistan</t>
  </si>
  <si>
    <t>TM</t>
  </si>
  <si>
    <t>TKM</t>
  </si>
  <si>
    <t>Îles Turques et Caïques</t>
  </si>
  <si>
    <t>TC</t>
  </si>
  <si>
    <t>TCA</t>
  </si>
  <si>
    <t>Tuvalu</t>
  </si>
  <si>
    <t>TV</t>
  </si>
  <si>
    <t>TUV</t>
  </si>
  <si>
    <t>Ouganda</t>
  </si>
  <si>
    <t>UG</t>
  </si>
  <si>
    <t>UGA</t>
  </si>
  <si>
    <t>Ukraine</t>
  </si>
  <si>
    <t>UA</t>
  </si>
  <si>
    <t>UKR</t>
  </si>
  <si>
    <t>Émirats arabes unis</t>
  </si>
  <si>
    <t>AE</t>
  </si>
  <si>
    <t>ARE</t>
  </si>
  <si>
    <t>Royaume-Uni</t>
  </si>
  <si>
    <t>GB</t>
  </si>
  <si>
    <t>GBR</t>
  </si>
  <si>
    <t>États-Unis</t>
  </si>
  <si>
    <t>US</t>
  </si>
  <si>
    <t>USA</t>
  </si>
  <si>
    <t>Uruguay</t>
  </si>
  <si>
    <t>UY</t>
  </si>
  <si>
    <t>URY</t>
  </si>
  <si>
    <t>Ouzbékistan</t>
  </si>
  <si>
    <t>UZ</t>
  </si>
  <si>
    <t>UZB</t>
  </si>
  <si>
    <t>Vanuatu</t>
  </si>
  <si>
    <t>VU</t>
  </si>
  <si>
    <t>VUT</t>
  </si>
  <si>
    <t>VE</t>
  </si>
  <si>
    <t>VEN</t>
  </si>
  <si>
    <t>Vietnam</t>
  </si>
  <si>
    <t>VN</t>
  </si>
  <si>
    <t>VNM</t>
  </si>
  <si>
    <t>Îles Vierges, États-Unis</t>
  </si>
  <si>
    <t>VI</t>
  </si>
  <si>
    <t>VIR</t>
  </si>
  <si>
    <t>Îles Wallis et Futuna</t>
  </si>
  <si>
    <t>WF</t>
  </si>
  <si>
    <t>WLF</t>
  </si>
  <si>
    <t>Sahara occidental</t>
  </si>
  <si>
    <t>EH</t>
  </si>
  <si>
    <t>ESH</t>
  </si>
  <si>
    <t>Yémen</t>
  </si>
  <si>
    <t>YE</t>
  </si>
  <si>
    <t>YEM</t>
  </si>
  <si>
    <t>Zambie</t>
  </si>
  <si>
    <t>ZM</t>
  </si>
  <si>
    <t>ZMB</t>
  </si>
  <si>
    <t>Zimbabwe</t>
  </si>
  <si>
    <t>ZW</t>
  </si>
  <si>
    <t>ZWE</t>
  </si>
  <si>
    <t>Tanzanie</t>
  </si>
  <si>
    <t>Taïwan</t>
  </si>
  <si>
    <t>Hong Kong</t>
  </si>
  <si>
    <t>Macao</t>
  </si>
  <si>
    <t>République du Congo</t>
  </si>
  <si>
    <t>République démocratique du Congo</t>
  </si>
  <si>
    <t>Réunion</t>
  </si>
  <si>
    <t>Saint-Barthélemy</t>
  </si>
  <si>
    <t>Côte d’Ivoire</t>
  </si>
  <si>
    <t>Malouines</t>
  </si>
  <si>
    <t>Vatican</t>
  </si>
  <si>
    <t>Iran</t>
  </si>
  <si>
    <t>République kirghize</t>
  </si>
  <si>
    <t>Macédoine</t>
  </si>
  <si>
    <t>Micronésie</t>
  </si>
  <si>
    <t>Saint-Martin</t>
  </si>
  <si>
    <t>Syrie</t>
  </si>
  <si>
    <t>Venezuela</t>
  </si>
  <si>
    <t>Eswatini</t>
  </si>
  <si>
    <r>
      <rPr>
        <b/>
        <sz val="10.5"/>
        <color theme="1"/>
        <rFont val="Calibri"/>
        <family val="2"/>
      </rPr>
      <t>Nom de pays ou région</t>
    </r>
  </si>
  <si>
    <r>
      <rPr>
        <b/>
        <sz val="10.5"/>
        <color theme="1"/>
        <rFont val="Calibri"/>
        <family val="2"/>
      </rPr>
      <t>Code ISO de pays (alpha 2)</t>
    </r>
  </si>
  <si>
    <r>
      <rPr>
        <b/>
        <sz val="10.5"/>
        <color theme="1"/>
        <rFont val="Calibri"/>
        <family val="2"/>
      </rPr>
      <t>Code numérique ISO (UN M49)</t>
    </r>
  </si>
  <si>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</si>
  <si>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</si>
  <si>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</si>
  <si>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</si>
  <si>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</si>
  <si>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</si>
  <si>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</si>
  <si>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</si>
  <si>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</si>
  <si>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</si>
  <si>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</si>
  <si>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</si>
  <si>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</si>
  <si>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</si>
  <si>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</si>
  <si>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</si>
  <si>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</si>
  <si>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</si>
  <si>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</si>
  <si>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</si>
  <si>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</si>
  <si>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</si>
  <si>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</si>
  <si>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</si>
  <si>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</si>
  <si>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</si>
  <si>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</si>
  <si>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</si>
  <si>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</si>
  <si>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</si>
  <si>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</si>
  <si>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</si>
  <si>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</si>
  <si>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</si>
  <si>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</si>
  <si>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</si>
  <si>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</si>
  <si>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</si>
  <si>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</si>
  <si>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</si>
  <si>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</si>
  <si>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</si>
  <si>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</si>
  <si>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</si>
  <si>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</si>
  <si>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</si>
  <si>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</si>
  <si>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</si>
  <si>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</si>
  <si>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</si>
  <si>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</si>
  <si>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</si>
  <si>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</si>
  <si>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</si>
  <si>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</si>
  <si>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</si>
  <si>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</si>
  <si>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</si>
  <si>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</si>
  <si>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</si>
  <si>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</si>
  <si>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</si>
  <si>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</si>
  <si>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</si>
  <si>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</si>
  <si>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</si>
  <si>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</si>
  <si>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</si>
  <si>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</si>
  <si>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</si>
  <si>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</si>
  <si>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</si>
  <si>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</si>
  <si>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</si>
  <si>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</si>
  <si>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</si>
  <si>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</si>
  <si>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</si>
  <si>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</si>
  <si>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</si>
  <si>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</si>
  <si>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</si>
  <si>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</si>
  <si>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</si>
  <si>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</si>
  <si>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</si>
  <si>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</si>
  <si>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</si>
  <si>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</si>
  <si>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</si>
  <si>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</si>
  <si>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</si>
  <si>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</si>
  <si>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</si>
  <si>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</si>
  <si>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</si>
  <si>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</si>
  <si>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</si>
  <si>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</si>
  <si>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</si>
  <si>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</si>
  <si>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</si>
  <si>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</si>
  <si>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</si>
  <si>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</si>
  <si>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</si>
  <si>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</si>
  <si>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</si>
  <si>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</si>
  <si>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</si>
  <si>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</si>
  <si>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</si>
  <si>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</si>
  <si>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</si>
  <si>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</si>
  <si>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</si>
  <si>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</si>
  <si>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</si>
  <si>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</si>
  <si>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</si>
  <si>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</si>
  <si>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</si>
  <si>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</si>
  <si>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</si>
  <si>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</si>
  <si>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</si>
  <si>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</si>
  <si>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</si>
  <si>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</si>
  <si>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</si>
  <si>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</si>
  <si>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</si>
  <si>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</si>
  <si>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</si>
  <si>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</si>
  <si>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</si>
  <si>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</si>
  <si>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</si>
  <si>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</si>
  <si>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</si>
  <si>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</si>
  <si>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</si>
  <si>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</si>
  <si>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</si>
  <si>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</si>
  <si>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</si>
  <si>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</si>
  <si>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</si>
  <si>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</si>
  <si>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</si>
  <si>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</si>
  <si>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</si>
  <si>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</si>
  <si>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</si>
  <si>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</si>
  <si>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</si>
  <si>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</si>
  <si>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</si>
  <si>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</si>
  <si>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</si>
  <si>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</si>
  <si>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</si>
  <si>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</si>
  <si>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</si>
  <si>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</si>
  <si>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</si>
  <si>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</si>
  <si>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</si>
  <si>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</si>
  <si>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</si>
  <si>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</si>
  <si>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</si>
  <si>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</si>
  <si>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</si>
  <si>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</si>
  <si>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</si>
  <si>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</si>
  <si>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</si>
  <si>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</si>
  <si>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</si>
  <si>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</si>
  <si>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</si>
  <si>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</si>
  <si>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</si>
  <si>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</si>
  <si>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</si>
  <si>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</si>
  <si>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</si>
  <si>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</si>
  <si>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</si>
  <si>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</si>
  <si>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</si>
  <si>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</si>
  <si>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</si>
  <si>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</si>
  <si>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</si>
  <si>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</si>
  <si>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</si>
  <si>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</si>
  <si>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</si>
  <si>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</si>
  <si>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</si>
  <si>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</si>
  <si>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</si>
  <si>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</si>
  <si>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</si>
  <si>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</si>
  <si>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</si>
  <si>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</si>
  <si>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</si>
  <si>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</si>
  <si>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</si>
  <si>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</si>
  <si>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</si>
  <si>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</si>
  <si>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</si>
  <si>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</si>
  <si>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</si>
  <si>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</si>
  <si>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</si>
  <si>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</si>
  <si>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</si>
  <si>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</si>
  <si>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</si>
  <si>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</si>
  <si>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</si>
  <si>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</si>
  <si>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</si>
  <si>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</si>
  <si>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</si>
  <si>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</si>
  <si>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</si>
  <si>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</si>
  <si>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</si>
  <si>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</si>
  <si>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</si>
  <si>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</si>
  <si>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</si>
  <si>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</si>
  <si>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</si>
  <si>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</si>
  <si>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</si>
  <si>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</si>
  <si>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r>
      <rPr>
        <b/>
        <sz val="10.5"/>
        <color theme="1"/>
        <rFont val="Calibri"/>
        <family val="2"/>
      </rPr>
      <t>Tableau 1 - Codes de pays</t>
    </r>
  </si>
  <si>
    <r>
      <rPr>
        <b/>
        <sz val="10.5"/>
        <color theme="1"/>
        <rFont val="Calibri"/>
        <family val="2"/>
      </rPr>
      <t>Tableau 2 - Options simples</t>
    </r>
  </si>
  <si>
    <t>Liste</t>
  </si>
  <si>
    <t>Partiellement</t>
  </si>
  <si>
    <t>Devise</t>
  </si>
  <si>
    <r>
      <rPr>
        <sz val="10.5"/>
        <color theme="1"/>
        <rFont val="Calibri"/>
        <family val="2"/>
      </rPr>
      <t>AED</t>
    </r>
  </si>
  <si>
    <r>
      <rPr>
        <sz val="10.5"/>
        <color theme="1"/>
        <rFont val="Calibri"/>
        <family val="2"/>
      </rPr>
      <t>Dirham des émirats arabes unis</t>
    </r>
  </si>
  <si>
    <t>AFN</t>
  </si>
  <si>
    <t>Afghani afghan</t>
  </si>
  <si>
    <t>ALL</t>
  </si>
  <si>
    <t>Lek albanais</t>
  </si>
  <si>
    <t>AMD</t>
  </si>
  <si>
    <t>Dram arménien</t>
  </si>
  <si>
    <r>
      <rPr>
        <sz val="10.5"/>
        <color theme="1"/>
        <rFont val="Calibri"/>
        <family val="2"/>
      </rPr>
      <t>ANG</t>
    </r>
  </si>
  <si>
    <r>
      <rPr>
        <sz val="10.5"/>
        <color theme="1"/>
        <rFont val="Calibri"/>
        <family val="2"/>
      </rPr>
      <t>Florin des Antilles néerlandaises</t>
    </r>
  </si>
  <si>
    <t>AOA</t>
  </si>
  <si>
    <t>Kwanza angolais</t>
  </si>
  <si>
    <t>ARS</t>
  </si>
  <si>
    <t>Peso argentin</t>
  </si>
  <si>
    <t>AUD</t>
  </si>
  <si>
    <t>Dollar australien</t>
  </si>
  <si>
    <t>AWG</t>
  </si>
  <si>
    <t>Florin d’Aruba</t>
  </si>
  <si>
    <t>AZN</t>
  </si>
  <si>
    <t>Manat azéri</t>
  </si>
  <si>
    <r>
      <rPr>
        <sz val="10.5"/>
        <color theme="1"/>
        <rFont val="Calibri"/>
        <family val="2"/>
      </rPr>
      <t>BAM</t>
    </r>
  </si>
  <si>
    <r>
      <rPr>
        <sz val="10.5"/>
        <color theme="1"/>
        <rFont val="Calibri"/>
        <family val="2"/>
      </rPr>
      <t>Mark convertible de Bosnie-Herzégovine</t>
    </r>
  </si>
  <si>
    <t>BBD</t>
  </si>
  <si>
    <t>BDT</t>
  </si>
  <si>
    <t>Taka bangladeshi</t>
  </si>
  <si>
    <r>
      <rPr>
        <sz val="10.5"/>
        <color theme="1"/>
        <rFont val="Calibri"/>
        <family val="2"/>
      </rPr>
      <t>BGN</t>
    </r>
  </si>
  <si>
    <t>BHD</t>
  </si>
  <si>
    <t>Dinar de Bahreïn</t>
  </si>
  <si>
    <r>
      <rPr>
        <sz val="10.5"/>
        <color theme="1"/>
        <rFont val="Calibri"/>
        <family val="2"/>
      </rPr>
      <t>BIF</t>
    </r>
  </si>
  <si>
    <r>
      <rPr>
        <sz val="10.5"/>
        <color theme="1"/>
        <rFont val="Calibri"/>
        <family val="2"/>
      </rPr>
      <t>Franc du Burundi</t>
    </r>
  </si>
  <si>
    <t>BMD</t>
  </si>
  <si>
    <t>Dollar des Bermudes</t>
  </si>
  <si>
    <r>
      <rPr>
        <sz val="10.5"/>
        <color theme="1"/>
        <rFont val="Calibri"/>
        <family val="2"/>
      </rPr>
      <t>BND</t>
    </r>
  </si>
  <si>
    <r>
      <rPr>
        <sz val="10.5"/>
        <color theme="1"/>
        <rFont val="Calibri"/>
        <family val="2"/>
      </rPr>
      <t>Dollar de Brunei</t>
    </r>
  </si>
  <si>
    <t>BOB</t>
  </si>
  <si>
    <r>
      <rPr>
        <sz val="10.5"/>
        <color theme="1"/>
        <rFont val="Calibri"/>
        <family val="2"/>
      </rPr>
      <t>BRL</t>
    </r>
  </si>
  <si>
    <r>
      <rPr>
        <sz val="10.5"/>
        <color theme="1"/>
        <rFont val="Calibri"/>
        <family val="2"/>
      </rPr>
      <t>Réal brésilien</t>
    </r>
  </si>
  <si>
    <t>BSD</t>
  </si>
  <si>
    <t>Dollar bahamien</t>
  </si>
  <si>
    <t>BWP</t>
  </si>
  <si>
    <t>Pula du Botswana</t>
  </si>
  <si>
    <t>BZD</t>
  </si>
  <si>
    <t>Dollar de Belize</t>
  </si>
  <si>
    <r>
      <rPr>
        <sz val="10.5"/>
        <color theme="1"/>
        <rFont val="Calibri"/>
        <family val="2"/>
      </rPr>
      <t>CAD</t>
    </r>
  </si>
  <si>
    <r>
      <rPr>
        <sz val="10.5"/>
        <color theme="1"/>
        <rFont val="Calibri"/>
        <family val="2"/>
      </rPr>
      <t>Dollar canadien</t>
    </r>
  </si>
  <si>
    <r>
      <rPr>
        <sz val="10.5"/>
        <color theme="1"/>
        <rFont val="Calibri"/>
        <family val="2"/>
      </rPr>
      <t>CDF</t>
    </r>
  </si>
  <si>
    <r>
      <rPr>
        <sz val="10.5"/>
        <color theme="1"/>
        <rFont val="Calibri"/>
        <family val="2"/>
      </rPr>
      <t>Franc congolais</t>
    </r>
  </si>
  <si>
    <r>
      <rPr>
        <sz val="10.5"/>
        <color theme="1"/>
        <rFont val="Calibri"/>
        <family val="2"/>
      </rPr>
      <t>CHF</t>
    </r>
  </si>
  <si>
    <r>
      <rPr>
        <sz val="10.5"/>
        <color theme="1"/>
        <rFont val="Calibri"/>
        <family val="2"/>
      </rPr>
      <t>Franc suisse</t>
    </r>
  </si>
  <si>
    <r>
      <rPr>
        <sz val="10.5"/>
        <color theme="1"/>
        <rFont val="Calibri"/>
        <family val="2"/>
      </rPr>
      <t>CLF</t>
    </r>
  </si>
  <si>
    <r>
      <rPr>
        <sz val="10.5"/>
        <color theme="1"/>
        <rFont val="Calibri"/>
        <family val="2"/>
      </rPr>
      <t>COP</t>
    </r>
  </si>
  <si>
    <r>
      <rPr>
        <sz val="10.5"/>
        <color theme="1"/>
        <rFont val="Calibri"/>
        <family val="2"/>
      </rPr>
      <t>Peso colombien</t>
    </r>
  </si>
  <si>
    <r>
      <rPr>
        <sz val="10.5"/>
        <color theme="1"/>
        <rFont val="Calibri"/>
        <family val="2"/>
      </rPr>
      <t>CRC</t>
    </r>
  </si>
  <si>
    <r>
      <rPr>
        <sz val="10.5"/>
        <color theme="1"/>
        <rFont val="Calibri"/>
        <family val="2"/>
      </rPr>
      <t>Colon costaricain</t>
    </r>
  </si>
  <si>
    <r>
      <rPr>
        <sz val="10.5"/>
        <color theme="1"/>
        <rFont val="Calibri"/>
        <family val="2"/>
      </rPr>
      <t>CUC</t>
    </r>
  </si>
  <si>
    <t>CVE</t>
  </si>
  <si>
    <r>
      <rPr>
        <sz val="10.5"/>
        <color theme="1"/>
        <rFont val="Calibri"/>
        <family val="2"/>
      </rPr>
      <t>CZK</t>
    </r>
  </si>
  <si>
    <r>
      <rPr>
        <sz val="10.5"/>
        <color theme="1"/>
        <rFont val="Calibri"/>
        <family val="2"/>
      </rPr>
      <t>Couronne tchèque</t>
    </r>
  </si>
  <si>
    <r>
      <rPr>
        <sz val="10.5"/>
        <color theme="1"/>
        <rFont val="Calibri"/>
        <family val="2"/>
      </rPr>
      <t>DJF</t>
    </r>
  </si>
  <si>
    <r>
      <rPr>
        <sz val="10.5"/>
        <color theme="1"/>
        <rFont val="Calibri"/>
        <family val="2"/>
      </rPr>
      <t>Franc djiboutien</t>
    </r>
  </si>
  <si>
    <r>
      <rPr>
        <sz val="10.5"/>
        <color theme="1"/>
        <rFont val="Calibri"/>
        <family val="2"/>
      </rPr>
      <t>DKK</t>
    </r>
  </si>
  <si>
    <r>
      <rPr>
        <sz val="10.5"/>
        <color theme="1"/>
        <rFont val="Calibri"/>
        <family val="2"/>
      </rPr>
      <t>Couronne danoise</t>
    </r>
  </si>
  <si>
    <r>
      <rPr>
        <sz val="10.5"/>
        <color theme="1"/>
        <rFont val="Calibri"/>
        <family val="2"/>
      </rPr>
      <t>DOP</t>
    </r>
  </si>
  <si>
    <r>
      <rPr>
        <sz val="10.5"/>
        <color theme="1"/>
        <rFont val="Calibri"/>
        <family val="2"/>
      </rPr>
      <t>Peso dominicain</t>
    </r>
  </si>
  <si>
    <t>DZD</t>
  </si>
  <si>
    <t>Dinar algérien</t>
  </si>
  <si>
    <r>
      <rPr>
        <sz val="10.5"/>
        <color theme="1"/>
        <rFont val="Calibri"/>
        <family val="2"/>
      </rPr>
      <t>EGP</t>
    </r>
  </si>
  <si>
    <r>
      <rPr>
        <sz val="10.5"/>
        <color theme="1"/>
        <rFont val="Calibri"/>
        <family val="2"/>
      </rPr>
      <t>Livre égyptienne</t>
    </r>
  </si>
  <si>
    <r>
      <rPr>
        <sz val="10.5"/>
        <color theme="1"/>
        <rFont val="Calibri"/>
        <family val="2"/>
      </rPr>
      <t>ERN</t>
    </r>
  </si>
  <si>
    <r>
      <rPr>
        <sz val="10.5"/>
        <color theme="1"/>
        <rFont val="Calibri"/>
        <family val="2"/>
      </rPr>
      <t>Nakfa érythréen</t>
    </r>
  </si>
  <si>
    <r>
      <rPr>
        <sz val="10.5"/>
        <color theme="1"/>
        <rFont val="Calibri"/>
        <family val="2"/>
      </rPr>
      <t>ETB</t>
    </r>
  </si>
  <si>
    <r>
      <rPr>
        <sz val="10.5"/>
        <color theme="1"/>
        <rFont val="Calibri"/>
        <family val="2"/>
      </rPr>
      <t>Birr éthiopien</t>
    </r>
  </si>
  <si>
    <t>EUR</t>
  </si>
  <si>
    <t>Euro</t>
  </si>
  <si>
    <r>
      <rPr>
        <sz val="10.5"/>
        <color theme="1"/>
        <rFont val="Calibri"/>
        <family val="2"/>
      </rPr>
      <t>FJD</t>
    </r>
  </si>
  <si>
    <r>
      <rPr>
        <sz val="10.5"/>
        <color theme="1"/>
        <rFont val="Calibri"/>
        <family val="2"/>
      </rPr>
      <t>FKP</t>
    </r>
  </si>
  <si>
    <r>
      <rPr>
        <sz val="10.5"/>
        <color theme="1"/>
        <rFont val="Calibri"/>
        <family val="2"/>
      </rPr>
      <t>Livre des Malouines</t>
    </r>
  </si>
  <si>
    <r>
      <rPr>
        <sz val="10.5"/>
        <color theme="1"/>
        <rFont val="Calibri"/>
        <family val="2"/>
      </rPr>
      <t>GBP</t>
    </r>
  </si>
  <si>
    <r>
      <rPr>
        <sz val="10.5"/>
        <color theme="1"/>
        <rFont val="Calibri"/>
        <family val="2"/>
      </rPr>
      <t>Livre sterling</t>
    </r>
  </si>
  <si>
    <r>
      <rPr>
        <sz val="10.5"/>
        <color theme="1"/>
        <rFont val="Calibri"/>
        <family val="2"/>
      </rPr>
      <t>GEL</t>
    </r>
  </si>
  <si>
    <r>
      <rPr>
        <sz val="10.5"/>
        <color theme="1"/>
        <rFont val="Calibri"/>
        <family val="2"/>
      </rPr>
      <t>Géorgie</t>
    </r>
  </si>
  <si>
    <r>
      <rPr>
        <sz val="10.5"/>
        <color theme="1"/>
        <rFont val="Calibri"/>
        <family val="2"/>
      </rPr>
      <t>GHS</t>
    </r>
  </si>
  <si>
    <r>
      <rPr>
        <sz val="10.5"/>
        <color theme="1"/>
        <rFont val="Calibri"/>
        <family val="2"/>
      </rPr>
      <t>Cedi ghanéen</t>
    </r>
  </si>
  <si>
    <r>
      <rPr>
        <sz val="10.5"/>
        <color theme="1"/>
        <rFont val="Calibri"/>
        <family val="2"/>
      </rPr>
      <t>GIP</t>
    </r>
  </si>
  <si>
    <r>
      <rPr>
        <sz val="10.5"/>
        <color theme="1"/>
        <rFont val="Calibri"/>
        <family val="2"/>
      </rPr>
      <t>Livre de Gibraltar</t>
    </r>
  </si>
  <si>
    <r>
      <rPr>
        <sz val="10.5"/>
        <color theme="1"/>
        <rFont val="Calibri"/>
        <family val="2"/>
      </rPr>
      <t>GMD</t>
    </r>
  </si>
  <si>
    <r>
      <rPr>
        <sz val="10.5"/>
        <color theme="1"/>
        <rFont val="Calibri"/>
        <family val="2"/>
      </rPr>
      <t>Dalasi gambien</t>
    </r>
  </si>
  <si>
    <r>
      <rPr>
        <sz val="10.5"/>
        <color theme="1"/>
        <rFont val="Calibri"/>
        <family val="2"/>
      </rPr>
      <t>GNF</t>
    </r>
  </si>
  <si>
    <r>
      <rPr>
        <sz val="10.5"/>
        <color theme="1"/>
        <rFont val="Calibri"/>
        <family val="2"/>
      </rPr>
      <t>Franc guinéen</t>
    </r>
  </si>
  <si>
    <r>
      <rPr>
        <sz val="10.5"/>
        <color theme="1"/>
        <rFont val="Calibri"/>
        <family val="2"/>
      </rPr>
      <t>GTQ</t>
    </r>
  </si>
  <si>
    <r>
      <rPr>
        <sz val="10.5"/>
        <color theme="1"/>
        <rFont val="Calibri"/>
        <family val="2"/>
      </rPr>
      <t>Quetzal guatémaltèque</t>
    </r>
  </si>
  <si>
    <r>
      <rPr>
        <sz val="10.5"/>
        <color theme="1"/>
        <rFont val="Calibri"/>
        <family val="2"/>
      </rPr>
      <t>GYD</t>
    </r>
  </si>
  <si>
    <r>
      <rPr>
        <sz val="10.5"/>
        <color theme="1"/>
        <rFont val="Calibri"/>
        <family val="2"/>
      </rPr>
      <t>HKD</t>
    </r>
  </si>
  <si>
    <r>
      <rPr>
        <sz val="10.5"/>
        <color theme="1"/>
        <rFont val="Calibri"/>
        <family val="2"/>
      </rPr>
      <t>HNL</t>
    </r>
  </si>
  <si>
    <t>HRK</t>
  </si>
  <si>
    <r>
      <rPr>
        <sz val="10.5"/>
        <color theme="1"/>
        <rFont val="Calibri"/>
        <family val="2"/>
      </rPr>
      <t>HTG</t>
    </r>
  </si>
  <si>
    <r>
      <rPr>
        <sz val="10.5"/>
        <color theme="1"/>
        <rFont val="Calibri"/>
        <family val="2"/>
      </rPr>
      <t>HUF</t>
    </r>
  </si>
  <si>
    <r>
      <rPr>
        <sz val="10.5"/>
        <color theme="1"/>
        <rFont val="Calibri"/>
        <family val="2"/>
      </rPr>
      <t>IDR</t>
    </r>
  </si>
  <si>
    <r>
      <rPr>
        <sz val="10.5"/>
        <color theme="1"/>
        <rFont val="Calibri"/>
        <family val="2"/>
      </rPr>
      <t>ILS</t>
    </r>
  </si>
  <si>
    <r>
      <rPr>
        <sz val="10.5"/>
        <color theme="1"/>
        <rFont val="Calibri"/>
        <family val="2"/>
      </rPr>
      <t>INR</t>
    </r>
  </si>
  <si>
    <r>
      <rPr>
        <sz val="10.5"/>
        <color theme="1"/>
        <rFont val="Calibri"/>
        <family val="2"/>
      </rPr>
      <t>IQD</t>
    </r>
  </si>
  <si>
    <r>
      <rPr>
        <sz val="10.5"/>
        <color theme="1"/>
        <rFont val="Calibri"/>
        <family val="2"/>
      </rPr>
      <t>Dinar irakien</t>
    </r>
  </si>
  <si>
    <r>
      <rPr>
        <sz val="10.5"/>
        <color theme="1"/>
        <rFont val="Calibri"/>
        <family val="2"/>
      </rPr>
      <t>IRR</t>
    </r>
  </si>
  <si>
    <r>
      <rPr>
        <sz val="10.5"/>
        <color theme="1"/>
        <rFont val="Calibri"/>
        <family val="2"/>
      </rPr>
      <t>ISK</t>
    </r>
  </si>
  <si>
    <r>
      <rPr>
        <sz val="10.5"/>
        <color theme="1"/>
        <rFont val="Calibri"/>
        <family val="2"/>
      </rPr>
      <t>Couronne islandaise</t>
    </r>
  </si>
  <si>
    <r>
      <rPr>
        <sz val="10.5"/>
        <color theme="1"/>
        <rFont val="Calibri"/>
        <family val="2"/>
      </rPr>
      <t>JMD</t>
    </r>
  </si>
  <si>
    <r>
      <rPr>
        <sz val="10.5"/>
        <color theme="1"/>
        <rFont val="Calibri"/>
        <family val="2"/>
      </rPr>
      <t>JOD</t>
    </r>
  </si>
  <si>
    <r>
      <rPr>
        <sz val="10.5"/>
        <color theme="1"/>
        <rFont val="Calibri"/>
        <family val="2"/>
      </rPr>
      <t>JPY</t>
    </r>
  </si>
  <si>
    <r>
      <rPr>
        <sz val="10.5"/>
        <color theme="1"/>
        <rFont val="Calibri"/>
        <family val="2"/>
      </rPr>
      <t>KES</t>
    </r>
  </si>
  <si>
    <r>
      <rPr>
        <sz val="10.5"/>
        <color theme="1"/>
        <rFont val="Calibri"/>
        <family val="2"/>
      </rPr>
      <t>KGS</t>
    </r>
  </si>
  <si>
    <t>KHR</t>
  </si>
  <si>
    <t>KMF</t>
  </si>
  <si>
    <r>
      <rPr>
        <sz val="10.5"/>
        <color theme="1"/>
        <rFont val="Calibri"/>
        <family val="2"/>
      </rPr>
      <t>KPW</t>
    </r>
  </si>
  <si>
    <r>
      <rPr>
        <sz val="10.5"/>
        <color theme="1"/>
        <rFont val="Calibri"/>
        <family val="2"/>
      </rPr>
      <t>KRW</t>
    </r>
  </si>
  <si>
    <r>
      <rPr>
        <sz val="10.5"/>
        <color theme="1"/>
        <rFont val="Calibri"/>
        <family val="2"/>
      </rPr>
      <t>KWD</t>
    </r>
  </si>
  <si>
    <t>KYD</t>
  </si>
  <si>
    <r>
      <rPr>
        <sz val="10.5"/>
        <color theme="1"/>
        <rFont val="Calibri"/>
        <family val="2"/>
      </rPr>
      <t>KZT</t>
    </r>
  </si>
  <si>
    <r>
      <rPr>
        <sz val="10.5"/>
        <color theme="1"/>
        <rFont val="Calibri"/>
        <family val="2"/>
      </rPr>
      <t>LAK</t>
    </r>
  </si>
  <si>
    <r>
      <rPr>
        <sz val="10.5"/>
        <color theme="1"/>
        <rFont val="Calibri"/>
        <family val="2"/>
      </rPr>
      <t>LBP</t>
    </r>
  </si>
  <si>
    <r>
      <rPr>
        <sz val="10.5"/>
        <color theme="1"/>
        <rFont val="Calibri"/>
        <family val="2"/>
      </rPr>
      <t>LKR</t>
    </r>
  </si>
  <si>
    <r>
      <rPr>
        <sz val="10.5"/>
        <color theme="1"/>
        <rFont val="Calibri"/>
        <family val="2"/>
      </rPr>
      <t>LRD</t>
    </r>
  </si>
  <si>
    <r>
      <rPr>
        <sz val="10.5"/>
        <color theme="1"/>
        <rFont val="Calibri"/>
        <family val="2"/>
      </rPr>
      <t>LSL</t>
    </r>
  </si>
  <si>
    <r>
      <rPr>
        <sz val="10.5"/>
        <color theme="1"/>
        <rFont val="Calibri"/>
        <family val="2"/>
      </rPr>
      <t>Loti du Lesotho</t>
    </r>
  </si>
  <si>
    <r>
      <rPr>
        <sz val="10.5"/>
        <color theme="1"/>
        <rFont val="Calibri"/>
        <family val="2"/>
      </rPr>
      <t>LYD</t>
    </r>
  </si>
  <si>
    <r>
      <rPr>
        <sz val="10.5"/>
        <color theme="1"/>
        <rFont val="Calibri"/>
        <family val="2"/>
      </rPr>
      <t>MAD</t>
    </r>
  </si>
  <si>
    <r>
      <rPr>
        <sz val="10.5"/>
        <color theme="1"/>
        <rFont val="Calibri"/>
        <family val="2"/>
      </rPr>
      <t>MDL</t>
    </r>
  </si>
  <si>
    <r>
      <rPr>
        <sz val="10.5"/>
        <color theme="1"/>
        <rFont val="Calibri"/>
        <family val="2"/>
      </rPr>
      <t>MGA</t>
    </r>
  </si>
  <si>
    <r>
      <rPr>
        <sz val="10.5"/>
        <color theme="1"/>
        <rFont val="Calibri"/>
        <family val="2"/>
      </rPr>
      <t>Denar macédonien</t>
    </r>
  </si>
  <si>
    <r>
      <rPr>
        <sz val="10.5"/>
        <color theme="1"/>
        <rFont val="Calibri"/>
        <family val="2"/>
      </rPr>
      <t>MMK</t>
    </r>
  </si>
  <si>
    <r>
      <rPr>
        <sz val="10.5"/>
        <color theme="1"/>
        <rFont val="Calibri"/>
        <family val="2"/>
      </rPr>
      <t>MNT</t>
    </r>
  </si>
  <si>
    <r>
      <rPr>
        <sz val="10.5"/>
        <color theme="1"/>
        <rFont val="Calibri"/>
        <family val="2"/>
      </rPr>
      <t>MOP</t>
    </r>
  </si>
  <si>
    <r>
      <rPr>
        <sz val="10.5"/>
        <color theme="1"/>
        <rFont val="Calibri"/>
        <family val="2"/>
      </rPr>
      <t>MUR</t>
    </r>
  </si>
  <si>
    <r>
      <rPr>
        <sz val="10.5"/>
        <color theme="1"/>
        <rFont val="Calibri"/>
        <family val="2"/>
      </rPr>
      <t>MVR</t>
    </r>
  </si>
  <si>
    <r>
      <rPr>
        <sz val="10.5"/>
        <color theme="1"/>
        <rFont val="Calibri"/>
        <family val="2"/>
      </rPr>
      <t>MWK</t>
    </r>
  </si>
  <si>
    <r>
      <rPr>
        <sz val="10.5"/>
        <color theme="1"/>
        <rFont val="Calibri"/>
        <family val="2"/>
      </rPr>
      <t>Kwacha du Malawi</t>
    </r>
  </si>
  <si>
    <r>
      <rPr>
        <sz val="10.5"/>
        <color theme="1"/>
        <rFont val="Calibri"/>
        <family val="2"/>
      </rPr>
      <t>MXN</t>
    </r>
  </si>
  <si>
    <r>
      <rPr>
        <sz val="10.5"/>
        <color theme="1"/>
        <rFont val="Calibri"/>
        <family val="2"/>
      </rPr>
      <t>MYR</t>
    </r>
  </si>
  <si>
    <r>
      <rPr>
        <sz val="10.5"/>
        <color theme="1"/>
        <rFont val="Calibri"/>
        <family val="2"/>
      </rPr>
      <t>MZN</t>
    </r>
  </si>
  <si>
    <r>
      <rPr>
        <sz val="10.5"/>
        <color theme="1"/>
        <rFont val="Calibri"/>
        <family val="2"/>
      </rPr>
      <t>NAD</t>
    </r>
  </si>
  <si>
    <r>
      <rPr>
        <sz val="10.5"/>
        <color theme="1"/>
        <rFont val="Calibri"/>
        <family val="2"/>
      </rPr>
      <t>NGN</t>
    </r>
  </si>
  <si>
    <r>
      <rPr>
        <sz val="10.5"/>
        <color theme="1"/>
        <rFont val="Calibri"/>
        <family val="2"/>
      </rPr>
      <t>NIO</t>
    </r>
  </si>
  <si>
    <r>
      <rPr>
        <sz val="10.5"/>
        <color theme="1"/>
        <rFont val="Calibri"/>
        <family val="2"/>
      </rPr>
      <t>NOK</t>
    </r>
  </si>
  <si>
    <r>
      <rPr>
        <sz val="10.5"/>
        <color theme="1"/>
        <rFont val="Calibri"/>
        <family val="2"/>
      </rPr>
      <t>NPR</t>
    </r>
  </si>
  <si>
    <r>
      <rPr>
        <sz val="10.5"/>
        <color theme="1"/>
        <rFont val="Calibri"/>
        <family val="2"/>
      </rPr>
      <t>NZD</t>
    </r>
  </si>
  <si>
    <r>
      <rPr>
        <sz val="10.5"/>
        <color theme="1"/>
        <rFont val="Calibri"/>
        <family val="2"/>
      </rPr>
      <t>OMR</t>
    </r>
  </si>
  <si>
    <r>
      <rPr>
        <sz val="10.5"/>
        <color theme="1"/>
        <rFont val="Calibri"/>
        <family val="2"/>
      </rPr>
      <t>PAB</t>
    </r>
  </si>
  <si>
    <r>
      <rPr>
        <sz val="10.5"/>
        <color theme="1"/>
        <rFont val="Calibri"/>
        <family val="2"/>
      </rPr>
      <t>PEN</t>
    </r>
  </si>
  <si>
    <r>
      <rPr>
        <sz val="10.5"/>
        <color theme="1"/>
        <rFont val="Calibri"/>
        <family val="2"/>
      </rPr>
      <t>Sol péruvien</t>
    </r>
  </si>
  <si>
    <r>
      <rPr>
        <sz val="10.5"/>
        <color theme="1"/>
        <rFont val="Calibri"/>
        <family val="2"/>
      </rPr>
      <t>PGK</t>
    </r>
  </si>
  <si>
    <r>
      <rPr>
        <sz val="10.5"/>
        <color theme="1"/>
        <rFont val="Calibri"/>
        <family val="2"/>
      </rPr>
      <t>PHP</t>
    </r>
  </si>
  <si>
    <r>
      <rPr>
        <sz val="10.5"/>
        <color theme="1"/>
        <rFont val="Calibri"/>
        <family val="2"/>
      </rPr>
      <t>PKR</t>
    </r>
  </si>
  <si>
    <r>
      <rPr>
        <sz val="10.5"/>
        <color theme="1"/>
        <rFont val="Calibri"/>
        <family val="2"/>
      </rPr>
      <t>PLN</t>
    </r>
  </si>
  <si>
    <r>
      <rPr>
        <sz val="10.5"/>
        <color theme="1"/>
        <rFont val="Calibri"/>
        <family val="2"/>
      </rPr>
      <t>PYG</t>
    </r>
  </si>
  <si>
    <r>
      <rPr>
        <sz val="10.5"/>
        <color theme="1"/>
        <rFont val="Calibri"/>
        <family val="2"/>
      </rPr>
      <t>Guarani paraguayen</t>
    </r>
  </si>
  <si>
    <r>
      <rPr>
        <sz val="10.5"/>
        <color theme="1"/>
        <rFont val="Calibri"/>
        <family val="2"/>
      </rPr>
      <t>QAR</t>
    </r>
  </si>
  <si>
    <r>
      <rPr>
        <sz val="10.5"/>
        <color theme="1"/>
        <rFont val="Calibri"/>
        <family val="2"/>
      </rPr>
      <t>RON</t>
    </r>
  </si>
  <si>
    <r>
      <rPr>
        <sz val="10.5"/>
        <color theme="1"/>
        <rFont val="Calibri"/>
        <family val="2"/>
      </rPr>
      <t>RSD</t>
    </r>
  </si>
  <si>
    <r>
      <rPr>
        <sz val="10.5"/>
        <color theme="1"/>
        <rFont val="Calibri"/>
        <family val="2"/>
      </rPr>
      <t>RUB</t>
    </r>
  </si>
  <si>
    <r>
      <rPr>
        <sz val="10.5"/>
        <color theme="1"/>
        <rFont val="Calibri"/>
        <family val="2"/>
      </rPr>
      <t>RWF</t>
    </r>
  </si>
  <si>
    <r>
      <rPr>
        <sz val="10.5"/>
        <color theme="1"/>
        <rFont val="Calibri"/>
        <family val="2"/>
      </rPr>
      <t>SAR</t>
    </r>
  </si>
  <si>
    <r>
      <rPr>
        <sz val="10.5"/>
        <color theme="1"/>
        <rFont val="Calibri"/>
        <family val="2"/>
      </rPr>
      <t>SBD</t>
    </r>
  </si>
  <si>
    <r>
      <rPr>
        <sz val="10.5"/>
        <color theme="1"/>
        <rFont val="Calibri"/>
        <family val="2"/>
      </rPr>
      <t>SCR</t>
    </r>
  </si>
  <si>
    <r>
      <rPr>
        <sz val="10.5"/>
        <color theme="1"/>
        <rFont val="Calibri"/>
        <family val="2"/>
      </rPr>
      <t>SDG</t>
    </r>
  </si>
  <si>
    <r>
      <rPr>
        <sz val="10.5"/>
        <color theme="1"/>
        <rFont val="Calibri"/>
        <family val="2"/>
      </rPr>
      <t>SEK</t>
    </r>
  </si>
  <si>
    <r>
      <rPr>
        <sz val="10.5"/>
        <color theme="1"/>
        <rFont val="Calibri"/>
        <family val="2"/>
      </rPr>
      <t>SGD</t>
    </r>
  </si>
  <si>
    <r>
      <rPr>
        <sz val="10.5"/>
        <color theme="1"/>
        <rFont val="Calibri"/>
        <family val="2"/>
      </rPr>
      <t>SHP</t>
    </r>
  </si>
  <si>
    <r>
      <rPr>
        <sz val="10.5"/>
        <color theme="1"/>
        <rFont val="Calibri"/>
        <family val="2"/>
      </rPr>
      <t>SLL</t>
    </r>
  </si>
  <si>
    <r>
      <rPr>
        <sz val="10.5"/>
        <color theme="1"/>
        <rFont val="Calibri"/>
        <family val="2"/>
      </rPr>
      <t>Leone sierra-léonaise</t>
    </r>
  </si>
  <si>
    <r>
      <rPr>
        <sz val="10.5"/>
        <color theme="1"/>
        <rFont val="Calibri"/>
        <family val="2"/>
      </rPr>
      <t>SOS</t>
    </r>
  </si>
  <si>
    <r>
      <rPr>
        <sz val="10.5"/>
        <color theme="1"/>
        <rFont val="Calibri"/>
        <family val="2"/>
      </rPr>
      <t>SRD</t>
    </r>
  </si>
  <si>
    <r>
      <rPr>
        <sz val="10.5"/>
        <color theme="1"/>
        <rFont val="Calibri"/>
        <family val="2"/>
      </rPr>
      <t>Dollar du Suriname</t>
    </r>
  </si>
  <si>
    <r>
      <rPr>
        <sz val="10.5"/>
        <color theme="1"/>
        <rFont val="Calibri"/>
        <family val="2"/>
      </rPr>
      <t>SSP</t>
    </r>
  </si>
  <si>
    <r>
      <rPr>
        <sz val="10.5"/>
        <color theme="1"/>
        <rFont val="Calibri"/>
        <family val="2"/>
      </rPr>
      <t>SYP</t>
    </r>
  </si>
  <si>
    <t>SZL</t>
  </si>
  <si>
    <r>
      <rPr>
        <sz val="10.5"/>
        <color theme="1"/>
        <rFont val="Calibri"/>
        <family val="2"/>
      </rPr>
      <t>THB</t>
    </r>
  </si>
  <si>
    <r>
      <rPr>
        <sz val="10.5"/>
        <color theme="1"/>
        <rFont val="Calibri"/>
        <family val="2"/>
      </rPr>
      <t>TJS</t>
    </r>
  </si>
  <si>
    <r>
      <rPr>
        <sz val="10.5"/>
        <color theme="1"/>
        <rFont val="Calibri"/>
        <family val="2"/>
      </rPr>
      <t>TMT</t>
    </r>
  </si>
  <si>
    <r>
      <rPr>
        <sz val="10.5"/>
        <color theme="1"/>
        <rFont val="Calibri"/>
        <family val="2"/>
      </rPr>
      <t>TND</t>
    </r>
  </si>
  <si>
    <r>
      <rPr>
        <sz val="10.5"/>
        <color theme="1"/>
        <rFont val="Calibri"/>
        <family val="2"/>
      </rPr>
      <t>Tunisie</t>
    </r>
  </si>
  <si>
    <r>
      <rPr>
        <sz val="10.5"/>
        <color theme="1"/>
        <rFont val="Calibri"/>
        <family val="2"/>
      </rPr>
      <t>TOP</t>
    </r>
  </si>
  <si>
    <r>
      <rPr>
        <sz val="10.5"/>
        <color theme="1"/>
        <rFont val="Calibri"/>
        <family val="2"/>
      </rPr>
      <t>TRY</t>
    </r>
  </si>
  <si>
    <r>
      <rPr>
        <sz val="10.5"/>
        <color theme="1"/>
        <rFont val="Calibri"/>
        <family val="2"/>
      </rPr>
      <t>Lire turque</t>
    </r>
  </si>
  <si>
    <r>
      <rPr>
        <sz val="10.5"/>
        <color theme="1"/>
        <rFont val="Calibri"/>
        <family val="2"/>
      </rPr>
      <t>TTD</t>
    </r>
  </si>
  <si>
    <r>
      <rPr>
        <sz val="10.5"/>
        <color theme="1"/>
        <rFont val="Calibri"/>
        <family val="2"/>
      </rPr>
      <t>TWD</t>
    </r>
  </si>
  <si>
    <r>
      <rPr>
        <sz val="10.5"/>
        <color theme="1"/>
        <rFont val="Calibri"/>
        <family val="2"/>
      </rPr>
      <t>Nouveau dollar taïwanais</t>
    </r>
  </si>
  <si>
    <r>
      <rPr>
        <sz val="10.5"/>
        <color theme="1"/>
        <rFont val="Calibri"/>
        <family val="2"/>
      </rPr>
      <t>TZS</t>
    </r>
  </si>
  <si>
    <r>
      <rPr>
        <sz val="10.5"/>
        <color theme="1"/>
        <rFont val="Calibri"/>
        <family val="2"/>
      </rPr>
      <t>Shilling tanzanien</t>
    </r>
  </si>
  <si>
    <r>
      <rPr>
        <sz val="10.5"/>
        <color theme="1"/>
        <rFont val="Calibri"/>
        <family val="2"/>
      </rPr>
      <t>UAH</t>
    </r>
  </si>
  <si>
    <r>
      <rPr>
        <sz val="10.5"/>
        <color theme="1"/>
        <rFont val="Calibri"/>
        <family val="2"/>
      </rPr>
      <t>UGX</t>
    </r>
  </si>
  <si>
    <r>
      <rPr>
        <sz val="10.5"/>
        <color theme="1"/>
        <rFont val="Calibri"/>
        <family val="2"/>
      </rPr>
      <t>Shilling ougandais</t>
    </r>
  </si>
  <si>
    <t>Dollar des États-Unis</t>
  </si>
  <si>
    <r>
      <rPr>
        <sz val="10.5"/>
        <color theme="1"/>
        <rFont val="Calibri"/>
        <family val="2"/>
      </rPr>
      <t>UYU</t>
    </r>
  </si>
  <si>
    <r>
      <rPr>
        <sz val="10.5"/>
        <color theme="1"/>
        <rFont val="Calibri"/>
        <family val="2"/>
      </rPr>
      <t>UZS</t>
    </r>
  </si>
  <si>
    <r>
      <rPr>
        <sz val="10.5"/>
        <color theme="1"/>
        <rFont val="Calibri"/>
        <family val="2"/>
      </rPr>
      <t>VEF</t>
    </r>
  </si>
  <si>
    <r>
      <rPr>
        <sz val="10.5"/>
        <color theme="1"/>
        <rFont val="Calibri"/>
        <family val="2"/>
      </rPr>
      <t>VND</t>
    </r>
  </si>
  <si>
    <r>
      <rPr>
        <sz val="10.5"/>
        <color theme="1"/>
        <rFont val="Calibri"/>
        <family val="2"/>
      </rPr>
      <t>VUV</t>
    </r>
  </si>
  <si>
    <r>
      <rPr>
        <sz val="10.5"/>
        <color theme="1"/>
        <rFont val="Calibri"/>
        <family val="2"/>
      </rPr>
      <t>WST</t>
    </r>
  </si>
  <si>
    <r>
      <rPr>
        <sz val="10.5"/>
        <color theme="1"/>
        <rFont val="Calibri"/>
        <family val="2"/>
      </rPr>
      <t>Tala de Samoa</t>
    </r>
  </si>
  <si>
    <t>XAF</t>
  </si>
  <si>
    <t>XCD</t>
  </si>
  <si>
    <t>Dollar des Caraïbes orientales</t>
  </si>
  <si>
    <t>XOF</t>
  </si>
  <si>
    <r>
      <rPr>
        <sz val="10.5"/>
        <color theme="1"/>
        <rFont val="Calibri"/>
        <family val="2"/>
      </rPr>
      <t>YER</t>
    </r>
  </si>
  <si>
    <r>
      <rPr>
        <sz val="10.5"/>
        <color theme="1"/>
        <rFont val="Calibri"/>
        <family val="2"/>
      </rPr>
      <t>ZAR</t>
    </r>
  </si>
  <si>
    <r>
      <rPr>
        <sz val="10.5"/>
        <color theme="1"/>
        <rFont val="Calibri"/>
        <family val="2"/>
      </rPr>
      <t>ZMW</t>
    </r>
  </si>
  <si>
    <t>Dollar de la Barbade</t>
  </si>
  <si>
    <r>
      <rPr>
        <sz val="10.5"/>
        <color theme="1"/>
        <rFont val="Calibri"/>
        <family val="2"/>
      </rPr>
      <t>Lev bulgare (ancien)</t>
    </r>
  </si>
  <si>
    <t>Boliviano bolivien</t>
  </si>
  <si>
    <t>-</t>
  </si>
  <si>
    <t>BYR</t>
  </si>
  <si>
    <t>Rouble de Belarus</t>
  </si>
  <si>
    <r>
      <rPr>
        <sz val="10.5"/>
        <color theme="1"/>
        <rFont val="Calibri"/>
        <family val="2"/>
      </rPr>
      <t>CNH</t>
    </r>
  </si>
  <si>
    <r>
      <rPr>
        <sz val="10.5"/>
        <color theme="1"/>
        <rFont val="Calibri"/>
        <family val="2"/>
      </rPr>
      <t>Yuan renminbi chinois (off-shore)</t>
    </r>
  </si>
  <si>
    <r>
      <rPr>
        <sz val="10.5"/>
        <color theme="1"/>
        <rFont val="Calibri"/>
        <family val="2"/>
      </rPr>
      <t>Peso cubain convertible</t>
    </r>
  </si>
  <si>
    <t>Escudo cap-verdien</t>
  </si>
  <si>
    <r>
      <rPr>
        <sz val="10.5"/>
        <color theme="1"/>
        <rFont val="Calibri"/>
        <family val="2"/>
      </rPr>
      <t>Dollar fidjien</t>
    </r>
  </si>
  <si>
    <r>
      <rPr>
        <sz val="10.5"/>
        <color theme="1"/>
        <rFont val="Calibri"/>
        <family val="2"/>
      </rPr>
      <t>GGP</t>
    </r>
  </si>
  <si>
    <r>
      <rPr>
        <sz val="10.5"/>
        <color theme="1"/>
        <rFont val="Calibri"/>
        <family val="2"/>
      </rPr>
      <t>Livre</t>
    </r>
  </si>
  <si>
    <r>
      <rPr>
        <sz val="10.5"/>
        <color theme="1"/>
        <rFont val="Calibri"/>
        <family val="2"/>
      </rPr>
      <t>Dollar guyanais</t>
    </r>
  </si>
  <si>
    <r>
      <rPr>
        <sz val="10.5"/>
        <color theme="1"/>
        <rFont val="Calibri"/>
        <family val="2"/>
      </rPr>
      <t>Lempira hondurien</t>
    </r>
  </si>
  <si>
    <r>
      <rPr>
        <sz val="10.5"/>
        <color theme="1"/>
        <rFont val="Calibri"/>
        <family val="2"/>
      </rPr>
      <t>Gourde haïtienne</t>
    </r>
  </si>
  <si>
    <r>
      <rPr>
        <sz val="10.5"/>
        <color theme="1"/>
        <rFont val="Calibri"/>
        <family val="2"/>
      </rPr>
      <t>Forint hongrois</t>
    </r>
  </si>
  <si>
    <r>
      <rPr>
        <sz val="10.5"/>
        <color theme="1"/>
        <rFont val="Calibri"/>
        <family val="2"/>
      </rPr>
      <t>Roupie indonésienne</t>
    </r>
  </si>
  <si>
    <r>
      <rPr>
        <sz val="10.5"/>
        <color theme="1"/>
        <rFont val="Calibri"/>
        <family val="2"/>
      </rPr>
      <t>Nouveau shekel israélien</t>
    </r>
  </si>
  <si>
    <r>
      <rPr>
        <sz val="10.5"/>
        <color theme="1"/>
        <rFont val="Calibri"/>
        <family val="2"/>
      </rPr>
      <t>IMP</t>
    </r>
  </si>
  <si>
    <r>
      <rPr>
        <sz val="10.5"/>
        <color theme="1"/>
        <rFont val="Calibri"/>
        <family val="2"/>
      </rPr>
      <t>Livre de l’Île de Man</t>
    </r>
  </si>
  <si>
    <r>
      <rPr>
        <sz val="10.5"/>
        <color theme="1"/>
        <rFont val="Calibri"/>
        <family val="2"/>
      </rPr>
      <t>Roupie indienne</t>
    </r>
  </si>
  <si>
    <r>
      <rPr>
        <sz val="10.5"/>
        <color theme="1"/>
        <rFont val="Calibri"/>
        <family val="2"/>
      </rPr>
      <t>Rial iranien</t>
    </r>
  </si>
  <si>
    <r>
      <rPr>
        <sz val="10.5"/>
        <color theme="1"/>
        <rFont val="Calibri"/>
        <family val="2"/>
      </rPr>
      <t>JEP</t>
    </r>
  </si>
  <si>
    <r>
      <rPr>
        <sz val="10.5"/>
        <color theme="1"/>
        <rFont val="Calibri"/>
        <family val="2"/>
      </rPr>
      <t>Livre de Jersey</t>
    </r>
  </si>
  <si>
    <r>
      <rPr>
        <sz val="10.5"/>
        <color theme="1"/>
        <rFont val="Calibri"/>
        <family val="2"/>
      </rPr>
      <t>Dollar de la Jamaïque</t>
    </r>
  </si>
  <si>
    <r>
      <rPr>
        <sz val="10.5"/>
        <color theme="1"/>
        <rFont val="Calibri"/>
        <family val="2"/>
      </rPr>
      <t>Dinar jordanien</t>
    </r>
  </si>
  <si>
    <r>
      <rPr>
        <sz val="10.5"/>
        <color theme="1"/>
        <rFont val="Calibri"/>
        <family val="2"/>
      </rPr>
      <t>Yen japonais</t>
    </r>
  </si>
  <si>
    <r>
      <rPr>
        <sz val="10.5"/>
        <color theme="1"/>
        <rFont val="Calibri"/>
        <family val="2"/>
      </rPr>
      <t>Shilling kenyan</t>
    </r>
  </si>
  <si>
    <r>
      <rPr>
        <sz val="10.5"/>
        <color theme="1"/>
        <rFont val="Calibri"/>
        <family val="2"/>
      </rPr>
      <t>Sum kirghize</t>
    </r>
  </si>
  <si>
    <t>Riel cambodgien</t>
  </si>
  <si>
    <t>Franc comorien</t>
  </si>
  <si>
    <r>
      <rPr>
        <sz val="10.5"/>
        <color theme="1"/>
        <rFont val="Calibri"/>
        <family val="2"/>
      </rPr>
      <t>Won nord-coréen</t>
    </r>
  </si>
  <si>
    <r>
      <rPr>
        <sz val="10.5"/>
        <color theme="1"/>
        <rFont val="Calibri"/>
        <family val="2"/>
      </rPr>
      <t>Won sud-coréen</t>
    </r>
  </si>
  <si>
    <t>Dollar des Îles Caïman</t>
  </si>
  <si>
    <r>
      <rPr>
        <sz val="10.5"/>
        <color theme="1"/>
        <rFont val="Calibri"/>
        <family val="2"/>
      </rPr>
      <t>Tenge kazakh</t>
    </r>
  </si>
  <si>
    <r>
      <rPr>
        <sz val="10.5"/>
        <color theme="1"/>
        <rFont val="Calibri"/>
        <family val="2"/>
      </rPr>
      <t>Kip laotien</t>
    </r>
  </si>
  <si>
    <r>
      <rPr>
        <sz val="10.5"/>
        <color theme="1"/>
        <rFont val="Calibri"/>
        <family val="2"/>
      </rPr>
      <t>Livre libanaise</t>
    </r>
  </si>
  <si>
    <r>
      <rPr>
        <sz val="10.5"/>
        <color theme="1"/>
        <rFont val="Calibri"/>
        <family val="2"/>
      </rPr>
      <t>Roupie du Sri Lanka</t>
    </r>
  </si>
  <si>
    <r>
      <rPr>
        <sz val="10.5"/>
        <color theme="1"/>
        <rFont val="Calibri"/>
        <family val="2"/>
      </rPr>
      <t>Dollar du Libéria</t>
    </r>
  </si>
  <si>
    <r>
      <rPr>
        <sz val="10.5"/>
        <color theme="1"/>
        <rFont val="Calibri"/>
        <family val="2"/>
      </rPr>
      <t>Dinar libyen</t>
    </r>
  </si>
  <si>
    <r>
      <rPr>
        <sz val="10.5"/>
        <color theme="1"/>
        <rFont val="Calibri"/>
        <family val="2"/>
      </rPr>
      <t>Dirham marocain</t>
    </r>
  </si>
  <si>
    <r>
      <rPr>
        <sz val="10.5"/>
        <color theme="1"/>
        <rFont val="Calibri"/>
        <family val="2"/>
      </rPr>
      <t>Leu moldave</t>
    </r>
  </si>
  <si>
    <r>
      <rPr>
        <sz val="10.5"/>
        <color theme="1"/>
        <rFont val="Calibri"/>
        <family val="2"/>
      </rPr>
      <t>Ariary malgache</t>
    </r>
  </si>
  <si>
    <r>
      <rPr>
        <sz val="10.5"/>
        <color theme="1"/>
        <rFont val="Calibri"/>
        <family val="2"/>
      </rPr>
      <t>Kyat birman</t>
    </r>
  </si>
  <si>
    <r>
      <rPr>
        <sz val="10.5"/>
        <color theme="1"/>
        <rFont val="Calibri"/>
        <family val="2"/>
      </rPr>
      <t>Tugrik mongole</t>
    </r>
  </si>
  <si>
    <r>
      <rPr>
        <sz val="10.5"/>
        <color theme="1"/>
        <rFont val="Calibri"/>
        <family val="2"/>
      </rPr>
      <t>MRO</t>
    </r>
  </si>
  <si>
    <r>
      <rPr>
        <sz val="10.5"/>
        <color theme="1"/>
        <rFont val="Calibri"/>
        <family val="2"/>
      </rPr>
      <t>Ouguiya mauritanien</t>
    </r>
  </si>
  <si>
    <r>
      <rPr>
        <sz val="10.5"/>
        <color theme="1"/>
        <rFont val="Calibri"/>
        <family val="2"/>
      </rPr>
      <t>Roupie mauricienne</t>
    </r>
  </si>
  <si>
    <r>
      <rPr>
        <sz val="10.5"/>
        <color theme="1"/>
        <rFont val="Calibri"/>
        <family val="2"/>
      </rPr>
      <t>Rufiyaa des Maldives</t>
    </r>
  </si>
  <si>
    <r>
      <rPr>
        <sz val="10.5"/>
        <color theme="1"/>
        <rFont val="Calibri"/>
        <family val="2"/>
      </rPr>
      <t>Peso mexicain</t>
    </r>
  </si>
  <si>
    <r>
      <rPr>
        <sz val="10.5"/>
        <color theme="1"/>
        <rFont val="Calibri"/>
        <family val="2"/>
      </rPr>
      <t>Ringgit malais</t>
    </r>
  </si>
  <si>
    <r>
      <rPr>
        <sz val="10.5"/>
        <color theme="1"/>
        <rFont val="Calibri"/>
        <family val="2"/>
      </rPr>
      <t>Metical mozambicain</t>
    </r>
  </si>
  <si>
    <r>
      <rPr>
        <sz val="10.5"/>
        <color theme="1"/>
        <rFont val="Calibri"/>
        <family val="2"/>
      </rPr>
      <t>Dollar namibien</t>
    </r>
  </si>
  <si>
    <r>
      <rPr>
        <sz val="10.5"/>
        <color theme="1"/>
        <rFont val="Calibri"/>
        <family val="2"/>
      </rPr>
      <t>Naira  nigérian</t>
    </r>
  </si>
  <si>
    <r>
      <rPr>
        <sz val="10.5"/>
        <color theme="1"/>
        <rFont val="Calibri"/>
        <family val="2"/>
      </rPr>
      <t xml:space="preserve">Cordoba oro nicaraguayen </t>
    </r>
  </si>
  <si>
    <r>
      <rPr>
        <sz val="10.5"/>
        <color theme="1"/>
        <rFont val="Calibri"/>
        <family val="2"/>
      </rPr>
      <t>Couronne norvégienne</t>
    </r>
  </si>
  <si>
    <r>
      <rPr>
        <sz val="10.5"/>
        <color theme="1"/>
        <rFont val="Calibri"/>
        <family val="2"/>
      </rPr>
      <t>Roupie népalaise</t>
    </r>
  </si>
  <si>
    <r>
      <rPr>
        <sz val="10.5"/>
        <color theme="1"/>
        <rFont val="Calibri"/>
        <family val="2"/>
      </rPr>
      <t>Dollar néo-zélandais</t>
    </r>
  </si>
  <si>
    <r>
      <rPr>
        <sz val="10.5"/>
        <color theme="1"/>
        <rFont val="Calibri"/>
        <family val="2"/>
      </rPr>
      <t>Rial omanais</t>
    </r>
  </si>
  <si>
    <r>
      <rPr>
        <sz val="10.5"/>
        <color theme="1"/>
        <rFont val="Calibri"/>
        <family val="2"/>
      </rPr>
      <t>Peso philippin</t>
    </r>
  </si>
  <si>
    <r>
      <rPr>
        <sz val="10.5"/>
        <color theme="1"/>
        <rFont val="Calibri"/>
        <family val="2"/>
      </rPr>
      <t>Roupie pakistanaise</t>
    </r>
  </si>
  <si>
    <r>
      <rPr>
        <sz val="10.5"/>
        <color theme="1"/>
        <rFont val="Calibri"/>
        <family val="2"/>
      </rPr>
      <t>Zloty polonais</t>
    </r>
  </si>
  <si>
    <r>
      <rPr>
        <sz val="10.5"/>
        <color theme="1"/>
        <rFont val="Calibri"/>
        <family val="2"/>
      </rPr>
      <t>Leu roumain</t>
    </r>
  </si>
  <si>
    <r>
      <rPr>
        <sz val="10.5"/>
        <color theme="1"/>
        <rFont val="Calibri"/>
        <family val="2"/>
      </rPr>
      <t>Dinar serbe</t>
    </r>
  </si>
  <si>
    <r>
      <rPr>
        <sz val="10.5"/>
        <color theme="1"/>
        <rFont val="Calibri"/>
        <family val="2"/>
      </rPr>
      <t>Rouble russe</t>
    </r>
  </si>
  <si>
    <r>
      <rPr>
        <sz val="10.5"/>
        <color theme="1"/>
        <rFont val="Calibri"/>
        <family val="2"/>
      </rPr>
      <t>Franc rwandais</t>
    </r>
  </si>
  <si>
    <r>
      <rPr>
        <sz val="10.5"/>
        <color theme="1"/>
        <rFont val="Calibri"/>
        <family val="2"/>
      </rPr>
      <t>Rial saoudite</t>
    </r>
  </si>
  <si>
    <r>
      <rPr>
        <sz val="10.5"/>
        <color theme="1"/>
        <rFont val="Calibri"/>
        <family val="2"/>
      </rPr>
      <t>Dollar des Îles Salomon</t>
    </r>
  </si>
  <si>
    <r>
      <rPr>
        <sz val="10.5"/>
        <color theme="1"/>
        <rFont val="Calibri"/>
        <family val="2"/>
      </rPr>
      <t>Roupie seychelloise</t>
    </r>
  </si>
  <si>
    <r>
      <rPr>
        <sz val="10.5"/>
        <color theme="1"/>
        <rFont val="Calibri"/>
        <family val="2"/>
      </rPr>
      <t>Livre soudanaise</t>
    </r>
  </si>
  <si>
    <r>
      <rPr>
        <sz val="10.5"/>
        <color theme="1"/>
        <rFont val="Calibri"/>
        <family val="2"/>
      </rPr>
      <t>Couronne suédoise</t>
    </r>
  </si>
  <si>
    <r>
      <rPr>
        <sz val="10.5"/>
        <color theme="1"/>
        <rFont val="Calibri"/>
        <family val="2"/>
      </rPr>
      <t>Dollar de Singapour</t>
    </r>
  </si>
  <si>
    <r>
      <rPr>
        <sz val="10.5"/>
        <color theme="1"/>
        <rFont val="Calibri"/>
        <family val="2"/>
      </rPr>
      <t>Livre de Saint Hélène</t>
    </r>
  </si>
  <si>
    <r>
      <rPr>
        <sz val="10.5"/>
        <color theme="1"/>
        <rFont val="Calibri"/>
        <family val="2"/>
      </rPr>
      <t>Livre sud-soudanaise</t>
    </r>
  </si>
  <si>
    <r>
      <rPr>
        <sz val="10.5"/>
        <color theme="1"/>
        <rFont val="Calibri"/>
        <family val="2"/>
      </rPr>
      <t>STD</t>
    </r>
  </si>
  <si>
    <r>
      <rPr>
        <sz val="10.5"/>
        <color theme="1"/>
        <rFont val="Calibri"/>
        <family val="2"/>
      </rPr>
      <t>Dobra de Sao Tomé-et-Principe</t>
    </r>
  </si>
  <si>
    <r>
      <rPr>
        <sz val="10.5"/>
        <color theme="1"/>
        <rFont val="Calibri"/>
        <family val="2"/>
      </rPr>
      <t>Livre syrienne</t>
    </r>
  </si>
  <si>
    <t>Lilangeni swazi</t>
  </si>
  <si>
    <r>
      <rPr>
        <sz val="10.5"/>
        <color theme="1"/>
        <rFont val="Calibri"/>
        <family val="2"/>
      </rPr>
      <t>Baht thaïlandais</t>
    </r>
  </si>
  <si>
    <r>
      <rPr>
        <sz val="10.5"/>
        <color theme="1"/>
        <rFont val="Calibri"/>
        <family val="2"/>
      </rPr>
      <t>Nouveau manat turkmène</t>
    </r>
  </si>
  <si>
    <r>
      <rPr>
        <sz val="10.5"/>
        <color theme="1"/>
        <rFont val="Calibri"/>
        <family val="2"/>
      </rPr>
      <t>Pa’anga des Îles Tonga</t>
    </r>
  </si>
  <si>
    <r>
      <rPr>
        <sz val="10.5"/>
        <color theme="1"/>
        <rFont val="Calibri"/>
        <family val="2"/>
      </rPr>
      <t>Dollar de Trinité-et-Tobago</t>
    </r>
  </si>
  <si>
    <r>
      <rPr>
        <sz val="10.5"/>
        <color theme="1"/>
        <rFont val="Calibri"/>
        <family val="2"/>
      </rPr>
      <t>TVD</t>
    </r>
  </si>
  <si>
    <r>
      <rPr>
        <sz val="10.5"/>
        <color theme="1"/>
        <rFont val="Calibri"/>
        <family val="2"/>
      </rPr>
      <t>Dollar de Tuvalu</t>
    </r>
  </si>
  <si>
    <r>
      <rPr>
        <sz val="10.5"/>
        <color theme="1"/>
        <rFont val="Calibri"/>
        <family val="2"/>
      </rPr>
      <t>Hryvnia ukrainien</t>
    </r>
  </si>
  <si>
    <r>
      <rPr>
        <sz val="10.5"/>
        <color theme="1"/>
        <rFont val="Calibri"/>
        <family val="2"/>
      </rPr>
      <t xml:space="preserve">Peso uruguayen </t>
    </r>
  </si>
  <si>
    <r>
      <rPr>
        <sz val="10.5"/>
        <color theme="1"/>
        <rFont val="Calibri"/>
        <family val="2"/>
      </rPr>
      <t>Dong vietnamien</t>
    </r>
  </si>
  <si>
    <r>
      <rPr>
        <sz val="10.5"/>
        <color theme="1"/>
        <rFont val="Calibri"/>
        <family val="2"/>
      </rPr>
      <t>Vatu de Vanuatu</t>
    </r>
  </si>
  <si>
    <t>Franc CFA d’Afrique de l’Ouest</t>
  </si>
  <si>
    <r>
      <rPr>
        <sz val="10.5"/>
        <color theme="1"/>
        <rFont val="Calibri"/>
        <family val="2"/>
      </rPr>
      <t>Rial yéménite</t>
    </r>
  </si>
  <si>
    <r>
      <rPr>
        <sz val="10.5"/>
        <color theme="1"/>
        <rFont val="Calibri"/>
        <family val="2"/>
      </rPr>
      <t>Rand sud-africain</t>
    </r>
  </si>
  <si>
    <r>
      <rPr>
        <sz val="10.5"/>
        <color theme="1"/>
        <rFont val="Calibri"/>
        <family val="2"/>
      </rPr>
      <t>Kwacha zambien</t>
    </r>
  </si>
  <si>
    <r>
      <rPr>
        <b/>
        <sz val="10.5"/>
        <color theme="1"/>
        <rFont val="Calibri"/>
        <family val="2"/>
      </rPr>
      <t>Code de devise (ISO 4217)</t>
    </r>
  </si>
  <si>
    <r>
      <rPr>
        <b/>
        <sz val="10.5"/>
        <color theme="1"/>
        <rFont val="Calibri"/>
        <family val="2"/>
      </rPr>
      <t>Code numérique de devise (ISO 4217)</t>
    </r>
  </si>
  <si>
    <t>Franc CFA d’Afrique centrale</t>
  </si>
  <si>
    <r>
      <rPr>
        <sz val="10.5"/>
        <color theme="1"/>
        <rFont val="Calibri"/>
        <family val="2"/>
      </rPr>
      <t>Patca de Macao</t>
    </r>
  </si>
  <si>
    <t>Kosovo</t>
  </si>
  <si>
    <t>XK</t>
  </si>
  <si>
    <t>XKX</t>
  </si>
  <si>
    <r>
      <rPr>
        <b/>
        <sz val="10.5"/>
        <color theme="1"/>
        <rFont val="Calibri"/>
        <family val="2"/>
      </rPr>
      <t>Tableau 3 - Options de déclaration</t>
    </r>
  </si>
  <si>
    <r>
      <rPr>
        <b/>
        <sz val="10.5"/>
        <color theme="1"/>
        <rFont val="Calibri"/>
        <family val="2"/>
      </rPr>
      <t>Tableau 4 - Liste des codes de devise</t>
    </r>
  </si>
  <si>
    <r>
      <rPr>
        <b/>
        <sz val="10.5"/>
        <color theme="1"/>
        <rFont val="Calibri"/>
        <family val="2"/>
      </rPr>
      <t>Tableau 5 - Liste de matières premières</t>
    </r>
  </si>
  <si>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</si>
  <si>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</si>
  <si>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</si>
  <si>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</si>
  <si>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</si>
  <si>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</si>
  <si>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</si>
  <si>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</si>
  <si>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</si>
  <si>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</si>
  <si>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</si>
  <si>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</si>
  <si>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</si>
  <si>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</si>
  <si>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</si>
  <si>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</si>
  <si>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</si>
  <si>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</si>
  <si>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</si>
  <si>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</si>
  <si>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</si>
  <si>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</si>
  <si>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</si>
  <si>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</si>
  <si>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</si>
  <si>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</si>
  <si>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</si>
  <si>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</si>
  <si>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</si>
  <si>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</si>
  <si>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</si>
  <si>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</si>
  <si>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</si>
  <si>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</si>
  <si>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</si>
  <si>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</si>
  <si>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</si>
  <si>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</si>
  <si>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</si>
  <si>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</si>
  <si>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</si>
  <si>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</si>
  <si>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</si>
  <si>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</si>
  <si>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</si>
  <si>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</si>
  <si>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</si>
  <si>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</si>
  <si>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</si>
  <si>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</si>
  <si>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</si>
  <si>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</si>
  <si>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</si>
  <si>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</si>
  <si>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</si>
  <si>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</si>
  <si>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</si>
  <si>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</si>
  <si>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</si>
  <si>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</si>
  <si>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</si>
  <si>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</si>
  <si>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</si>
  <si>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</si>
  <si>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</si>
  <si>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</si>
  <si>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2 716</t>
  </si>
  <si>
    <t>7102</t>
  </si>
  <si>
    <t>7106</t>
  </si>
  <si>
    <t>7108</t>
  </si>
  <si>
    <r>
      <rPr>
        <b/>
        <sz val="11"/>
        <color theme="1"/>
        <rFont val="Calibri"/>
        <family val="2"/>
        <scheme val="minor"/>
      </rPr>
      <t>Code de produit HS</t>
    </r>
  </si>
  <si>
    <r>
      <rPr>
        <b/>
        <sz val="11"/>
        <color theme="1"/>
        <rFont val="Calibri"/>
        <family val="2"/>
        <scheme val="minor"/>
      </rPr>
      <t>Description de produit HS av. volume</t>
    </r>
  </si>
  <si>
    <r>
      <rPr>
        <b/>
        <sz val="10.5"/>
        <color theme="1"/>
        <rFont val="Calibri"/>
        <family val="2"/>
      </rPr>
      <t>Code GFS</t>
    </r>
  </si>
  <si>
    <t>Nom du flux de revenus</t>
  </si>
  <si>
    <t>Valeur des revenus</t>
  </si>
  <si>
    <t>1112E1</t>
  </si>
  <si>
    <t>1112E2</t>
  </si>
  <si>
    <t>112E</t>
  </si>
  <si>
    <t>Impôts sur la masse salariale et la force de travail</t>
  </si>
  <si>
    <t>113E</t>
  </si>
  <si>
    <t>Impôts sur la propriété</t>
  </si>
  <si>
    <t>1141E</t>
  </si>
  <si>
    <t>1142E</t>
  </si>
  <si>
    <t>114521E</t>
  </si>
  <si>
    <t>114522E</t>
  </si>
  <si>
    <t>11451E</t>
  </si>
  <si>
    <t>1151E</t>
  </si>
  <si>
    <t>1152E</t>
  </si>
  <si>
    <t>1153E1</t>
  </si>
  <si>
    <t>116E</t>
  </si>
  <si>
    <t>Autres impôts payés par les entreprises exploitant des ressources naturelles</t>
  </si>
  <si>
    <t>1212E</t>
  </si>
  <si>
    <t>Cotisations patronales à la sécurité sociale</t>
  </si>
  <si>
    <t>1412E1</t>
  </si>
  <si>
    <t>1412E2</t>
  </si>
  <si>
    <t>1413E</t>
  </si>
  <si>
    <t>1415E1</t>
  </si>
  <si>
    <t>1415E2</t>
  </si>
  <si>
    <t>1415E31</t>
  </si>
  <si>
    <t>1415E32</t>
  </si>
  <si>
    <t>1415E4</t>
  </si>
  <si>
    <t>1415E5</t>
  </si>
  <si>
    <t>1421E</t>
  </si>
  <si>
    <t>1422E</t>
  </si>
  <si>
    <t>143E</t>
  </si>
  <si>
    <t>144E1</t>
  </si>
  <si>
    <t>Transferts volontaires à l’État (donations)</t>
  </si>
  <si>
    <r>
      <rPr>
        <b/>
        <sz val="10.5"/>
        <color theme="1"/>
        <rFont val="Calibri"/>
        <family val="2"/>
      </rPr>
      <t>Codes GFS des flux de revenus issus des entreprises extractives</t>
    </r>
  </si>
  <si>
    <r>
      <rPr>
        <b/>
        <sz val="10.5"/>
        <color theme="1"/>
        <rFont val="Calibri"/>
        <family val="2"/>
      </rPr>
      <t>Tableau 6 - Codes/Classification GFS</t>
    </r>
  </si>
  <si>
    <r>
      <rPr>
        <b/>
        <sz val="10.5"/>
        <color theme="1"/>
        <rFont val="Calibri"/>
        <family val="2"/>
      </rPr>
      <t>Combiné</t>
    </r>
  </si>
  <si>
    <t>Impôts (11E)</t>
  </si>
  <si>
    <t>Impôts sur le revenu, le bénéfice et les plus-values</t>
  </si>
  <si>
    <t>Impôts sur la masse salariale et la force de travail (112E)</t>
  </si>
  <si>
    <t>Impôts sur la propriété (113E)</t>
  </si>
  <si>
    <t>Impôts sur les biens et services (114E)</t>
  </si>
  <si>
    <t>Taxes sur le commerce et les transactions au niveau international (115E)</t>
  </si>
  <si>
    <t>Autres impôts payés par les entreprises exploitant des ressources naturelles (116E)</t>
  </si>
  <si>
    <t>Cotisations sociales (12E)</t>
  </si>
  <si>
    <t>Cotisations patronales à la sécurité sociale (1212E)</t>
  </si>
  <si>
    <t>Autre revenu (14E)</t>
  </si>
  <si>
    <t>Revenu dégagé de la propriété (141E)</t>
  </si>
  <si>
    <t>Ventes de marchandises et de services (142E)</t>
  </si>
  <si>
    <t>Amendes, peines et dédits (143E)</t>
  </si>
  <si>
    <t>Transferts volontaires à l’État (donations) (144E1)</t>
  </si>
  <si>
    <t>GFS Niveau 1</t>
  </si>
  <si>
    <t>GFS Niveau 2</t>
  </si>
  <si>
    <t>GFS Niveau 3</t>
  </si>
  <si>
    <t>GFS Niveau 4</t>
  </si>
  <si>
    <r>
      <rPr>
        <b/>
        <sz val="10.5"/>
        <color theme="1"/>
        <rFont val="Calibri"/>
        <family val="2"/>
      </rPr>
      <t>Secteur (s)</t>
    </r>
  </si>
  <si>
    <t>Nom du projet</t>
  </si>
  <si>
    <t>Entité de l’État</t>
  </si>
  <si>
    <t>Nom du paiement</t>
  </si>
  <si>
    <t>Perçu par projet (O/N)</t>
  </si>
  <si>
    <t>Déclaré par projet (O/N)</t>
  </si>
  <si>
    <t>Commentaires</t>
  </si>
  <si>
    <t>Dividendes (1412E)</t>
  </si>
  <si>
    <t>Des entreprises d’État (1412E1)</t>
  </si>
  <si>
    <t>Provenant de la participation de l’État (1412E2)</t>
  </si>
  <si>
    <t>Retraits à partir du revenu de quasi-sociétés (1413E)</t>
  </si>
  <si>
    <t>Loyers (1415E)</t>
  </si>
  <si>
    <t>Primes (1415E2)</t>
  </si>
  <si>
    <t>Droits sur la production (en nature ou en espèces)(1415E3)</t>
  </si>
  <si>
    <t>Frais administratifs pour services gouvernementaux (1422E)</t>
  </si>
  <si>
    <t>Transferts obligatoires à l’État (infrastructures et autres éléments) (1415E4)</t>
  </si>
  <si>
    <t>Autres paiements de loyer (1415E5)</t>
  </si>
  <si>
    <t>Ventes de marchandises et de services par des entités de l’État (1421E)</t>
  </si>
  <si>
    <t>Impôts ordinaires sur le revenu, le bénéfice et les plus-values (1112E1)</t>
  </si>
  <si>
    <t>Impôts ordinaires sur le revenu, le bénéfice et les plus-values</t>
  </si>
  <si>
    <t>Impôts extraordinaires sur le revenu, le bénéfice et les plus-values</t>
  </si>
  <si>
    <t>Impôts généraux sur les biens et services (TVA, taxes sur les ventes, taxes sur le chiffre d’affaires)</t>
  </si>
  <si>
    <t>Droits d’accise (1142E)</t>
  </si>
  <si>
    <t>Droits d’accise</t>
  </si>
  <si>
    <t>Impôts sur l’usage de biens/permission d’utiliser des biens ou d’exécuter des activités (1145E)</t>
  </si>
  <si>
    <t>Droits de licence</t>
  </si>
  <si>
    <t>Taxes sur les émissions et la pollution</t>
  </si>
  <si>
    <t>Taxes sur les véhicules à moteur (11451E)</t>
  </si>
  <si>
    <t>Taxes sur les véhicules à moteur</t>
  </si>
  <si>
    <t>Droits de douane et autres droits d’importation (1151E)</t>
  </si>
  <si>
    <t>Droits de douane et autres droits d’importation</t>
  </si>
  <si>
    <t>Taxes sur les exportations (1152E)</t>
  </si>
  <si>
    <t>Taxes sur les exportations</t>
  </si>
  <si>
    <t>Bénéfices des monopoles fiscaux sur les ressources naturelles (1153E1)</t>
  </si>
  <si>
    <t>Bénéfices des monopoles fiscaux sur les ressources naturelles</t>
  </si>
  <si>
    <t>Des entreprises d’État</t>
  </si>
  <si>
    <t>Provenant de la participation de l’État</t>
  </si>
  <si>
    <t>Retraits à partir du revenu de quasi-sociétés</t>
  </si>
  <si>
    <t>Redevances</t>
  </si>
  <si>
    <t>Primes</t>
  </si>
  <si>
    <t>Livré/payé directement à l’État (1415E31)</t>
  </si>
  <si>
    <t>Livré/payé directement à l’État</t>
  </si>
  <si>
    <t>Livré/payé à une/des entreprise(s) d’État</t>
  </si>
  <si>
    <t>Transferts obligatoires à l’État (infrastructures et autres éléments)</t>
  </si>
  <si>
    <t>Autres paiements de loyer</t>
  </si>
  <si>
    <t>Ventes de marchandises et de services par des entités de l’État</t>
  </si>
  <si>
    <t>Frais administratifs pour services gouvernementaux</t>
  </si>
  <si>
    <r>
      <rPr>
        <b/>
        <sz val="10.5"/>
        <color theme="1"/>
        <rFont val="Calibri"/>
        <family val="2"/>
      </rPr>
      <t>Tableau 7 - Secteurs</t>
    </r>
  </si>
  <si>
    <t>Entreprise</t>
  </si>
  <si>
    <t>Devise de déclaration</t>
  </si>
  <si>
    <t>Étapes du projet</t>
  </si>
  <si>
    <r>
      <rPr>
        <b/>
        <sz val="10.5"/>
        <color theme="1"/>
        <rFont val="Calibri"/>
        <family val="2"/>
      </rPr>
      <t>Tableau 8 - Phases de projet</t>
    </r>
  </si>
  <si>
    <t>&lt;Sélectionner l’étape&gt;</t>
  </si>
  <si>
    <t>Prospection</t>
  </si>
  <si>
    <t>Développement</t>
  </si>
  <si>
    <r>
      <rPr>
        <sz val="10.5"/>
        <color theme="1"/>
        <rFont val="Calibri"/>
        <family val="2"/>
      </rPr>
      <t>Oui, divulgation systématique</t>
    </r>
  </si>
  <si>
    <t>Référence(s) de la convention juridique : contrat, licence, bail, concession,...</t>
  </si>
  <si>
    <t>AJOUTER UN SECTEUR</t>
  </si>
  <si>
    <t>Secteur</t>
  </si>
  <si>
    <t>USD</t>
  </si>
  <si>
    <t>Redevances (1415E1)</t>
  </si>
  <si>
    <t>Secteur</t>
  </si>
  <si>
    <t>Entité de l’État</t>
  </si>
  <si>
    <t>Valeur de revenus</t>
  </si>
  <si>
    <t>Oui</t>
  </si>
  <si>
    <r>
      <rPr>
        <b/>
        <sz val="10.5"/>
        <color theme="1"/>
        <rFont val="Calibri"/>
        <family val="2"/>
      </rPr>
      <t>Code ISO de devise (alpha 3)</t>
    </r>
  </si>
  <si>
    <r>
      <rPr>
        <b/>
        <sz val="10.5"/>
        <color theme="1"/>
        <rFont val="Calibri"/>
        <family val="2"/>
      </rPr>
      <t>Devise</t>
    </r>
  </si>
  <si>
    <t>Liste</t>
  </si>
  <si>
    <r>
      <rPr>
        <b/>
        <sz val="10.5"/>
        <color theme="1"/>
        <rFont val="Calibri"/>
        <family val="2"/>
      </rPr>
      <t>GFS Niveau 1</t>
    </r>
  </si>
  <si>
    <r>
      <rPr>
        <b/>
        <sz val="10.5"/>
        <color theme="1"/>
        <rFont val="Calibri"/>
        <family val="2"/>
      </rPr>
      <t>GFS Niveau 2</t>
    </r>
  </si>
  <si>
    <r>
      <rPr>
        <b/>
        <sz val="10.5"/>
        <color theme="1"/>
        <rFont val="Calibri"/>
        <family val="2"/>
      </rPr>
      <t>GFS Niveau 3</t>
    </r>
  </si>
  <si>
    <r>
      <rPr>
        <b/>
        <sz val="10.5"/>
        <color theme="1"/>
        <rFont val="Calibri"/>
        <family val="2"/>
      </rPr>
      <t>GFS Niveau 4</t>
    </r>
  </si>
  <si>
    <t>USD</t>
  </si>
  <si>
    <t>&lt;Sélectionner l’option&gt;</t>
  </si>
  <si>
    <t>Impôts ordinaires sur le revenu, le bénéfice et les plus-values (1112E1)</t>
  </si>
  <si>
    <t>Impôts ordinaires sur le revenu, le bénéfice et les plus-values (1112E1)</t>
  </si>
  <si>
    <t>&lt;Sélectionner le secteur&gt;</t>
  </si>
  <si>
    <t>Oui</t>
  </si>
  <si>
    <t>Impôts extraordinaires sur le revenu, le bénéfice et les plus-values (1112E2)</t>
  </si>
  <si>
    <t>Impôts (11E)</t>
  </si>
  <si>
    <t>Impôts sur le revenu, le bénéfice et les plus-values (111E)</t>
  </si>
  <si>
    <t>Impôts extraordinaires sur le revenu, le bénéfice et les plus-values (1112E2)</t>
  </si>
  <si>
    <t>Impôts extraordinaires sur le revenu, le bénéfice et les plus-values (1112E2)</t>
  </si>
  <si>
    <t>Pétrole</t>
  </si>
  <si>
    <t>Oui, à travers le rapportage ITIE</t>
  </si>
  <si>
    <t>Impôts (11E)</t>
  </si>
  <si>
    <t>Impôts sur la masse salariale et la force de travail (112E)</t>
  </si>
  <si>
    <t>Impôts sur la masse salariale et la force de travail (112E)</t>
  </si>
  <si>
    <t>Impôts sur la masse salariale et la force de travail (112E)</t>
  </si>
  <si>
    <t>Gaz</t>
  </si>
  <si>
    <t>Production</t>
  </si>
  <si>
    <t>Sans objet.</t>
  </si>
  <si>
    <t>Impôts (11E)</t>
  </si>
  <si>
    <t>Impôts sur la propriété (113E)</t>
  </si>
  <si>
    <t>Impôts sur la propriété (113E)</t>
  </si>
  <si>
    <t>Impôts sur la propriété (113E)</t>
  </si>
  <si>
    <t>Sans objet</t>
  </si>
  <si>
    <t>Non disponible</t>
  </si>
  <si>
    <t>Impôts généraux sur les biens et services (TVA, taxes sur les ventes, taxes sur le chiffre d’affaires)(1141E)</t>
  </si>
  <si>
    <t>Impôts (11E)</t>
  </si>
  <si>
    <t>Impôts généraux sur les biens et services (TVA, taxes sur les ventes, taxes sur le chiffre d’affaires (1141E)</t>
  </si>
  <si>
    <t>Impôts généraux sur les biens et services (TVA, taxes sur les ventes, taxes sur le chiffre d’affaires (1141E)</t>
  </si>
  <si>
    <t>Sans objet</t>
  </si>
  <si>
    <t>Autres</t>
  </si>
  <si>
    <t>USD</t>
  </si>
  <si>
    <t>Dollar des États-Unis</t>
  </si>
  <si>
    <t>Impôts (11E)</t>
  </si>
  <si>
    <t>Impôts sur les biens et services (114E)</t>
  </si>
  <si>
    <t>Droits d’accise (1142E)</t>
  </si>
  <si>
    <t>Droits d’accise (1142E)</t>
  </si>
  <si>
    <t>Pétrole &amp; Gaz</t>
  </si>
  <si>
    <t>Sans objet</t>
  </si>
  <si>
    <t>EUR</t>
  </si>
  <si>
    <t>Euro</t>
  </si>
  <si>
    <t>Droits de licence (114521E)</t>
  </si>
  <si>
    <t>Impôts (11E)</t>
  </si>
  <si>
    <t>Impôts sur les biens et services (114E)</t>
  </si>
  <si>
    <t>Droits de licence (114521E)</t>
  </si>
  <si>
    <t>Autres</t>
  </si>
  <si>
    <r>
      <rPr>
        <b/>
        <sz val="10.5"/>
        <color theme="0"/>
        <rFont val="Calibri"/>
        <family val="2"/>
      </rPr>
      <t>Code de devise (ISO 4217)</t>
    </r>
  </si>
  <si>
    <r>
      <rPr>
        <b/>
        <sz val="10.5"/>
        <color theme="0"/>
        <rFont val="Calibri"/>
        <family val="2"/>
      </rPr>
      <t>Code numérique de devise (ISO 4217)</t>
    </r>
  </si>
  <si>
    <r>
      <rPr>
        <b/>
        <sz val="10.5"/>
        <color theme="0"/>
        <rFont val="Calibri"/>
        <family val="2"/>
      </rPr>
      <t>Devise</t>
    </r>
  </si>
  <si>
    <t>Taxes sur les émissions et la pollution (114522E)</t>
  </si>
  <si>
    <t>Impôts (11E)</t>
  </si>
  <si>
    <t>Impôts sur les biens et services (114E)</t>
  </si>
  <si>
    <t>Impôts sur l’usage de biens/permission d’utiliser des biens ou d’exécuter des activités (1145E)</t>
  </si>
  <si>
    <t>Taxes sur les émissions et la pollution (114522E)</t>
  </si>
  <si>
    <t>Impôts (11E)</t>
  </si>
  <si>
    <t>Impôts sur les biens et services (114E)</t>
  </si>
  <si>
    <t>Impôts sur l’usage de biens/permission d’utiliser des biens ou d’exécuter des activités (1145E)</t>
  </si>
  <si>
    <t>Taxes sur les véhicules à moteur (11451E)</t>
  </si>
  <si>
    <t>XCD</t>
  </si>
  <si>
    <t>Dollar des Caraïbes orientales</t>
  </si>
  <si>
    <r>
      <rPr>
        <sz val="10.5"/>
        <color theme="1"/>
        <rFont val="Calibri"/>
        <family val="2"/>
      </rPr>
      <t>AFN</t>
    </r>
  </si>
  <si>
    <r>
      <rPr>
        <sz val="10.5"/>
        <color theme="1"/>
        <rFont val="Calibri"/>
        <family val="2"/>
      </rPr>
      <t>Afghani afghan</t>
    </r>
  </si>
  <si>
    <t>Impôts (11E)</t>
  </si>
  <si>
    <t>Droits de douane et autres droits d’importation (1151E)</t>
  </si>
  <si>
    <t>Droits de douane et autres droits d’importation (1151E)</t>
  </si>
  <si>
    <r>
      <rPr>
        <sz val="10.5"/>
        <color theme="1"/>
        <rFont val="Calibri"/>
        <family val="2"/>
      </rPr>
      <t>ALL</t>
    </r>
  </si>
  <si>
    <r>
      <rPr>
        <sz val="10.5"/>
        <color theme="1"/>
        <rFont val="Calibri"/>
        <family val="2"/>
      </rPr>
      <t>Lek albanais</t>
    </r>
  </si>
  <si>
    <t>Impôts (11E)</t>
  </si>
  <si>
    <t>Taxes sur le commerce et les transactions au niveau international (115E)</t>
  </si>
  <si>
    <t>Taxes sur les exportations (1152E)</t>
  </si>
  <si>
    <t>Taxes sur les exportations (1152E)</t>
  </si>
  <si>
    <r>
      <rPr>
        <sz val="10.5"/>
        <color theme="1"/>
        <rFont val="Calibri"/>
        <family val="2"/>
      </rPr>
      <t>AMD</t>
    </r>
  </si>
  <si>
    <r>
      <rPr>
        <sz val="10.5"/>
        <color theme="1"/>
        <rFont val="Calibri"/>
        <family val="2"/>
      </rPr>
      <t>Dram arménien</t>
    </r>
  </si>
  <si>
    <t>Impôts (11E)</t>
  </si>
  <si>
    <t>Taxes sur le commerce et les transactions au niveau international (115E)</t>
  </si>
  <si>
    <t>Bénéfices des monopoles fiscaux sur les ressources naturelles (1153E1)</t>
  </si>
  <si>
    <t>Bénéfices des monopoles fiscaux sur les ressources naturelles (1153E1)</t>
  </si>
  <si>
    <t>Pétrole brut, volume</t>
  </si>
  <si>
    <t>Autres impôts payés par les entreprises exploitant des ressources naturelles (116E)</t>
  </si>
  <si>
    <t>Impôts (11E)</t>
  </si>
  <si>
    <t>Autres impôts payés par les entreprises exploitant des ressources naturelles (116E)</t>
  </si>
  <si>
    <t>Autres impôts payés par les entreprises exploitant des ressources naturelles (116E)</t>
  </si>
  <si>
    <t>Autres impôts payés par les entreprises exploitant des ressources naturelles (116E)</t>
  </si>
  <si>
    <r>
      <rPr>
        <sz val="10.5"/>
        <color theme="1"/>
        <rFont val="Calibri"/>
        <family val="2"/>
      </rPr>
      <t>AOA</t>
    </r>
  </si>
  <si>
    <r>
      <rPr>
        <sz val="10.5"/>
        <color theme="1"/>
        <rFont val="Calibri"/>
        <family val="2"/>
      </rPr>
      <t>Kwanza angolais</t>
    </r>
  </si>
  <si>
    <t>Cotisations patronales à la sécurité sociale (1212E)</t>
  </si>
  <si>
    <t>Cotisations patronales à la sécurité sociale (1212E)</t>
  </si>
  <si>
    <t>Cotisations patronales à la sécurité sociale (1212E)</t>
  </si>
  <si>
    <t>EUR</t>
  </si>
  <si>
    <t>Euro</t>
  </si>
  <si>
    <r>
      <rPr>
        <sz val="10.5"/>
        <color theme="1"/>
        <rFont val="Calibri"/>
        <family val="2"/>
      </rPr>
      <t>ARS</t>
    </r>
  </si>
  <si>
    <r>
      <rPr>
        <sz val="10.5"/>
        <color theme="1"/>
        <rFont val="Calibri"/>
        <family val="2"/>
      </rPr>
      <t>Peso argentin</t>
    </r>
  </si>
  <si>
    <t>Des entreprises d’État (1412E1)</t>
  </si>
  <si>
    <r>
      <rPr>
        <sz val="10.5"/>
        <color theme="1"/>
        <rFont val="Calibri"/>
        <family val="2"/>
      </rPr>
      <t>AUD</t>
    </r>
  </si>
  <si>
    <r>
      <rPr>
        <sz val="10.5"/>
        <color theme="1"/>
        <rFont val="Calibri"/>
        <family val="2"/>
      </rPr>
      <t>Dollar australien</t>
    </r>
  </si>
  <si>
    <t>Autre revenu (14E)</t>
  </si>
  <si>
    <t>Revenu dégagé de la propriété (141E)</t>
  </si>
  <si>
    <t>Dividendes (1412E)</t>
  </si>
  <si>
    <t>Provenant de la participation de l’État (1412E2)</t>
  </si>
  <si>
    <r>
      <rPr>
        <sz val="10.5"/>
        <color theme="1"/>
        <rFont val="Calibri"/>
        <family val="2"/>
      </rPr>
      <t>AWG</t>
    </r>
  </si>
  <si>
    <r>
      <rPr>
        <sz val="10.5"/>
        <color theme="1"/>
        <rFont val="Calibri"/>
        <family val="2"/>
      </rPr>
      <t>Florin d’Aruba</t>
    </r>
  </si>
  <si>
    <t>Autre revenu (14E)</t>
  </si>
  <si>
    <t>Revenu dégagé de la propriété (141E)</t>
  </si>
  <si>
    <t>Retraits à partir du revenu de quasi-sociétés (1413E)</t>
  </si>
  <si>
    <t>Retraits à partir du revenu de quasi-sociétés (1413E)</t>
  </si>
  <si>
    <r>
      <rPr>
        <sz val="10.5"/>
        <color theme="1"/>
        <rFont val="Calibri"/>
        <family val="2"/>
      </rPr>
      <t>AZN</t>
    </r>
  </si>
  <si>
    <r>
      <rPr>
        <sz val="10.5"/>
        <color theme="1"/>
        <rFont val="Calibri"/>
        <family val="2"/>
      </rPr>
      <t>Manat azéri</t>
    </r>
  </si>
  <si>
    <t>Redevances (1415E1)</t>
  </si>
  <si>
    <t>Autre revenu (14E)</t>
  </si>
  <si>
    <t>Revenu dégagé de la propriété (141E)</t>
  </si>
  <si>
    <t>Redevances (1415E1)</t>
  </si>
  <si>
    <t>Autre revenu (14E)</t>
  </si>
  <si>
    <t>Revenu dégagé de la propriété (141E)</t>
  </si>
  <si>
    <t>Loyers (1415E)</t>
  </si>
  <si>
    <t>Primes (1415E2)</t>
  </si>
  <si>
    <r>
      <rPr>
        <sz val="10.5"/>
        <color theme="1"/>
        <rFont val="Calibri"/>
        <family val="2"/>
      </rPr>
      <t>BBD</t>
    </r>
  </si>
  <si>
    <r>
      <rPr>
        <sz val="10.5"/>
        <color theme="1"/>
        <rFont val="Calibri"/>
        <family val="2"/>
      </rPr>
      <t>Dollar de la Barbade</t>
    </r>
  </si>
  <si>
    <t>Autre revenu (14E)</t>
  </si>
  <si>
    <t>Revenu dégagé de la propriété (141E)</t>
  </si>
  <si>
    <t>Loyers (1415E)</t>
  </si>
  <si>
    <r>
      <rPr>
        <sz val="10.5"/>
        <color theme="1"/>
        <rFont val="Calibri"/>
        <family val="2"/>
      </rPr>
      <t>BDT</t>
    </r>
  </si>
  <si>
    <r>
      <rPr>
        <sz val="10.5"/>
        <color theme="1"/>
        <rFont val="Calibri"/>
        <family val="2"/>
      </rPr>
      <t>Taka bangladeshi</t>
    </r>
  </si>
  <si>
    <t>Autre revenu (14E)</t>
  </si>
  <si>
    <t>Revenu dégagé de la propriété (141E)</t>
  </si>
  <si>
    <t>Loyers (1415E)</t>
  </si>
  <si>
    <t>Droits sur la production (en nature ou en espèces)(1415E3)</t>
  </si>
  <si>
    <t>EUR</t>
  </si>
  <si>
    <t>Euro</t>
  </si>
  <si>
    <t>Autre revenu (14E)</t>
  </si>
  <si>
    <t>Revenu dégagé de la propriété (141E)</t>
  </si>
  <si>
    <t>Loyers (1415E)</t>
  </si>
  <si>
    <t>Transferts obligatoires à l’État (infrastructures et autres éléments) (1415E4)</t>
  </si>
  <si>
    <r>
      <rPr>
        <sz val="10.5"/>
        <color theme="1"/>
        <rFont val="Calibri"/>
        <family val="2"/>
      </rPr>
      <t>BHD</t>
    </r>
  </si>
  <si>
    <r>
      <rPr>
        <sz val="10.5"/>
        <color theme="1"/>
        <rFont val="Calibri"/>
        <family val="2"/>
      </rPr>
      <t>Dinar de Bahreïn</t>
    </r>
  </si>
  <si>
    <t>Autre revenu (14E)</t>
  </si>
  <si>
    <t>Revenu dégagé de la propriété (141E)</t>
  </si>
  <si>
    <t>Loyers (1415E)</t>
  </si>
  <si>
    <t>Autres paiements de loyer (1415E5)</t>
  </si>
  <si>
    <t>Autre revenu (14E)</t>
  </si>
  <si>
    <t>Ventes de marchandises et de services par des entités de l’État (1421E)</t>
  </si>
  <si>
    <t>Ventes de marchandises et de services par des entités de l’État (1421E)</t>
  </si>
  <si>
    <r>
      <rPr>
        <sz val="10.5"/>
        <color theme="1"/>
        <rFont val="Calibri"/>
        <family val="2"/>
      </rPr>
      <t>BMD</t>
    </r>
  </si>
  <si>
    <r>
      <rPr>
        <sz val="10.5"/>
        <color theme="1"/>
        <rFont val="Calibri"/>
        <family val="2"/>
      </rPr>
      <t>Dollar des Bermudes</t>
    </r>
  </si>
  <si>
    <t>Autre revenu (14E)</t>
  </si>
  <si>
    <t>Ventes de marchandises et de services (142E)</t>
  </si>
  <si>
    <t>Frais administratifs pour services gouvernementaux (1422E)</t>
  </si>
  <si>
    <t>Frais administratifs pour services gouvernementaux (1422E)</t>
  </si>
  <si>
    <t>BTN</t>
  </si>
  <si>
    <t>Autre revenu (14E)</t>
  </si>
  <si>
    <r>
      <rPr>
        <sz val="10.5"/>
        <color theme="1"/>
        <rFont val="Calibri"/>
        <family val="2"/>
      </rPr>
      <t>BOB</t>
    </r>
  </si>
  <si>
    <r>
      <rPr>
        <sz val="10.5"/>
        <color theme="1"/>
        <rFont val="Calibri"/>
        <family val="2"/>
      </rPr>
      <t>Boliviano bolivien</t>
    </r>
  </si>
  <si>
    <t>Autre revenu (14E)</t>
  </si>
  <si>
    <t>Transferts volontaires à l’État (donations)(144E1)</t>
  </si>
  <si>
    <t>Transferts volontaires à l’État (donations)(144E1)</t>
  </si>
  <si>
    <t>Transferts volontaires à l’État (donations)(144E1)</t>
  </si>
  <si>
    <t>BAM</t>
  </si>
  <si>
    <t>Mark convertible de Bosnie-Herzégovine</t>
  </si>
  <si>
    <t>&lt;Sélectionner à partir du menu&gt;</t>
  </si>
  <si>
    <t>&lt;Sélectionner à partir du menu&gt;</t>
  </si>
  <si>
    <t>&lt;Sélectionner à partir du menu&gt;</t>
  </si>
  <si>
    <t>&lt;Sélectionner à partir du menu&gt;</t>
  </si>
  <si>
    <t>&lt;Sélectionner à partir du menu&gt;</t>
  </si>
  <si>
    <t>&lt;Sélectionner à partir du menu&gt;</t>
  </si>
  <si>
    <t>&lt;Sélectionner à partir du menu&gt;</t>
  </si>
  <si>
    <r>
      <rPr>
        <sz val="10.5"/>
        <color theme="1"/>
        <rFont val="Calibri"/>
        <family val="2"/>
      </rPr>
      <t>BSD</t>
    </r>
  </si>
  <si>
    <r>
      <rPr>
        <sz val="10.5"/>
        <color theme="1"/>
        <rFont val="Calibri"/>
        <family val="2"/>
      </rPr>
      <t>Dollar bahamien</t>
    </r>
  </si>
  <si>
    <t>BRL</t>
  </si>
  <si>
    <t>Réal brésilien</t>
  </si>
  <si>
    <r>
      <rPr>
        <sz val="10.5"/>
        <color theme="1"/>
        <rFont val="Calibri"/>
        <family val="2"/>
      </rPr>
      <t>BTN</t>
    </r>
  </si>
  <si>
    <t>USD</t>
  </si>
  <si>
    <t>Dollar des États-Unis</t>
  </si>
  <si>
    <r>
      <rPr>
        <sz val="10.5"/>
        <color theme="1"/>
        <rFont val="Calibri"/>
        <family val="2"/>
      </rPr>
      <t>BWP</t>
    </r>
  </si>
  <si>
    <r>
      <rPr>
        <sz val="10.5"/>
        <color theme="1"/>
        <rFont val="Calibri"/>
        <family val="2"/>
      </rPr>
      <t>Pula du Botswana</t>
    </r>
  </si>
  <si>
    <t>USD</t>
  </si>
  <si>
    <t>Dollar des États-Unis</t>
  </si>
  <si>
    <r>
      <rPr>
        <sz val="10.5"/>
        <color theme="1"/>
        <rFont val="Calibri"/>
        <family val="2"/>
      </rPr>
      <t>BYR</t>
    </r>
  </si>
  <si>
    <r>
      <rPr>
        <sz val="10.5"/>
        <color theme="1"/>
        <rFont val="Calibri"/>
        <family val="2"/>
      </rPr>
      <t>Rouble de Belarus</t>
    </r>
  </si>
  <si>
    <t>BND</t>
  </si>
  <si>
    <t>Dollar de Brunei</t>
  </si>
  <si>
    <r>
      <rPr>
        <sz val="10.5"/>
        <color theme="1"/>
        <rFont val="Calibri"/>
        <family val="2"/>
      </rPr>
      <t>BZD</t>
    </r>
  </si>
  <si>
    <r>
      <rPr>
        <sz val="10.5"/>
        <color theme="1"/>
        <rFont val="Calibri"/>
        <family val="2"/>
      </rPr>
      <t>Dollar de Belize</t>
    </r>
  </si>
  <si>
    <t>BGN</t>
  </si>
  <si>
    <t>Lev bulgare (ancien)</t>
  </si>
  <si>
    <t>XOF</t>
  </si>
  <si>
    <t>Franc CFA d’Afrique de l’Ouest</t>
  </si>
  <si>
    <t>BIF</t>
  </si>
  <si>
    <t>Franc du Burundi</t>
  </si>
  <si>
    <t>Gaz naturel, volume</t>
  </si>
  <si>
    <t>CAD</t>
  </si>
  <si>
    <t>Dollar canadien</t>
  </si>
  <si>
    <t>XAF</t>
  </si>
  <si>
    <t>Franc CFA d’Afrique centrale</t>
  </si>
  <si>
    <r>
      <rPr>
        <sz val="10.5"/>
        <color theme="1"/>
        <rFont val="Calibri"/>
        <family val="2"/>
      </rPr>
      <t>CVE</t>
    </r>
  </si>
  <si>
    <r>
      <rPr>
        <sz val="10.5"/>
        <color theme="1"/>
        <rFont val="Calibri"/>
        <family val="2"/>
      </rPr>
      <t>Escudo cap-verdien</t>
    </r>
  </si>
  <si>
    <t>XAF</t>
  </si>
  <si>
    <t>Franc CFA d’Afrique centrale</t>
  </si>
  <si>
    <t>CLF</t>
  </si>
  <si>
    <t>CNH</t>
  </si>
  <si>
    <t>Yuan renminbi chinois (off-shore)</t>
  </si>
  <si>
    <t>AUD</t>
  </si>
  <si>
    <t>Dollar australien</t>
  </si>
  <si>
    <t>AUD</t>
  </si>
  <si>
    <t>Dollar australien</t>
  </si>
  <si>
    <r>
      <rPr>
        <sz val="10.5"/>
        <color theme="1"/>
        <rFont val="Calibri"/>
        <family val="2"/>
      </rPr>
      <t>DZD</t>
    </r>
  </si>
  <si>
    <r>
      <rPr>
        <sz val="10.5"/>
        <color theme="1"/>
        <rFont val="Calibri"/>
        <family val="2"/>
      </rPr>
      <t>Dinar algérien</t>
    </r>
  </si>
  <si>
    <t>COP</t>
  </si>
  <si>
    <t>Peso colombien</t>
  </si>
  <si>
    <t>CRC</t>
  </si>
  <si>
    <t>Colon costaricain</t>
  </si>
  <si>
    <t>XOF</t>
  </si>
  <si>
    <t>Franc CFA d’Afrique de l’Ouest</t>
  </si>
  <si>
    <r>
      <rPr>
        <sz val="10.5"/>
        <color theme="1"/>
        <rFont val="Calibri"/>
        <family val="2"/>
      </rPr>
      <t>EUR</t>
    </r>
  </si>
  <si>
    <r>
      <rPr>
        <sz val="10.5"/>
        <color theme="1"/>
        <rFont val="Calibri"/>
        <family val="2"/>
      </rPr>
      <t>Euro</t>
    </r>
  </si>
  <si>
    <t>CUC</t>
  </si>
  <si>
    <t>Peso cubain convertible</t>
  </si>
  <si>
    <t>EUR</t>
  </si>
  <si>
    <t>Euro</t>
  </si>
  <si>
    <t>CZK</t>
  </si>
  <si>
    <t>Couronne tchèque</t>
  </si>
  <si>
    <t>CDF</t>
  </si>
  <si>
    <t>Franc congolais</t>
  </si>
  <si>
    <t>DKK</t>
  </si>
  <si>
    <t>Couronne danoise</t>
  </si>
  <si>
    <t>DJF</t>
  </si>
  <si>
    <t>Franc djiboutien</t>
  </si>
  <si>
    <t>XCD</t>
  </si>
  <si>
    <t>Dollar des Caraïbes orientales</t>
  </si>
  <si>
    <t>DOP</t>
  </si>
  <si>
    <t>Peso dominicain</t>
  </si>
  <si>
    <t>USD</t>
  </si>
  <si>
    <t>Dollar des États-Unis</t>
  </si>
  <si>
    <t>EGP</t>
  </si>
  <si>
    <t>Livre égyptienne</t>
  </si>
  <si>
    <t>USD</t>
  </si>
  <si>
    <t>Dollar des États-Unis</t>
  </si>
  <si>
    <t>XAF</t>
  </si>
  <si>
    <t>Franc CFA d’Afrique centrale</t>
  </si>
  <si>
    <t>ERN</t>
  </si>
  <si>
    <t>Nakfa érythréen</t>
  </si>
  <si>
    <r>
      <rPr>
        <sz val="10.5"/>
        <color theme="1"/>
        <rFont val="Calibri"/>
        <family val="2"/>
      </rPr>
      <t>HRK</t>
    </r>
  </si>
  <si>
    <r>
      <rPr>
        <sz val="10.5"/>
        <color theme="1"/>
        <rFont val="Calibri"/>
        <family val="2"/>
      </rPr>
      <t>Kuna croate</t>
    </r>
  </si>
  <si>
    <t>EUR</t>
  </si>
  <si>
    <t>Euro</t>
  </si>
  <si>
    <t>ETB</t>
  </si>
  <si>
    <t>Birr éthiopien</t>
  </si>
  <si>
    <t>FKP</t>
  </si>
  <si>
    <t>Livre des Malouines</t>
  </si>
  <si>
    <t>DKK</t>
  </si>
  <si>
    <t>Couronne danoise</t>
  </si>
  <si>
    <t>FJD</t>
  </si>
  <si>
    <t>Dollar fidjien</t>
  </si>
  <si>
    <t>EUR</t>
  </si>
  <si>
    <t>Euro</t>
  </si>
  <si>
    <t>EUR</t>
  </si>
  <si>
    <t>Euro</t>
  </si>
  <si>
    <t>EUR</t>
  </si>
  <si>
    <t>Euro</t>
  </si>
  <si>
    <t>EUR</t>
  </si>
  <si>
    <t>Euro</t>
  </si>
  <si>
    <t>EUR</t>
  </si>
  <si>
    <t>Euro</t>
  </si>
  <si>
    <t>XAF</t>
  </si>
  <si>
    <t>Franc CFA d’Afrique centrale</t>
  </si>
  <si>
    <t>GMD</t>
  </si>
  <si>
    <t>Dalasi gambien</t>
  </si>
  <si>
    <t>GEL</t>
  </si>
  <si>
    <t>Lari géorgien</t>
  </si>
  <si>
    <t>EUR</t>
  </si>
  <si>
    <t>Euro</t>
  </si>
  <si>
    <t>GHS</t>
  </si>
  <si>
    <t>Cedi ghanéen</t>
  </si>
  <si>
    <r>
      <rPr>
        <sz val="10.5"/>
        <color theme="1"/>
        <rFont val="Calibri"/>
        <family val="2"/>
      </rPr>
      <t>KHR</t>
    </r>
  </si>
  <si>
    <r>
      <rPr>
        <sz val="10.5"/>
        <color theme="1"/>
        <rFont val="Calibri"/>
        <family val="2"/>
      </rPr>
      <t>Riel cambodgien</t>
    </r>
  </si>
  <si>
    <t>GIP</t>
  </si>
  <si>
    <t>Livre de Gibraltar</t>
  </si>
  <si>
    <r>
      <rPr>
        <sz val="10.5"/>
        <color theme="1"/>
        <rFont val="Calibri"/>
        <family val="2"/>
      </rPr>
      <t>KMF</t>
    </r>
  </si>
  <si>
    <r>
      <rPr>
        <sz val="10.5"/>
        <color theme="1"/>
        <rFont val="Calibri"/>
        <family val="2"/>
      </rPr>
      <t>Franc comorien</t>
    </r>
  </si>
  <si>
    <t>EUR</t>
  </si>
  <si>
    <t>Euro</t>
  </si>
  <si>
    <t>DKK</t>
  </si>
  <si>
    <t>Couronne danoise</t>
  </si>
  <si>
    <t>XCD</t>
  </si>
  <si>
    <t>Dollar des Caraïbes orientales</t>
  </si>
  <si>
    <t>EUR</t>
  </si>
  <si>
    <t>Euro</t>
  </si>
  <si>
    <r>
      <rPr>
        <sz val="10.5"/>
        <color theme="1"/>
        <rFont val="Calibri"/>
        <family val="2"/>
      </rPr>
      <t>KYD</t>
    </r>
  </si>
  <si>
    <r>
      <rPr>
        <sz val="10.5"/>
        <color theme="1"/>
        <rFont val="Calibri"/>
        <family val="2"/>
      </rPr>
      <t>Dollar des Îles Caïman</t>
    </r>
  </si>
  <si>
    <t>USD</t>
  </si>
  <si>
    <t>Dollar des États-Unis</t>
  </si>
  <si>
    <t>GTQ</t>
  </si>
  <si>
    <t>Quetzal guatémaltèque</t>
  </si>
  <si>
    <t>GGP</t>
  </si>
  <si>
    <t>Livre</t>
  </si>
  <si>
    <t>GNF</t>
  </si>
  <si>
    <t>Franc guinéen</t>
  </si>
  <si>
    <t>XOF</t>
  </si>
  <si>
    <t>Franc CFA d’Afrique de l’Ouest</t>
  </si>
  <si>
    <t>GYD</t>
  </si>
  <si>
    <t>Dollar guyanais</t>
  </si>
  <si>
    <t>HTG</t>
  </si>
  <si>
    <t>Gourde haïtienne</t>
  </si>
  <si>
    <t>HNL</t>
  </si>
  <si>
    <t>Lempira hondurien</t>
  </si>
  <si>
    <t>HKD</t>
  </si>
  <si>
    <t>Dollar de Hong Kong</t>
  </si>
  <si>
    <t>HUF</t>
  </si>
  <si>
    <t>Forint hongrois</t>
  </si>
  <si>
    <t>ISK</t>
  </si>
  <si>
    <t>Couronne islandaise</t>
  </si>
  <si>
    <t>INR</t>
  </si>
  <si>
    <t>Roupie indienne</t>
  </si>
  <si>
    <t>IDR</t>
  </si>
  <si>
    <t>Roupie indonésienne</t>
  </si>
  <si>
    <t>IRR</t>
  </si>
  <si>
    <t>Rial iranien</t>
  </si>
  <si>
    <t>IQD</t>
  </si>
  <si>
    <t>Dinar irakien</t>
  </si>
  <si>
    <t>EUR</t>
  </si>
  <si>
    <t>Euro</t>
  </si>
  <si>
    <t>IMP</t>
  </si>
  <si>
    <t>Livre de l’Île de Man</t>
  </si>
  <si>
    <t>ILS</t>
  </si>
  <si>
    <t>Nouveau shekel israélien</t>
  </si>
  <si>
    <t>EUR</t>
  </si>
  <si>
    <t>Euro</t>
  </si>
  <si>
    <t>JMD</t>
  </si>
  <si>
    <t>Dollar de la Jamaïque</t>
  </si>
  <si>
    <t>JPY</t>
  </si>
  <si>
    <t>Yen japonais</t>
  </si>
  <si>
    <t>JEP</t>
  </si>
  <si>
    <t>Livre de Jersey</t>
  </si>
  <si>
    <t>JOD</t>
  </si>
  <si>
    <t>Dinar jordanien</t>
  </si>
  <si>
    <t>KZT</t>
  </si>
  <si>
    <t>Tenge kazakh</t>
  </si>
  <si>
    <t>KES</t>
  </si>
  <si>
    <t>Shilling kenyan</t>
  </si>
  <si>
    <t>KPW</t>
  </si>
  <si>
    <t>Won nord-coréen</t>
  </si>
  <si>
    <t>KRW</t>
  </si>
  <si>
    <t>Won sud-coréen</t>
  </si>
  <si>
    <t>EUR</t>
  </si>
  <si>
    <t>Euro</t>
  </si>
  <si>
    <t>KWD</t>
  </si>
  <si>
    <t>KGS</t>
  </si>
  <si>
    <t>Sum kirghize</t>
  </si>
  <si>
    <t>LAK</t>
  </si>
  <si>
    <t>Kip laotien</t>
  </si>
  <si>
    <t>EUR</t>
  </si>
  <si>
    <t>Euro</t>
  </si>
  <si>
    <t>LBP</t>
  </si>
  <si>
    <t>Livre libanaise</t>
  </si>
  <si>
    <t>LSL</t>
  </si>
  <si>
    <t>Loti du Lesotho</t>
  </si>
  <si>
    <t>LRD</t>
  </si>
  <si>
    <t>Dollar du Libéria</t>
  </si>
  <si>
    <t>LYD</t>
  </si>
  <si>
    <t>Dinar libyen</t>
  </si>
  <si>
    <t>CHF</t>
  </si>
  <si>
    <t>Franc suisse</t>
  </si>
  <si>
    <t>EUR</t>
  </si>
  <si>
    <t>Euro</t>
  </si>
  <si>
    <t>EUR</t>
  </si>
  <si>
    <t>Euro</t>
  </si>
  <si>
    <t>MOP</t>
  </si>
  <si>
    <t>Patca de Macao</t>
  </si>
  <si>
    <t>MKD</t>
  </si>
  <si>
    <t>MKD</t>
  </si>
  <si>
    <t>Denar macédonien</t>
  </si>
  <si>
    <t>MGA</t>
  </si>
  <si>
    <t>Ariary malgache</t>
  </si>
  <si>
    <t>MWK</t>
  </si>
  <si>
    <t>Kwacha du Malawi</t>
  </si>
  <si>
    <t>MYR</t>
  </si>
  <si>
    <t>Ringgit malais</t>
  </si>
  <si>
    <t>MVR</t>
  </si>
  <si>
    <t>Rufiyaa des Maldives</t>
  </si>
  <si>
    <t>XOF</t>
  </si>
  <si>
    <t>Franc CFA d’Afrique de l’Ouest</t>
  </si>
  <si>
    <t>EUR</t>
  </si>
  <si>
    <t>Euro</t>
  </si>
  <si>
    <t>USD</t>
  </si>
  <si>
    <t>Dollar des États-Unis</t>
  </si>
  <si>
    <t>EUR</t>
  </si>
  <si>
    <t>Euro</t>
  </si>
  <si>
    <t>MRO</t>
  </si>
  <si>
    <t>Ouguiya mauritanien</t>
  </si>
  <si>
    <t>MUR</t>
  </si>
  <si>
    <t>Roupie mauricienne</t>
  </si>
  <si>
    <t>EUR</t>
  </si>
  <si>
    <t>Euro</t>
  </si>
  <si>
    <r>
      <rPr>
        <sz val="10.5"/>
        <color theme="1"/>
        <rFont val="Calibri"/>
        <family val="2"/>
      </rPr>
      <t>SZL</t>
    </r>
  </si>
  <si>
    <r>
      <rPr>
        <sz val="10.5"/>
        <color theme="1"/>
        <rFont val="Calibri"/>
        <family val="2"/>
      </rPr>
      <t>Lilangeni swazi</t>
    </r>
  </si>
  <si>
    <t>MXN</t>
  </si>
  <si>
    <t>Peso mexicain</t>
  </si>
  <si>
    <t>USD</t>
  </si>
  <si>
    <t>Dollar des États-Unis</t>
  </si>
  <si>
    <t>MDL</t>
  </si>
  <si>
    <t>Leu moldave</t>
  </si>
  <si>
    <t>EUR</t>
  </si>
  <si>
    <t>Euro</t>
  </si>
  <si>
    <t>MNT</t>
  </si>
  <si>
    <t>Tugrik mongole</t>
  </si>
  <si>
    <t>EUR</t>
  </si>
  <si>
    <t>Euro</t>
  </si>
  <si>
    <t>XCD</t>
  </si>
  <si>
    <t>Dollar des Caraïbes orientales</t>
  </si>
  <si>
    <t>MAD</t>
  </si>
  <si>
    <t>Dirham marocain</t>
  </si>
  <si>
    <t>MZN</t>
  </si>
  <si>
    <t>Metical mozambicain</t>
  </si>
  <si>
    <t>MMK</t>
  </si>
  <si>
    <t>Kyat birman</t>
  </si>
  <si>
    <t>NAD</t>
  </si>
  <si>
    <t>Dollar namibien</t>
  </si>
  <si>
    <t>NPR</t>
  </si>
  <si>
    <t>Roupie népalaise</t>
  </si>
  <si>
    <r>
      <rPr>
        <sz val="10.5"/>
        <color theme="1"/>
        <rFont val="Calibri"/>
        <family val="2"/>
      </rPr>
      <t>USD</t>
    </r>
  </si>
  <si>
    <r>
      <rPr>
        <sz val="10.5"/>
        <color theme="1"/>
        <rFont val="Calibri"/>
        <family val="2"/>
      </rPr>
      <t>Dollar des États-Unis</t>
    </r>
  </si>
  <si>
    <t>EUR</t>
  </si>
  <si>
    <t>Euro</t>
  </si>
  <si>
    <r>
      <rPr>
        <sz val="10.5"/>
        <color theme="1"/>
        <rFont val="Calibri"/>
        <family val="2"/>
      </rPr>
      <t>USD</t>
    </r>
  </si>
  <si>
    <t>ANG</t>
  </si>
  <si>
    <t>Florin des Antilles néerlandaises</t>
  </si>
  <si>
    <t>NZD</t>
  </si>
  <si>
    <t>Dollar néo-zélandaise</t>
  </si>
  <si>
    <t>NIO</t>
  </si>
  <si>
    <t xml:space="preserve">Cordoba oro nicaraguayen </t>
  </si>
  <si>
    <t>XOF</t>
  </si>
  <si>
    <t>Franc CFA d’Afrique de l’Ouest</t>
  </si>
  <si>
    <t>NGN</t>
  </si>
  <si>
    <t>Naira  nigérian</t>
  </si>
  <si>
    <r>
      <rPr>
        <sz val="10.5"/>
        <color theme="1"/>
        <rFont val="Calibri"/>
        <family val="2"/>
      </rPr>
      <t>XAF</t>
    </r>
  </si>
  <si>
    <r>
      <rPr>
        <sz val="10.5"/>
        <color theme="1"/>
        <rFont val="Calibri"/>
        <family val="2"/>
      </rPr>
      <t>Franc CFA d’Afrique centrale</t>
    </r>
  </si>
  <si>
    <r>
      <rPr>
        <sz val="10.5"/>
        <color theme="1"/>
        <rFont val="Calibri"/>
        <family val="2"/>
      </rPr>
      <t>XCD</t>
    </r>
  </si>
  <si>
    <r>
      <rPr>
        <sz val="10.5"/>
        <color theme="1"/>
        <rFont val="Calibri"/>
        <family val="2"/>
      </rPr>
      <t>Dollar des Caraïbes orientales</t>
    </r>
  </si>
  <si>
    <t>USD</t>
  </si>
  <si>
    <t>Dollar des États-Unis</t>
  </si>
  <si>
    <r>
      <rPr>
        <sz val="10.5"/>
        <color theme="1"/>
        <rFont val="Calibri"/>
        <family val="2"/>
      </rPr>
      <t>XOF</t>
    </r>
  </si>
  <si>
    <r>
      <rPr>
        <sz val="10.5"/>
        <color theme="1"/>
        <rFont val="Calibri"/>
        <family val="2"/>
      </rPr>
      <t>Franc CFA d’Afrique de l’Ouest</t>
    </r>
  </si>
  <si>
    <t>NOK</t>
  </si>
  <si>
    <t>Couronne norvégienne</t>
  </si>
  <si>
    <t>OMR</t>
  </si>
  <si>
    <t>Rial omani</t>
  </si>
  <si>
    <t>PKR</t>
  </si>
  <si>
    <t>Roupie pakistanaise</t>
  </si>
  <si>
    <t>USD</t>
  </si>
  <si>
    <t>Dollar des États-Unis</t>
  </si>
  <si>
    <t>PAB</t>
  </si>
  <si>
    <t>PGK</t>
  </si>
  <si>
    <t>PYG</t>
  </si>
  <si>
    <t>Guarani paraguayen</t>
  </si>
  <si>
    <t>PEN</t>
  </si>
  <si>
    <t>Sol péruvien</t>
  </si>
  <si>
    <t>PHP</t>
  </si>
  <si>
    <t>Peso philippin</t>
  </si>
  <si>
    <t>PLN</t>
  </si>
  <si>
    <t>Zloty polonais</t>
  </si>
  <si>
    <t>EUR</t>
  </si>
  <si>
    <t>Euro</t>
  </si>
  <si>
    <t>USD</t>
  </si>
  <si>
    <t>Dollar des États-Unis</t>
  </si>
  <si>
    <t>QAR</t>
  </si>
  <si>
    <t>Rial du Qatar</t>
  </si>
  <si>
    <t>XAF</t>
  </si>
  <si>
    <t>Franc CFA d’Afrique centrale</t>
  </si>
  <si>
    <t>EUR</t>
  </si>
  <si>
    <t>Euro</t>
  </si>
  <si>
    <t>RON</t>
  </si>
  <si>
    <t>Leu roumain</t>
  </si>
  <si>
    <t>RUB</t>
  </si>
  <si>
    <t>Rouble russe</t>
  </si>
  <si>
    <t>RWF</t>
  </si>
  <si>
    <t>Franc rwandais</t>
  </si>
  <si>
    <t>SHP</t>
  </si>
  <si>
    <t>Livre de Saint Hélène</t>
  </si>
  <si>
    <t>XCD</t>
  </si>
  <si>
    <t>Dollar des Caraïbes orientales</t>
  </si>
  <si>
    <t>XCD</t>
  </si>
  <si>
    <t>Dollar des Caraïbes orientales</t>
  </si>
  <si>
    <t>EUR</t>
  </si>
  <si>
    <t>Euro</t>
  </si>
  <si>
    <t>XCD</t>
  </si>
  <si>
    <t>Dollar des Caraïbes orientales</t>
  </si>
  <si>
    <t>EUR</t>
  </si>
  <si>
    <t>Euro</t>
  </si>
  <si>
    <t>EUR</t>
  </si>
  <si>
    <t>Euro</t>
  </si>
  <si>
    <t>WST</t>
  </si>
  <si>
    <t>Tala de Samoa</t>
  </si>
  <si>
    <t>EUR</t>
  </si>
  <si>
    <t>Euro</t>
  </si>
  <si>
    <t>STD</t>
  </si>
  <si>
    <t>Dobra de Sao Tomé-et-Principe</t>
  </si>
  <si>
    <t>SAR</t>
  </si>
  <si>
    <t>Rial saoudite</t>
  </si>
  <si>
    <t>XOF</t>
  </si>
  <si>
    <t>Franc CFA d’Afrique de l’Ouest</t>
  </si>
  <si>
    <t>RSD</t>
  </si>
  <si>
    <t>Dinar serbe</t>
  </si>
  <si>
    <t>SCR</t>
  </si>
  <si>
    <t>SLL</t>
  </si>
  <si>
    <t>Leone sierra-léonais</t>
  </si>
  <si>
    <t>SGD</t>
  </si>
  <si>
    <t>Dollar de Singapour</t>
  </si>
  <si>
    <t>EUR</t>
  </si>
  <si>
    <t>Euro</t>
  </si>
  <si>
    <t>EUR</t>
  </si>
  <si>
    <t>Euro</t>
  </si>
  <si>
    <t>SBD</t>
  </si>
  <si>
    <t>Dollar des Îles Salomon</t>
  </si>
  <si>
    <t>SOS</t>
  </si>
  <si>
    <t>Shilling somalien</t>
  </si>
  <si>
    <t>ZAR</t>
  </si>
  <si>
    <t>Rand sud-africain</t>
  </si>
  <si>
    <t>SSP</t>
  </si>
  <si>
    <t>Livre sud-soudanaise</t>
  </si>
  <si>
    <t>EUR</t>
  </si>
  <si>
    <t>Euro</t>
  </si>
  <si>
    <t>LKR</t>
  </si>
  <si>
    <t>Roupie du Sri Lanka</t>
  </si>
  <si>
    <t>SDG</t>
  </si>
  <si>
    <t>Livre soudanaise</t>
  </si>
  <si>
    <t>SRD</t>
  </si>
  <si>
    <t>Dollar du Suriname</t>
  </si>
  <si>
    <t>SEK</t>
  </si>
  <si>
    <t>Couronne suédoise</t>
  </si>
  <si>
    <t>CHF</t>
  </si>
  <si>
    <t>Franc suisse</t>
  </si>
  <si>
    <t>SYP</t>
  </si>
  <si>
    <t>Livre syrienne</t>
  </si>
  <si>
    <t>TWD</t>
  </si>
  <si>
    <t>Nouveau dollar taïwanais</t>
  </si>
  <si>
    <t>TJS</t>
  </si>
  <si>
    <t>Somoni tadjik</t>
  </si>
  <si>
    <t>TZS</t>
  </si>
  <si>
    <t>Shilling tanzanien</t>
  </si>
  <si>
    <t>THB</t>
  </si>
  <si>
    <t>Baht thaïlandais</t>
  </si>
  <si>
    <t>USD</t>
  </si>
  <si>
    <t>Dollar des États-Unis</t>
  </si>
  <si>
    <t>XOF</t>
  </si>
  <si>
    <t>Franc CFA d’Afrique de l’Ouest</t>
  </si>
  <si>
    <t>TOP</t>
  </si>
  <si>
    <t>Pa’anga des Îles Tonga</t>
  </si>
  <si>
    <t>TTD</t>
  </si>
  <si>
    <t>Dollar de Trinité-et-Tobago</t>
  </si>
  <si>
    <t>TND</t>
  </si>
  <si>
    <t>Dinar tunisien</t>
  </si>
  <si>
    <t>TRY</t>
  </si>
  <si>
    <t>Lire turque</t>
  </si>
  <si>
    <t>TMT</t>
  </si>
  <si>
    <t>Nouveau manat turkmène</t>
  </si>
  <si>
    <t>USD</t>
  </si>
  <si>
    <t>Dollar des États-Unis</t>
  </si>
  <si>
    <t>TVD</t>
  </si>
  <si>
    <t>Dollar de Tuvalu</t>
  </si>
  <si>
    <t>UGX</t>
  </si>
  <si>
    <t>Shilling ougandais</t>
  </si>
  <si>
    <t>UAH</t>
  </si>
  <si>
    <t>Hryvnia ukrainien</t>
  </si>
  <si>
    <t>AED</t>
  </si>
  <si>
    <t>Dirham des Émirats arabes unis</t>
  </si>
  <si>
    <t>GBP</t>
  </si>
  <si>
    <t>Livre sterling</t>
  </si>
  <si>
    <t>UYU</t>
  </si>
  <si>
    <t>Peso uruguayen</t>
  </si>
  <si>
    <t>UZS</t>
  </si>
  <si>
    <t>Sum ouzbèque</t>
  </si>
  <si>
    <t>VUV</t>
  </si>
  <si>
    <t>Vatu de Vanuatu</t>
  </si>
  <si>
    <t>VAT</t>
  </si>
  <si>
    <t>EUR</t>
  </si>
  <si>
    <t>Euro</t>
  </si>
  <si>
    <t>VEF</t>
  </si>
  <si>
    <t>VND</t>
  </si>
  <si>
    <t>Dong vietnamien</t>
  </si>
  <si>
    <t>USD</t>
  </si>
  <si>
    <t>Dollar des États-Unis</t>
  </si>
  <si>
    <t>YER</t>
  </si>
  <si>
    <t>Rial yéménite</t>
  </si>
  <si>
    <t>ZMW</t>
  </si>
  <si>
    <t>Kwacha zambien</t>
  </si>
  <si>
    <t>USD</t>
  </si>
  <si>
    <t>Dollar des États-Unis</t>
  </si>
  <si>
    <t xml:space="preserve">Le Secrétariat international peut prodiguer conseils et soutien sur demande. Veuillez le contacter à </t>
  </si>
  <si>
    <t>Vous recevrez des retours immédiats sur un certain nombre des données que vous aurez inscrites, et certaines cellules se rempliront automatiquement.</t>
  </si>
  <si>
    <t>Les cellules en bleu pâle ne servent qu’à indiquer les sources et/ou à inscrire des commentaires</t>
  </si>
  <si>
    <t xml:space="preserve">Pour chaque ligne, veuillez procéder comme suit </t>
  </si>
  <si>
    <t>Les cellules en bleu pâle ne servent qu’à indiquer les sources et/ou inscrire des commentaires</t>
  </si>
  <si>
    <t>Les décisions du Groupe multipartite concernant les seuils de matérialité sont-elles publiquement disponibles ?</t>
  </si>
  <si>
    <t>Si oui, quelle aurait dû être la part des revenus transférés par le gouvernement en vertu de la formule de répartition des revenus ?</t>
  </si>
  <si>
    <t>Si oui, quel est le montant total des dépenses quasi fiscales engagées par les entreprises d’État ?</t>
  </si>
  <si>
    <t>Veuillez fournir une liste de toutes les entités déclarantes, accompagnée de l’information y afférente</t>
  </si>
  <si>
    <t>Nom complet de l’entité</t>
  </si>
  <si>
    <t>Ajoutez de nouvelles lignes au besoin, effectuez un clic droit sur le numéro de ligne à gauche, puis sélectionnez « Insérer »</t>
  </si>
  <si>
    <t>Nom complet de l’entreprise</t>
  </si>
  <si>
    <t>Ajouter ci-dessous, à titre de commentaire, toute information supplémentaire qu’il ne serait pas judicieux d’inclure dans le tableau ci-dessus.</t>
  </si>
  <si>
    <t>Balboa panaméen</t>
  </si>
  <si>
    <t>Roupie seychelloise</t>
  </si>
  <si>
    <t>Trinité-et-Tobago</t>
  </si>
  <si>
    <t>Saint Vincent et les Grenadines</t>
  </si>
  <si>
    <t>Îles Féroé</t>
  </si>
  <si>
    <t>Kina de Papouasie-Nouvelle-Guinée</t>
  </si>
  <si>
    <t>Bolivar fuerte vénézuélien</t>
  </si>
  <si>
    <t>Îles Åland</t>
  </si>
  <si>
    <t>Nutum du Bhoutan</t>
  </si>
  <si>
    <t>Darussalam de Brunei</t>
  </si>
  <si>
    <t>Unidad de Fomento chilien</t>
  </si>
  <si>
    <t>Kuna croate</t>
  </si>
  <si>
    <t>Guernesey</t>
  </si>
  <si>
    <t>Dinar koweitien</t>
  </si>
  <si>
    <t>Riyal du Qatar</t>
  </si>
  <si>
    <t>Monténégro</t>
  </si>
  <si>
    <t>Koweït</t>
  </si>
  <si>
    <t>Vue d’ensemble des industries extractives, y compris de toute activité importante de prospection.</t>
  </si>
  <si>
    <t>Amendes, peines et forfaits</t>
  </si>
  <si>
    <t>Amendes, peines et forfaits (143E)</t>
  </si>
  <si>
    <t>Amendes, peines et forfaits(143E)</t>
  </si>
  <si>
    <t>Minier</t>
  </si>
  <si>
    <t>Partie 4 (Recettes de l’État) Elle contient des données exhaustives sur les revenus de l’État par flux de revenu, en utilisant la classification SFP.</t>
  </si>
  <si>
    <t>Total des recettes de l’État provenant du secteur extractif (utilisant la classification SFP)</t>
  </si>
  <si>
    <t>5. Si des paiements sont recensés dans le Rapport ITIE mais ne correspondent pas aux catégories SFP, veuillez les lister dans la case ci-dessous dénommée « Informations supplémentaires ».</t>
  </si>
  <si>
    <t>Cadre SFP pour le rapportage ITIE</t>
  </si>
  <si>
    <t>En quoi consiste le SFP ?</t>
  </si>
  <si>
    <t>Classification SFP</t>
  </si>
  <si>
    <t xml:space="preserve">SFP, sigle pour «Statistiques de Finances Publiques  », est un cadre international pour la classification des flux de revenus afin de les rendre comparables d’un pays et d’une période à l’autre. Voir l’exemple de cadre complet ci-dessous.
Le cadre utilisé ci-dessous a été élaboré par le FMI et le Secrétariat international de l’ITIE.
Les chiffres à droite ont été spécifiquement conçus pour les entreprises du secteur extractif
La lettre E dans la colonne des codes SFP signifie que ce sont les codes utilisés pour les revenus issus des entreprises extractives. Les chiffres situés à gauche de la lettre E sont les codes SFP réguliers. </t>
  </si>
  <si>
    <t>data@eiti.org</t>
  </si>
  <si>
    <t xml:space="preserve">2. Lorsqu’il aura été répondu à certaines questions, de nouvelles indications et questions peuvent s’afficher. Merci de répondre à chacune d’elles jusqu’à ce que la section ait été remplie. </t>
  </si>
  <si>
    <t>Sociétés associées, commencer par l’Opérateur</t>
  </si>
  <si>
    <t>Valeur de production</t>
  </si>
  <si>
    <t>Unité</t>
  </si>
  <si>
    <t>Source du taux de change (URL,…):</t>
  </si>
  <si>
    <t>Nombre d’entités de l’État déclarantes (Entreprises d'Etat incluses si collectant)</t>
  </si>
  <si>
    <t>Nombre d’entreprises déclarantes (Entreprises d'Etat incluses si payeur)</t>
  </si>
  <si>
    <t>Les données ITIE sont-elles systématiquement divulguées par le gouvernement à une adresse unique?</t>
  </si>
  <si>
    <t>Autres secteurs (autres que les secteur en amont)</t>
  </si>
  <si>
    <t>&lt;méthode de calcul de la valeur de la production&gt;</t>
  </si>
  <si>
    <t>PIB - secteur artisanal et informel</t>
  </si>
  <si>
    <t>Paiement effectué en nature?</t>
  </si>
  <si>
    <t>Volume en nature (si applicable)</t>
  </si>
  <si>
    <t>Unité (si applicable)</t>
  </si>
  <si>
    <t>Matières premières (une matière/ligne)</t>
  </si>
  <si>
    <t>Tonnes</t>
  </si>
  <si>
    <t>Type d'Agence</t>
  </si>
  <si>
    <t>Tableau 9 - Types d'agences gouvernementales</t>
  </si>
  <si>
    <t>Autre</t>
  </si>
  <si>
    <t>Administration centrale</t>
  </si>
  <si>
    <t>Administration d'Etat fédéré</t>
  </si>
  <si>
    <t>Administration locale</t>
  </si>
  <si>
    <t>Société publique financière et Entreprise d'Etat</t>
  </si>
  <si>
    <t>Référence au(s) rapport(s) financier(s) audité(s) (Ajouter des lignes si plusieurs Entreprises d'Etat)</t>
  </si>
  <si>
    <t>Toute référence à des entreprises d’État (portails ou sites Internet d’entreprise), telle que paraissant dans le Rapport (Ajouter des lignes si plusieurs Entreprises D'Etat)</t>
  </si>
  <si>
    <t>Si oui, quel est le volume reçu?</t>
  </si>
  <si>
    <t>Si oui, combien a été vendu?</t>
  </si>
  <si>
    <t>Si oui, quel est le total des revenus transférés à l'Etat issus des ventes de pétrole, gas et/ou minerais?</t>
  </si>
  <si>
    <t>Rapport financier audité (si indisponible, bilan comptable ou flux de trésorerie…)</t>
  </si>
  <si>
    <t>Le gouvernement divulgue-t-il des informations sur les paiements liés à l'environnement?</t>
  </si>
  <si>
    <t>Si oui, quel est le montant total des paiements obligatoires liés à l'environnement?</t>
  </si>
  <si>
    <t>Si oui, quel est le montant total des paiements volontaires liés à l'environnement?</t>
  </si>
  <si>
    <t>Rempli le :</t>
  </si>
  <si>
    <t>AAAA-MM-JJ</t>
  </si>
  <si>
    <t>Modèle de données résumées pour les divulgations ITIE</t>
  </si>
  <si>
    <r>
      <t xml:space="preserve">« Rendre le Rapport ITIE disponible en format données ouvertes (xlsx ou csv) en ligne et faire connaître sa disponibilité » </t>
    </r>
    <r>
      <rPr>
        <sz val="12"/>
        <color rgb="FF000000"/>
        <rFont val="Franklin Gothic Book"/>
        <family val="2"/>
      </rPr>
      <t xml:space="preserve">
</t>
    </r>
    <r>
      <rPr>
        <i/>
        <sz val="12"/>
        <color rgb="FF000000"/>
        <rFont val="Franklin Gothic Book"/>
        <family val="2"/>
      </rPr>
      <t>- Exigence ITIE 7.1.c</t>
    </r>
  </si>
  <si>
    <t>Comment fonctionne la publication de données ITIE :</t>
  </si>
  <si>
    <t>1. N’utiliser qu’un classeur Excel par exercice fiscal couvert. Si la déclaration porte à la fois sur les hydrocarbures et l’exploitation minière, ces deux secteurs peuvent être inclus dans un seul classeur.</t>
  </si>
  <si>
    <t>2. Remplir le classeur entier - parties 1 à 5</t>
  </si>
  <si>
    <r>
      <t xml:space="preserve">3. Prière de soumettre cette fiche de données en même temps que le Rapport ITIE. L’envoyer au Secrétariat international à : </t>
    </r>
    <r>
      <rPr>
        <u/>
        <sz val="12"/>
        <color rgb="FF0070C0"/>
        <rFont val="Franklin Gothic Book"/>
        <family val="2"/>
      </rPr>
      <t xml:space="preserve">data@eiti.org. </t>
    </r>
  </si>
  <si>
    <r>
      <t xml:space="preserve">4. Les données serviront à alimenter le référentiel mondial de données ITIE, disponible sur le site Internet international de l’ITIE à </t>
    </r>
    <r>
      <rPr>
        <u/>
        <sz val="12"/>
        <color rgb="FF0070C0"/>
        <rFont val="Franklin Gothic Book"/>
        <family val="2"/>
      </rPr>
      <t>https://eiti.org/fr/donnees</t>
    </r>
    <r>
      <rPr>
        <sz val="12"/>
        <rFont val="Franklin Gothic Book"/>
        <family val="2"/>
      </rPr>
      <t>. Le fichier vous sera renvoyé, afin de pouvoir être publié sur les canaux de votre choix.</t>
    </r>
  </si>
  <si>
    <t>Le présent formulaire modèle devra être rempli intégralement et soumis au Secrétariat international de l’ITIE pour chaque exercice fiscal couvert par le rapportage ITIE.</t>
  </si>
  <si>
    <t>Ce classeur comporte cinq parties. Insérer vos données en commençant par la partie 1 et continuer jusqu’à la partie 5</t>
  </si>
  <si>
    <r>
      <rPr>
        <b/>
        <sz val="12"/>
        <rFont val="Franklin Gothic Book"/>
        <family val="2"/>
      </rPr>
      <t xml:space="preserve">Partie 1 (Présentation) : </t>
    </r>
    <r>
      <rPr>
        <sz val="12"/>
        <rFont val="Franklin Gothic Book"/>
        <family val="2"/>
      </rPr>
      <t>Insérer les caractéristiques relatives au pays et aux données.</t>
    </r>
  </si>
  <si>
    <r>
      <rPr>
        <b/>
        <sz val="12"/>
        <rFont val="Franklin Gothic Book"/>
        <family val="2"/>
      </rPr>
      <t xml:space="preserve">Partie 2 (Liste de pointage) : </t>
    </r>
    <r>
      <rPr>
        <sz val="12"/>
        <rFont val="Franklin Gothic Book"/>
        <family val="2"/>
      </rPr>
      <t>Inscrire les données contextuelles et financières agrégées correspondant aux Exigences ITIE 2, 3, 4, 5 et 6.</t>
    </r>
  </si>
  <si>
    <r>
      <rPr>
        <b/>
        <sz val="12"/>
        <rFont val="Franklin Gothic Book"/>
        <family val="2"/>
      </rPr>
      <t xml:space="preserve">Partie 3 (Entités déclarantes) : </t>
    </r>
    <r>
      <rPr>
        <sz val="12"/>
        <rFont val="Franklin Gothic Book"/>
        <family val="2"/>
      </rPr>
      <t xml:space="preserve">Inscrire les entités déclarantes (entités de l’État, entreprises et projets) et l’information afférente. </t>
    </r>
  </si>
  <si>
    <r>
      <rPr>
        <b/>
        <sz val="12"/>
        <rFont val="Franklin Gothic Book"/>
        <family val="2"/>
      </rPr>
      <t xml:space="preserve">Partie 4 (Recettes de l’État) : </t>
    </r>
    <r>
      <rPr>
        <sz val="12"/>
        <rFont val="Franklin Gothic Book"/>
        <family val="2"/>
      </rPr>
      <t>Inscrire des données concernant les recettes de l’État par flux de revenus, en utilisant la classification GFS.</t>
    </r>
  </si>
  <si>
    <r>
      <rPr>
        <b/>
        <sz val="12"/>
        <rFont val="Franklin Gothic Book"/>
        <family val="2"/>
      </rPr>
      <t xml:space="preserve">Partie 5 (Données d’entreprise) : </t>
    </r>
    <r>
      <rPr>
        <sz val="12"/>
        <rFont val="Franklin Gothic Book"/>
        <family val="2"/>
      </rPr>
      <t>Inscrire des données d’entreprise - et celle de niveau projet - par flux de revenus.</t>
    </r>
  </si>
  <si>
    <t>Les cellules en bleu ne servent qu’à indiquer les sources et/ou à inscrire des commentaires</t>
  </si>
  <si>
    <t>Les cellules en blanc n’exigent aucune action</t>
  </si>
  <si>
    <r>
      <rPr>
        <b/>
        <i/>
        <u/>
        <sz val="12"/>
        <color theme="1"/>
        <rFont val="Franklin Gothic Book"/>
        <family val="2"/>
      </rPr>
      <t>Terminologie :</t>
    </r>
    <r>
      <rPr>
        <b/>
        <i/>
        <sz val="12"/>
        <color theme="1"/>
        <rFont val="Franklin Gothic Book"/>
        <family val="2"/>
      </rPr>
      <t xml:space="preserve"> Divulgation</t>
    </r>
  </si>
  <si>
    <r>
      <rPr>
        <b/>
        <i/>
        <u/>
        <sz val="12"/>
        <color theme="1"/>
        <rFont val="Franklin Gothic Book"/>
        <family val="2"/>
      </rPr>
      <t>Terminologie :</t>
    </r>
    <r>
      <rPr>
        <b/>
        <i/>
        <sz val="12"/>
        <color theme="1"/>
        <rFont val="Franklin Gothic Book"/>
        <family val="2"/>
      </rPr>
      <t xml:space="preserve"> Options simples</t>
    </r>
  </si>
  <si>
    <r>
      <rPr>
        <i/>
        <u/>
        <sz val="12"/>
        <color theme="1"/>
        <rFont val="Franklin Gothic Book"/>
        <family val="2"/>
      </rPr>
      <t>Oui, divulgation systématique :</t>
    </r>
    <r>
      <rPr>
        <i/>
        <sz val="12"/>
        <color theme="1"/>
        <rFont val="Franklin Gothic Book"/>
        <family val="2"/>
      </rPr>
      <t xml:space="preserve"> Si les données sont divulguées régulièrement et systématiquement par des entités de l’État et ou des entreprises, et si ces données sont fiables, sélectionner Oui, divulgation systématique</t>
    </r>
  </si>
  <si>
    <r>
      <rPr>
        <i/>
        <u/>
        <sz val="12"/>
        <color theme="1"/>
        <rFont val="Franklin Gothic Book"/>
        <family val="2"/>
      </rPr>
      <t>Oui</t>
    </r>
    <r>
      <rPr>
        <i/>
        <sz val="12"/>
        <color theme="1"/>
        <rFont val="Franklin Gothic Book"/>
        <family val="2"/>
      </rPr>
      <t> : Tous les aspects de la question ont reçu une réponse/ont été couverts.</t>
    </r>
  </si>
  <si>
    <r>
      <rPr>
        <i/>
        <u/>
        <sz val="12"/>
        <color theme="1"/>
        <rFont val="Franklin Gothic Book"/>
        <family val="2"/>
      </rPr>
      <t>Oui, à travers le rapportage ITIE :</t>
    </r>
    <r>
      <rPr>
        <i/>
        <sz val="12"/>
        <color theme="1"/>
        <rFont val="Franklin Gothic Book"/>
        <family val="2"/>
      </rPr>
      <t xml:space="preserve"> Si le Rapport ITIE ou son site couvre certaines lacunes de divulgation relatives aux données du gouvernement ou des entreprises, sélectionner « Oui, dans le Rapport ITIE ».</t>
    </r>
  </si>
  <si>
    <r>
      <t>Partiellement :</t>
    </r>
    <r>
      <rPr>
        <i/>
        <sz val="12"/>
        <color theme="1"/>
        <rFont val="Franklin Gothic Book"/>
        <family val="2"/>
      </rPr>
      <t xml:space="preserve"> Des aspects de la question ont reçu une réponse/ont été couverts.</t>
    </r>
  </si>
  <si>
    <r>
      <rPr>
        <i/>
        <u/>
        <sz val="12"/>
        <color theme="1"/>
        <rFont val="Franklin Gothic Book"/>
        <family val="2"/>
      </rPr>
      <t>Non disponible :</t>
    </r>
    <r>
      <rPr>
        <i/>
        <sz val="12"/>
        <color theme="1"/>
        <rFont val="Franklin Gothic Book"/>
        <family val="2"/>
      </rPr>
      <t xml:space="preserve"> Les données sont applicables au pays, mais il n’y a pas de données ou d’informations disponibles.</t>
    </r>
  </si>
  <si>
    <r>
      <rPr>
        <i/>
        <u/>
        <sz val="12"/>
        <color theme="1"/>
        <rFont val="Franklin Gothic Book"/>
        <family val="2"/>
      </rPr>
      <t>Non :</t>
    </r>
    <r>
      <rPr>
        <i/>
        <sz val="12"/>
        <color theme="1"/>
        <rFont val="Franklin Gothic Book"/>
        <family val="2"/>
      </rPr>
      <t xml:space="preserve"> Aucune information n’est couverte.</t>
    </r>
  </si>
  <si>
    <r>
      <t>Sans objet :</t>
    </r>
    <r>
      <rPr>
        <i/>
        <sz val="12"/>
        <color theme="1"/>
        <rFont val="Franklin Gothic Book"/>
        <family val="2"/>
      </rPr>
      <t xml:space="preserve"> Si une exigence n’est pas pertinente, sélectionner « Sans objet ». Faire référence à toute information à ce sujet, telle que contenue dans le Rapport ITIE ou dans le procès-verbal d’une réunion du Groupe multipartite. </t>
    </r>
  </si>
  <si>
    <r>
      <t xml:space="preserve">Sans objet </t>
    </r>
    <r>
      <rPr>
        <i/>
        <sz val="12"/>
        <color theme="1"/>
        <rFont val="Franklin Gothic Book"/>
        <family val="2"/>
      </rPr>
      <t>: La question n’est pas pertinente pour la rubrique en question. Si une explication est requise, faire référence à toute information démontrant la non-applicabilité.</t>
    </r>
  </si>
  <si>
    <r>
      <t xml:space="preserve">Pour plus d’information sur l’ITIE, visitez notre site Internet  </t>
    </r>
    <r>
      <rPr>
        <b/>
        <u/>
        <sz val="12"/>
        <color rgb="FF0070C0"/>
        <rFont val="Franklin Gothic Book"/>
        <family val="2"/>
      </rPr>
      <t>https://eiti.org/fr</t>
    </r>
  </si>
  <si>
    <r>
      <t xml:space="preserve">Vous voulez en savoir plus sur votre pays ? Vérifiez si votre pays met en œuvre la Norme ITIE en visitant </t>
    </r>
    <r>
      <rPr>
        <b/>
        <u/>
        <sz val="12"/>
        <color rgb="FF0070C0"/>
        <rFont val="Franklin Gothic Book"/>
        <family val="2"/>
      </rPr>
      <t>https://eiti.org/fr/pays</t>
    </r>
  </si>
  <si>
    <r>
      <t xml:space="preserve">Pour la version la plus récente des modèles de données résumées, consultez </t>
    </r>
    <r>
      <rPr>
        <b/>
        <u/>
        <sz val="12"/>
        <color rgb="FF0070C0"/>
        <rFont val="Franklin Gothic Book"/>
        <family val="2"/>
      </rPr>
      <t>https://eiti.org/fr/document/modele-donnees-resumees-itie</t>
    </r>
  </si>
  <si>
    <r>
      <rPr>
        <b/>
        <sz val="12"/>
        <rFont val="Franklin Gothic Book"/>
        <family val="2"/>
      </rPr>
      <t xml:space="preserve">Faites-nous connaître vos réactions ou signalez tout conflit au niveau des données ! Écrivez-nous à </t>
    </r>
    <r>
      <rPr>
        <b/>
        <u/>
        <sz val="12"/>
        <color rgb="FF0070C0"/>
        <rFont val="Franklin Gothic Book"/>
        <family val="2"/>
      </rPr>
      <t>data@eiti.org</t>
    </r>
  </si>
  <si>
    <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</si>
  <si>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t>Pays ou région</t>
  </si>
  <si>
    <t>Exercice fiscal couvert par ce fichier de données</t>
  </si>
  <si>
    <t>Source de données</t>
  </si>
  <si>
    <t>Couverture/périmètre des données</t>
  </si>
  <si>
    <t>Coordonnées de contact : soumission de données</t>
  </si>
  <si>
    <t>Modèle de données résumées</t>
  </si>
  <si>
    <t>Comment remplir cette feuille :</t>
  </si>
  <si>
    <t xml:space="preserve">Partie 1 - Présentation </t>
  </si>
  <si>
    <t>Description</t>
  </si>
  <si>
    <t>Inscrire les données dans cette colonne</t>
  </si>
  <si>
    <t>Source/Commentaires</t>
  </si>
  <si>
    <t>Nom du pays ou de la région</t>
  </si>
  <si>
    <t>Code ISO de la devise</t>
  </si>
  <si>
    <t>Nom de la monnaie nationale</t>
  </si>
  <si>
    <t>Monnaie nationale selon ISO-4217</t>
  </si>
  <si>
    <t>Date de début</t>
  </si>
  <si>
    <t>Date de fin</t>
  </si>
  <si>
    <t>Un Rapport ITIE a-t-il été préparé par un Administrateur indépendant ?</t>
  </si>
  <si>
    <t>Quel est le nom de l’entreprise ?</t>
  </si>
  <si>
    <t>Date à laquelle le Rapport ITIE a été rendu public</t>
  </si>
  <si>
    <t>URL, Rapport ITIE</t>
  </si>
  <si>
    <t>Date de publication des données ITIE</t>
  </si>
  <si>
    <t>Lien vers le site Internet (URL) de données ITIE</t>
  </si>
  <si>
    <t>Existe-t-il d’autres fichiers de caractère pertinent ?</t>
  </si>
  <si>
    <t>Date à laquelle l’autre fichier a été rendu public</t>
  </si>
  <si>
    <t>URL</t>
  </si>
  <si>
    <t>Le gouvernement applique-t-il une politique de données ouvertes ?</t>
  </si>
  <si>
    <t>Portail/fichiers de données ouvertes</t>
  </si>
  <si>
    <t>Couverture sectorielle</t>
  </si>
  <si>
    <t>Mines (y compris carrières)</t>
  </si>
  <si>
    <t>Si oui, préciser le nom (insérer de nouvelles lignes si multiples)</t>
  </si>
  <si>
    <t xml:space="preserve">Taux de change utilisé : 1 USD = </t>
  </si>
  <si>
    <t>... par flux de revenus</t>
  </si>
  <si>
    <t>... par entité de l’État</t>
  </si>
  <si>
    <t>... par entreprise</t>
  </si>
  <si>
    <t>... par projet</t>
  </si>
  <si>
    <t>Vue d’ensemble /exigence relative aux données</t>
  </si>
  <si>
    <t>Divulgation systématique</t>
  </si>
  <si>
    <t>Calcul à l’aide de la liste de vérification</t>
  </si>
  <si>
    <t>À travers le rapportage ITIE</t>
  </si>
  <si>
    <t>Information non disponible</t>
  </si>
  <si>
    <t>Nom et coordonnées de contact de la personne soumettant ce fichier</t>
  </si>
  <si>
    <t>Name</t>
  </si>
  <si>
    <t>Organisation</t>
  </si>
  <si>
    <t>Adresse électronique</t>
  </si>
  <si>
    <r>
      <rPr>
        <b/>
        <sz val="12"/>
        <color rgb="FF000000"/>
        <rFont val="Franklin Gothic Book"/>
        <family val="2"/>
      </rPr>
      <t>Partie 1 - (Présentation)</t>
    </r>
    <r>
      <rPr>
        <sz val="12"/>
        <color rgb="FF000000"/>
        <rFont val="Franklin Gothic Book"/>
        <family val="2"/>
      </rPr>
      <t xml:space="preserve"> Elle couvre les caractéristiques du pays et des données</t>
    </r>
  </si>
  <si>
    <r>
      <t xml:space="preserve">1. Commençant par en haut, </t>
    </r>
    <r>
      <rPr>
        <b/>
        <i/>
        <sz val="12"/>
        <rFont val="Franklin Gothic Book"/>
        <family val="2"/>
      </rPr>
      <t xml:space="preserve">sélectionner votre réponse dans la colonne grise. </t>
    </r>
    <r>
      <rPr>
        <i/>
        <sz val="12"/>
        <rFont val="Franklin Gothic Book"/>
        <family val="2"/>
      </rPr>
      <t xml:space="preserve">Des indications s’affichent dans les cadres jaunes dès que la cellule a été sélectionnée. </t>
    </r>
  </si>
  <si>
    <r>
      <t xml:space="preserve">3. Inclure au besoin toute information supplémentaire ou tout commentaire dans la colonne </t>
    </r>
    <r>
      <rPr>
        <b/>
        <i/>
        <sz val="12"/>
        <color theme="1"/>
        <rFont val="Franklin Gothic Book"/>
        <family val="2"/>
      </rPr>
      <t>Source/Commentaires</t>
    </r>
    <r>
      <rPr>
        <i/>
        <sz val="12"/>
        <color theme="1"/>
        <rFont val="Franklin Gothic Book"/>
        <family val="2"/>
      </rPr>
      <t>.</t>
    </r>
  </si>
  <si>
    <r>
      <rPr>
        <i/>
        <sz val="12"/>
        <rFont val="Franklin Gothic Book"/>
        <family val="2"/>
      </rPr>
      <t xml:space="preserve">Si vous avez des questions, veuillez contacter </t>
    </r>
    <r>
      <rPr>
        <b/>
        <i/>
        <u/>
        <sz val="12"/>
        <color theme="10"/>
        <rFont val="Franklin Gothic Book"/>
        <family val="2"/>
      </rPr>
      <t>data@eiti.org</t>
    </r>
  </si>
  <si>
    <r>
      <rPr>
        <i/>
        <sz val="12"/>
        <rFont val="Franklin Gothic Book"/>
        <family val="2"/>
      </rPr>
      <t>Devise de déclaration (</t>
    </r>
    <r>
      <rPr>
        <i/>
        <sz val="12"/>
        <color rgb="FF0070C0"/>
        <rFont val="Franklin Gothic Book"/>
        <family val="2"/>
      </rPr>
      <t>codes de devise ISO-4217</t>
    </r>
    <r>
      <rPr>
        <i/>
        <sz val="12"/>
        <rFont val="Franklin Gothic Book"/>
        <family val="2"/>
      </rPr>
      <t>)</t>
    </r>
  </si>
  <si>
    <r>
      <t xml:space="preserve">Exigence ITIE 4.7: </t>
    </r>
    <r>
      <rPr>
        <sz val="12"/>
        <rFont val="Franklin Gothic Book"/>
        <family val="2"/>
      </rPr>
      <t>Désagrégation</t>
    </r>
  </si>
  <si>
    <r>
      <rPr>
        <b/>
        <sz val="10.5"/>
        <rFont val="Franklin Gothic Book"/>
        <family val="2"/>
      </rPr>
      <t xml:space="preserve">Site Internet </t>
    </r>
    <r>
      <rPr>
        <b/>
        <sz val="10"/>
        <color rgb="FF0076AF"/>
        <rFont val="Franklin Gothic Book"/>
        <family val="2"/>
      </rPr>
      <t>www.eiti.org</t>
    </r>
    <r>
      <rPr>
        <b/>
        <sz val="10"/>
        <color theme="1"/>
        <rFont val="Franklin Gothic Book"/>
        <family val="2"/>
      </rPr>
      <t xml:space="preserve"> Courriel </t>
    </r>
    <r>
      <rPr>
        <b/>
        <sz val="10"/>
        <color rgb="FF0076AF"/>
        <rFont val="Franklin Gothic Book"/>
        <family val="2"/>
      </rPr>
      <t>secretariat@eiti.org</t>
    </r>
    <r>
      <rPr>
        <b/>
        <sz val="10"/>
        <color theme="1"/>
        <rFont val="Franklin Gothic Book"/>
        <family val="2"/>
      </rPr>
      <t xml:space="preserve"> Téléphone </t>
    </r>
    <r>
      <rPr>
        <b/>
        <sz val="10"/>
        <color rgb="FF0076AF"/>
        <rFont val="Franklin Gothic Book"/>
        <family val="2"/>
      </rPr>
      <t>+47 22 20 08 00</t>
    </r>
    <r>
      <rPr>
        <b/>
        <sz val="10"/>
        <color theme="1"/>
        <rFont val="Franklin Gothic Book"/>
        <family val="2"/>
      </rPr>
      <t xml:space="preserve"> Télécopieur </t>
    </r>
    <r>
      <rPr>
        <b/>
        <sz val="10"/>
        <color rgb="FF0076AF"/>
        <rFont val="Franklin Gothic Book"/>
        <family val="2"/>
      </rPr>
      <t>+47 22 83 08 02</t>
    </r>
  </si>
  <si>
    <r>
      <rPr>
        <b/>
        <sz val="12"/>
        <color rgb="FF000000"/>
        <rFont val="Franklin Gothic Book"/>
        <family val="2"/>
      </rPr>
      <t>Partie 2 (liste de vérification)</t>
    </r>
    <r>
      <rPr>
        <sz val="12"/>
        <color rgb="FF000000"/>
        <rFont val="Franklin Gothic Book"/>
        <family val="2"/>
      </rPr>
      <t xml:space="preserve"> Elle couvre l’information contextuelle et financière agrégée prévue par les Exigences ITIE 2,3,4,5 et 6.</t>
    </r>
  </si>
  <si>
    <r>
      <t>1. Commençant par le haut, répondez aux questions de la première colonne (</t>
    </r>
    <r>
      <rPr>
        <b/>
        <i/>
        <sz val="12"/>
        <color theme="1"/>
        <rFont val="Franklin Gothic Book"/>
        <family val="2"/>
      </rPr>
      <t>Inclusion</t>
    </r>
    <r>
      <rPr>
        <i/>
        <sz val="12"/>
        <color theme="1"/>
        <rFont val="Franklin Gothic Book"/>
        <family val="2"/>
      </rPr>
      <t>). Des indications vous sont données dans les cadres jaunes une fois que la cellule est mise en évidence. Cliquez sur les cellules relatives à chaque Exigence ITIE pour faire apparaître le libellé de la Norme ITIE.</t>
    </r>
  </si>
  <si>
    <t>2. D’autres orientations apparaissent lorsque vous remplissez les cellules. Remplissez-les comme indiqué, complétant chaque colonne de chaque ligne avant de remplir la ligne suivante.</t>
  </si>
  <si>
    <r>
      <t xml:space="preserve">Par exemple, en sélectionnant « Oui, dans le Rapport ITIE », le texte « Veuillez inclure la section du Rapport ITIE » dans la case </t>
    </r>
    <r>
      <rPr>
        <b/>
        <i/>
        <sz val="12"/>
        <color theme="1"/>
        <rFont val="Franklin Gothic Book"/>
        <family val="2"/>
      </rPr>
      <t xml:space="preserve">Source/unités </t>
    </r>
    <r>
      <rPr>
        <i/>
        <sz val="12"/>
        <color theme="1"/>
        <rFont val="Franklin Gothic Book"/>
        <family val="2"/>
      </rPr>
      <t>apparaît.</t>
    </r>
  </si>
  <si>
    <r>
      <t xml:space="preserve">3. Insérez au besoin toute information supplémentaire ou tout commentaire dans la colonne </t>
    </r>
    <r>
      <rPr>
        <b/>
        <i/>
        <sz val="12"/>
        <color theme="1"/>
        <rFont val="Franklin Gothic Book"/>
        <family val="2"/>
      </rPr>
      <t>Commentaires/Notes</t>
    </r>
    <r>
      <rPr>
        <i/>
        <sz val="12"/>
        <color theme="1"/>
        <rFont val="Franklin Gothic Book"/>
        <family val="2"/>
      </rPr>
      <t>.</t>
    </r>
  </si>
  <si>
    <r>
      <rPr>
        <sz val="12"/>
        <rFont val="Franklin Gothic Book"/>
        <family val="2"/>
      </rPr>
      <t xml:space="preserve">Si vous avez des questions, veuillez contacter </t>
    </r>
    <r>
      <rPr>
        <b/>
        <u/>
        <sz val="12"/>
        <color theme="10"/>
        <rFont val="Franklin Gothic Book"/>
        <family val="2"/>
      </rPr>
      <t>data@eiti.org</t>
    </r>
  </si>
  <si>
    <t xml:space="preserve">Ignorez les cellules en blanc, car elles n’exigent aucune action </t>
  </si>
  <si>
    <t>Partie 2 - Liste de pointage</t>
  </si>
  <si>
    <r>
      <t xml:space="preserve">Veuillez répondre à </t>
    </r>
    <r>
      <rPr>
        <i/>
        <u/>
        <sz val="12"/>
        <color rgb="FF000000"/>
        <rFont val="Franklin Gothic Book"/>
        <family val="2"/>
      </rPr>
      <t>toutes les questions posées ci-dessous</t>
    </r>
    <r>
      <rPr>
        <i/>
        <sz val="12"/>
        <color rgb="FF000000"/>
        <rFont val="Franklin Gothic Book"/>
        <family val="2"/>
      </rPr>
      <t xml:space="preserve">. </t>
    </r>
  </si>
  <si>
    <t>Exigence</t>
  </si>
  <si>
    <t>Inclusion</t>
  </si>
  <si>
    <t>Source/unités</t>
  </si>
  <si>
    <t>Commentaires/Notes</t>
  </si>
  <si>
    <r>
      <t xml:space="preserve">Exigence ITIE 2.1 : </t>
    </r>
    <r>
      <rPr>
        <b/>
        <sz val="10.5"/>
        <rFont val="Franklin Gothic Book"/>
        <family val="2"/>
      </rPr>
      <t xml:space="preserve">Cadre légal et régime fiscal </t>
    </r>
  </si>
  <si>
    <t>Le gouvernement publie-t-il des informations concernant</t>
  </si>
  <si>
    <t>Les lois et réglementations ?</t>
  </si>
  <si>
    <t>Vue d’ensemble des rôles des agences gouvernementales ?</t>
  </si>
  <si>
    <t>Régime fiscal ?</t>
  </si>
  <si>
    <r>
      <t xml:space="preserve">Exigence ITIE 2.2: </t>
    </r>
    <r>
      <rPr>
        <b/>
        <sz val="10.5"/>
        <rFont val="Franklin Gothic Book"/>
        <family val="2"/>
      </rPr>
      <t>Octroi des contrats et licences</t>
    </r>
  </si>
  <si>
    <t>le processus d’octroi des licences ?</t>
  </si>
  <si>
    <t>et les critères techniques et financiers utilisés ?</t>
  </si>
  <si>
    <t>le(s) processus de transfert de licences ?</t>
  </si>
  <si>
    <t>processus d’appel d’offres :</t>
  </si>
  <si>
    <t>Nombre d’octrois et de transferts pour l’exercice couvert</t>
  </si>
  <si>
    <r>
      <t xml:space="preserve">Exigence ITIE 2.3: </t>
    </r>
    <r>
      <rPr>
        <b/>
        <sz val="10.5"/>
        <rFont val="Franklin Gothic Book"/>
        <family val="2"/>
      </rPr>
      <t>Registre des licences</t>
    </r>
  </si>
  <si>
    <t>Registres des licences pour le secteur minier</t>
  </si>
  <si>
    <t>Registre des licences pour le secteur pétrolier</t>
  </si>
  <si>
    <r>
      <t xml:space="preserve">Exigence ITIE 2.4: </t>
    </r>
    <r>
      <rPr>
        <b/>
        <sz val="10.5"/>
        <rFont val="Franklin Gothic Book"/>
        <family val="2"/>
      </rPr>
      <t>Divulgation des contrats</t>
    </r>
  </si>
  <si>
    <t>Politique sur la divulgation des contrats</t>
  </si>
  <si>
    <t>Les contrats sont-ils divulgués ?</t>
  </si>
  <si>
    <t>Registre des contrats pour le secteur minier</t>
  </si>
  <si>
    <t>Registre des contrats pour le secteur pétrolier</t>
  </si>
  <si>
    <r>
      <t xml:space="preserve">Exigence ITIE 2.5: </t>
    </r>
    <r>
      <rPr>
        <b/>
        <sz val="10.5"/>
        <rFont val="Franklin Gothic Book"/>
        <family val="2"/>
      </rPr>
      <t>Propriété réelle</t>
    </r>
  </si>
  <si>
    <t>Politique du gouvernement concernant la propriété réelle</t>
  </si>
  <si>
    <t>Des données de propriété réelle sont-elles divulguées ?</t>
  </si>
  <si>
    <t>Registre de la propriété réelle</t>
  </si>
  <si>
    <r>
      <t xml:space="preserve">Exigence ITIE 2.6 : </t>
    </r>
    <r>
      <rPr>
        <b/>
        <sz val="10.5"/>
        <rFont val="Franklin Gothic Book"/>
        <family val="2"/>
      </rPr>
      <t>Participation de l’État</t>
    </r>
  </si>
  <si>
    <t>Le gouvernement rend-il compte de sa participation dans le secteur extractif ?</t>
  </si>
  <si>
    <r>
      <t xml:space="preserve">Exigence ITIE 3.1: </t>
    </r>
    <r>
      <rPr>
        <b/>
        <sz val="10.5"/>
        <rFont val="Franklin Gothic Book"/>
        <family val="2"/>
      </rPr>
      <t>Prospection</t>
    </r>
  </si>
  <si>
    <r>
      <t xml:space="preserve">Exigence ITIE 3.2: </t>
    </r>
    <r>
      <rPr>
        <b/>
        <sz val="10.5"/>
        <rFont val="Franklin Gothic Book"/>
        <family val="2"/>
      </rPr>
      <t>Production</t>
    </r>
  </si>
  <si>
    <t>Divulgation des volumes de production</t>
  </si>
  <si>
    <t>Divulgation des valeurs de production</t>
  </si>
  <si>
    <t>Sm3 o.e.</t>
  </si>
  <si>
    <r>
      <t xml:space="preserve">Exigences ITIE 3.3 : </t>
    </r>
    <r>
      <rPr>
        <b/>
        <sz val="10.5"/>
        <rFont val="Franklin Gothic Book"/>
        <family val="2"/>
      </rPr>
      <t>Exportations</t>
    </r>
  </si>
  <si>
    <t>Divulgation des volumes d’exportation</t>
  </si>
  <si>
    <t>Divulgation des valeurs d’exportation</t>
  </si>
  <si>
    <r>
      <t xml:space="preserve">Exigence ITIE 4.1 : </t>
    </r>
    <r>
      <rPr>
        <b/>
        <sz val="10.5"/>
        <rFont val="Franklin Gothic Book"/>
        <family val="2"/>
      </rPr>
      <t>Exhaustivité</t>
    </r>
  </si>
  <si>
    <t>Le gouvernement divulgue-t-il entièrement les revenus extractifs par flux de revenus ?</t>
  </si>
  <si>
    <r>
      <t xml:space="preserve">Exigence ITIE 4.2: </t>
    </r>
    <r>
      <rPr>
        <b/>
        <sz val="10.5"/>
        <rFont val="Franklin Gothic Book"/>
        <family val="2"/>
      </rPr>
      <t>Revenus en nature</t>
    </r>
  </si>
  <si>
    <t>Le gouvernement divulgue-t-il des données sur les revenus en nature ?</t>
  </si>
  <si>
    <r>
      <t xml:space="preserve">Exigence ITIE 4.3 : </t>
    </r>
    <r>
      <rPr>
        <b/>
        <sz val="10.5"/>
        <rFont val="Franklin Gothic Book"/>
        <family val="2"/>
      </rPr>
      <t xml:space="preserve">Accords de troc </t>
    </r>
  </si>
  <si>
    <t>Le gouvernement divulgue-t-il des informations concernant les accords de troc et de fourniture d’infrastructures ?</t>
  </si>
  <si>
    <t>Si oui, quel est le montant total des revenus perçus à partir des accords de troc et de fourniture d’infrastructures ?</t>
  </si>
  <si>
    <r>
      <t xml:space="preserve">Exigence ITIE 4.4: </t>
    </r>
    <r>
      <rPr>
        <b/>
        <sz val="10.5"/>
        <rFont val="Franklin Gothic Book"/>
        <family val="2"/>
      </rPr>
      <t>Revenus provenant du transport</t>
    </r>
  </si>
  <si>
    <t>Le gouvernement divulgue-t-il des informations sur les revenus provenant du transport ?</t>
  </si>
  <si>
    <t>Si oui, quel est le montant total des revenus perçus à partir du transport de matières premières ?</t>
  </si>
  <si>
    <r>
      <t xml:space="preserve">Exigence ITIE 4.5 : </t>
    </r>
    <r>
      <rPr>
        <b/>
        <sz val="10.5"/>
        <rFont val="Franklin Gothic Book"/>
        <family val="2"/>
      </rPr>
      <t xml:space="preserve">Transactions liées aux entreprises d’État </t>
    </r>
  </si>
  <si>
    <t>Le gouvernement divulgue-t-il des informations sur les transactions des entreprises d’État ?</t>
  </si>
  <si>
    <t>Si oui, quel est le montant total des revenus perçus par les entreprises d’État ?</t>
  </si>
  <si>
    <r>
      <t xml:space="preserve">Exigence ITIE 4.6: </t>
    </r>
    <r>
      <rPr>
        <b/>
        <sz val="10.5"/>
        <rFont val="Franklin Gothic Book"/>
        <family val="2"/>
      </rPr>
      <t xml:space="preserve">Paiements directs infranationaux </t>
    </r>
  </si>
  <si>
    <t>Si oui, quel est le montant total des revenus infranationaux perçus ?</t>
  </si>
  <si>
    <r>
      <t xml:space="preserve">Exigence ITIE 4.8 : </t>
    </r>
    <r>
      <rPr>
        <b/>
        <sz val="10.5"/>
        <rFont val="Franklin Gothic Book"/>
        <family val="2"/>
      </rPr>
      <t>Ponctualité des données</t>
    </r>
  </si>
  <si>
    <t>Ponctualité des données (nombre d’années entre la fin de l’exercice fiscal et la publication)</t>
  </si>
  <si>
    <r>
      <t xml:space="preserve">Exigence ITIE 4.9: </t>
    </r>
    <r>
      <rPr>
        <b/>
        <sz val="10.5"/>
        <rFont val="Franklin Gothic Book"/>
        <family val="2"/>
      </rPr>
      <t>Qualité des données</t>
    </r>
  </si>
  <si>
    <t>Le gouvernement divulgue-t-il régulièrement des données financières aux termes de l’Exigence 4.1 (divulgation complète des flux de revenus intéressant à la fois le gouvernement et les entreprises) de la Norme ITIE ?</t>
  </si>
  <si>
    <t>Les données financières sont-elles soumises à un audit crédible et indépendant, qui applique les normes internationales ?</t>
  </si>
  <si>
    <t>Les agences gouvernementales font-elles l’objet d’audits crédibles et indépendants ?</t>
  </si>
  <si>
    <t>Base de données des audits d’entités de l’État</t>
  </si>
  <si>
    <t>Les entreprises sont-elles soumises à des audits crédibles et indépendants ?</t>
  </si>
  <si>
    <t>Base de données des audits d’entreprise</t>
  </si>
  <si>
    <r>
      <t xml:space="preserve">Exigence 5.1 : </t>
    </r>
    <r>
      <rPr>
        <b/>
        <sz val="10.5"/>
        <rFont val="Franklin Gothic Book"/>
        <family val="2"/>
      </rPr>
      <t>Répartition des revenus provenant des industries extractives</t>
    </r>
  </si>
  <si>
    <t>Le gouvernement précise-t-il si l’ensemble des revenus extractifs sont inscrits dans le budget national (c’est-à-dire, inscrits dans le compte consolidé/compte unique du trésor de l’État ?)</t>
  </si>
  <si>
    <t>Le gouvernement divulgue-t-il la part des revenus extractifs qui ne sont pas inscrits dans le budget de l’État ?</t>
  </si>
  <si>
    <r>
      <t xml:space="preserve">Exigence ITIE 5.2 : </t>
    </r>
    <r>
      <rPr>
        <b/>
        <sz val="10.5"/>
        <rFont val="Franklin Gothic Book"/>
        <family val="2"/>
      </rPr>
      <t>Transferts infranationaux</t>
    </r>
  </si>
  <si>
    <t>Le gouvernement divulgue-t-il des informations sur les transferts infranationaux ?</t>
  </si>
  <si>
    <t>Si oui, quel fut le montant des revenus effectivement transférés ?</t>
  </si>
  <si>
    <r>
      <t xml:space="preserve">Exigence ITIE 5.3 : </t>
    </r>
    <r>
      <rPr>
        <b/>
        <sz val="10.5"/>
        <rFont val="Franklin Gothic Book"/>
        <family val="2"/>
      </rPr>
      <t xml:space="preserve">Gestion des revenus et dépenses publiques </t>
    </r>
  </si>
  <si>
    <t>Le gouvernement divulgue-t-il l’affectation éventuelle de certains revenus extractifs à des usages, programmes ou zones géographiques particuliers ?</t>
  </si>
  <si>
    <t>Le gouvernement donne-t-il une description des processus budgétaire et d’audit du pays ?</t>
  </si>
  <si>
    <r>
      <t xml:space="preserve">Le gouvernement divulgue-t-il des informations publiquement disponibles relatives aux budgets et </t>
    </r>
    <r>
      <rPr>
        <sz val="10.5"/>
        <rFont val="Franklin Gothic Book"/>
        <family val="2"/>
      </rPr>
      <t xml:space="preserve">
</t>
    </r>
    <r>
      <rPr>
        <i/>
        <sz val="10.5"/>
        <rFont val="Franklin Gothic Book"/>
        <family val="2"/>
      </rPr>
      <t>aux dépenses ? - ajouter des lignes en cas de divulgations multiples</t>
    </r>
  </si>
  <si>
    <r>
      <t xml:space="preserve">Exigence ITIE 6.1: </t>
    </r>
    <r>
      <rPr>
        <b/>
        <sz val="10.5"/>
        <rFont val="Franklin Gothic Book"/>
        <family val="2"/>
      </rPr>
      <t>Dépenses sociales et environnementales</t>
    </r>
  </si>
  <si>
    <t>Le gouvernement divulgue-t-il des informations sur les dépenses sociales ?</t>
  </si>
  <si>
    <t>Si oui, quel est le montant total des dépenses sociales obligatoires reçues ?</t>
  </si>
  <si>
    <t>Si oui, quel est le montant total des dépenses sociales volontaires reçues ?</t>
  </si>
  <si>
    <t>Les entreprises divulguent-elles des informations sur leurs dépenses sociales ?</t>
  </si>
  <si>
    <t>Si oui, quel est le montant total des dépenses sociales obligatoires engagées ?</t>
  </si>
  <si>
    <t>Si oui, quel est le montant total des dépenses sociales volontaires engagées ?</t>
  </si>
  <si>
    <r>
      <t xml:space="preserve">Exigence ITIE 6.2: </t>
    </r>
    <r>
      <rPr>
        <b/>
        <sz val="10.5"/>
        <rFont val="Franklin Gothic Book"/>
        <family val="2"/>
      </rPr>
      <t>Dépenses quasi-fiscales </t>
    </r>
  </si>
  <si>
    <t>Le gouvernement ou les entreprises d’État divulguent-ils des informations sur les dépenses quasi-fiscales ?</t>
  </si>
  <si>
    <r>
      <t xml:space="preserve">Exigence ITIE 6.3: </t>
    </r>
    <r>
      <rPr>
        <b/>
        <sz val="10.5"/>
        <rFont val="Franklin Gothic Book"/>
        <family val="2"/>
      </rPr>
      <t xml:space="preserve">Contribution économique </t>
    </r>
  </si>
  <si>
    <t>Le gouvernement divulgue-t-il des informations sur la contribution économique du secteur extractif ?</t>
  </si>
  <si>
    <r>
      <rPr>
        <i/>
        <sz val="10.5"/>
        <rFont val="Franklin Gothic Book"/>
        <family val="2"/>
      </rPr>
      <t xml:space="preserve">PIB - industries extractives selon le </t>
    </r>
    <r>
      <rPr>
        <i/>
        <u/>
        <sz val="10.5"/>
        <color rgb="FF0076AF"/>
        <rFont val="Franklin Gothic Book"/>
        <family val="2"/>
      </rPr>
      <t>SCN 2008</t>
    </r>
    <r>
      <rPr>
        <i/>
        <sz val="10.5"/>
        <rFont val="Franklin Gothic Book"/>
        <family val="2"/>
      </rPr>
      <t xml:space="preserve"> (valeur ajoutée brute)</t>
    </r>
  </si>
  <si>
    <t>PIB - tous secteurs</t>
  </si>
  <si>
    <t>Revenus du gouvernement - industries extractives</t>
  </si>
  <si>
    <t>Revenus du gouvernement - tous secteurs</t>
  </si>
  <si>
    <t>Exportations - industries extractives</t>
  </si>
  <si>
    <t>Exportations - tous secteurs</t>
  </si>
  <si>
    <t>Emploi - tous secteurs</t>
  </si>
  <si>
    <t>Investissements - secteur extractif</t>
  </si>
  <si>
    <t>Investissements - tous secteurs</t>
  </si>
  <si>
    <r>
      <rPr>
        <b/>
        <sz val="12"/>
        <color rgb="FF000000"/>
        <rFont val="Franklin Gothic Book"/>
        <family val="2"/>
      </rPr>
      <t>Partie 3 (Entités déclarantes)</t>
    </r>
    <r>
      <rPr>
        <sz val="12"/>
        <color rgb="FF000000"/>
        <rFont val="Franklin Gothic Book"/>
        <family val="2"/>
      </rPr>
      <t xml:space="preserve"> Elle énumère les entités déclarantes (entités de l’État, entreprises et projets) et fournit des informations y afférentes. </t>
    </r>
  </si>
  <si>
    <r>
      <t>1. Veuillez commencer par la première case (</t>
    </r>
    <r>
      <rPr>
        <b/>
        <i/>
        <sz val="12"/>
        <color theme="1"/>
        <rFont val="Franklin Gothic Book"/>
        <family val="2"/>
      </rPr>
      <t>liste des entités déclarantes de l’État</t>
    </r>
    <r>
      <rPr>
        <i/>
        <sz val="12"/>
        <color theme="1"/>
        <rFont val="Franklin Gothic Book"/>
        <family val="2"/>
      </rPr>
      <t>), en indiquant le nom de chacune d’elles</t>
    </r>
  </si>
  <si>
    <r>
      <t xml:space="preserve">2. Remplissez la ligne des </t>
    </r>
    <r>
      <rPr>
        <b/>
        <i/>
        <sz val="12"/>
        <color theme="1"/>
        <rFont val="Franklin Gothic Book"/>
        <family val="2"/>
      </rPr>
      <t>identifiants d’entreprise</t>
    </r>
    <r>
      <rPr>
        <i/>
        <sz val="12"/>
        <color theme="1"/>
        <rFont val="Franklin Gothic Book"/>
        <family val="2"/>
      </rPr>
      <t xml:space="preserve"> Des orientations vous seront données dans les cases jaunes lorsque la cellule est mise en évidence</t>
    </r>
  </si>
  <si>
    <r>
      <t xml:space="preserve">3. Remplissez la liste des </t>
    </r>
    <r>
      <rPr>
        <b/>
        <i/>
        <sz val="12"/>
        <color theme="1"/>
        <rFont val="Franklin Gothic Book"/>
        <family val="2"/>
      </rPr>
      <t>entreprises déclarantes</t>
    </r>
    <r>
      <rPr>
        <i/>
        <sz val="12"/>
        <color theme="1"/>
        <rFont val="Franklin Gothic Book"/>
        <family val="2"/>
      </rPr>
      <t>, commençant par la première colonne, « Nom complet de l’entreprise » Remplissez en suivant les instructions, complétant chaque colonne sur chaque ligne avant de commencer la ligne suivante.</t>
    </r>
  </si>
  <si>
    <r>
      <t xml:space="preserve">4. Remplissez la </t>
    </r>
    <r>
      <rPr>
        <b/>
        <i/>
        <sz val="12"/>
        <color theme="1"/>
        <rFont val="Franklin Gothic Book"/>
        <family val="2"/>
      </rPr>
      <t>liste des Projets à déclarer</t>
    </r>
    <r>
      <rPr>
        <i/>
        <sz val="12"/>
        <color theme="1"/>
        <rFont val="Franklin Gothic Book"/>
        <family val="2"/>
      </rPr>
      <t>, commençant par la première colonne, « Nom complet du projet »</t>
    </r>
  </si>
  <si>
    <r>
      <rPr>
        <i/>
        <sz val="12"/>
        <rFont val="Franklin Gothic Book"/>
        <family val="2"/>
      </rPr>
      <t xml:space="preserve">Si vous avez des questions, veuillez contacter </t>
    </r>
    <r>
      <rPr>
        <b/>
        <u/>
        <sz val="12"/>
        <color theme="10"/>
        <rFont val="Franklin Gothic Book"/>
        <family val="2"/>
      </rPr>
      <t>data@eiti.org</t>
    </r>
  </si>
  <si>
    <t>Partie 3 - Entités déclarantes</t>
  </si>
  <si>
    <t>Liste des entités de l’État déclarantes</t>
  </si>
  <si>
    <t>N° d’identifiant (le cas échéant)</t>
  </si>
  <si>
    <t>Total déclaré</t>
  </si>
  <si>
    <t>Identifiants d’entreprise</t>
  </si>
  <si>
    <t>Exemple : N° identification de contribuable</t>
  </si>
  <si>
    <t>The Brønnøysund Register Centre</t>
  </si>
  <si>
    <t>Si possible, indiquer le lien vers le registre ou l’entité</t>
  </si>
  <si>
    <t>Liste des entreprises déclarantes</t>
  </si>
  <si>
    <t>Identifiant de l’entreprise</t>
  </si>
  <si>
    <t>Matières premières (séparation par virgule)</t>
  </si>
  <si>
    <t xml:space="preserve">Cotation boursière ou site Internet d’entreprise </t>
  </si>
  <si>
    <t>Rapport de paiements à l’État</t>
  </si>
  <si>
    <t>Pétrole, gaz, condensats</t>
  </si>
  <si>
    <t>Liste des projets à déclarer</t>
  </si>
  <si>
    <t>Nom complet du projet</t>
  </si>
  <si>
    <t>Statut</t>
  </si>
  <si>
    <t>Volume de production</t>
  </si>
  <si>
    <r>
      <t xml:space="preserve">1. Inscrivez le nom de tous les </t>
    </r>
    <r>
      <rPr>
        <b/>
        <i/>
        <sz val="12"/>
        <color theme="1"/>
        <rFont val="Franklin Gothic Book"/>
        <family val="2"/>
      </rPr>
      <t>flux de revenus</t>
    </r>
    <r>
      <rPr>
        <i/>
        <sz val="12"/>
        <color theme="1"/>
        <rFont val="Franklin Gothic Book"/>
        <family val="2"/>
      </rPr>
      <t xml:space="preserve"> de l’État pour le secteur extractif, y compris les flux inférieurs aux seuils de matérialité convenus (utiliser une ligne pour chaque flux de revenus et pour chaque entité de l’État)</t>
    </r>
  </si>
  <si>
    <r>
      <t xml:space="preserve">2. Inscrivez le nom de </t>
    </r>
    <r>
      <rPr>
        <b/>
        <i/>
        <sz val="12"/>
        <rFont val="Franklin Gothic Book"/>
        <family val="2"/>
      </rPr>
      <t>l’entité de l’État percevant les revenus</t>
    </r>
    <r>
      <rPr>
        <i/>
        <sz val="12"/>
        <rFont val="Franklin Gothic Book"/>
        <family val="2"/>
      </rPr>
      <t xml:space="preserve"> (sélectionnez celle-ci sur la liste déroulante) Elle y figurera parce que vous aurez déjà inscrit l’entité de l’État à la Partie 3).</t>
    </r>
  </si>
  <si>
    <r>
      <t xml:space="preserve">3. Choisissez le </t>
    </r>
    <r>
      <rPr>
        <b/>
        <i/>
        <sz val="12"/>
        <rFont val="Franklin Gothic Book"/>
        <family val="2"/>
      </rPr>
      <t>Secteur</t>
    </r>
    <r>
      <rPr>
        <i/>
        <sz val="12"/>
        <rFont val="Franklin Gothic Book"/>
        <family val="2"/>
      </rPr>
      <t xml:space="preserve"> et la </t>
    </r>
    <r>
      <rPr>
        <b/>
        <i/>
        <sz val="12"/>
        <rFont val="Franklin Gothic Book"/>
        <family val="2"/>
      </rPr>
      <t>Classification SFP</t>
    </r>
    <r>
      <rPr>
        <i/>
        <sz val="12"/>
        <rFont val="Franklin Gothic Book"/>
        <family val="2"/>
      </rPr>
      <t xml:space="preserve"> auxquels ce flux de revenus s’applique. Consultez les orientations fournies dans le </t>
    </r>
    <r>
      <rPr>
        <i/>
        <u/>
        <sz val="12"/>
        <rFont val="Franklin Gothic Book"/>
        <family val="2"/>
      </rPr>
      <t>Cadre SFP pour le rapportage ITIE.</t>
    </r>
    <r>
      <rPr>
        <i/>
        <sz val="12"/>
        <rFont val="Franklin Gothic Book"/>
        <family val="2"/>
      </rPr>
      <t xml:space="preserve"> </t>
    </r>
    <r>
      <rPr>
        <i/>
        <u/>
        <sz val="12"/>
        <rFont val="Franklin Gothic Book"/>
        <family val="2"/>
      </rPr>
      <t xml:space="preserve"> </t>
    </r>
    <r>
      <rPr>
        <sz val="12"/>
        <rFont val="Franklin Gothic Book"/>
        <family val="2"/>
      </rPr>
      <t>Si un flux de revenus ne peut être désagrégé par secteur, sélectionnez « Autre ».</t>
    </r>
  </si>
  <si>
    <r>
      <t xml:space="preserve">4. Dans la colonne </t>
    </r>
    <r>
      <rPr>
        <b/>
        <i/>
        <sz val="12"/>
        <rFont val="Franklin Gothic Book"/>
        <family val="2"/>
      </rPr>
      <t>Valeur des revenus</t>
    </r>
    <r>
      <rPr>
        <i/>
        <sz val="12"/>
        <rFont val="Franklin Gothic Book"/>
        <family val="2"/>
      </rPr>
      <t xml:space="preserve"> inscrivez le chiffre total de chaque flux de revenus tel que divulgué par le gouvernement, qui inclut également les revenus qui n’ont pas été rapprochés.</t>
    </r>
  </si>
  <si>
    <t xml:space="preserve"> Nota : Les paiements versés par les entreprises aux gouvernements au nom de leurs employés doivent être exclus (par exemple, l’impôt sur le revenu des particuliers  / impôts retenus à la source, cotisations des employés pour la sécurité sociale) car ils ne sont pas considérés comme étant des paiements par des entreprises au gouvernement.</t>
  </si>
  <si>
    <r>
      <rPr>
        <i/>
        <u/>
        <sz val="10.5"/>
        <color rgb="FF0076AF"/>
        <rFont val="Franklin Gothic Book"/>
        <family val="2"/>
      </rPr>
      <t xml:space="preserve"> Exigence ITIE 4.1.d</t>
    </r>
    <r>
      <rPr>
        <i/>
        <sz val="10.5"/>
        <color theme="1"/>
        <rFont val="Franklin Gothic Book"/>
        <family val="2"/>
      </rPr>
      <t xml:space="preserve">: Divulgation exhaustive de la part du gouvernement </t>
    </r>
  </si>
  <si>
    <t>Mines</t>
  </si>
  <si>
    <r>
      <t xml:space="preserve">Pour plus d’orientations, visitez la page </t>
    </r>
    <r>
      <rPr>
        <u/>
        <sz val="10.5"/>
        <color rgb="FF0076AF"/>
        <rFont val="Franklin Gothic Book"/>
        <family val="2"/>
      </rPr>
      <t>https://eiti.org/fr/document/modele-donnees-resumees-itie</t>
    </r>
  </si>
  <si>
    <r>
      <rPr>
        <i/>
        <sz val="10.5"/>
        <rFont val="Franklin Gothic Book"/>
        <family val="2"/>
      </rPr>
      <t xml:space="preserve">ou </t>
    </r>
    <r>
      <rPr>
        <b/>
        <sz val="10.5"/>
        <color theme="10"/>
        <rFont val="Franklin Gothic Book"/>
        <family val="2"/>
      </rPr>
      <t>https://www.imf.org/external/pubs/ft/gfs/manual/pdf/2014companion/FrenchGFSM.pdf</t>
    </r>
  </si>
  <si>
    <t>Total</t>
  </si>
  <si>
    <t>Informations supplémentaires</t>
  </si>
  <si>
    <t>Commentaire 1</t>
  </si>
  <si>
    <t>Veuillez inclure des commentaires ici.</t>
  </si>
  <si>
    <t>Commentaire 2</t>
  </si>
  <si>
    <t>Insérer au besoin des lignes supplémentaires :</t>
  </si>
  <si>
    <t>Commentaire 3</t>
  </si>
  <si>
    <t>Veuillez inclure tout commentaire ici.</t>
  </si>
  <si>
    <t>Commentaire 4</t>
  </si>
  <si>
    <t>Commentaire 5</t>
  </si>
  <si>
    <r>
      <rPr>
        <b/>
        <sz val="12"/>
        <color rgb="FF000000"/>
        <rFont val="Franklin Gothic Book"/>
        <family val="2"/>
      </rPr>
      <t>Partie 5 (Données d’entreprise)</t>
    </r>
    <r>
      <rPr>
        <sz val="12"/>
        <color rgb="FF000000"/>
        <rFont val="Franklin Gothic Book"/>
        <family val="2"/>
      </rPr>
      <t xml:space="preserve"> Elle contient des données venant des entreprises - et du niveau projet - par flux de revenus. Les entreprises et projets sont indiqués sur le menu déroulant car ils ont été saisis sur la feuille 3. </t>
    </r>
  </si>
  <si>
    <r>
      <t xml:space="preserve">1. Sélectionnez le nom de </t>
    </r>
    <r>
      <rPr>
        <b/>
        <i/>
        <sz val="12"/>
        <color theme="1"/>
        <rFont val="Franklin Gothic Book"/>
        <family val="2"/>
      </rPr>
      <t>l’entreprise</t>
    </r>
    <r>
      <rPr>
        <i/>
        <sz val="12"/>
        <color theme="1"/>
        <rFont val="Franklin Gothic Book"/>
        <family val="2"/>
      </rPr>
      <t xml:space="preserve"> sur le menu déroulant</t>
    </r>
  </si>
  <si>
    <r>
      <t xml:space="preserve">2. Sélectionnez </t>
    </r>
    <r>
      <rPr>
        <b/>
        <i/>
        <sz val="12"/>
        <color theme="1"/>
        <rFont val="Franklin Gothic Book"/>
        <family val="2"/>
      </rPr>
      <t>l’entité collectrice de l’État</t>
    </r>
    <r>
      <rPr>
        <i/>
        <sz val="12"/>
        <color theme="1"/>
        <rFont val="Franklin Gothic Book"/>
        <family val="2"/>
      </rPr>
      <t xml:space="preserve"> et le </t>
    </r>
    <r>
      <rPr>
        <b/>
        <i/>
        <sz val="12"/>
        <color theme="1"/>
        <rFont val="Franklin Gothic Book"/>
        <family val="2"/>
      </rPr>
      <t>nom du paiement</t>
    </r>
    <r>
      <rPr>
        <i/>
        <sz val="12"/>
        <color theme="1"/>
        <rFont val="Franklin Gothic Book"/>
        <family val="2"/>
      </rPr>
      <t xml:space="preserve"> sur le menu déroulant</t>
    </r>
  </si>
  <si>
    <r>
      <t xml:space="preserve">3. Indiquez si le flux de paiements est (i) </t>
    </r>
    <r>
      <rPr>
        <b/>
        <i/>
        <sz val="12"/>
        <color theme="1"/>
        <rFont val="Franklin Gothic Book"/>
        <family val="2"/>
      </rPr>
      <t>perçu par projet</t>
    </r>
    <r>
      <rPr>
        <i/>
        <sz val="12"/>
        <color theme="1"/>
        <rFont val="Franklin Gothic Book"/>
        <family val="2"/>
      </rPr>
      <t xml:space="preserve"> et (ii) </t>
    </r>
    <r>
      <rPr>
        <b/>
        <i/>
        <sz val="12"/>
        <color theme="1"/>
        <rFont val="Franklin Gothic Book"/>
        <family val="2"/>
      </rPr>
      <t>déclaré par projet</t>
    </r>
  </si>
  <si>
    <r>
      <t xml:space="preserve">4. Inscrivez l’information de projet : </t>
    </r>
    <r>
      <rPr>
        <b/>
        <i/>
        <sz val="12"/>
        <color theme="1"/>
        <rFont val="Franklin Gothic Book"/>
        <family val="2"/>
      </rPr>
      <t>nom du projet</t>
    </r>
    <r>
      <rPr>
        <i/>
        <sz val="12"/>
        <color theme="1"/>
        <rFont val="Franklin Gothic Book"/>
        <family val="2"/>
      </rPr>
      <t xml:space="preserve"> et </t>
    </r>
    <r>
      <rPr>
        <b/>
        <i/>
        <sz val="12"/>
        <color theme="1"/>
        <rFont val="Franklin Gothic Book"/>
        <family val="2"/>
      </rPr>
      <t>devise de déclaration</t>
    </r>
  </si>
  <si>
    <r>
      <t xml:space="preserve">5. Inscrivez la </t>
    </r>
    <r>
      <rPr>
        <b/>
        <i/>
        <sz val="12"/>
        <color theme="1"/>
        <rFont val="Franklin Gothic Book"/>
        <family val="2"/>
      </rPr>
      <t>valeur des revenus</t>
    </r>
    <r>
      <rPr>
        <i/>
        <sz val="12"/>
        <color theme="1"/>
        <rFont val="Franklin Gothic Book"/>
        <family val="2"/>
      </rPr>
      <t xml:space="preserve"> </t>
    </r>
    <r>
      <rPr>
        <i/>
        <u/>
        <sz val="12"/>
        <color theme="1"/>
        <rFont val="Franklin Gothic Book"/>
        <family val="2"/>
      </rPr>
      <t>telle que divulguée par le gouvernement</t>
    </r>
    <r>
      <rPr>
        <i/>
        <sz val="12"/>
        <color theme="1"/>
        <rFont val="Franklin Gothic Book"/>
        <family val="2"/>
      </rPr>
      <t xml:space="preserve"> et ajoutez tout commentaire pertinent.</t>
    </r>
  </si>
  <si>
    <t>Recettes de l’État par entreprise et projet</t>
  </si>
  <si>
    <t>Ajouter ci-dessous, à titre de commentaire, toute information supplémentaire qu’il ne serait pas nécessaire d’inclure dans le tableau ci-dessus.</t>
  </si>
  <si>
    <t>Comment</t>
  </si>
  <si>
    <r>
      <t xml:space="preserve">Adresse </t>
    </r>
    <r>
      <rPr>
        <b/>
        <sz val="10"/>
        <color rgb="FF0076AF"/>
        <rFont val="Franklin Gothic Book"/>
        <family val="2"/>
      </rPr>
      <t>EITI International Secretariat, Rådhusgata 26, 0151 Oslo, Norvège</t>
    </r>
  </si>
  <si>
    <t>Version 2.0 appliquée le 1er Juillet 2019</t>
  </si>
  <si>
    <t>Les cellules en orange doivent être complétées avant la soumission</t>
  </si>
  <si>
    <t>Calcul automatique utilisant le total des revenus du gouvernement et le total des données par entreprise</t>
  </si>
  <si>
    <t>Couverture de la réconciliation</t>
  </si>
  <si>
    <t>Emploi - secteur extractif - homme</t>
  </si>
  <si>
    <t>Emploi - secteur extractif - femme</t>
  </si>
  <si>
    <t xml:space="preserve">Emploi - secteur extractif </t>
  </si>
  <si>
    <t>employés</t>
  </si>
  <si>
    <r>
      <t xml:space="preserve">EITI Requirement 6.4: </t>
    </r>
    <r>
      <rPr>
        <b/>
        <u/>
        <sz val="10.5"/>
        <rFont val="Franklin Gothic Book"/>
        <family val="2"/>
      </rPr>
      <t>Impact environnemental</t>
    </r>
  </si>
  <si>
    <t>Le gouvernement divulgue-t-il des informations à propos:</t>
  </si>
  <si>
    <t>Du cadre légal et administratif concernant la gestion de l'environnement?</t>
  </si>
  <si>
    <t>Banque de données contenant études d'impact environnemental, procédures de certification ou documentation similaire relevant de la protection de l'environnement?</t>
  </si>
  <si>
    <t>Autres informations concernant des procédures administratives et de régulation de l'environnement?</t>
  </si>
  <si>
    <t>&lt;Rapportage ITIE ou divulgation systématique?&gt;</t>
  </si>
  <si>
    <t>Description de produit HS</t>
  </si>
  <si>
    <t>Aluminium (2606)</t>
  </si>
  <si>
    <t>Aluminium (2606), volume</t>
  </si>
  <si>
    <t>Amiante (2524)</t>
  </si>
  <si>
    <t>Amiante (2524), volume</t>
  </si>
  <si>
    <t>Ardoise (2514)</t>
  </si>
  <si>
    <t>Ardoise (2514), volume</t>
  </si>
  <si>
    <t>Argent (7106)</t>
  </si>
  <si>
    <t>Argent (7106), volume</t>
  </si>
  <si>
    <t>Argile (2509)</t>
  </si>
  <si>
    <t>Argile (2509), volume</t>
  </si>
  <si>
    <t>Autres (2617)</t>
  </si>
  <si>
    <t>Autres (2617), volume</t>
  </si>
  <si>
    <t>Autres argiles (2508)</t>
  </si>
  <si>
    <t>Autres argiles (2508), volume</t>
  </si>
  <si>
    <t>Autres cendres et mâchefer (2621)</t>
  </si>
  <si>
    <t>Autres cendres et mâchefer (2621), volume</t>
  </si>
  <si>
    <t>Bitume et asphalte (2714)</t>
  </si>
  <si>
    <t>Bitume et asphalte (2714), volume</t>
  </si>
  <si>
    <t>Borates et concentrés naturels (2528)</t>
  </si>
  <si>
    <t>Borates et concentrés naturels (2528), volume</t>
  </si>
  <si>
    <t>Cailloux (2517)</t>
  </si>
  <si>
    <t>Cailloux (2517), volume</t>
  </si>
  <si>
    <t>Calcaire (2521)</t>
  </si>
  <si>
    <t>Calcaire (2521), volume</t>
  </si>
  <si>
    <t>Carbonate de magnésium naturel (2519)</t>
  </si>
  <si>
    <t>Carbonate de magnésium naturel (2519), volume</t>
  </si>
  <si>
    <t>Cendres et résidus (2620)</t>
  </si>
  <si>
    <t>Cendres et résidus (2620), volume</t>
  </si>
  <si>
    <t>Charbon (2701)</t>
  </si>
  <si>
    <t>Charbon (2701), volume</t>
  </si>
  <si>
    <t>Chaux vive (2522)</t>
  </si>
  <si>
    <t>Chaux vive (2522), volume</t>
  </si>
  <si>
    <t>Chrome (2610)</t>
  </si>
  <si>
    <t>Chrome (2610), volume</t>
  </si>
  <si>
    <t>Ciment Portland (2523)</t>
  </si>
  <si>
    <t>Ciment Portland (2523), volume</t>
  </si>
  <si>
    <t>Cobalt (2605)</t>
  </si>
  <si>
    <t>Cobalt (2605), volume</t>
  </si>
  <si>
    <t>Coke de pétrole (2713)</t>
  </si>
  <si>
    <t>Coke de pétrole (2713), volume</t>
  </si>
  <si>
    <t>Coke et semi-coke (2704)</t>
  </si>
  <si>
    <t>Coke et semi-coke (2704), volume</t>
  </si>
  <si>
    <t>Cryolite naturelle (2527)</t>
  </si>
  <si>
    <t>Cryolite naturelle (2527), volume</t>
  </si>
  <si>
    <t>Cuivre (2603)</t>
  </si>
  <si>
    <t>Cuivre (2603), volume</t>
  </si>
  <si>
    <t>Diamants (7102)</t>
  </si>
  <si>
    <t>Diamants (7102), volume</t>
  </si>
  <si>
    <t>Dolomite (2518)</t>
  </si>
  <si>
    <t>Dolomite (2518), volume</t>
  </si>
  <si>
    <t>Énergie électrique (2 716)</t>
  </si>
  <si>
    <t>Énergie électrique (2 716), volume</t>
  </si>
  <si>
    <t>Étain (2609)</t>
  </si>
  <si>
    <t>Étain (2609), volume</t>
  </si>
  <si>
    <t>Farines siliceuses fossiles (2512)</t>
  </si>
  <si>
    <t>Farines siliceuses fossiles (2512), volume</t>
  </si>
  <si>
    <t>Feldspath (2529)</t>
  </si>
  <si>
    <t>Feldspath (2529), volume</t>
  </si>
  <si>
    <t>Fer (2601)</t>
  </si>
  <si>
    <t>Fer (2601), volume</t>
  </si>
  <si>
    <t>Gaz de charbon (2705)</t>
  </si>
  <si>
    <t>Gaz de charbon (2705), volume</t>
  </si>
  <si>
    <t>Gaz naturel (2711)</t>
  </si>
  <si>
    <t>Gaz naturel (2711), volume</t>
  </si>
  <si>
    <t>Gelée de pétrole (2712)</t>
  </si>
  <si>
    <t>Gelée de pétrole (2712), volume</t>
  </si>
  <si>
    <t>Goudron distillé à partir de charbon (2706)</t>
  </si>
  <si>
    <t>Goudron distillé à partir de charbon (2706), volume</t>
  </si>
  <si>
    <t>Granite (2516)</t>
  </si>
  <si>
    <t>Granite (2516), volume</t>
  </si>
  <si>
    <t>Graphite naturel (2504)</t>
  </si>
  <si>
    <t>Graphite naturel (2504), volume</t>
  </si>
  <si>
    <t>Gypse (2520)</t>
  </si>
  <si>
    <t>Gypse (2520), volume</t>
  </si>
  <si>
    <t>Huiles de pétrole hors pétrole brut (2710)</t>
  </si>
  <si>
    <t>Huiles de pétrole hors pétrole brut (2710), volume</t>
  </si>
  <si>
    <t>Kaolin (2507)</t>
  </si>
  <si>
    <t>Kaolin (2507), volume</t>
  </si>
  <si>
    <t>Lignite (2702)</t>
  </si>
  <si>
    <t>Lignite (2702), volume</t>
  </si>
  <si>
    <t>Mâchefer (2619)</t>
  </si>
  <si>
    <t>Mâchefer (2619), volume</t>
  </si>
  <si>
    <t>Manganèse (2602)</t>
  </si>
  <si>
    <t>Manganèse (2602), volume</t>
  </si>
  <si>
    <t>Marbre (2515)</t>
  </si>
  <si>
    <t>Marbre (2515), volume</t>
  </si>
  <si>
    <t>Mélanges bitumineux (2715)</t>
  </si>
  <si>
    <t>Mélanges bitumineux (2715), volume</t>
  </si>
  <si>
    <t>Métaux précieux (2616)</t>
  </si>
  <si>
    <t>Métaux précieux (2616), volume</t>
  </si>
  <si>
    <t>Mica (2525)</t>
  </si>
  <si>
    <t>Mica (2525), volume</t>
  </si>
  <si>
    <t>Molybdène (2613)</t>
  </si>
  <si>
    <t>Molybdène (2613), volume</t>
  </si>
  <si>
    <t>Nickel (2604)</t>
  </si>
  <si>
    <t>Nickel (2604), volume</t>
  </si>
  <si>
    <t>Or (7108)</t>
  </si>
  <si>
    <t>Or (7108), volume</t>
  </si>
  <si>
    <t>Pétrole brut (2709)</t>
  </si>
  <si>
    <t>Pétrole brut (2709), volume</t>
  </si>
  <si>
    <t>Phosphates de calcium naturels (2510)</t>
  </si>
  <si>
    <t>Phosphates de calcium naturels (2510), volume</t>
  </si>
  <si>
    <t>Pierre ponce (2513)</t>
  </si>
  <si>
    <t>Pierre ponce (2513), volume</t>
  </si>
  <si>
    <t>Plomb (2607)</t>
  </si>
  <si>
    <t>Plomb (2607), volume</t>
  </si>
  <si>
    <t>Produits de distillation du goudron de charbon (2707)</t>
  </si>
  <si>
    <t>Produits de distillation du goudron de charbon (2707), volume</t>
  </si>
  <si>
    <t>Pyrites de fer (2502)</t>
  </si>
  <si>
    <t>Pyrites de fer (2502), volume</t>
  </si>
  <si>
    <t>Quartz (2506)</t>
  </si>
  <si>
    <t>Quartz (2506), volume</t>
  </si>
  <si>
    <t>Sables naturels (2505)</t>
  </si>
  <si>
    <t>Sables naturels (2505), volume</t>
  </si>
  <si>
    <t>Scorie granulée (2618)</t>
  </si>
  <si>
    <t>Scorie granulée (2618), volume</t>
  </si>
  <si>
    <t>Sel et chlorure de sodium pur (2501)</t>
  </si>
  <si>
    <t>Sel et chlorure de sodium pur (2501), volume</t>
  </si>
  <si>
    <t>Soufre de tout type (2503)</t>
  </si>
  <si>
    <t>Soufre de tout type (2503), volume</t>
  </si>
  <si>
    <t>Stéatite naturelle (2526)</t>
  </si>
  <si>
    <t>Stéatite naturelle (2526), volume</t>
  </si>
  <si>
    <t>Substances minérales non spécifiées ailleurs (2530)</t>
  </si>
  <si>
    <t>Substances minérales non spécifiées ailleurs (2530), volume</t>
  </si>
  <si>
    <t>Sulfate de baryum naturel (2511)</t>
  </si>
  <si>
    <t>Sulfate de baryum naturel (2511), volume</t>
  </si>
  <si>
    <t>Titane (2614)</t>
  </si>
  <si>
    <t>Titane (2614), volume</t>
  </si>
  <si>
    <t>Tourbe (2703)</t>
  </si>
  <si>
    <t>Tourbe (2703), volume</t>
  </si>
  <si>
    <t>Tourbe et coke de tourbe (2708)</t>
  </si>
  <si>
    <t>Tourbe et coke de tourbe (2708), volume</t>
  </si>
  <si>
    <t>Tungstène (2611)</t>
  </si>
  <si>
    <t>Tungstène (2611), volume</t>
  </si>
  <si>
    <t>Uranium ou thorium (2612)</t>
  </si>
  <si>
    <t>Uranium ou thorium (2612), volume</t>
  </si>
  <si>
    <t>Zinc (2608)</t>
  </si>
  <si>
    <t>Zinc (2608), volume</t>
  </si>
  <si>
    <t>Régime des droits pétroliers et miniers?</t>
  </si>
  <si>
    <t>Exigence ITIE 5.1.b: Classification des revenus</t>
  </si>
  <si>
    <r>
      <t>Exigence ITIE 4.1.c</t>
    </r>
    <r>
      <rPr>
        <i/>
        <u/>
        <sz val="10.5"/>
        <rFont val="Franklin Gothic Book"/>
        <family val="2"/>
      </rPr>
      <t xml:space="preserve">: Paiements des entreprises </t>
    </r>
    <r>
      <rPr>
        <i/>
        <u/>
        <sz val="10.5"/>
        <color theme="10"/>
        <rFont val="Franklin Gothic Book"/>
        <family val="2"/>
      </rPr>
      <t>;  Exigence ITIE 4.7</t>
    </r>
    <r>
      <rPr>
        <i/>
        <u/>
        <sz val="10.5"/>
        <rFont val="Franklin Gothic Book"/>
        <family val="2"/>
      </rPr>
      <t>: Déclaration par projet</t>
    </r>
  </si>
  <si>
    <t>(Nomenclature SH des Nations Unies)</t>
  </si>
  <si>
    <t xml:space="preserve">En remplissant ce modèle de données résumées avec des données de votre Rapport ITIE, vous rendrez ces dernières accessibles sous un format lisible par machine (Exigence 7.2.d). </t>
  </si>
  <si>
    <t>Non</t>
  </si>
  <si>
    <t>Total en USD</t>
  </si>
  <si>
    <t>Livré/payé à une/des entreprise(s) d’État (1415E32)</t>
  </si>
  <si>
    <t>Type d'entreprise</t>
  </si>
  <si>
    <r>
      <t xml:space="preserve">Accessibilités des données et données ouvertes </t>
    </r>
    <r>
      <rPr>
        <b/>
        <u/>
        <sz val="12"/>
        <color theme="4"/>
        <rFont val="Franklin Gothic Book"/>
        <family val="2"/>
      </rPr>
      <t>(Exigence 7.2)</t>
    </r>
  </si>
  <si>
    <t>Niobium, Vanadium, Zirconium (2615)</t>
  </si>
  <si>
    <t>Niobium, Vanadium, Zirconium (2615), volume</t>
  </si>
  <si>
    <t>7202</t>
  </si>
  <si>
    <t>Ferro-alliages (7202)</t>
  </si>
  <si>
    <t>Ferro-alliages (7202), volume</t>
  </si>
  <si>
    <t>Pierres gemmes (précieuses ou fines) autres que les diamants (7103)</t>
  </si>
  <si>
    <t>Pierres gemmes (précieuses ou fines) autres que les diamants (7103), volume</t>
  </si>
  <si>
    <t>BDO Tunisie Consulting</t>
  </si>
  <si>
    <t>http://www.cn-itie.ci/wp-content/uploads/2020/12/Rapport-ITIE-CI-2018-Version-finale-30-12-20.pdf</t>
  </si>
  <si>
    <t>http://www.cn-itie.ci/?page_id=40</t>
  </si>
  <si>
    <t>https://www.bceao.int/sites/default/files/2019-07/Rapport%20annuel%202018.pdf</t>
  </si>
  <si>
    <t>Elyes Kooli</t>
  </si>
  <si>
    <t>e.kooli@bdo.tn</t>
  </si>
  <si>
    <t>Sections 4.1.1.1 et 4.1.2.1 du Rapport ITIE CI 2018</t>
  </si>
  <si>
    <t>Oui, divulgation systématique</t>
  </si>
  <si>
    <t>Sections 4.1.1.2 et 4.1.2.2 du Rapport ITIE CI 2018</t>
  </si>
  <si>
    <t>Sections 4.1.1.4 et 4.1.2.4 du Rapport ITIE CI 2018</t>
  </si>
  <si>
    <t>Sections 4.1.1.3 et 4.1.2.3 du Rapport ITIE CI 2018</t>
  </si>
  <si>
    <t>Sections 4.2.1.1 et 4.2.2.1 du Rapport ITIE CI 2018</t>
  </si>
  <si>
    <t>Section 4.2.1.2 du Rapport ITIE CI 2018</t>
  </si>
  <si>
    <t>3 atrributions de Contrats de Partage de Production (CPP)
7 transferts de Contrats de Partage de Production (CPP)
16 attributions de Permis de Recherche miniers (PR)
1 attribution de Permis d'Exploitation minier (PE)</t>
  </si>
  <si>
    <t xml:space="preserve">http://portals.flexicadastre.com/CoteDIvoire/FR/ </t>
  </si>
  <si>
    <t>Section 4.3 du Rapport ITIE CI 2018</t>
  </si>
  <si>
    <t>Section 4.4.1 du Rapport ITIE CI 2018</t>
  </si>
  <si>
    <t>Seulement 5 CPPs ont été rendus publics sur le site web du ITIE-CI (Voir Section 4.4.2 du Rapport ITIE CI 2018)</t>
  </si>
  <si>
    <t>Section 4.5.3 et Annexe 4 du Rapport ITIE CI 2018</t>
  </si>
  <si>
    <t>http://www.petroci.ci/</t>
  </si>
  <si>
    <t>https://sodemi.ci/</t>
  </si>
  <si>
    <t>http://www.petroci.ci/etats-financiers/</t>
  </si>
  <si>
    <t xml:space="preserve">Les états financiers 2018 de la SODEMI ne sont pas disponibles sur le site web de la société. </t>
  </si>
  <si>
    <t>Section 4.7.1 du Rapport ITIE CI 2018</t>
  </si>
  <si>
    <t>Barils</t>
  </si>
  <si>
    <t>Section 4.7.2 du Rapport ITIE CI 2018</t>
  </si>
  <si>
    <t>MMBTU</t>
  </si>
  <si>
    <t>carats</t>
  </si>
  <si>
    <t>les quantités ont été valorisées au Prix Moyen Unitaire Pondéré (PMUP) calculé selon la formule suivante</t>
  </si>
  <si>
    <t>Section 4.7.3 du Rapport ITIE CI 2018</t>
  </si>
  <si>
    <t>Statistiques publiées par le processus Kimberley</t>
  </si>
  <si>
    <t>Sections 1.2.1 et 5.2 du Rapport ITIE CI 2018</t>
  </si>
  <si>
    <t>Section 3.1 du Rapport ITIE CI 2018</t>
  </si>
  <si>
    <t>Section 4.8.2 du Rapport ITIE CI 2018</t>
  </si>
  <si>
    <t>Section 4.8.3 du Rapport ITIE CI 2018</t>
  </si>
  <si>
    <t>Section 4.8.4 du Rapport ITIE CI 2018</t>
  </si>
  <si>
    <t>Section 4.8.5 du Rapport ITIE CI 2018</t>
  </si>
  <si>
    <t>Section 4.8.6 du Rapport ITIE CI 2018</t>
  </si>
  <si>
    <t>Section 3.7 du Rapport ITIE CI 2018</t>
  </si>
  <si>
    <t>Section 4.8.9 du Rapport ITIE CI 2018</t>
  </si>
  <si>
    <t>Section 4.9.1 du Rapport ITIE CI 2018</t>
  </si>
  <si>
    <t>Section 4.8 du Rapport ITIE 2018</t>
  </si>
  <si>
    <t>Section 4.10.1 du Rapport ITIE 2018</t>
  </si>
  <si>
    <t>Section 4.10.2 du Rapport ITIE 2018</t>
  </si>
  <si>
    <t>Section 4.10.4 du Rapport ITIE 2018</t>
  </si>
  <si>
    <t>Section 4.10.2 du Rapport ITIE CI 2018</t>
  </si>
  <si>
    <t>Direction Générale des Impôts (DGI)</t>
  </si>
  <si>
    <t>Direction Générale des Mines et de la Géologie (DGMG)</t>
  </si>
  <si>
    <t>Direction Générale des Douanes (DGD)</t>
  </si>
  <si>
    <t>Direction Générale du Trésor et de la Comptabilité Publique (DGTCP)</t>
  </si>
  <si>
    <t>Direction des Participations et de la Privatisation (DPP)</t>
  </si>
  <si>
    <t>Direction Générale des Hydrocarbures (DGH)</t>
  </si>
  <si>
    <t>Société Nationale d'Opérations Pétrolières de Côte d'Ivoire (PETROCI)</t>
  </si>
  <si>
    <t>Société pour le Développement Minier de la Côte d'Ivoire (SODEMI)</t>
  </si>
  <si>
    <t>Non applicable</t>
  </si>
  <si>
    <t>7602349 S</t>
  </si>
  <si>
    <t>6103805 Y</t>
  </si>
  <si>
    <t>TOTAL E &amp; P</t>
  </si>
  <si>
    <t>Privée</t>
  </si>
  <si>
    <t xml:space="preserve">FOXTROT INTERNATIONAL </t>
  </si>
  <si>
    <t>CNR INTERNATIONAL</t>
  </si>
  <si>
    <t>PETROCI CI-11</t>
  </si>
  <si>
    <t>VITOL CDI LIMITED</t>
  </si>
  <si>
    <t xml:space="preserve">TULLOW CI </t>
  </si>
  <si>
    <t>TULLOW COTE D'IVOIRE EXPLORATION LIMITED</t>
  </si>
  <si>
    <t>ENI IVORY COAST LTD</t>
  </si>
  <si>
    <t xml:space="preserve">KOSMOS </t>
  </si>
  <si>
    <t>Dragon Oil and Gas S.A</t>
  </si>
  <si>
    <t>95 03 181 S</t>
  </si>
  <si>
    <t>9725886-S</t>
  </si>
  <si>
    <t>9326533 X</t>
  </si>
  <si>
    <t>1547900 A</t>
  </si>
  <si>
    <t>1110267 G
1645585 U</t>
  </si>
  <si>
    <t>1647352K
0730077M</t>
  </si>
  <si>
    <t>0730453K</t>
  </si>
  <si>
    <t>1605675N</t>
  </si>
  <si>
    <t>1803942Z</t>
  </si>
  <si>
    <t>1724653E</t>
  </si>
  <si>
    <t>http://www.foxtrot-international.com/?lang=en</t>
  </si>
  <si>
    <t>https://www.vitol.com/vitol-aviation-location/abidjan/</t>
  </si>
  <si>
    <t>https://www.eni.com/en-IT/global-presence/africa/ivory-coast.html</t>
  </si>
  <si>
    <t>https://www.kosmosenergy.com/cote-divoire/</t>
  </si>
  <si>
    <t>https://dragonoilgas.com/</t>
  </si>
  <si>
    <t>Phosphate</t>
  </si>
  <si>
    <t>SOCIETE DES MINES DE TONGON</t>
  </si>
  <si>
    <t>AGBAOU GOLD OPERATIONS</t>
  </si>
  <si>
    <t>SOCIETE DES MINES D'ITY</t>
  </si>
  <si>
    <t>BONIKRO GOLD MINE  (Ex LGL MINES CI SA)</t>
  </si>
  <si>
    <t>HIRE GOLD MINE (Ex NEWCREST HIRE)</t>
  </si>
  <si>
    <t>PERSEUS MINING CÔTE D'IVOIRE</t>
  </si>
  <si>
    <t>LA MANCHA COTE D'IVOIRE</t>
  </si>
  <si>
    <t>SISAG-STE IVOIRO-SUISSE</t>
  </si>
  <si>
    <t>COMPAGNIE MINIERE DU LITTORAL</t>
  </si>
  <si>
    <t>LGL RESOURCES COTE D'IVOIRE</t>
  </si>
  <si>
    <t>BONDOUKOU MANGANESE SA</t>
  </si>
  <si>
    <t xml:space="preserve">AMPELLA MINING COTE D'IVOIRE </t>
  </si>
  <si>
    <t>PERSEUS YAOURE SARL (Ex Amara Mining)</t>
  </si>
  <si>
    <t xml:space="preserve">COMPAGNIE MINIERE DU BAFING </t>
  </si>
  <si>
    <t>SHILOH MANGANESE</t>
  </si>
  <si>
    <t xml:space="preserve">ETRUSCAN RES. COTE D'IVOIRE </t>
  </si>
  <si>
    <t>0913981R</t>
  </si>
  <si>
    <t>1273929F</t>
  </si>
  <si>
    <t>8500064P</t>
  </si>
  <si>
    <t>0715379V</t>
  </si>
  <si>
    <t>1447543T</t>
  </si>
  <si>
    <t>1335316W</t>
  </si>
  <si>
    <t>9906920E</t>
  </si>
  <si>
    <t>7901987P</t>
  </si>
  <si>
    <t>1020202H</t>
  </si>
  <si>
    <t>9910850P</t>
  </si>
  <si>
    <t>9704052L</t>
  </si>
  <si>
    <t>1103308Q</t>
  </si>
  <si>
    <t>1113280Z</t>
  </si>
  <si>
    <t>0548280Y</t>
  </si>
  <si>
    <t>1657355Q</t>
  </si>
  <si>
    <t>1613785U</t>
  </si>
  <si>
    <t>0529632H</t>
  </si>
  <si>
    <t>Or</t>
  </si>
  <si>
    <t xml:space="preserve">
https://www.total.com/fr</t>
  </si>
  <si>
    <t>https://www.cnrl.com/operations/international/offshore-west-africa</t>
  </si>
  <si>
    <t>https://www.tullowoil.com/our-operations/africa/cote-d-ivoire/</t>
  </si>
  <si>
    <t>https://www.barrick.com/English/operations/tongon/default.aspx</t>
  </si>
  <si>
    <t>https://www.endeavourmining.com/our-portfolio/agbaou-mine/default.aspx</t>
  </si>
  <si>
    <t>https://perseusmining.com/</t>
  </si>
  <si>
    <t>https://sisagci.com/</t>
  </si>
  <si>
    <t>Granite</t>
  </si>
  <si>
    <t>Manganèse</t>
  </si>
  <si>
    <t>CADERAC. SA</t>
  </si>
  <si>
    <t>https://www.caderac.com/</t>
  </si>
  <si>
    <t>https://navodaya.ae/en/group-projects/ivory-coast/bondoukou-manganese-mines/</t>
  </si>
  <si>
    <t>Nickel-cobalt</t>
  </si>
  <si>
    <t>https://www.cmbafing.com/</t>
  </si>
  <si>
    <t>Nickel</t>
  </si>
  <si>
    <t>http://www.shilohmanganese.com/</t>
  </si>
  <si>
    <t>CI-40</t>
  </si>
  <si>
    <t>CI-26</t>
  </si>
  <si>
    <t>CI-100</t>
  </si>
  <si>
    <t>CI-605</t>
  </si>
  <si>
    <t>CI-27</t>
  </si>
  <si>
    <t>CI-11</t>
  </si>
  <si>
    <t>CI-101</t>
  </si>
  <si>
    <t>CI-205</t>
  </si>
  <si>
    <t>CI-526</t>
  </si>
  <si>
    <t>CI-603</t>
  </si>
  <si>
    <t>CI-707</t>
  </si>
  <si>
    <t>CI-708</t>
  </si>
  <si>
    <t xml:space="preserve">Profit Oil Etat  Puissance Publique </t>
  </si>
  <si>
    <t xml:space="preserve">Taxe d’Exploitation Pétrolière (TEP) </t>
  </si>
  <si>
    <t>Dividendes issus des participations de l'Etat</t>
  </si>
  <si>
    <t>Bonus de signature</t>
  </si>
  <si>
    <t xml:space="preserve">Droits de Douane et taxes assimilées </t>
  </si>
  <si>
    <t xml:space="preserve">Impôt sur les Traitements et Salaires (ITS)  </t>
  </si>
  <si>
    <t>Taxe sur la valeur ajoutée (TVA)</t>
  </si>
  <si>
    <t xml:space="preserve">Impôt sur le Revenu des Valeurs Mobilières (IRVM)  </t>
  </si>
  <si>
    <t xml:space="preserve">Contribution des patentes </t>
  </si>
  <si>
    <t xml:space="preserve"> Taxes ad-valorem (Royalties) </t>
  </si>
  <si>
    <t xml:space="preserve"> Impôt sur les bénéfices Industriels et commerciaux (BIC) </t>
  </si>
  <si>
    <t xml:space="preserve"> Impôt sur le Revenu des Valeurs Mobilières (IRVM)</t>
  </si>
  <si>
    <t xml:space="preserve"> Impôt sur les Traitements et Salaires (ITS)   </t>
  </si>
  <si>
    <t xml:space="preserve"> Impôt sur le Revenu des Capitaux Mobiliers (IRC)</t>
  </si>
  <si>
    <t xml:space="preserve"> Retenues à la source   </t>
  </si>
  <si>
    <t xml:space="preserve"> Impôts sur les Bénéfices non Commerciaux - BNC</t>
  </si>
  <si>
    <t xml:space="preserve"> Taxe d'extraction (d'exploitation) des carrières </t>
  </si>
  <si>
    <t xml:space="preserve"> Redevances Superficiaires </t>
  </si>
  <si>
    <t xml:space="preserve"> Fonds de développement de la formation Professionnelle (FDFP)  </t>
  </si>
  <si>
    <t>Pénalités  DGD</t>
  </si>
  <si>
    <t xml:space="preserve">Impôt sur le revenu du secteur informel - AIRSI  </t>
  </si>
  <si>
    <t>Droits Fixes</t>
  </si>
  <si>
    <t xml:space="preserve">Droit d'option </t>
  </si>
  <si>
    <t xml:space="preserve">Taxe d'inspection et de contrôle </t>
  </si>
  <si>
    <t xml:space="preserve">Contribution Budget Formation Mines </t>
  </si>
  <si>
    <t>Pénalités DGMG</t>
  </si>
  <si>
    <t>Autres impôts</t>
  </si>
  <si>
    <t>Forfait de contrôle</t>
  </si>
  <si>
    <t>Frais delivrances carte</t>
  </si>
  <si>
    <t>Autres recettes</t>
  </si>
  <si>
    <t>Taxes forfaitaires</t>
  </si>
  <si>
    <t xml:space="preserve">Acomptes Provisionnels sur BIC (AP - BIC)  </t>
  </si>
  <si>
    <t xml:space="preserve">Retenues à la source  </t>
  </si>
  <si>
    <t>Contribution à la formation</t>
  </si>
  <si>
    <t>Mise à disposition des équipements par les sociétés pétrolières à la DHG</t>
  </si>
  <si>
    <t>Profit Oil et Cost Oil Etat Associé</t>
  </si>
  <si>
    <t>Produit de la vente des 1 099 538 Barils : 15 215 842 155 + 14 127 111 063 + 6 521 075 209 + 6 054 476 170  =  41 918 504 597 XOF (Profit Oil Etat + TEP)</t>
  </si>
  <si>
    <t>CI-520</t>
  </si>
  <si>
    <t>CI-521</t>
  </si>
  <si>
    <t>CI-522</t>
  </si>
  <si>
    <t>CI-524</t>
  </si>
  <si>
    <t>CI-602</t>
  </si>
  <si>
    <t>Localité d’Agbaou-Divo</t>
  </si>
  <si>
    <t>Localité d’Ity-Zouhan-Hounien</t>
  </si>
  <si>
    <t xml:space="preserve">Localité d’Hiré </t>
  </si>
  <si>
    <t>Localité de Lauzoua Divo</t>
  </si>
  <si>
    <t xml:space="preserve">Localité de Bondoukou </t>
  </si>
  <si>
    <t>Versements au fonds de financement des actions de développement socio-économique local</t>
  </si>
  <si>
    <t>11 784 641 Barils = 1 873 611,403 Sm3 o.e.</t>
  </si>
  <si>
    <t>69 091 227 MMBTU = 1 822 391.27 Sm3 o.e.</t>
  </si>
  <si>
    <t>8 080 390 Barils = 1 284 681.548 Sm3 o.e.</t>
  </si>
  <si>
    <t>1126227 Barils = 179056.091 Sm3 o.e.</t>
  </si>
  <si>
    <t>26366955 MMBTU = 695,470,48 Sm3 o.e.</t>
  </si>
  <si>
    <t>1279276 Barils = 203388,979 Sm3 o.e.</t>
  </si>
  <si>
    <t>Section 4.10.5 du Rapport ITIE 2018</t>
  </si>
  <si>
    <t>seules les sociétés pétrolières semblent avoir déclaré des revenus par projet.</t>
  </si>
  <si>
    <t>Sheet</t>
  </si>
  <si>
    <t>Cell</t>
  </si>
  <si>
    <t>Value</t>
  </si>
  <si>
    <t>Partie 1 - Présentation</t>
  </si>
  <si>
    <t>Nous suggérons de définir comme «partiel» car seules les sociétés pétrolières semblent avoir déclaré des revenus par projet.</t>
  </si>
  <si>
    <t xml:space="preserve">Étant donné que cela ne représente pas 100%, cela suggère que le questionnaire de la partie 2 est incomplet. Veuillez compléter.
</t>
  </si>
  <si>
    <t>Déplacement de la ventilation détaillée dans la section des commentaires</t>
  </si>
  <si>
    <t>Veuillez inclure une section du rapport ITIE qui répond à cette question.</t>
  </si>
  <si>
    <t>Nombre converti en unités standard</t>
  </si>
  <si>
    <t>Exigences ITIE 3.3 : Exportations</t>
  </si>
  <si>
    <t>Les données présentées pour les exportations ne semblent pas inclure le gaz naturel, bien qu'il soit clair qu'il y en a une certaine production. Veuillez inclure les mêmes produits que sous "Production", y compris les données les concernant. Si les exportations sont égales à zéro, veuillez l'indiquer comme tel, et si les données d'exportation ne sont pas disponibles, veuillez définir comme "Non disponible"</t>
  </si>
  <si>
    <t>Veuillez indiquer combien de revenus ne sont pas inclus dans le budget de l'État</t>
  </si>
  <si>
    <t>Exigence ITIE 5.2 : Transferts infranationaux</t>
  </si>
  <si>
    <t>Veuillez vous référer à la documentation qui prouve la non-applicabilité (procès-verbal de réunion du comité ou autre)</t>
  </si>
  <si>
    <t xml:space="preserve">"Non disponible" inséré au lieu de vide
</t>
  </si>
  <si>
    <t>Défini comme indiqué dans le rapport ITIE. Veuillez confirmer la section du rapport ITIE.</t>
  </si>
  <si>
    <t>PIB - industries extractives selon le SCN 2008 (valeur ajoutée brute)</t>
  </si>
  <si>
    <t>Veuillez éviter d'utiliser des multiplicateurs tels que "milliards". Nous avons converti les chiffres en conséquence, veuillez confirmer.</t>
  </si>
  <si>
    <t>Il est intéressant d'observer que ces chiffres indiquent 151,47 milliards XOF, tandis que la «Partie 4» comprend des estimations beaucoup plus élevées. Cela suggérerait qu'il y a pas mal de revenus qui ne sont pas inclus dans les revenus de l'extraction dans le budget (réf. Exigence 5.1)
Veuillez éviter d'utiliser des multiplicateurs tels que "milliards". Nous avons converti les chiffres en conséquence, veuillez confirmer.</t>
  </si>
  <si>
    <t>Veuillez inclure le nom de l'identifiant d'entreprise, y compris l'agence qui émet l'identifiant et son site Web</t>
  </si>
  <si>
    <t>Veuillez noter qu'il semble qu'il ne s'agisse que d'une liste partielle de projets, car elle ne fait référence qu'à certaines des sociétés pétrolières et à aucun projet minier. Veuillez compléter la liste des projets, y compris les données sur les revenus de la partie 5. Si elles ne sont pas disponibles, cela sera probablement souligné comme un problème lors de la prochaine validation du pays.</t>
  </si>
  <si>
    <t>Partie 4 - Recettes de l’État</t>
  </si>
  <si>
    <t xml:space="preserve">Nous suggérons de changer la classification SFP, car les années précédentes impliquaient le code 113E. </t>
  </si>
  <si>
    <t xml:space="preserve">Nous suggérons de changer la classification SFP, car les années précédentes impliquaient le code 1112E1. </t>
  </si>
  <si>
    <t xml:space="preserve">Nous suggérons de changer la classification SFP, car les années précédentes impliquaient le code 114521E </t>
  </si>
  <si>
    <t>Dans les fichiers de données récapitulatives précédents, ce flux de revenus était exclu de ce tableau et inclus uniquement dans «Informations supplémentaires» ci-dessous; car il s'agit d'une taxe non payée au nom de l'entreprise ou de paiements non déclarés par le gouvernement. Veuillez commenter notre compréhension de ces revenus et les réviser en conséquence.</t>
  </si>
  <si>
    <t xml:space="preserve">Nous suggérons de changer la classification SFP, car les années précédentes impliquaient le code 1415E4. </t>
  </si>
  <si>
    <t xml:space="preserve">Nous suggérons de changer la classification SFP, car les années précédentes impliquaient le code 1412E1. </t>
  </si>
  <si>
    <t xml:space="preserve">Nous suggérons de changer la classification SFP, car les années précédentes impliquaient le code 1142E. </t>
  </si>
  <si>
    <t xml:space="preserve">Nous suggérons de changer la classification SFP, car les années précédentes impliquaient le code 1415E32. </t>
  </si>
  <si>
    <t xml:space="preserve">Nous suggérons de changer la classification SFP, car les années précédentes impliquaient le code 1415E31. </t>
  </si>
  <si>
    <t>Partie 5 - Données d’entreprise</t>
  </si>
  <si>
    <t>Veuillez noter qu'il semble qu'il n'y ait que des rapports partiels au niveau des projets, car les déclarations au niveau des projets ne font référence qu'à certaines des sociétés pétrolières et aucun projet minier. Veuillez vous assurer que toutes les sources de revenus imposées au niveau d'un projet sont signalées comme telles. S'il n'est pas disponible, cela sera probablement souligné comme un problème lors de la prochaine validation du pays.</t>
  </si>
  <si>
    <t>Êtes-vous certain que ce bonus n'est pas lié à une licence ou un accord spécifique?</t>
  </si>
  <si>
    <t>Environ 15 milliards XOF me semblent manquer à la somme de ce tableau, par rapport au rapport ITIE. Veuillez inclure tous les paiements rapprochés tels que déclarés par le gouvernement. Si certains d'entre eux doivent être exclus de ce tableau, veuillez vous assurer qu'ils sont correctement inclus dans la section "Informations supplémentaires" ci-dessous, par entreprise et par flux de revenus.</t>
  </si>
  <si>
    <t>C57</t>
  </si>
  <si>
    <t>C58</t>
  </si>
  <si>
    <t>B37</t>
  </si>
  <si>
    <t>B55</t>
  </si>
  <si>
    <t>B68</t>
  </si>
  <si>
    <t>B70</t>
  </si>
  <si>
    <t>B72</t>
  </si>
  <si>
    <t>B81</t>
  </si>
  <si>
    <t>B84</t>
  </si>
  <si>
    <t>B86</t>
  </si>
  <si>
    <t>B103</t>
  </si>
  <si>
    <t>B104</t>
  </si>
  <si>
    <t>B106</t>
  </si>
  <si>
    <t>B141</t>
  </si>
  <si>
    <t>B143</t>
  </si>
  <si>
    <t>B155</t>
  </si>
  <si>
    <t>B156</t>
  </si>
  <si>
    <t>B162</t>
  </si>
  <si>
    <t>B169</t>
  </si>
  <si>
    <t>B170</t>
  </si>
  <si>
    <t>B171</t>
  </si>
  <si>
    <t>B172</t>
  </si>
  <si>
    <t>B173</t>
  </si>
  <si>
    <t>B174</t>
  </si>
  <si>
    <t>B175</t>
  </si>
  <si>
    <t>B176</t>
  </si>
  <si>
    <t>B177</t>
  </si>
  <si>
    <t>B178</t>
  </si>
  <si>
    <t>B181</t>
  </si>
  <si>
    <t>B182</t>
  </si>
  <si>
    <t>B39</t>
  </si>
  <si>
    <t>B74</t>
  </si>
  <si>
    <t>H24</t>
  </si>
  <si>
    <t>H25</t>
  </si>
  <si>
    <t>H29</t>
  </si>
  <si>
    <t>H30</t>
  </si>
  <si>
    <t>H31</t>
  </si>
  <si>
    <t>H39</t>
  </si>
  <si>
    <t>H40</t>
  </si>
  <si>
    <t>H41</t>
  </si>
  <si>
    <t>H42</t>
  </si>
  <si>
    <t>H43</t>
  </si>
  <si>
    <t>H44</t>
  </si>
  <si>
    <t>H48</t>
  </si>
  <si>
    <t>H51</t>
  </si>
  <si>
    <t>H57</t>
  </si>
  <si>
    <t>H58</t>
  </si>
  <si>
    <t>H59</t>
  </si>
  <si>
    <t>H60</t>
  </si>
  <si>
    <t>G14</t>
  </si>
  <si>
    <t>E23</t>
  </si>
  <si>
    <t>E27</t>
  </si>
  <si>
    <t>E34</t>
  </si>
  <si>
    <t>E40</t>
  </si>
  <si>
    <t>E70</t>
  </si>
  <si>
    <t>E94</t>
  </si>
  <si>
    <t>E108</t>
  </si>
  <si>
    <t>E125</t>
  </si>
  <si>
    <t>E134</t>
  </si>
  <si>
    <t>E145</t>
  </si>
  <si>
    <t>E155</t>
  </si>
  <si>
    <t>E168</t>
  </si>
  <si>
    <t>E175</t>
  </si>
  <si>
    <t>E186</t>
  </si>
  <si>
    <t>E193</t>
  </si>
  <si>
    <t>E200</t>
  </si>
  <si>
    <t>E217</t>
  </si>
  <si>
    <t>K229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</si>
</sst>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 numFmtId="169" formatCode="_ * #,##0.000_ ;_ * \-#,##0.000_ ;_ * &quot;-&quot;??_ ;_ @_ "/>
    <numFmt numFmtId="170" formatCode="_ * #,##0.0_ ;_ * \-#,##0.0_ ;_ * &quot;-&quot;??_ ;_ @_ "/>
    <numFmt numFmtId="171" formatCode="_-* #,##0_-;\-* #,##0_-;_-* &quot;-&quot;??_-;_-@_-"/>
  </numFmts>
  <fonts count="78" x14ac:knownFonts="1">
    <font>
      <sz val="10.5"/>
      <color theme="1"/>
      <name val="Calibri"/>
      <family val="2"/>
    </font>
    <font>
      <sz val="11"/>
      <color theme="1"/>
      <name val="Calibri"/>
      <family val="2"/>
      <scheme val="minor"/>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i/>
      <sz val="12"/>
      <name val="Franklin Gothic Book"/>
      <family val="2"/>
    </font>
    <font>
      <sz val="12"/>
      <name val="Franklin Gothic Book"/>
      <family val="2"/>
    </font>
    <font>
      <b/>
      <sz val="12"/>
      <name val="Franklin Gothic Book"/>
      <family val="2"/>
    </font>
    <font>
      <u/>
      <sz val="12"/>
      <color rgb="FF0070C0"/>
      <name val="Franklin Gothic Book"/>
      <family val="2"/>
    </font>
    <font>
      <b/>
      <u/>
      <sz val="12"/>
      <name val="Franklin Gothic Book"/>
      <family val="2"/>
    </font>
    <font>
      <b/>
      <sz val="12"/>
      <color rgb="FF000000"/>
      <name val="Franklin Gothic Book"/>
      <family val="2"/>
    </font>
    <font>
      <u/>
      <sz val="12"/>
      <color rgb="FF0076AF"/>
      <name val="Franklin Gothic Book"/>
      <family val="2"/>
    </font>
    <font>
      <u/>
      <sz val="12"/>
      <color theme="10"/>
      <name val="Franklin Gothic Book"/>
      <family val="2"/>
    </font>
    <font>
      <b/>
      <u/>
      <sz val="12"/>
      <color theme="1"/>
      <name val="Franklin Gothic Book"/>
      <family val="2"/>
    </font>
    <font>
      <b/>
      <i/>
      <sz val="12"/>
      <color theme="1"/>
      <name val="Franklin Gothic Book"/>
      <family val="2"/>
    </font>
    <font>
      <b/>
      <i/>
      <u/>
      <sz val="12"/>
      <color theme="1"/>
      <name val="Franklin Gothic Book"/>
      <family val="2"/>
    </font>
    <font>
      <i/>
      <sz val="12"/>
      <color theme="1"/>
      <name val="Franklin Gothic Book"/>
      <family val="2"/>
    </font>
    <font>
      <i/>
      <u/>
      <sz val="12"/>
      <color theme="1"/>
      <name val="Franklin Gothic Book"/>
      <family val="2"/>
    </font>
    <font>
      <b/>
      <u/>
      <sz val="12"/>
      <color rgb="FF0070C0"/>
      <name val="Franklin Gothic Book"/>
      <family val="2"/>
    </font>
    <font>
      <b/>
      <u/>
      <sz val="12"/>
      <color theme="10"/>
      <name val="Franklin Gothic Book"/>
      <family val="2"/>
    </font>
    <font>
      <b/>
      <sz val="10"/>
      <color theme="1"/>
      <name val="Franklin Gothic Book"/>
      <family val="2"/>
    </font>
    <font>
      <b/>
      <sz val="10"/>
      <color rgb="FF0076AF"/>
      <name val="Franklin Gothic Book"/>
      <family val="2"/>
    </font>
    <font>
      <i/>
      <u/>
      <sz val="12"/>
      <color rgb="FF0076AF"/>
      <name val="Franklin Gothic Book"/>
      <family val="2"/>
    </font>
    <font>
      <i/>
      <sz val="12"/>
      <color theme="10"/>
      <name val="Franklin Gothic Book"/>
      <family val="2"/>
    </font>
    <font>
      <u/>
      <sz val="10.5"/>
      <color theme="10"/>
      <name val="Franklin Gothic Book"/>
      <family val="2"/>
    </font>
    <font>
      <b/>
      <i/>
      <sz val="12"/>
      <color rgb="FF000000"/>
      <name val="Franklin Gothic Book"/>
      <family val="2"/>
    </font>
    <font>
      <b/>
      <i/>
      <u/>
      <sz val="16"/>
      <color theme="1"/>
      <name val="Franklin Gothic Book"/>
      <family val="2"/>
    </font>
    <font>
      <b/>
      <i/>
      <sz val="12"/>
      <name val="Franklin Gothic Book"/>
      <family val="2"/>
    </font>
    <font>
      <i/>
      <u/>
      <sz val="12"/>
      <color theme="10"/>
      <name val="Franklin Gothic Book"/>
      <family val="2"/>
    </font>
    <font>
      <b/>
      <i/>
      <u/>
      <sz val="12"/>
      <color theme="10"/>
      <name val="Franklin Gothic Book"/>
      <family val="2"/>
    </font>
    <font>
      <i/>
      <u/>
      <sz val="12"/>
      <color rgb="FF000000"/>
      <name val="Franklin Gothic Book"/>
      <family val="2"/>
    </font>
    <font>
      <b/>
      <i/>
      <u/>
      <sz val="12"/>
      <color rgb="FF000000"/>
      <name val="Franklin Gothic Book"/>
      <family val="2"/>
    </font>
    <font>
      <i/>
      <sz val="12"/>
      <color rgb="FF0076AF"/>
      <name val="Franklin Gothic Book"/>
      <family val="2"/>
    </font>
    <font>
      <sz val="10.5"/>
      <color theme="1"/>
      <name val="Franklin Gothic Book"/>
      <family val="2"/>
    </font>
    <font>
      <i/>
      <sz val="10.5"/>
      <color theme="1"/>
      <name val="Franklin Gothic Book"/>
      <family val="2"/>
    </font>
    <font>
      <i/>
      <sz val="12"/>
      <color rgb="FF0070C0"/>
      <name val="Franklin Gothic Book"/>
      <family val="2"/>
    </font>
    <font>
      <b/>
      <sz val="10.5"/>
      <name val="Franklin Gothic Book"/>
      <family val="2"/>
    </font>
    <font>
      <b/>
      <sz val="14"/>
      <color rgb="FF000000"/>
      <name val="Franklin Gothic Book"/>
      <family val="2"/>
    </font>
    <font>
      <sz val="14"/>
      <color theme="1"/>
      <name val="Franklin Gothic Book"/>
      <family val="2"/>
    </font>
    <font>
      <b/>
      <sz val="14"/>
      <color theme="1"/>
      <name val="Franklin Gothic Book"/>
      <family val="2"/>
    </font>
    <font>
      <b/>
      <u/>
      <sz val="10.5"/>
      <color theme="10"/>
      <name val="Franklin Gothic Book"/>
      <family val="2"/>
    </font>
    <font>
      <i/>
      <sz val="10.5"/>
      <color rgb="FF000000"/>
      <name val="Franklin Gothic Book"/>
      <family val="2"/>
    </font>
    <font>
      <sz val="10.5"/>
      <color rgb="FF000000"/>
      <name val="Franklin Gothic Book"/>
      <family val="2"/>
    </font>
    <font>
      <sz val="10.5"/>
      <name val="Franklin Gothic Book"/>
      <family val="2"/>
    </font>
    <font>
      <i/>
      <sz val="10.5"/>
      <name val="Franklin Gothic Book"/>
      <family val="2"/>
    </font>
    <font>
      <i/>
      <sz val="10.5"/>
      <color theme="10"/>
      <name val="Franklin Gothic Book"/>
      <family val="2"/>
    </font>
    <font>
      <i/>
      <u/>
      <sz val="10.5"/>
      <color rgb="FF0076AF"/>
      <name val="Franklin Gothic Book"/>
      <family val="2"/>
    </font>
    <font>
      <b/>
      <sz val="14"/>
      <color rgb="FF0076AF"/>
      <name val="Franklin Gothic Book"/>
      <family val="2"/>
    </font>
    <font>
      <b/>
      <sz val="12"/>
      <color theme="0"/>
      <name val="Franklin Gothic Book"/>
      <family val="2"/>
    </font>
    <font>
      <b/>
      <sz val="12"/>
      <color theme="1"/>
      <name val="Franklin Gothic Book"/>
      <family val="2"/>
    </font>
    <font>
      <i/>
      <u/>
      <sz val="12"/>
      <name val="Franklin Gothic Book"/>
      <family val="2"/>
    </font>
    <font>
      <b/>
      <sz val="18"/>
      <color theme="1"/>
      <name val="Franklin Gothic Book"/>
      <family val="2"/>
    </font>
    <font>
      <b/>
      <sz val="10.5"/>
      <color theme="1"/>
      <name val="Franklin Gothic Book"/>
      <family val="2"/>
    </font>
    <font>
      <i/>
      <u/>
      <sz val="10.5"/>
      <color theme="10"/>
      <name val="Franklin Gothic Book"/>
      <family val="2"/>
    </font>
    <font>
      <i/>
      <sz val="10.5"/>
      <color rgb="FF7F7F7F"/>
      <name val="Franklin Gothic Book"/>
      <family val="2"/>
    </font>
    <font>
      <b/>
      <i/>
      <u/>
      <sz val="10.5"/>
      <color theme="1"/>
      <name val="Franklin Gothic Book"/>
      <family val="2"/>
    </font>
    <font>
      <u/>
      <sz val="10.5"/>
      <color rgb="FF0076AF"/>
      <name val="Franklin Gothic Book"/>
      <family val="2"/>
    </font>
    <font>
      <sz val="10.5"/>
      <color theme="10"/>
      <name val="Franklin Gothic Book"/>
      <family val="2"/>
    </font>
    <font>
      <b/>
      <sz val="10.5"/>
      <color theme="10"/>
      <name val="Franklin Gothic Book"/>
      <family val="2"/>
    </font>
    <font>
      <b/>
      <sz val="16"/>
      <color theme="1"/>
      <name val="Franklin Gothic Book"/>
      <family val="2"/>
    </font>
    <font>
      <sz val="11"/>
      <color theme="1"/>
      <name val="Franklin Gothic Book"/>
      <family val="2"/>
    </font>
    <font>
      <i/>
      <sz val="11"/>
      <color rgb="FF000000"/>
      <name val="Franklin Gothic Book"/>
      <family val="2"/>
    </font>
    <font>
      <b/>
      <u/>
      <sz val="10.5"/>
      <name val="Franklin Gothic Book"/>
      <family val="2"/>
    </font>
    <font>
      <i/>
      <u/>
      <sz val="10.5"/>
      <name val="Franklin Gothic Book"/>
      <family val="2"/>
    </font>
    <font>
      <b/>
      <u/>
      <sz val="12"/>
      <color theme="4"/>
      <name val="Franklin Gothic Book"/>
      <family val="2"/>
    </font>
    <font>
      <sz val="10"/>
      <color theme="1"/>
      <name val="Arial"/>
      <family val="2"/>
    </font>
    <font>
      <sz val="9"/>
      <color indexed="81"/>
      <name val="Tahoma"/>
      <family val="2"/>
    </font>
    <font>
      <b/>
      <sz val="9"/>
      <color indexed="81"/>
      <name val="Tahoma"/>
      <family val="2"/>
    </font>
  </fonts>
  <fills count="11">
    <fill>
      <patternFill patternType="none"/>
    </fill>
    <fill>
      <patternFill patternType="gray125"/>
    </fill>
    <fill>
      <patternFill patternType="solid">
        <fgColor theme="0" tint="-0.14999847407452621"/>
        <bgColor indexed="64"/>
      </patternFill>
    </fill>
    <fill>
      <patternFill patternType="solid">
        <fgColor theme="4"/>
        <bgColor theme="4"/>
      </patternFill>
    </fill>
    <fill>
      <patternFill patternType="solid">
        <fgColor rgb="FFF2F2F2"/>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bgColor indexed="64"/>
      </patternFill>
    </fill>
    <fill>
      <patternFill patternType="solid">
        <fgColor rgb="FFF6A70A"/>
        <bgColor indexed="64"/>
      </patternFill>
    </fill>
    <fill>
      <patternFill patternType="solid">
        <fgColor rgb="FF165B89"/>
        <bgColor indexed="64"/>
      </patternFill>
    </fill>
    <fill>
      <patternFill patternType="solid">
        <fgColor rgb="FFF2F2F2"/>
        <bgColor theme="4" tint="0.79998168889431442"/>
      </patternFill>
    </fill>
  </fills>
  <borders count="45">
    <border>
      <left/>
      <right/>
      <top/>
      <bottom/>
      <diagonal/>
    </border>
    <border>
      <left/>
      <right/>
      <top style="thin">
        <color indexed="64"/>
      </top>
      <bottom/>
      <diagonal/>
    </border>
    <border>
      <left/>
      <right/>
      <top/>
      <bottom style="medium">
        <color indexed="64"/>
      </bottom>
      <diagonal/>
    </border>
    <border>
      <left/>
      <right/>
      <top/>
      <bottom style="medium">
        <color rgb="FF0076AF"/>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style="medium">
        <color rgb="FF0076AF"/>
      </top>
      <bottom/>
      <diagonal/>
    </border>
    <border>
      <left/>
      <right/>
      <top/>
      <bottom style="thin">
        <color indexed="64"/>
      </bottom>
      <diagonal/>
    </border>
    <border>
      <left/>
      <right/>
      <top/>
      <bottom style="medium">
        <color theme="0"/>
      </bottom>
      <diagonal/>
    </border>
    <border>
      <left/>
      <right/>
      <top style="medium">
        <color theme="0"/>
      </top>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indexed="64"/>
      </top>
      <bottom style="medium">
        <color rgb="FF188FBB"/>
      </bottom>
      <diagonal/>
    </border>
    <border>
      <left style="medium">
        <color indexed="64"/>
      </left>
      <right/>
      <top/>
      <bottom/>
      <diagonal/>
    </border>
  </borders>
  <cellStyleXfs count="10">
    <xf numFmtId="0" fontId="0" fillId="0" borderId="0"/>
    <xf numFmtId="164" fontId="2" fillId="0" borderId="0" applyFont="0" applyFill="0" applyBorder="0" applyAlignment="0" applyProtection="0"/>
    <xf numFmtId="0" fontId="5" fillId="0" borderId="0" applyNumberFormat="0" applyFill="0" applyBorder="0" applyAlignment="0" applyProtection="0"/>
    <xf numFmtId="0" fontId="6" fillId="0" borderId="0"/>
    <xf numFmtId="0" fontId="7" fillId="0" borderId="0" applyNumberFormat="0" applyFill="0" applyBorder="0" applyAlignment="0" applyProtection="0"/>
    <xf numFmtId="0" fontId="9" fillId="0" borderId="0" applyNumberFormat="0" applyFill="0" applyBorder="0" applyAlignment="0" applyProtection="0"/>
    <xf numFmtId="9" fontId="2" fillId="0" borderId="0" applyFont="0" applyFill="0" applyBorder="0" applyAlignment="0" applyProtection="0"/>
    <xf numFmtId="0" fontId="75" fillId="0" borderId="0"/>
    <xf numFmtId="43" fontId="1" fillId="0" borderId="0" applyFont="0" applyFill="0" applyBorder="0" applyAlignment="0" applyProtection="0"/>
    <xf numFmtId="0" fontId="1" fillId="0" borderId="0"/>
  </cellStyleXfs>
  <cellXfs count="391">
    <xf numFmtId="0" fontId="0" fillId="0" borderId="0" xfId="0"/>
    <xf numFmtId="0" fontId="0" fillId="0" borderId="0" xfId="0" applyAlignment="1"/>
    <xf numFmtId="0" fontId="0" fillId="0" borderId="8" xfId="0" applyFont="1" applyFill="1" applyBorder="1" applyAlignment="1"/>
    <xf numFmtId="0" fontId="0" fillId="0" borderId="9" xfId="0" applyFont="1" applyFill="1" applyBorder="1" applyAlignment="1"/>
    <xf numFmtId="0" fontId="0" fillId="0" borderId="8" xfId="0" applyFill="1" applyBorder="1" applyAlignment="1"/>
    <xf numFmtId="0" fontId="0" fillId="0" borderId="9" xfId="0" applyFill="1" applyBorder="1" applyAlignment="1"/>
    <xf numFmtId="0" fontId="0" fillId="0" borderId="0" xfId="0" applyAlignment="1">
      <alignment wrapText="1"/>
    </xf>
    <xf numFmtId="0" fontId="3" fillId="3" borderId="15" xfId="0" applyFont="1" applyFill="1" applyBorder="1" applyAlignment="1">
      <alignment wrapText="1"/>
    </xf>
    <xf numFmtId="0" fontId="4" fillId="0" borderId="0" xfId="0" applyFont="1" applyAlignment="1">
      <alignment wrapText="1"/>
    </xf>
    <xf numFmtId="49" fontId="8" fillId="0" borderId="0" xfId="0" applyNumberFormat="1" applyFont="1" applyAlignment="1">
      <alignment horizontal="left" wrapText="1"/>
    </xf>
    <xf numFmtId="0" fontId="10" fillId="0" borderId="0" xfId="0" quotePrefix="1" applyFont="1" applyAlignment="1">
      <alignment wrapText="1"/>
    </xf>
    <xf numFmtId="49" fontId="0" fillId="0" borderId="0" xfId="0" applyNumberFormat="1" applyAlignment="1">
      <alignment wrapText="1"/>
    </xf>
    <xf numFmtId="0" fontId="0" fillId="0" borderId="0" xfId="0" applyNumberFormat="1" applyAlignment="1">
      <alignment wrapText="1"/>
    </xf>
    <xf numFmtId="0" fontId="0" fillId="0" borderId="0" xfId="0" applyFont="1" applyAlignment="1">
      <alignment wrapText="1"/>
    </xf>
    <xf numFmtId="0" fontId="3" fillId="3" borderId="16" xfId="0" applyFont="1" applyFill="1" applyBorder="1" applyAlignment="1">
      <alignment wrapText="1"/>
    </xf>
    <xf numFmtId="0" fontId="0" fillId="0" borderId="8" xfId="0" applyFont="1" applyFill="1" applyBorder="1" applyAlignment="1">
      <alignment wrapText="1"/>
    </xf>
    <xf numFmtId="0" fontId="0" fillId="0" borderId="9" xfId="0" applyFont="1" applyFill="1" applyBorder="1" applyAlignment="1">
      <alignment wrapText="1"/>
    </xf>
    <xf numFmtId="0" fontId="11" fillId="0" borderId="0" xfId="3" applyFont="1" applyFill="1" applyAlignment="1">
      <alignment horizontal="left" vertical="center"/>
    </xf>
    <xf numFmtId="0" fontId="11" fillId="0" borderId="0" xfId="3" applyFont="1" applyFill="1" applyBorder="1" applyAlignment="1">
      <alignment horizontal="left" vertical="center"/>
    </xf>
    <xf numFmtId="0" fontId="11" fillId="0" borderId="0" xfId="3" applyFont="1" applyFill="1" applyBorder="1" applyAlignment="1">
      <alignment horizontal="right" vertical="center"/>
    </xf>
    <xf numFmtId="0" fontId="12" fillId="2" borderId="0" xfId="3" applyFont="1" applyFill="1" applyBorder="1" applyAlignment="1">
      <alignment horizontal="left" vertical="center"/>
    </xf>
    <xf numFmtId="0" fontId="13" fillId="2" borderId="0" xfId="3" applyFont="1" applyFill="1" applyBorder="1" applyAlignment="1">
      <alignment horizontal="left" vertical="center"/>
    </xf>
    <xf numFmtId="0" fontId="11" fillId="2" borderId="0" xfId="3" applyFont="1" applyFill="1" applyBorder="1" applyAlignment="1">
      <alignment horizontal="left" vertical="center"/>
    </xf>
    <xf numFmtId="0" fontId="14" fillId="2" borderId="0" xfId="3" applyFont="1" applyFill="1" applyBorder="1" applyAlignment="1">
      <alignment vertical="center"/>
    </xf>
    <xf numFmtId="0" fontId="11" fillId="2" borderId="0" xfId="3" applyFont="1" applyFill="1" applyBorder="1" applyAlignment="1">
      <alignment vertical="center"/>
    </xf>
    <xf numFmtId="0" fontId="15" fillId="2" borderId="0" xfId="3" applyFont="1" applyFill="1" applyBorder="1" applyAlignment="1">
      <alignment vertical="center"/>
    </xf>
    <xf numFmtId="0" fontId="12" fillId="2" borderId="0" xfId="3" applyFont="1" applyFill="1" applyBorder="1" applyAlignment="1">
      <alignment vertical="center"/>
    </xf>
    <xf numFmtId="0" fontId="16" fillId="5" borderId="0" xfId="3" applyFont="1" applyFill="1" applyBorder="1" applyAlignment="1">
      <alignment horizontal="left" vertical="center"/>
    </xf>
    <xf numFmtId="0" fontId="12" fillId="2" borderId="0" xfId="3" applyFont="1" applyFill="1" applyBorder="1" applyAlignment="1">
      <alignment horizontal="left" vertical="center" wrapText="1" indent="2"/>
    </xf>
    <xf numFmtId="0" fontId="17" fillId="5" borderId="0" xfId="3" applyFont="1" applyFill="1" applyBorder="1" applyAlignment="1">
      <alignment vertical="center"/>
    </xf>
    <xf numFmtId="0" fontId="12" fillId="2" borderId="0" xfId="3" applyFont="1" applyFill="1" applyBorder="1" applyAlignment="1">
      <alignment vertical="center" wrapText="1"/>
    </xf>
    <xf numFmtId="0" fontId="16" fillId="5" borderId="0" xfId="3" applyFont="1" applyFill="1" applyBorder="1" applyAlignment="1">
      <alignment vertical="center"/>
    </xf>
    <xf numFmtId="0" fontId="17" fillId="2" borderId="0" xfId="3" applyFont="1" applyFill="1" applyBorder="1" applyAlignment="1">
      <alignment vertical="center"/>
    </xf>
    <xf numFmtId="0" fontId="16" fillId="2" borderId="0" xfId="3" applyFont="1" applyFill="1" applyBorder="1" applyAlignment="1">
      <alignment vertical="center"/>
    </xf>
    <xf numFmtId="0" fontId="13" fillId="2" borderId="0" xfId="3" applyFont="1" applyFill="1" applyBorder="1" applyAlignment="1">
      <alignment vertical="center"/>
    </xf>
    <xf numFmtId="0" fontId="19" fillId="5" borderId="0" xfId="3" applyFont="1" applyFill="1" applyBorder="1" applyAlignment="1">
      <alignment vertical="center"/>
    </xf>
    <xf numFmtId="0" fontId="20" fillId="2" borderId="0" xfId="3" applyFont="1" applyFill="1" applyBorder="1" applyAlignment="1">
      <alignment vertical="center"/>
    </xf>
    <xf numFmtId="0" fontId="16" fillId="5" borderId="0" xfId="3" applyFont="1" applyFill="1" applyBorder="1" applyAlignment="1">
      <alignment horizontal="left" vertical="center" indent="2"/>
    </xf>
    <xf numFmtId="0" fontId="21" fillId="2" borderId="0" xfId="2" applyFont="1" applyFill="1" applyBorder="1" applyAlignment="1"/>
    <xf numFmtId="0" fontId="11" fillId="7" borderId="0" xfId="3" applyFont="1" applyFill="1" applyBorder="1" applyAlignment="1">
      <alignment horizontal="left" vertical="center"/>
    </xf>
    <xf numFmtId="0" fontId="13" fillId="7" borderId="0" xfId="3" applyFont="1" applyFill="1" applyBorder="1" applyAlignment="1">
      <alignment vertical="center"/>
    </xf>
    <xf numFmtId="0" fontId="22" fillId="7" borderId="0" xfId="2" applyFont="1" applyFill="1" applyBorder="1" applyAlignment="1"/>
    <xf numFmtId="0" fontId="11" fillId="7" borderId="0" xfId="3" applyFont="1" applyFill="1" applyAlignment="1">
      <alignment horizontal="left" vertical="center"/>
    </xf>
    <xf numFmtId="0" fontId="11" fillId="0" borderId="0" xfId="3" applyFont="1" applyFill="1" applyBorder="1" applyAlignment="1">
      <alignment horizontal="left" vertical="center" wrapText="1"/>
    </xf>
    <xf numFmtId="0" fontId="11" fillId="0" borderId="0" xfId="3" applyFont="1" applyFill="1" applyAlignment="1">
      <alignment horizontal="left" vertical="center" wrapText="1"/>
    </xf>
    <xf numFmtId="0" fontId="19" fillId="6" borderId="38" xfId="3" applyFont="1" applyFill="1" applyBorder="1" applyAlignment="1">
      <alignment horizontal="left" vertical="center" wrapText="1"/>
    </xf>
    <xf numFmtId="0" fontId="19" fillId="0" borderId="38" xfId="3" applyFont="1" applyFill="1" applyBorder="1" applyAlignment="1">
      <alignment horizontal="left" vertical="center" wrapText="1"/>
    </xf>
    <xf numFmtId="0" fontId="23" fillId="7" borderId="0" xfId="3" applyFont="1" applyFill="1" applyBorder="1" applyAlignment="1">
      <alignment horizontal="left" vertical="center"/>
    </xf>
    <xf numFmtId="0" fontId="22" fillId="2" borderId="0" xfId="4" applyFont="1" applyFill="1" applyBorder="1" applyAlignment="1"/>
    <xf numFmtId="0" fontId="13" fillId="0" borderId="0" xfId="3" applyFont="1" applyFill="1" applyBorder="1" applyAlignment="1">
      <alignment vertical="center"/>
    </xf>
    <xf numFmtId="0" fontId="22" fillId="0" borderId="0" xfId="4" applyFont="1" applyFill="1" applyBorder="1" applyAlignment="1"/>
    <xf numFmtId="0" fontId="24" fillId="4" borderId="27" xfId="3" applyFont="1" applyFill="1" applyBorder="1" applyAlignment="1">
      <alignment vertical="center" wrapText="1"/>
    </xf>
    <xf numFmtId="0" fontId="26" fillId="0" borderId="0" xfId="3" applyFont="1" applyFill="1" applyBorder="1" applyAlignment="1">
      <alignment vertical="center" wrapText="1"/>
    </xf>
    <xf numFmtId="0" fontId="24" fillId="4" borderId="30" xfId="3" applyFont="1" applyFill="1" applyBorder="1" applyAlignment="1">
      <alignment vertical="center" wrapText="1"/>
    </xf>
    <xf numFmtId="0" fontId="26" fillId="4" borderId="1" xfId="3" applyFont="1" applyFill="1" applyBorder="1" applyAlignment="1">
      <alignment vertical="center" wrapText="1"/>
    </xf>
    <xf numFmtId="0" fontId="26" fillId="4" borderId="31" xfId="3" applyFont="1" applyFill="1" applyBorder="1" applyAlignment="1">
      <alignment vertical="center" wrapText="1"/>
    </xf>
    <xf numFmtId="0" fontId="26" fillId="4" borderId="28" xfId="3" applyFont="1" applyFill="1" applyBorder="1" applyAlignment="1">
      <alignment vertical="center" wrapText="1"/>
    </xf>
    <xf numFmtId="0" fontId="26" fillId="4" borderId="34" xfId="3" applyFont="1" applyFill="1" applyBorder="1" applyAlignment="1">
      <alignment vertical="center" wrapText="1"/>
    </xf>
    <xf numFmtId="0" fontId="26" fillId="4" borderId="0" xfId="3" applyFont="1" applyFill="1" applyBorder="1" applyAlignment="1">
      <alignment vertical="center" wrapText="1"/>
    </xf>
    <xf numFmtId="0" fontId="26" fillId="4" borderId="35" xfId="3" applyFont="1" applyFill="1" applyBorder="1" applyAlignment="1">
      <alignment vertical="center" wrapText="1"/>
    </xf>
    <xf numFmtId="0" fontId="27" fillId="4" borderId="29" xfId="3" applyFont="1" applyFill="1" applyBorder="1" applyAlignment="1">
      <alignment vertical="center" wrapText="1"/>
    </xf>
    <xf numFmtId="0" fontId="26" fillId="4" borderId="33" xfId="3" applyFont="1" applyFill="1" applyBorder="1" applyAlignment="1">
      <alignment vertical="center" wrapText="1"/>
    </xf>
    <xf numFmtId="0" fontId="13" fillId="0" borderId="3" xfId="3" applyFont="1" applyFill="1" applyBorder="1" applyAlignment="1">
      <alignment vertical="center"/>
    </xf>
    <xf numFmtId="0" fontId="11" fillId="0" borderId="3" xfId="3" applyFont="1" applyFill="1" applyBorder="1" applyAlignment="1">
      <alignment horizontal="left" vertical="center"/>
    </xf>
    <xf numFmtId="0" fontId="26" fillId="0" borderId="0" xfId="3" applyFont="1" applyFill="1" applyBorder="1" applyAlignment="1">
      <alignment horizontal="left" vertical="center"/>
    </xf>
    <xf numFmtId="0" fontId="13" fillId="0" borderId="0" xfId="3" applyFont="1" applyFill="1" applyBorder="1" applyAlignment="1">
      <alignment horizontal="left" vertical="center" indent="2"/>
    </xf>
    <xf numFmtId="0" fontId="12" fillId="0" borderId="0" xfId="3" applyFont="1" applyFill="1" applyBorder="1" applyAlignment="1">
      <alignment vertical="center"/>
    </xf>
    <xf numFmtId="0" fontId="20" fillId="0" borderId="0" xfId="3" applyFont="1" applyFill="1" applyBorder="1" applyAlignment="1">
      <alignment vertical="center"/>
    </xf>
    <xf numFmtId="0" fontId="12" fillId="0" borderId="0" xfId="3" applyFont="1" applyFill="1" applyBorder="1" applyAlignment="1">
      <alignment horizontal="left" vertical="center"/>
    </xf>
    <xf numFmtId="0" fontId="12" fillId="0" borderId="0" xfId="3" applyFont="1" applyFill="1" applyBorder="1" applyAlignment="1">
      <alignment horizontal="left" vertical="center" indent="2"/>
    </xf>
    <xf numFmtId="166" fontId="12" fillId="0" borderId="0" xfId="3" applyNumberFormat="1" applyFont="1" applyFill="1" applyBorder="1" applyAlignment="1">
      <alignment vertical="center"/>
    </xf>
    <xf numFmtId="0" fontId="26" fillId="0" borderId="0" xfId="3" applyFont="1" applyFill="1" applyAlignment="1">
      <alignment horizontal="left" vertical="center"/>
    </xf>
    <xf numFmtId="0" fontId="12" fillId="0" borderId="0" xfId="3" applyFont="1" applyFill="1" applyBorder="1" applyAlignment="1">
      <alignment horizontal="left" vertical="center" wrapText="1" indent="2"/>
    </xf>
    <xf numFmtId="0" fontId="32" fillId="0" borderId="0" xfId="3" applyFont="1" applyFill="1" applyBorder="1" applyAlignment="1">
      <alignment vertical="center"/>
    </xf>
    <xf numFmtId="0" fontId="12" fillId="0" borderId="0" xfId="3" applyFont="1" applyFill="1" applyBorder="1" applyAlignment="1">
      <alignment horizontal="left" vertical="center" indent="4"/>
    </xf>
    <xf numFmtId="0" fontId="12" fillId="0" borderId="0" xfId="3" applyFont="1" applyFill="1" applyBorder="1" applyAlignment="1">
      <alignment horizontal="left" vertical="center" indent="6"/>
    </xf>
    <xf numFmtId="0" fontId="33" fillId="0" borderId="0" xfId="2" applyFont="1" applyFill="1" applyBorder="1" applyAlignment="1">
      <alignment horizontal="left" vertical="center" indent="2"/>
    </xf>
    <xf numFmtId="165" fontId="12" fillId="0" borderId="0" xfId="1" applyNumberFormat="1" applyFont="1" applyFill="1" applyBorder="1" applyAlignment="1">
      <alignment vertical="center"/>
    </xf>
    <xf numFmtId="0" fontId="34" fillId="0" borderId="0" xfId="2" applyFont="1" applyFill="1" applyBorder="1" applyAlignment="1">
      <alignment horizontal="left" vertical="center" wrapText="1"/>
    </xf>
    <xf numFmtId="0" fontId="24" fillId="0" borderId="0" xfId="3" applyFont="1" applyFill="1" applyBorder="1" applyAlignment="1">
      <alignment horizontal="left" vertical="center"/>
    </xf>
    <xf numFmtId="0" fontId="35" fillId="0" borderId="0" xfId="3" applyFont="1" applyFill="1" applyBorder="1" applyAlignment="1">
      <alignment vertical="center"/>
    </xf>
    <xf numFmtId="10" fontId="12" fillId="0" borderId="0" xfId="3" applyNumberFormat="1" applyFont="1" applyFill="1" applyBorder="1" applyAlignment="1">
      <alignment horizontal="left" vertical="center"/>
    </xf>
    <xf numFmtId="0" fontId="36" fillId="5" borderId="0" xfId="3" applyFont="1" applyFill="1" applyAlignment="1">
      <alignment horizontal="left" vertical="center"/>
    </xf>
    <xf numFmtId="0" fontId="11" fillId="5" borderId="0" xfId="3" applyFont="1" applyFill="1" applyAlignment="1">
      <alignment horizontal="left" vertical="center"/>
    </xf>
    <xf numFmtId="0" fontId="26" fillId="5" borderId="0" xfId="3" applyFont="1" applyFill="1" applyBorder="1" applyAlignment="1">
      <alignment vertical="center" wrapText="1"/>
    </xf>
    <xf numFmtId="0" fontId="38" fillId="2" borderId="0" xfId="2" applyFont="1" applyFill="1"/>
    <xf numFmtId="0" fontId="38" fillId="0" borderId="0" xfId="2" applyFont="1" applyFill="1"/>
    <xf numFmtId="0" fontId="23" fillId="0" borderId="0" xfId="3" applyFont="1" applyFill="1" applyBorder="1" applyAlignment="1">
      <alignment horizontal="left" vertical="center"/>
    </xf>
    <xf numFmtId="0" fontId="19" fillId="0" borderId="38" xfId="3" applyFont="1" applyFill="1" applyBorder="1" applyAlignment="1">
      <alignment horizontal="left" vertical="center"/>
    </xf>
    <xf numFmtId="0" fontId="11" fillId="0" borderId="0" xfId="3" quotePrefix="1" applyFont="1" applyFill="1" applyBorder="1" applyAlignment="1">
      <alignment horizontal="left" vertical="center"/>
    </xf>
    <xf numFmtId="0" fontId="14" fillId="0" borderId="2" xfId="3" applyFont="1" applyFill="1" applyBorder="1" applyAlignment="1" applyProtection="1">
      <alignment vertical="center"/>
      <protection locked="0"/>
    </xf>
    <xf numFmtId="0" fontId="11" fillId="0" borderId="2" xfId="3" applyFont="1" applyFill="1" applyBorder="1" applyAlignment="1">
      <alignment horizontal="left" vertical="center"/>
    </xf>
    <xf numFmtId="0" fontId="11" fillId="0" borderId="2" xfId="3" applyFont="1" applyFill="1" applyBorder="1" applyAlignment="1">
      <alignment vertical="center"/>
    </xf>
    <xf numFmtId="0" fontId="27" fillId="0" borderId="0" xfId="3" applyFont="1" applyFill="1" applyAlignment="1">
      <alignment horizontal="left" vertical="center"/>
    </xf>
    <xf numFmtId="0" fontId="27" fillId="0" borderId="0" xfId="3" applyFont="1" applyFill="1" applyBorder="1" applyAlignment="1">
      <alignment horizontal="left" vertical="center"/>
    </xf>
    <xf numFmtId="0" fontId="40" fillId="0" borderId="2" xfId="3" applyFont="1" applyFill="1" applyBorder="1" applyAlignment="1" applyProtection="1">
      <alignment horizontal="left" vertical="center"/>
      <protection locked="0"/>
    </xf>
    <xf numFmtId="0" fontId="27" fillId="0" borderId="2" xfId="3" applyFont="1" applyFill="1" applyBorder="1" applyAlignment="1">
      <alignment horizontal="left" vertical="center"/>
    </xf>
    <xf numFmtId="0" fontId="41" fillId="0" borderId="2" xfId="3" applyFont="1" applyFill="1" applyBorder="1" applyAlignment="1">
      <alignment horizontal="left" vertical="center"/>
    </xf>
    <xf numFmtId="0" fontId="25" fillId="0" borderId="2" xfId="3" applyFont="1" applyFill="1" applyBorder="1" applyAlignment="1">
      <alignment horizontal="left" vertical="center"/>
    </xf>
    <xf numFmtId="0" fontId="20" fillId="0" borderId="5" xfId="3" applyFont="1" applyFill="1" applyBorder="1" applyAlignment="1">
      <alignment vertical="center"/>
    </xf>
    <xf numFmtId="0" fontId="20" fillId="0" borderId="10" xfId="3" applyFont="1" applyFill="1" applyBorder="1" applyAlignment="1" applyProtection="1">
      <alignment vertical="center"/>
      <protection locked="0"/>
    </xf>
    <xf numFmtId="0" fontId="12" fillId="0" borderId="2" xfId="3" applyFont="1" applyFill="1" applyBorder="1" applyAlignment="1">
      <alignment horizontal="left" vertical="center"/>
    </xf>
    <xf numFmtId="0" fontId="12" fillId="0" borderId="5" xfId="3" applyFont="1" applyFill="1" applyBorder="1" applyAlignment="1" applyProtection="1">
      <alignment horizontal="left" vertical="center" indent="2"/>
      <protection locked="0"/>
    </xf>
    <xf numFmtId="0" fontId="26" fillId="6" borderId="7" xfId="3" applyFont="1" applyFill="1" applyBorder="1" applyAlignment="1">
      <alignment horizontal="left" vertical="center"/>
    </xf>
    <xf numFmtId="0" fontId="13" fillId="0" borderId="5" xfId="3" applyFont="1" applyFill="1" applyBorder="1" applyAlignment="1" applyProtection="1">
      <alignment horizontal="left" vertical="center" indent="2"/>
      <protection locked="0"/>
    </xf>
    <xf numFmtId="0" fontId="12" fillId="0" borderId="6" xfId="3" applyFont="1" applyFill="1" applyBorder="1" applyAlignment="1">
      <alignment vertical="center"/>
    </xf>
    <xf numFmtId="0" fontId="13" fillId="0" borderId="10" xfId="3" applyFont="1" applyFill="1" applyBorder="1" applyAlignment="1" applyProtection="1">
      <alignment horizontal="left" vertical="center" indent="2"/>
      <protection locked="0"/>
    </xf>
    <xf numFmtId="0" fontId="26" fillId="0" borderId="2" xfId="3" applyFont="1" applyFill="1" applyBorder="1" applyAlignment="1">
      <alignment horizontal="left" vertical="center"/>
    </xf>
    <xf numFmtId="0" fontId="12" fillId="0" borderId="11" xfId="3" applyFont="1" applyFill="1" applyBorder="1" applyAlignment="1">
      <alignment vertical="center"/>
    </xf>
    <xf numFmtId="0" fontId="26" fillId="6" borderId="12" xfId="3" applyFont="1" applyFill="1" applyBorder="1" applyAlignment="1">
      <alignment horizontal="left" vertical="center"/>
    </xf>
    <xf numFmtId="0" fontId="12" fillId="0" borderId="10" xfId="3" applyFont="1" applyFill="1" applyBorder="1" applyAlignment="1" applyProtection="1">
      <alignment horizontal="left" vertical="center" indent="2"/>
      <protection locked="0"/>
    </xf>
    <xf numFmtId="0" fontId="11" fillId="7" borderId="17" xfId="3" applyFont="1" applyFill="1" applyBorder="1" applyAlignment="1">
      <alignment horizontal="left" vertical="center"/>
    </xf>
    <xf numFmtId="0" fontId="12" fillId="0" borderId="5" xfId="3" applyFont="1" applyFill="1" applyBorder="1" applyAlignment="1" applyProtection="1">
      <alignment horizontal="left" vertical="center" wrapText="1" indent="2"/>
      <protection locked="0"/>
    </xf>
    <xf numFmtId="0" fontId="12" fillId="0" borderId="13" xfId="3" applyFont="1" applyFill="1" applyBorder="1" applyAlignment="1" applyProtection="1">
      <alignment horizontal="left" vertical="center" wrapText="1" indent="2"/>
      <protection locked="0"/>
    </xf>
    <xf numFmtId="0" fontId="26" fillId="0" borderId="1" xfId="3" applyFont="1" applyFill="1" applyBorder="1" applyAlignment="1">
      <alignment horizontal="left" vertical="center"/>
    </xf>
    <xf numFmtId="0" fontId="26" fillId="6" borderId="1" xfId="3" applyFont="1" applyFill="1" applyBorder="1" applyAlignment="1">
      <alignment horizontal="left" vertical="center"/>
    </xf>
    <xf numFmtId="0" fontId="26" fillId="6" borderId="0" xfId="3" applyFont="1" applyFill="1" applyBorder="1" applyAlignment="1">
      <alignment horizontal="left" vertical="center"/>
    </xf>
    <xf numFmtId="0" fontId="26" fillId="0" borderId="13" xfId="3" applyFont="1" applyFill="1" applyBorder="1" applyAlignment="1">
      <alignment horizontal="left" vertical="center"/>
    </xf>
    <xf numFmtId="0" fontId="26" fillId="6" borderId="14" xfId="3" applyFont="1" applyFill="1" applyBorder="1" applyAlignment="1">
      <alignment horizontal="left" vertical="center"/>
    </xf>
    <xf numFmtId="0" fontId="26" fillId="0" borderId="12" xfId="3" applyFont="1" applyFill="1" applyBorder="1" applyAlignment="1">
      <alignment horizontal="left" vertical="center"/>
    </xf>
    <xf numFmtId="0" fontId="32" fillId="6" borderId="2" xfId="3" applyFont="1" applyFill="1" applyBorder="1" applyAlignment="1">
      <alignment vertical="center"/>
    </xf>
    <xf numFmtId="0" fontId="43" fillId="0" borderId="0" xfId="3" applyFont="1" applyFill="1" applyBorder="1" applyAlignment="1">
      <alignment horizontal="left" vertical="center"/>
    </xf>
    <xf numFmtId="0" fontId="43" fillId="0" borderId="26" xfId="3" applyFont="1" applyFill="1" applyBorder="1" applyAlignment="1">
      <alignment horizontal="left" vertical="center"/>
    </xf>
    <xf numFmtId="0" fontId="43" fillId="0" borderId="17" xfId="3" applyFont="1" applyFill="1" applyBorder="1" applyAlignment="1">
      <alignment horizontal="left" vertical="center"/>
    </xf>
    <xf numFmtId="0" fontId="12" fillId="0" borderId="0" xfId="3" applyFont="1" applyFill="1" applyBorder="1" applyAlignment="1">
      <alignment horizontal="left" vertical="center" indent="1"/>
    </xf>
    <xf numFmtId="0" fontId="44" fillId="0" borderId="0" xfId="3" applyFont="1" applyFill="1" applyBorder="1" applyAlignment="1">
      <alignment horizontal="left" vertical="center"/>
    </xf>
    <xf numFmtId="0" fontId="32" fillId="6" borderId="39" xfId="3" applyFont="1" applyFill="1" applyBorder="1" applyAlignment="1">
      <alignment vertical="center"/>
    </xf>
    <xf numFmtId="0" fontId="12" fillId="0" borderId="2" xfId="3" applyFont="1" applyFill="1" applyBorder="1" applyAlignment="1">
      <alignment horizontal="left" vertical="center" indent="1"/>
    </xf>
    <xf numFmtId="0" fontId="44" fillId="0" borderId="2" xfId="3" applyFont="1" applyFill="1" applyBorder="1" applyAlignment="1">
      <alignment horizontal="left" vertical="center"/>
    </xf>
    <xf numFmtId="0" fontId="43" fillId="0" borderId="2" xfId="3" applyFont="1" applyFill="1" applyBorder="1" applyAlignment="1">
      <alignment horizontal="left" vertical="center"/>
    </xf>
    <xf numFmtId="0" fontId="32" fillId="6" borderId="0" xfId="3" applyFont="1" applyFill="1" applyBorder="1" applyAlignment="1">
      <alignment vertical="center"/>
    </xf>
    <xf numFmtId="0" fontId="11" fillId="0" borderId="17" xfId="3" applyFont="1" applyFill="1" applyBorder="1" applyAlignment="1">
      <alignment horizontal="left" vertical="center"/>
    </xf>
    <xf numFmtId="0" fontId="12" fillId="0" borderId="5" xfId="3" applyFont="1" applyFill="1" applyBorder="1" applyAlignment="1" applyProtection="1">
      <alignment horizontal="left" vertical="center" indent="4"/>
      <protection locked="0"/>
    </xf>
    <xf numFmtId="0" fontId="12" fillId="0" borderId="5" xfId="3" applyFont="1" applyFill="1" applyBorder="1" applyAlignment="1" applyProtection="1">
      <alignment horizontal="left" vertical="center" indent="6"/>
      <protection locked="0"/>
    </xf>
    <xf numFmtId="0" fontId="26" fillId="0" borderId="42" xfId="3" applyFont="1" applyFill="1" applyBorder="1" applyAlignment="1">
      <alignment horizontal="left" vertical="center"/>
    </xf>
    <xf numFmtId="0" fontId="26" fillId="6" borderId="23" xfId="3" applyFont="1" applyFill="1" applyBorder="1" applyAlignment="1">
      <alignment horizontal="left" vertical="center"/>
    </xf>
    <xf numFmtId="0" fontId="33" fillId="0" borderId="1" xfId="2" applyFont="1" applyFill="1" applyBorder="1" applyAlignment="1" applyProtection="1">
      <alignment horizontal="left" vertical="center" indent="2"/>
      <protection locked="0"/>
    </xf>
    <xf numFmtId="0" fontId="12" fillId="0" borderId="0" xfId="3" applyFont="1" applyFill="1" applyBorder="1" applyAlignment="1" applyProtection="1">
      <alignment horizontal="left" vertical="center" indent="4"/>
      <protection locked="0"/>
    </xf>
    <xf numFmtId="0" fontId="12" fillId="0" borderId="23" xfId="3" applyFont="1" applyFill="1" applyBorder="1" applyAlignment="1" applyProtection="1">
      <alignment horizontal="left" vertical="center" indent="4"/>
      <protection locked="0"/>
    </xf>
    <xf numFmtId="0" fontId="26" fillId="0" borderId="23" xfId="3" applyFont="1" applyFill="1" applyBorder="1" applyAlignment="1">
      <alignment horizontal="left" vertical="center"/>
    </xf>
    <xf numFmtId="0" fontId="22" fillId="0" borderId="5" xfId="2" applyFont="1" applyFill="1" applyBorder="1" applyAlignment="1" applyProtection="1">
      <alignment horizontal="left" vertical="center" wrapText="1"/>
      <protection locked="0"/>
    </xf>
    <xf numFmtId="0" fontId="12" fillId="0" borderId="1" xfId="3" applyFont="1" applyFill="1" applyBorder="1" applyAlignment="1">
      <alignment vertical="center"/>
    </xf>
    <xf numFmtId="0" fontId="12" fillId="0" borderId="10" xfId="3" applyFont="1" applyFill="1" applyBorder="1" applyAlignment="1" applyProtection="1">
      <alignment horizontal="left" vertical="center" indent="4"/>
      <protection locked="0"/>
    </xf>
    <xf numFmtId="0" fontId="26" fillId="6" borderId="2" xfId="3" applyFont="1" applyFill="1" applyBorder="1" applyAlignment="1">
      <alignment horizontal="left" vertical="center"/>
    </xf>
    <xf numFmtId="0" fontId="20" fillId="0" borderId="2" xfId="3" applyFont="1" applyFill="1" applyBorder="1" applyAlignment="1" applyProtection="1">
      <alignment vertical="center"/>
      <protection locked="0"/>
    </xf>
    <xf numFmtId="0" fontId="24" fillId="0" borderId="2" xfId="3" applyFont="1" applyFill="1" applyBorder="1" applyAlignment="1">
      <alignment horizontal="left" vertical="center"/>
    </xf>
    <xf numFmtId="10" fontId="35" fillId="0" borderId="17" xfId="3" applyNumberFormat="1" applyFont="1" applyFill="1" applyBorder="1" applyAlignment="1">
      <alignment vertical="center"/>
    </xf>
    <xf numFmtId="10" fontId="12" fillId="0" borderId="6" xfId="3" applyNumberFormat="1" applyFont="1" applyFill="1" applyBorder="1" applyAlignment="1">
      <alignment horizontal="left" vertical="center"/>
    </xf>
    <xf numFmtId="0" fontId="26" fillId="0" borderId="7" xfId="3" applyFont="1" applyFill="1" applyBorder="1" applyAlignment="1">
      <alignment horizontal="left" vertical="center"/>
    </xf>
    <xf numFmtId="10" fontId="11" fillId="0" borderId="0" xfId="6" applyNumberFormat="1" applyFont="1" applyFill="1" applyAlignment="1">
      <alignment horizontal="left" vertical="center"/>
    </xf>
    <xf numFmtId="0" fontId="20" fillId="0" borderId="26" xfId="3" applyFont="1" applyFill="1" applyBorder="1" applyAlignment="1" applyProtection="1">
      <alignment vertical="center"/>
      <protection locked="0"/>
    </xf>
    <xf numFmtId="0" fontId="24" fillId="0" borderId="17" xfId="3" applyFont="1" applyFill="1" applyBorder="1" applyAlignment="1">
      <alignment horizontal="left" vertical="center"/>
    </xf>
    <xf numFmtId="0" fontId="35" fillId="0" borderId="17" xfId="3" applyFont="1" applyFill="1" applyBorder="1" applyAlignment="1">
      <alignment vertical="center"/>
    </xf>
    <xf numFmtId="0" fontId="12" fillId="0" borderId="10" xfId="3" applyFont="1" applyFill="1" applyBorder="1" applyAlignment="1" applyProtection="1">
      <alignment vertical="center"/>
      <protection locked="0"/>
    </xf>
    <xf numFmtId="0" fontId="13" fillId="5" borderId="0" xfId="3" applyFont="1" applyFill="1" applyBorder="1" applyAlignment="1">
      <alignment horizontal="left" vertical="center"/>
    </xf>
    <xf numFmtId="0" fontId="23" fillId="6" borderId="38" xfId="3" applyFont="1" applyFill="1" applyBorder="1" applyAlignment="1">
      <alignment horizontal="left" vertical="center" wrapText="1"/>
    </xf>
    <xf numFmtId="0" fontId="23" fillId="0" borderId="38" xfId="3" applyFont="1" applyFill="1" applyBorder="1" applyAlignment="1">
      <alignment horizontal="left" vertical="center" wrapText="1"/>
    </xf>
    <xf numFmtId="0" fontId="14" fillId="0" borderId="0" xfId="3" applyFont="1" applyFill="1" applyBorder="1" applyAlignment="1">
      <alignment vertical="center"/>
    </xf>
    <xf numFmtId="0" fontId="11" fillId="0" borderId="0" xfId="3" applyFont="1" applyFill="1" applyBorder="1" applyAlignment="1">
      <alignment vertical="center"/>
    </xf>
    <xf numFmtId="0" fontId="13" fillId="0" borderId="0" xfId="3" applyFont="1" applyFill="1" applyBorder="1" applyAlignment="1">
      <alignment horizontal="left" vertical="center"/>
    </xf>
    <xf numFmtId="0" fontId="47" fillId="0" borderId="0" xfId="3" applyFont="1" applyFill="1" applyBorder="1" applyAlignment="1">
      <alignment horizontal="left" vertical="center"/>
    </xf>
    <xf numFmtId="0" fontId="48" fillId="0" borderId="0" xfId="3" applyFont="1" applyFill="1" applyBorder="1" applyAlignment="1">
      <alignment horizontal="left" vertical="center"/>
    </xf>
    <xf numFmtId="0" fontId="49" fillId="0" borderId="0" xfId="3" applyFont="1" applyFill="1" applyBorder="1" applyAlignment="1">
      <alignment horizontal="left" vertical="center"/>
    </xf>
    <xf numFmtId="0" fontId="50" fillId="0" borderId="27" xfId="2" applyFont="1" applyFill="1" applyBorder="1" applyAlignment="1">
      <alignment horizontal="left" vertical="center" wrapText="1"/>
    </xf>
    <xf numFmtId="0" fontId="51" fillId="0" borderId="27" xfId="3" applyFont="1" applyFill="1" applyBorder="1" applyAlignment="1">
      <alignment vertical="center" wrapText="1"/>
    </xf>
    <xf numFmtId="0" fontId="43" fillId="6" borderId="27" xfId="3" applyFont="1" applyFill="1" applyBorder="1" applyAlignment="1">
      <alignment horizontal="left" vertical="center"/>
    </xf>
    <xf numFmtId="0" fontId="51" fillId="0" borderId="28" xfId="3" applyFont="1" applyFill="1" applyBorder="1" applyAlignment="1">
      <alignment horizontal="left" vertical="center" indent="1"/>
    </xf>
    <xf numFmtId="0" fontId="51" fillId="0" borderId="28" xfId="3" applyFont="1" applyFill="1" applyBorder="1" applyAlignment="1">
      <alignment vertical="center" wrapText="1"/>
    </xf>
    <xf numFmtId="0" fontId="43" fillId="6" borderId="28" xfId="3" applyFont="1" applyFill="1" applyBorder="1" applyAlignment="1">
      <alignment horizontal="left" vertical="center"/>
    </xf>
    <xf numFmtId="0" fontId="51" fillId="0" borderId="28" xfId="3" applyFont="1" applyFill="1" applyBorder="1" applyAlignment="1">
      <alignment horizontal="left" vertical="center" indent="3"/>
    </xf>
    <xf numFmtId="0" fontId="51" fillId="0" borderId="29" xfId="3" applyFont="1" applyFill="1" applyBorder="1" applyAlignment="1">
      <alignment horizontal="left" vertical="center" indent="3"/>
    </xf>
    <xf numFmtId="0" fontId="43" fillId="6" borderId="29" xfId="3" applyFont="1" applyFill="1" applyBorder="1" applyAlignment="1">
      <alignment horizontal="left" vertical="center"/>
    </xf>
    <xf numFmtId="0" fontId="51" fillId="0" borderId="0" xfId="3" applyFont="1" applyFill="1" applyBorder="1" applyAlignment="1">
      <alignment horizontal="left" vertical="center"/>
    </xf>
    <xf numFmtId="0" fontId="52" fillId="0" borderId="0" xfId="3" applyFont="1" applyFill="1" applyBorder="1" applyAlignment="1">
      <alignment horizontal="left" vertical="center"/>
    </xf>
    <xf numFmtId="0" fontId="11" fillId="0" borderId="35" xfId="3" applyFont="1" applyFill="1" applyBorder="1" applyAlignment="1">
      <alignment horizontal="left" vertical="center"/>
    </xf>
    <xf numFmtId="0" fontId="51" fillId="0" borderId="0" xfId="3" applyFont="1" applyFill="1" applyBorder="1" applyAlignment="1">
      <alignment horizontal="left" vertical="center" indent="5"/>
    </xf>
    <xf numFmtId="0" fontId="43" fillId="0" borderId="28" xfId="3" applyFont="1" applyFill="1" applyBorder="1" applyAlignment="1">
      <alignment horizontal="left" vertical="center"/>
    </xf>
    <xf numFmtId="0" fontId="51" fillId="0" borderId="34" xfId="3" applyFont="1" applyFill="1" applyBorder="1" applyAlignment="1">
      <alignment horizontal="left" vertical="center" indent="5"/>
    </xf>
    <xf numFmtId="0" fontId="51" fillId="0" borderId="34" xfId="3" applyFont="1" applyFill="1" applyBorder="1" applyAlignment="1">
      <alignment horizontal="left" vertical="center" indent="1"/>
    </xf>
    <xf numFmtId="0" fontId="51" fillId="0" borderId="41" xfId="3" applyFont="1" applyFill="1" applyBorder="1" applyAlignment="1">
      <alignment horizontal="left" vertical="center"/>
    </xf>
    <xf numFmtId="0" fontId="43" fillId="0" borderId="41" xfId="3" applyFont="1" applyFill="1" applyBorder="1" applyAlignment="1">
      <alignment horizontal="left" vertical="center"/>
    </xf>
    <xf numFmtId="0" fontId="53" fillId="0" borderId="27" xfId="3" applyFont="1" applyFill="1" applyBorder="1" applyAlignment="1">
      <alignment vertical="center"/>
    </xf>
    <xf numFmtId="0" fontId="51" fillId="0" borderId="29" xfId="3" applyFont="1" applyFill="1" applyBorder="1" applyAlignment="1">
      <alignment horizontal="left" vertical="center" wrapText="1" indent="1"/>
    </xf>
    <xf numFmtId="0" fontId="43" fillId="0" borderId="27" xfId="3" applyFont="1" applyFill="1" applyBorder="1" applyAlignment="1">
      <alignment vertical="center"/>
    </xf>
    <xf numFmtId="0" fontId="51" fillId="0" borderId="29" xfId="3" applyFont="1" applyFill="1" applyBorder="1" applyAlignment="1">
      <alignment horizontal="left" vertical="center" indent="1"/>
    </xf>
    <xf numFmtId="0" fontId="51" fillId="0" borderId="28" xfId="3" applyFont="1" applyFill="1" applyBorder="1" applyAlignment="1">
      <alignment horizontal="left" vertical="center" wrapText="1" indent="1"/>
    </xf>
    <xf numFmtId="0" fontId="51" fillId="0" borderId="28" xfId="3" applyFont="1" applyFill="1" applyBorder="1" applyAlignment="1">
      <alignment horizontal="left" vertical="center" wrapText="1" indent="3"/>
    </xf>
    <xf numFmtId="0" fontId="51" fillId="0" borderId="29" xfId="3" applyFont="1" applyFill="1" applyBorder="1" applyAlignment="1">
      <alignment horizontal="left" vertical="center" wrapText="1" indent="3"/>
    </xf>
    <xf numFmtId="0" fontId="52" fillId="0" borderId="27" xfId="3" applyFont="1" applyFill="1" applyBorder="1" applyAlignment="1">
      <alignment vertical="center"/>
    </xf>
    <xf numFmtId="0" fontId="54" fillId="0" borderId="28" xfId="2" applyFont="1" applyFill="1" applyBorder="1" applyAlignment="1">
      <alignment horizontal="left" vertical="center" wrapText="1" indent="1"/>
    </xf>
    <xf numFmtId="0" fontId="54" fillId="0" borderId="29" xfId="2" applyFont="1" applyFill="1" applyBorder="1" applyAlignment="1">
      <alignment horizontal="left" vertical="center" wrapText="1" indent="1"/>
    </xf>
    <xf numFmtId="167" fontId="51" fillId="0" borderId="29" xfId="6" applyNumberFormat="1" applyFont="1" applyFill="1" applyBorder="1" applyAlignment="1">
      <alignment vertical="center" wrapText="1"/>
    </xf>
    <xf numFmtId="0" fontId="51" fillId="0" borderId="29" xfId="3" applyFont="1" applyFill="1" applyBorder="1" applyAlignment="1">
      <alignment vertical="center" wrapText="1"/>
    </xf>
    <xf numFmtId="0" fontId="54" fillId="0" borderId="28" xfId="2" applyFont="1" applyFill="1" applyBorder="1" applyAlignment="1">
      <alignment horizontal="left" vertical="center" wrapText="1" indent="3"/>
    </xf>
    <xf numFmtId="0" fontId="11" fillId="0" borderId="28" xfId="3" applyFont="1" applyFill="1" applyBorder="1" applyAlignment="1">
      <alignment horizontal="left" vertical="center"/>
    </xf>
    <xf numFmtId="0" fontId="51" fillId="0" borderId="28" xfId="3" applyFont="1" applyFill="1" applyBorder="1" applyAlignment="1">
      <alignment horizontal="left" vertical="center" wrapText="1" indent="5"/>
    </xf>
    <xf numFmtId="0" fontId="52" fillId="0" borderId="0" xfId="3" applyFont="1" applyFill="1" applyBorder="1" applyAlignment="1">
      <alignment vertical="center"/>
    </xf>
    <xf numFmtId="0" fontId="54" fillId="0" borderId="29" xfId="2" applyFont="1" applyFill="1" applyBorder="1" applyAlignment="1">
      <alignment horizontal="left" vertical="center" wrapText="1" indent="3"/>
    </xf>
    <xf numFmtId="0" fontId="43" fillId="0" borderId="35" xfId="3" applyFont="1" applyFill="1" applyBorder="1" applyAlignment="1">
      <alignment horizontal="left" vertical="center"/>
    </xf>
    <xf numFmtId="0" fontId="51" fillId="7" borderId="27" xfId="3" applyFont="1" applyFill="1" applyBorder="1" applyAlignment="1">
      <alignment vertical="center" wrapText="1"/>
    </xf>
    <xf numFmtId="0" fontId="52" fillId="7" borderId="27" xfId="3" applyFont="1" applyFill="1" applyBorder="1" applyAlignment="1">
      <alignment vertical="center"/>
    </xf>
    <xf numFmtId="0" fontId="54" fillId="0" borderId="28" xfId="2" applyFont="1" applyFill="1" applyBorder="1" applyAlignment="1">
      <alignment horizontal="left" vertical="center" wrapText="1"/>
    </xf>
    <xf numFmtId="0" fontId="55" fillId="0" borderId="28" xfId="2" applyFont="1" applyFill="1" applyBorder="1" applyAlignment="1">
      <alignment horizontal="left" vertical="center" wrapText="1" indent="1"/>
    </xf>
    <xf numFmtId="0" fontId="51" fillId="0" borderId="0" xfId="3" applyFont="1" applyFill="1" applyBorder="1" applyAlignment="1">
      <alignment vertical="center" wrapText="1"/>
    </xf>
    <xf numFmtId="0" fontId="11" fillId="5" borderId="0" xfId="3" applyFont="1" applyFill="1" applyBorder="1" applyAlignment="1">
      <alignment horizontal="left" vertical="center"/>
    </xf>
    <xf numFmtId="0" fontId="11" fillId="5" borderId="19" xfId="3" applyFont="1" applyFill="1" applyBorder="1" applyAlignment="1">
      <alignment horizontal="left" vertical="center"/>
    </xf>
    <xf numFmtId="0" fontId="11" fillId="5" borderId="25" xfId="3" applyFont="1" applyFill="1" applyBorder="1" applyAlignment="1">
      <alignment horizontal="left" vertical="center"/>
    </xf>
    <xf numFmtId="0" fontId="30" fillId="0" borderId="0" xfId="0" applyFont="1" applyAlignment="1">
      <alignment vertical="center"/>
    </xf>
    <xf numFmtId="0" fontId="57" fillId="0" borderId="0" xfId="0" applyFont="1" applyFill="1" applyAlignment="1">
      <alignment vertical="center"/>
    </xf>
    <xf numFmtId="0" fontId="43" fillId="0" borderId="0" xfId="0" applyFont="1" applyFill="1"/>
    <xf numFmtId="0" fontId="25" fillId="5" borderId="0" xfId="3" applyFont="1" applyFill="1" applyAlignment="1">
      <alignment horizontal="left" vertical="center"/>
    </xf>
    <xf numFmtId="0" fontId="25" fillId="0" borderId="0" xfId="3" applyFont="1" applyFill="1" applyAlignment="1">
      <alignment horizontal="left" vertical="center"/>
    </xf>
    <xf numFmtId="0" fontId="26" fillId="5" borderId="0" xfId="3" applyFont="1" applyFill="1" applyBorder="1" applyAlignment="1">
      <alignment horizontal="left" vertical="center" wrapText="1" indent="3"/>
    </xf>
    <xf numFmtId="0" fontId="22" fillId="2" borderId="0" xfId="2" applyFont="1" applyFill="1"/>
    <xf numFmtId="0" fontId="58" fillId="0" borderId="0" xfId="3" applyNumberFormat="1" applyFont="1" applyFill="1" applyBorder="1" applyAlignment="1">
      <alignment vertical="center"/>
    </xf>
    <xf numFmtId="0" fontId="59" fillId="0" borderId="0" xfId="3" applyFont="1" applyFill="1" applyBorder="1" applyAlignment="1">
      <alignment horizontal="left" vertical="center"/>
    </xf>
    <xf numFmtId="0" fontId="26" fillId="0" borderId="0" xfId="3" applyNumberFormat="1" applyFont="1" applyFill="1" applyBorder="1" applyAlignment="1">
      <alignment vertical="center"/>
    </xf>
    <xf numFmtId="164" fontId="26" fillId="0" borderId="0" xfId="1" applyFont="1" applyFill="1" applyAlignment="1">
      <alignment horizontal="left" vertical="center"/>
    </xf>
    <xf numFmtId="0" fontId="26" fillId="0" borderId="0" xfId="3" applyFont="1" applyFill="1" applyBorder="1" applyAlignment="1">
      <alignment vertical="center"/>
    </xf>
    <xf numFmtId="168" fontId="26" fillId="0" borderId="0" xfId="1" applyNumberFormat="1" applyFont="1" applyFill="1" applyAlignment="1">
      <alignment horizontal="left" vertical="center"/>
    </xf>
    <xf numFmtId="0" fontId="43" fillId="0" borderId="0" xfId="0" applyFont="1"/>
    <xf numFmtId="0" fontId="11" fillId="0" borderId="0" xfId="0" applyFont="1"/>
    <xf numFmtId="0" fontId="57" fillId="0" borderId="0" xfId="0" applyFont="1" applyAlignment="1">
      <alignment vertical="center"/>
    </xf>
    <xf numFmtId="0" fontId="36" fillId="5" borderId="0" xfId="0" applyFont="1" applyFill="1" applyAlignment="1">
      <alignment vertical="center" wrapText="1"/>
    </xf>
    <xf numFmtId="0" fontId="26" fillId="2" borderId="0" xfId="0" applyFont="1" applyFill="1" applyAlignment="1">
      <alignment horizontal="left" vertical="center" wrapText="1" indent="3"/>
    </xf>
    <xf numFmtId="0" fontId="15" fillId="5" borderId="0" xfId="3" applyFont="1" applyFill="1" applyAlignment="1">
      <alignment horizontal="left" vertical="center" wrapText="1" indent="3"/>
    </xf>
    <xf numFmtId="0" fontId="15" fillId="2" borderId="0" xfId="0" applyFont="1" applyFill="1" applyAlignment="1">
      <alignment horizontal="left" vertical="center" wrapText="1" indent="3"/>
    </xf>
    <xf numFmtId="0" fontId="15" fillId="2" borderId="0" xfId="0" applyFont="1" applyFill="1" applyAlignment="1">
      <alignment horizontal="left" vertical="center" wrapText="1"/>
    </xf>
    <xf numFmtId="0" fontId="15" fillId="2" borderId="0" xfId="0" applyFont="1" applyFill="1" applyAlignment="1">
      <alignment horizontal="left" vertical="top" wrapText="1" indent="3"/>
    </xf>
    <xf numFmtId="0" fontId="11" fillId="5" borderId="0" xfId="3" applyFont="1" applyFill="1" applyAlignment="1">
      <alignment horizontal="left" vertical="center" wrapText="1"/>
    </xf>
    <xf numFmtId="0" fontId="14" fillId="5" borderId="0" xfId="3" applyFont="1" applyFill="1" applyBorder="1" applyAlignment="1">
      <alignment vertical="center"/>
    </xf>
    <xf numFmtId="0" fontId="11" fillId="5" borderId="0" xfId="3" applyFont="1" applyFill="1" applyBorder="1" applyAlignment="1">
      <alignment vertical="center"/>
    </xf>
    <xf numFmtId="0" fontId="61" fillId="2" borderId="0" xfId="0" applyFont="1" applyFill="1" applyBorder="1" applyAlignment="1">
      <alignment vertical="center"/>
    </xf>
    <xf numFmtId="0" fontId="62" fillId="2" borderId="0" xfId="0" applyFont="1" applyFill="1" applyBorder="1"/>
    <xf numFmtId="0" fontId="64" fillId="0" borderId="0" xfId="5" applyFont="1"/>
    <xf numFmtId="0" fontId="43" fillId="0" borderId="0" xfId="0" applyFont="1" applyAlignment="1"/>
    <xf numFmtId="0" fontId="43" fillId="0" borderId="0" xfId="0" applyFont="1" applyAlignment="1">
      <alignment wrapText="1"/>
    </xf>
    <xf numFmtId="164" fontId="43" fillId="0" borderId="0" xfId="1" applyFont="1"/>
    <xf numFmtId="0" fontId="59" fillId="4" borderId="2" xfId="0" applyFont="1" applyFill="1" applyBorder="1" applyAlignment="1">
      <alignment vertical="center"/>
    </xf>
    <xf numFmtId="0" fontId="44" fillId="0" borderId="0" xfId="0" applyFont="1"/>
    <xf numFmtId="0" fontId="59" fillId="0" borderId="36" xfId="0" applyFont="1" applyBorder="1"/>
    <xf numFmtId="164" fontId="59" fillId="0" borderId="17" xfId="1" applyFont="1" applyBorder="1"/>
    <xf numFmtId="0" fontId="59" fillId="0" borderId="17" xfId="0" applyFont="1" applyBorder="1"/>
    <xf numFmtId="164" fontId="43" fillId="0" borderId="0" xfId="0" applyNumberFormat="1" applyFont="1"/>
    <xf numFmtId="0" fontId="69" fillId="2" borderId="0" xfId="0" applyFont="1" applyFill="1" applyBorder="1" applyAlignment="1">
      <alignment vertical="center"/>
    </xf>
    <xf numFmtId="0" fontId="44" fillId="2" borderId="0" xfId="3" applyFont="1" applyFill="1" applyBorder="1" applyAlignment="1">
      <alignment horizontal="left" vertical="center" indent="1"/>
    </xf>
    <xf numFmtId="0" fontId="44" fillId="2" borderId="0" xfId="3" applyFont="1" applyFill="1" applyBorder="1" applyAlignment="1">
      <alignment horizontal="left" vertical="center"/>
    </xf>
    <xf numFmtId="164" fontId="44" fillId="2" borderId="0" xfId="1" applyFont="1" applyFill="1" applyBorder="1" applyAlignment="1">
      <alignment horizontal="left" vertical="center"/>
    </xf>
    <xf numFmtId="0" fontId="62" fillId="2" borderId="1" xfId="3" applyFont="1" applyFill="1" applyBorder="1" applyAlignment="1">
      <alignment horizontal="left" vertical="center"/>
    </xf>
    <xf numFmtId="164" fontId="62" fillId="2" borderId="1" xfId="1" applyFont="1" applyFill="1" applyBorder="1" applyAlignment="1">
      <alignment horizontal="left" vertical="center"/>
    </xf>
    <xf numFmtId="164" fontId="62" fillId="2" borderId="41" xfId="1" applyFont="1" applyFill="1" applyBorder="1" applyAlignment="1">
      <alignment horizontal="left" vertical="center"/>
    </xf>
    <xf numFmtId="0" fontId="44" fillId="2" borderId="1" xfId="3" applyFont="1" applyFill="1" applyBorder="1" applyAlignment="1">
      <alignment horizontal="left" vertical="center"/>
    </xf>
    <xf numFmtId="164" fontId="44" fillId="2" borderId="1" xfId="1" applyFont="1" applyFill="1" applyBorder="1" applyAlignment="1">
      <alignment horizontal="left" vertical="center"/>
    </xf>
    <xf numFmtId="164" fontId="44" fillId="2" borderId="23" xfId="1" applyFont="1" applyFill="1" applyBorder="1" applyAlignment="1">
      <alignment horizontal="left" vertical="center"/>
    </xf>
    <xf numFmtId="0" fontId="44" fillId="2" borderId="21" xfId="3" applyFont="1" applyFill="1" applyBorder="1" applyAlignment="1">
      <alignment horizontal="left" vertical="center"/>
    </xf>
    <xf numFmtId="164" fontId="44" fillId="2" borderId="41" xfId="1" applyFont="1" applyFill="1" applyBorder="1" applyAlignment="1">
      <alignment horizontal="left" vertical="center"/>
    </xf>
    <xf numFmtId="0" fontId="43" fillId="5" borderId="0" xfId="0" applyFont="1" applyFill="1" applyAlignment="1"/>
    <xf numFmtId="0" fontId="43" fillId="5" borderId="0" xfId="0" applyFont="1" applyFill="1" applyAlignment="1">
      <alignment wrapText="1"/>
    </xf>
    <xf numFmtId="0" fontId="43" fillId="5" borderId="0" xfId="0" applyFont="1" applyFill="1"/>
    <xf numFmtId="0" fontId="36" fillId="5" borderId="0" xfId="0" applyFont="1" applyFill="1" applyAlignment="1">
      <alignment vertical="center"/>
    </xf>
    <xf numFmtId="0" fontId="26" fillId="2" borderId="0" xfId="0" applyFont="1" applyFill="1" applyAlignment="1">
      <alignment horizontal="left" vertical="center" wrapText="1" indent="2"/>
    </xf>
    <xf numFmtId="168" fontId="43" fillId="0" borderId="0" xfId="1" applyNumberFormat="1" applyFont="1"/>
    <xf numFmtId="164" fontId="59" fillId="0" borderId="37" xfId="1" applyFont="1" applyBorder="1"/>
    <xf numFmtId="0" fontId="17" fillId="0" borderId="24" xfId="2" applyFont="1" applyFill="1" applyBorder="1" applyAlignment="1"/>
    <xf numFmtId="0" fontId="17" fillId="0" borderId="0" xfId="2" applyFont="1" applyFill="1" applyBorder="1" applyAlignment="1"/>
    <xf numFmtId="0" fontId="17" fillId="0" borderId="25" xfId="2" applyFont="1" applyFill="1" applyBorder="1" applyAlignment="1"/>
    <xf numFmtId="0" fontId="29" fillId="0" borderId="25" xfId="2" applyFont="1" applyFill="1" applyBorder="1" applyAlignment="1"/>
    <xf numFmtId="0" fontId="11" fillId="8" borderId="0" xfId="3" applyFont="1" applyFill="1" applyAlignment="1">
      <alignment horizontal="left" vertical="center"/>
    </xf>
    <xf numFmtId="0" fontId="11" fillId="8" borderId="0" xfId="3" applyFont="1" applyFill="1" applyBorder="1" applyAlignment="1">
      <alignment horizontal="right" vertical="center"/>
    </xf>
    <xf numFmtId="0" fontId="23" fillId="8" borderId="38" xfId="3" applyFont="1" applyFill="1" applyBorder="1" applyAlignment="1">
      <alignment horizontal="left" vertical="center" wrapText="1"/>
    </xf>
    <xf numFmtId="0" fontId="12" fillId="8" borderId="6" xfId="3" applyFont="1" applyFill="1" applyBorder="1" applyAlignment="1">
      <alignment vertical="center"/>
    </xf>
    <xf numFmtId="166" fontId="12" fillId="8" borderId="6" xfId="3" applyNumberFormat="1" applyFont="1" applyFill="1" applyBorder="1" applyAlignment="1">
      <alignment vertical="center"/>
    </xf>
    <xf numFmtId="0" fontId="12" fillId="8" borderId="0" xfId="3" applyFont="1" applyFill="1" applyBorder="1" applyAlignment="1">
      <alignment vertical="center"/>
    </xf>
    <xf numFmtId="166" fontId="12" fillId="8" borderId="0" xfId="3" applyNumberFormat="1" applyFont="1" applyFill="1" applyBorder="1" applyAlignment="1">
      <alignment vertical="center"/>
    </xf>
    <xf numFmtId="0" fontId="42" fillId="8" borderId="23" xfId="3" applyFont="1" applyFill="1" applyBorder="1" applyAlignment="1">
      <alignment vertical="center"/>
    </xf>
    <xf numFmtId="0" fontId="38" fillId="8" borderId="23" xfId="4" applyFont="1" applyFill="1" applyBorder="1" applyAlignment="1">
      <alignment vertical="center" wrapText="1"/>
    </xf>
    <xf numFmtId="0" fontId="12" fillId="8" borderId="39" xfId="3" applyFont="1" applyFill="1" applyBorder="1" applyAlignment="1">
      <alignment vertical="center" wrapText="1"/>
    </xf>
    <xf numFmtId="0" fontId="12" fillId="8" borderId="1" xfId="3" applyFont="1" applyFill="1" applyBorder="1" applyAlignment="1">
      <alignment vertical="center"/>
    </xf>
    <xf numFmtId="0" fontId="51" fillId="8" borderId="28" xfId="3" applyFont="1" applyFill="1" applyBorder="1" applyAlignment="1">
      <alignment vertical="center" wrapText="1"/>
    </xf>
    <xf numFmtId="0" fontId="51" fillId="8" borderId="29" xfId="3" applyFont="1" applyFill="1" applyBorder="1" applyAlignment="1">
      <alignment vertical="center" wrapText="1"/>
    </xf>
    <xf numFmtId="0" fontId="70" fillId="0" borderId="0" xfId="3" applyFont="1" applyFill="1" applyBorder="1" applyAlignment="1">
      <alignment horizontal="left" vertical="center"/>
    </xf>
    <xf numFmtId="0" fontId="71" fillId="0" borderId="27" xfId="3" applyFont="1" applyFill="1" applyBorder="1" applyAlignment="1">
      <alignment vertical="center" wrapText="1"/>
    </xf>
    <xf numFmtId="0" fontId="70" fillId="6" borderId="27" xfId="3" applyFont="1" applyFill="1" applyBorder="1" applyAlignment="1">
      <alignment horizontal="left" vertical="center"/>
    </xf>
    <xf numFmtId="0" fontId="71" fillId="0" borderId="28" xfId="3" applyFont="1" applyFill="1" applyBorder="1" applyAlignment="1">
      <alignment vertical="center" wrapText="1"/>
    </xf>
    <xf numFmtId="0" fontId="70" fillId="6" borderId="28" xfId="3" applyFont="1" applyFill="1" applyBorder="1" applyAlignment="1">
      <alignment horizontal="left" vertical="center"/>
    </xf>
    <xf numFmtId="0" fontId="71" fillId="0" borderId="28" xfId="3" applyFont="1" applyFill="1" applyBorder="1" applyAlignment="1">
      <alignment horizontal="left" vertical="center" wrapText="1" indent="3"/>
    </xf>
    <xf numFmtId="0" fontId="70" fillId="0" borderId="28" xfId="3" applyFont="1" applyFill="1" applyBorder="1" applyAlignment="1">
      <alignment horizontal="left" vertical="center"/>
    </xf>
    <xf numFmtId="0" fontId="71" fillId="0" borderId="29" xfId="3" applyFont="1" applyFill="1" applyBorder="1" applyAlignment="1">
      <alignment horizontal="left" vertical="center" wrapText="1" indent="3"/>
    </xf>
    <xf numFmtId="0" fontId="70" fillId="6" borderId="29" xfId="3" applyFont="1" applyFill="1" applyBorder="1" applyAlignment="1">
      <alignment horizontal="left" vertical="center"/>
    </xf>
    <xf numFmtId="0" fontId="71" fillId="0" borderId="28" xfId="3" applyFont="1" applyFill="1" applyBorder="1" applyAlignment="1">
      <alignment horizontal="left" vertical="center" wrapText="1" indent="1"/>
    </xf>
    <xf numFmtId="0" fontId="51" fillId="8" borderId="28" xfId="3" applyFont="1" applyFill="1" applyBorder="1" applyAlignment="1">
      <alignment horizontal="left" vertical="center" wrapText="1" indent="5"/>
    </xf>
    <xf numFmtId="0" fontId="47" fillId="8" borderId="0" xfId="3" applyFont="1" applyFill="1" applyBorder="1" applyAlignment="1">
      <alignment vertical="center"/>
    </xf>
    <xf numFmtId="0" fontId="11" fillId="8" borderId="0" xfId="3" applyFont="1" applyFill="1" applyBorder="1" applyAlignment="1">
      <alignment horizontal="left" vertical="center"/>
    </xf>
    <xf numFmtId="0" fontId="26" fillId="8" borderId="0" xfId="3" applyFont="1" applyFill="1" applyAlignment="1">
      <alignment horizontal="left" vertical="center"/>
    </xf>
    <xf numFmtId="0" fontId="26" fillId="7" borderId="0" xfId="3" applyFont="1" applyFill="1" applyAlignment="1">
      <alignment horizontal="left" vertical="center"/>
    </xf>
    <xf numFmtId="0" fontId="47" fillId="7" borderId="0" xfId="3" applyFont="1" applyFill="1" applyBorder="1" applyAlignment="1">
      <alignment vertical="center"/>
    </xf>
    <xf numFmtId="0" fontId="58" fillId="9" borderId="43" xfId="3" applyNumberFormat="1" applyFont="1" applyFill="1" applyBorder="1" applyAlignment="1">
      <alignment horizontal="left" vertical="center"/>
    </xf>
    <xf numFmtId="0" fontId="26" fillId="10" borderId="32" xfId="3" applyNumberFormat="1" applyFont="1" applyFill="1" applyBorder="1" applyAlignment="1">
      <alignment vertical="center"/>
    </xf>
    <xf numFmtId="0" fontId="26" fillId="4" borderId="23" xfId="3" applyFont="1" applyFill="1" applyBorder="1" applyAlignment="1">
      <alignment vertical="center"/>
    </xf>
    <xf numFmtId="0" fontId="26" fillId="10" borderId="33" xfId="3" applyNumberFormat="1" applyFont="1" applyFill="1" applyBorder="1" applyAlignment="1">
      <alignment vertical="center" wrapText="1"/>
    </xf>
    <xf numFmtId="0" fontId="44" fillId="8" borderId="0" xfId="2" applyFont="1" applyFill="1" applyBorder="1" applyAlignment="1">
      <alignment horizontal="left" vertical="center" wrapText="1"/>
    </xf>
    <xf numFmtId="0" fontId="43" fillId="8" borderId="0" xfId="0" applyFont="1" applyFill="1"/>
    <xf numFmtId="0" fontId="43" fillId="0" borderId="23" xfId="3" applyFont="1" applyFill="1" applyBorder="1" applyAlignment="1">
      <alignment horizontal="left" vertical="center"/>
    </xf>
    <xf numFmtId="0" fontId="19" fillId="0" borderId="40" xfId="2" applyFont="1" applyFill="1" applyBorder="1" applyAlignment="1" applyProtection="1">
      <alignment vertical="center"/>
      <protection locked="0"/>
    </xf>
    <xf numFmtId="0" fontId="51" fillId="8" borderId="28" xfId="3" applyFont="1" applyFill="1" applyBorder="1" applyAlignment="1">
      <alignment horizontal="left" vertical="center" wrapText="1" indent="3"/>
    </xf>
    <xf numFmtId="0" fontId="43" fillId="0" borderId="28" xfId="3" applyFont="1" applyFill="1" applyBorder="1" applyAlignment="1">
      <alignment vertical="center"/>
    </xf>
    <xf numFmtId="0" fontId="63" fillId="0" borderId="28" xfId="2" applyFont="1" applyFill="1" applyBorder="1" applyAlignment="1">
      <alignment horizontal="left" vertical="center" wrapText="1"/>
    </xf>
    <xf numFmtId="0" fontId="51" fillId="0" borderId="29" xfId="3" applyNumberFormat="1" applyFont="1" applyFill="1" applyBorder="1" applyAlignment="1">
      <alignment vertical="center"/>
    </xf>
    <xf numFmtId="0" fontId="52" fillId="0" borderId="41" xfId="3" applyFont="1" applyFill="1" applyBorder="1" applyAlignment="1">
      <alignment vertical="center"/>
    </xf>
    <xf numFmtId="0" fontId="43" fillId="0" borderId="44" xfId="0" applyFont="1" applyBorder="1"/>
    <xf numFmtId="43" fontId="43" fillId="0" borderId="0" xfId="0" applyNumberFormat="1" applyFont="1"/>
    <xf numFmtId="0" fontId="59" fillId="0" borderId="0" xfId="0" applyFont="1" applyBorder="1"/>
    <xf numFmtId="164" fontId="59" fillId="0" borderId="0" xfId="1" applyFont="1" applyBorder="1"/>
    <xf numFmtId="0" fontId="5" fillId="8" borderId="23" xfId="2" applyFill="1" applyBorder="1" applyAlignment="1">
      <alignment vertical="center" wrapText="1"/>
    </xf>
    <xf numFmtId="169" fontId="12" fillId="8" borderId="0" xfId="1" applyNumberFormat="1" applyFont="1" applyFill="1" applyBorder="1" applyAlignment="1">
      <alignment vertical="center"/>
    </xf>
    <xf numFmtId="165" fontId="5" fillId="8" borderId="0" xfId="2" applyNumberFormat="1" applyFill="1" applyBorder="1" applyAlignment="1">
      <alignment vertical="center"/>
    </xf>
    <xf numFmtId="0" fontId="5" fillId="8" borderId="6" xfId="2" applyFill="1" applyBorder="1" applyAlignment="1">
      <alignment vertical="center"/>
    </xf>
    <xf numFmtId="0" fontId="5" fillId="8" borderId="28" xfId="2" applyFill="1" applyBorder="1" applyAlignment="1">
      <alignment vertical="center" wrapText="1"/>
    </xf>
    <xf numFmtId="0" fontId="51" fillId="8" borderId="0" xfId="3" applyFont="1" applyFill="1" applyBorder="1" applyAlignment="1">
      <alignment vertical="center" wrapText="1"/>
    </xf>
    <xf numFmtId="164" fontId="51" fillId="8" borderId="28" xfId="1" applyFont="1" applyFill="1" applyBorder="1" applyAlignment="1">
      <alignment vertical="center" wrapText="1"/>
    </xf>
    <xf numFmtId="170" fontId="51" fillId="8" borderId="28" xfId="1" applyNumberFormat="1" applyFont="1" applyFill="1" applyBorder="1" applyAlignment="1">
      <alignment vertical="center" wrapText="1"/>
    </xf>
    <xf numFmtId="168" fontId="51" fillId="8" borderId="28" xfId="1" applyNumberFormat="1" applyFont="1" applyFill="1" applyBorder="1" applyAlignment="1">
      <alignment vertical="center" wrapText="1"/>
    </xf>
    <xf numFmtId="168" fontId="51" fillId="8" borderId="29" xfId="1" applyNumberFormat="1" applyFont="1" applyFill="1" applyBorder="1" applyAlignment="1">
      <alignment vertical="center" wrapText="1"/>
    </xf>
    <xf numFmtId="0" fontId="43" fillId="6" borderId="28" xfId="3" applyFont="1" applyFill="1" applyBorder="1" applyAlignment="1">
      <alignment horizontal="left" vertical="center" wrapText="1"/>
    </xf>
    <xf numFmtId="164" fontId="51" fillId="8" borderId="28" xfId="1" applyNumberFormat="1" applyFont="1" applyFill="1" applyBorder="1" applyAlignment="1">
      <alignment vertical="center" wrapText="1"/>
    </xf>
    <xf numFmtId="0" fontId="11" fillId="0" borderId="0" xfId="3" applyFont="1" applyAlignment="1">
      <alignment horizontal="left" vertical="center"/>
    </xf>
    <xf numFmtId="0" fontId="63" fillId="0" borderId="0" xfId="2" applyFont="1" applyFill="1" applyBorder="1" applyAlignment="1">
      <alignment horizontal="left" vertical="center" wrapText="1"/>
    </xf>
    <xf numFmtId="0" fontId="43" fillId="0" borderId="0" xfId="0" applyNumberFormat="1" applyFont="1"/>
    <xf numFmtId="43" fontId="43" fillId="6" borderId="28" xfId="3" applyNumberFormat="1" applyFont="1" applyFill="1" applyBorder="1" applyAlignment="1">
      <alignment horizontal="left" vertical="center"/>
    </xf>
    <xf numFmtId="0" fontId="64" fillId="0" borderId="0" xfId="5" applyFont="1" applyAlignment="1"/>
    <xf numFmtId="0" fontId="43" fillId="0" borderId="0" xfId="0" applyFont="1" applyAlignment="1">
      <alignment vertical="center"/>
    </xf>
    <xf numFmtId="0" fontId="43" fillId="0" borderId="0" xfId="3" applyFont="1" applyFill="1" applyAlignment="1">
      <alignment horizontal="left" vertical="center"/>
    </xf>
    <xf numFmtId="164" fontId="43" fillId="0" borderId="0" xfId="1" applyFont="1" applyAlignment="1">
      <alignment vertical="center"/>
    </xf>
    <xf numFmtId="0" fontId="43" fillId="0" borderId="0" xfId="0" applyFont="1" applyAlignment="1">
      <alignment horizontal="left" vertical="center"/>
    </xf>
    <xf numFmtId="0" fontId="64" fillId="0" borderId="0" xfId="5" applyNumberFormat="1" applyFont="1" applyAlignment="1"/>
    <xf numFmtId="171" fontId="0" fillId="0" borderId="0" xfId="8" applyNumberFormat="1" applyFont="1" applyBorder="1" applyAlignment="1">
      <alignment vertical="center"/>
    </xf>
    <xf numFmtId="164" fontId="43" fillId="0" borderId="0" xfId="1" applyFont="1" applyAlignment="1"/>
    <xf numFmtId="3" fontId="0" fillId="0" borderId="0" xfId="0" applyNumberFormat="1"/>
    <xf numFmtId="0" fontId="29" fillId="2" borderId="4" xfId="2" applyFont="1" applyFill="1" applyBorder="1" applyAlignment="1">
      <alignment horizontal="center"/>
    </xf>
    <xf numFmtId="0" fontId="30" fillId="0" borderId="22" xfId="0" applyFont="1" applyBorder="1" applyAlignment="1">
      <alignment vertical="center"/>
    </xf>
    <xf numFmtId="0" fontId="30" fillId="0" borderId="0" xfId="0" applyFont="1" applyAlignment="1">
      <alignment vertical="center"/>
    </xf>
    <xf numFmtId="0" fontId="16" fillId="5" borderId="0" xfId="2" applyFont="1" applyFill="1" applyBorder="1" applyAlignment="1">
      <alignment vertical="center" wrapText="1"/>
    </xf>
    <xf numFmtId="0" fontId="12" fillId="2" borderId="0" xfId="3" applyFont="1" applyFill="1" applyBorder="1" applyAlignment="1">
      <alignment horizontal="left" vertical="center" wrapText="1" indent="2"/>
    </xf>
    <xf numFmtId="0" fontId="13" fillId="2" borderId="0" xfId="3" applyFont="1" applyFill="1" applyBorder="1" applyAlignment="1">
      <alignment vertical="center" wrapText="1"/>
    </xf>
    <xf numFmtId="0" fontId="17" fillId="5" borderId="0" xfId="2" applyFont="1" applyFill="1" applyAlignment="1">
      <alignment horizontal="center"/>
    </xf>
    <xf numFmtId="0" fontId="17" fillId="5" borderId="19" xfId="2" applyFont="1" applyFill="1" applyBorder="1" applyAlignment="1">
      <alignment horizontal="center"/>
    </xf>
    <xf numFmtId="0" fontId="27" fillId="4" borderId="34" xfId="3" applyFont="1" applyFill="1" applyBorder="1" applyAlignment="1">
      <alignment horizontal="left" vertical="center" wrapText="1"/>
    </xf>
    <xf numFmtId="0" fontId="27" fillId="4" borderId="0" xfId="3" applyFont="1" applyFill="1" applyBorder="1" applyAlignment="1">
      <alignment horizontal="left" vertical="center" wrapText="1"/>
    </xf>
    <xf numFmtId="0" fontId="27" fillId="4" borderId="32" xfId="3" applyFont="1" applyFill="1" applyBorder="1" applyAlignment="1">
      <alignment horizontal="left" vertical="center" wrapText="1"/>
    </xf>
    <xf numFmtId="0" fontId="27" fillId="4" borderId="23" xfId="3" applyFont="1" applyFill="1" applyBorder="1" applyAlignment="1">
      <alignment horizontal="left" vertical="center" wrapText="1"/>
    </xf>
    <xf numFmtId="0" fontId="16" fillId="5" borderId="0" xfId="2" applyFont="1" applyFill="1" applyBorder="1" applyAlignment="1">
      <alignment vertical="center"/>
    </xf>
    <xf numFmtId="0" fontId="15" fillId="5" borderId="0" xfId="3" applyFont="1" applyFill="1" applyBorder="1" applyAlignment="1">
      <alignment horizontal="left" vertical="center" wrapText="1" indent="3"/>
    </xf>
    <xf numFmtId="0" fontId="26" fillId="5" borderId="0" xfId="3" applyFont="1" applyFill="1" applyBorder="1" applyAlignment="1">
      <alignment horizontal="left" vertical="center" wrapText="1" indent="3"/>
    </xf>
    <xf numFmtId="0" fontId="26" fillId="5" borderId="0" xfId="3" applyFont="1" applyFill="1" applyBorder="1" applyAlignment="1">
      <alignment vertical="center" wrapText="1"/>
    </xf>
    <xf numFmtId="0" fontId="30" fillId="0" borderId="0" xfId="0" applyFont="1" applyFill="1" applyBorder="1" applyAlignment="1">
      <alignment vertical="center"/>
    </xf>
    <xf numFmtId="0" fontId="29" fillId="0" borderId="0" xfId="2" applyFont="1" applyFill="1" applyBorder="1" applyAlignment="1">
      <alignment horizontal="center" vertical="center"/>
    </xf>
    <xf numFmtId="0" fontId="29" fillId="2" borderId="20" xfId="2" applyFont="1" applyFill="1" applyBorder="1" applyAlignment="1">
      <alignment horizontal="center"/>
    </xf>
    <xf numFmtId="0" fontId="29" fillId="2" borderId="18" xfId="2" applyFont="1" applyFill="1" applyBorder="1" applyAlignment="1">
      <alignment horizontal="center"/>
    </xf>
    <xf numFmtId="0" fontId="22" fillId="2" borderId="0" xfId="2" applyFont="1" applyFill="1"/>
    <xf numFmtId="0" fontId="38" fillId="2" borderId="0" xfId="2" applyFont="1" applyFill="1"/>
    <xf numFmtId="0" fontId="17" fillId="5" borderId="24" xfId="2" applyFont="1" applyFill="1" applyBorder="1" applyAlignment="1">
      <alignment horizontal="center"/>
    </xf>
    <xf numFmtId="0" fontId="17" fillId="5" borderId="0" xfId="2" applyFont="1" applyFill="1" applyBorder="1" applyAlignment="1">
      <alignment horizontal="center"/>
    </xf>
    <xf numFmtId="0" fontId="29" fillId="2" borderId="0" xfId="2" applyFont="1" applyFill="1" applyBorder="1" applyAlignment="1">
      <alignment horizontal="center"/>
    </xf>
    <xf numFmtId="0" fontId="14" fillId="5" borderId="2" xfId="3" applyFont="1" applyFill="1" applyBorder="1" applyAlignment="1">
      <alignment vertical="center"/>
    </xf>
    <xf numFmtId="0" fontId="40" fillId="2" borderId="17" xfId="3" applyFont="1" applyFill="1" applyBorder="1" applyAlignment="1">
      <alignment horizontal="left" vertical="center"/>
    </xf>
    <xf numFmtId="0" fontId="26" fillId="0" borderId="0" xfId="3" applyFont="1" applyFill="1" applyBorder="1" applyAlignment="1">
      <alignment horizontal="left" vertical="center"/>
    </xf>
    <xf numFmtId="0" fontId="15" fillId="2" borderId="0" xfId="0" applyFont="1" applyFill="1" applyAlignment="1">
      <alignment horizontal="left" vertical="top" wrapText="1" indent="3"/>
    </xf>
    <xf numFmtId="0" fontId="44" fillId="2" borderId="0" xfId="0" applyFont="1" applyFill="1" applyAlignment="1">
      <alignment horizontal="left" vertical="center" wrapText="1" indent="2"/>
    </xf>
    <xf numFmtId="0" fontId="44" fillId="8" borderId="5" xfId="2" applyFont="1" applyFill="1" applyBorder="1" applyAlignment="1">
      <alignment horizontal="left" vertical="center" wrapText="1"/>
    </xf>
    <xf numFmtId="0" fontId="11" fillId="5" borderId="0" xfId="3" applyFont="1" applyFill="1" applyAlignment="1">
      <alignment horizontal="left" vertical="center" wrapText="1"/>
    </xf>
    <xf numFmtId="0" fontId="63" fillId="0" borderId="0" xfId="2" applyFont="1" applyFill="1" applyBorder="1" applyAlignment="1">
      <alignment horizontal="left" vertical="center" wrapText="1"/>
    </xf>
    <xf numFmtId="0" fontId="63" fillId="2" borderId="5" xfId="2" applyFont="1" applyFill="1" applyBorder="1" applyAlignment="1">
      <alignment horizontal="left" vertical="center" wrapText="1"/>
    </xf>
    <xf numFmtId="0" fontId="63" fillId="2" borderId="0" xfId="2" applyFont="1" applyFill="1" applyBorder="1" applyAlignment="1">
      <alignment horizontal="left" vertical="center" wrapText="1"/>
    </xf>
    <xf numFmtId="0" fontId="53" fillId="2" borderId="0" xfId="2" applyFont="1" applyFill="1"/>
    <xf numFmtId="0" fontId="67" fillId="2" borderId="0" xfId="2" applyFont="1" applyFill="1"/>
    <xf numFmtId="0" fontId="65" fillId="2" borderId="0" xfId="0" applyFont="1" applyFill="1" applyAlignment="1">
      <alignment vertical="center" wrapText="1"/>
    </xf>
    <xf numFmtId="0" fontId="15" fillId="2" borderId="0" xfId="0" applyFont="1" applyFill="1" applyAlignment="1">
      <alignment horizontal="left" vertical="center" wrapText="1" indent="3"/>
    </xf>
    <xf numFmtId="0" fontId="15" fillId="2" borderId="0" xfId="0" applyFont="1" applyFill="1" applyAlignment="1">
      <alignment horizontal="left" vertical="center" wrapText="1"/>
    </xf>
    <xf numFmtId="0" fontId="36" fillId="5" borderId="0" xfId="0" applyFont="1" applyFill="1" applyAlignment="1">
      <alignment vertical="center" wrapText="1"/>
    </xf>
    <xf numFmtId="0" fontId="26" fillId="2" borderId="0" xfId="0" applyFont="1" applyFill="1" applyAlignment="1">
      <alignment horizontal="left" vertical="center" wrapText="1" indent="3"/>
    </xf>
    <xf numFmtId="0" fontId="15" fillId="5" borderId="0" xfId="3" applyFont="1" applyFill="1" applyAlignment="1">
      <alignment horizontal="left" vertical="center" wrapText="1" indent="3"/>
    </xf>
    <xf numFmtId="0" fontId="17" fillId="5" borderId="25" xfId="2" applyFont="1" applyFill="1" applyBorder="1" applyAlignment="1">
      <alignment horizontal="center"/>
    </xf>
    <xf numFmtId="0" fontId="29" fillId="2" borderId="25" xfId="2" applyFont="1" applyFill="1" applyBorder="1" applyAlignment="1">
      <alignment horizontal="center"/>
    </xf>
    <xf numFmtId="43" fontId="44" fillId="2" borderId="0" xfId="3" applyNumberFormat="1" applyFont="1" applyFill="1" applyBorder="1" applyAlignment="1">
      <alignment horizontal="left" vertical="center"/>
    </xf>
    <xf numFmtId="0" fontId="44" fillId="2" borderId="0" xfId="3" applyFont="1" applyFill="1" applyBorder="1" applyAlignment="1">
      <alignment horizontal="left" vertical="center"/>
    </xf>
    <xf numFmtId="3" fontId="44" fillId="2" borderId="0" xfId="3" applyNumberFormat="1" applyFont="1" applyFill="1" applyBorder="1" applyAlignment="1">
      <alignment horizontal="left" vertical="center"/>
    </xf>
    <xf numFmtId="0" fontId="26" fillId="2" borderId="0" xfId="0" applyFont="1" applyFill="1" applyAlignment="1">
      <alignment horizontal="left" vertical="center" wrapText="1" indent="2"/>
    </xf>
    <xf numFmtId="0" fontId="14" fillId="2" borderId="0" xfId="3" applyFont="1" applyFill="1" applyBorder="1" applyAlignment="1">
      <alignment vertical="center"/>
    </xf>
    <xf numFmtId="0" fontId="63" fillId="8" borderId="0" xfId="2" applyFont="1" applyFill="1" applyBorder="1" applyAlignment="1">
      <alignment horizontal="left" vertical="center" wrapText="1"/>
    </xf>
    <xf numFmtId="0" fontId="63" fillId="8" borderId="5" xfId="2" applyFont="1" applyFill="1" applyBorder="1" applyAlignment="1">
      <alignment horizontal="left" vertical="center" wrapText="1"/>
    </xf>
    <xf numFmtId="0" fontId="26" fillId="2" borderId="0" xfId="0" applyFont="1" applyFill="1" applyAlignment="1">
      <alignment horizontal="left" vertical="center" wrapText="1"/>
    </xf>
  </cellXfs>
  <cellStyles count="10">
    <cellStyle name="Comma" xfId="1" builtinId="3"/>
    <cellStyle name="Explanatory Text" xfId="5" builtinId="53"/>
    <cellStyle name="Hyperlink" xfId="2" builtinId="8"/>
    <cellStyle name="Hyperlink 2" xfId="4" xr:uid="{00000000-0005-0000-0000-000001000000}"/>
    <cellStyle name="Milliers 410" xfId="8" xr:uid="{55B41DE4-F116-478A-9597-AC950CFC06EE}"/>
    <cellStyle name="Normal" xfId="0" builtinId="0"/>
    <cellStyle name="Normal 2" xfId="3" xr:uid="{00000000-0005-0000-0000-000004000000}"/>
    <cellStyle name="Normal 5" xfId="7" xr:uid="{AC7F51EB-DBC2-478D-8EB3-AB4BC7503C80}"/>
    <cellStyle name="Normal 68" xfId="9" xr:uid="{EE143EBE-E570-400E-A8BB-4692BD29C759}"/>
    <cellStyle name="Percent" xfId="6" builtinId="5"/>
  </cellStyles>
  <dxfs count="114">
    <dxf>
      <numFmt numFmtId="0" formatCode="General"/>
      <alignment vertical="bottom" textRotation="0" wrapText="1" indent="0" justifyLastLine="0" shrinkToFit="0" readingOrder="0"/>
    </dxf>
    <dxf>
      <numFmt numFmtId="0" formatCode="General"/>
      <alignment horizontal="general" vertical="bottom" textRotation="0" wrapText="1" indent="0" justifyLastLine="0" shrinkToFit="0" readingOrder="0"/>
    </dxf>
    <dxf>
      <numFmt numFmtId="30" formatCode="@"/>
      <alignment vertical="bottom" textRotation="0" wrapText="1" indent="0" justifyLastLine="0" shrinkToFit="0" readingOrder="0"/>
    </dxf>
    <dxf>
      <alignment vertical="bottom"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lef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solid">
          <fgColor theme="4"/>
          <bgColor theme="4"/>
        </patternFill>
      </fill>
      <alignment horizontal="general" vertical="bottom" textRotation="0" wrapText="0"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numFmt numFmtId="168" formatCode="_ * #,##0_ ;_ * \-#,##0_ ;_ * &quot;-&quot;??_ ;_ @_ "/>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b val="0"/>
        <i val="0"/>
        <strike val="0"/>
        <condense val="0"/>
        <extend val="0"/>
        <outline val="0"/>
        <shadow val="0"/>
        <u val="none"/>
        <vertAlign val="baseline"/>
        <sz val="10.5"/>
        <color theme="1"/>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strike val="0"/>
        <outline val="0"/>
        <shadow val="0"/>
        <vertAlign val="baseline"/>
        <name val="Franklin Gothic Book"/>
        <family val="2"/>
        <scheme val="none"/>
      </font>
      <numFmt numFmtId="0" formatCode="General"/>
    </dxf>
    <dxf>
      <font>
        <strike val="0"/>
        <outline val="0"/>
        <shadow val="0"/>
        <vertAlign val="baseline"/>
        <name val="Franklin Gothic Book"/>
        <family val="2"/>
        <scheme val="none"/>
      </font>
    </dxf>
    <dxf>
      <font>
        <strike val="0"/>
        <outline val="0"/>
        <shadow val="0"/>
        <vertAlign val="baseline"/>
        <name val="Franklin Gothic Book"/>
        <family val="2"/>
        <scheme val="none"/>
      </font>
    </dxf>
    <dxf>
      <font>
        <b val="0"/>
        <i val="0"/>
        <strike val="0"/>
        <condense val="0"/>
        <extend val="0"/>
        <outline val="0"/>
        <shadow val="0"/>
        <u val="none"/>
        <vertAlign val="baseline"/>
        <sz val="10.5"/>
        <color theme="1"/>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numFmt numFmtId="0" formatCode="General"/>
      <alignment textRotation="0" wrapText="0" indent="0" justifyLastLine="0" shrinkToFit="0" readingOrder="0"/>
    </dxf>
    <dxf>
      <font>
        <strike val="0"/>
        <outline val="0"/>
        <shadow val="0"/>
        <vertAlign val="baseline"/>
        <name val="Franklin Gothic Book"/>
        <family val="2"/>
        <scheme val="none"/>
      </font>
      <numFmt numFmtId="0" formatCode="General"/>
      <alignment textRotation="0" wrapText="0" indent="0" justifyLastLine="0" shrinkToFit="0" readingOrder="0"/>
    </dxf>
    <dxf>
      <font>
        <strike val="0"/>
        <outline val="0"/>
        <shadow val="0"/>
        <vertAlign val="baseline"/>
        <name val="Franklin Gothic Book"/>
        <family val="2"/>
        <scheme val="none"/>
      </font>
      <numFmt numFmtId="0" formatCode="General"/>
      <alignment textRotation="0" wrapText="0" indent="0" justifyLastLine="0" shrinkToFit="0" readingOrder="0"/>
    </dxf>
    <dxf>
      <font>
        <strike val="0"/>
        <outline val="0"/>
        <shadow val="0"/>
        <vertAlign val="baseline"/>
        <name val="Franklin Gothic Book"/>
        <family val="2"/>
        <scheme val="none"/>
      </font>
      <numFmt numFmtId="0" formatCode="General"/>
      <alignment textRotation="0" wrapText="0" indent="0" justifyLastLine="0" shrinkToFit="0" readingOrder="0"/>
    </dxf>
    <dxf>
      <font>
        <strike val="0"/>
        <outline val="0"/>
        <shadow val="0"/>
        <vertAlign val="baseline"/>
        <name val="Franklin Gothic Book"/>
        <family val="2"/>
        <scheme val="none"/>
      </font>
      <alignment textRotation="0" wrapText="0" indent="0" justifyLastLine="0" shrinkToFit="0" readingOrder="0"/>
    </dxf>
    <dxf>
      <font>
        <strike val="0"/>
        <outline val="0"/>
        <shadow val="0"/>
        <vertAlign val="baseline"/>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2"/>
        <color theme="1"/>
        <name val="Franklin Gothic Book"/>
        <family val="2"/>
        <scheme val="none"/>
      </font>
    </dxf>
    <dxf>
      <font>
        <strike val="0"/>
        <outline val="0"/>
        <shadow val="0"/>
        <u val="none"/>
        <vertAlign val="baseline"/>
        <sz val="12"/>
        <color theme="1"/>
        <name val="Franklin Gothic Book"/>
        <family val="2"/>
        <scheme val="none"/>
      </font>
    </dxf>
    <dxf>
      <font>
        <strike val="0"/>
        <outline val="0"/>
        <shadow val="0"/>
        <vertAlign val="baseline"/>
        <name val="Franklin Gothic Book"/>
        <family val="2"/>
        <scheme val="none"/>
      </font>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vertAlign val="baseline"/>
        <name val="Franklin Gothic Book"/>
        <family val="2"/>
        <scheme val="none"/>
      </font>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strike val="0"/>
        <outline val="0"/>
        <shadow val="0"/>
        <vertAlign val="baseline"/>
        <sz val="12"/>
        <name val="Franklin Gothic Book"/>
        <family val="2"/>
        <scheme val="none"/>
      </font>
      <fill>
        <patternFill patternType="none">
          <fgColor indexed="64"/>
          <bgColor indexed="65"/>
        </patternFill>
      </fill>
      <alignment horizontal="left" vertical="center" textRotation="0" wrapText="0" indent="0" justifyLastLine="0" shrinkToFit="0" readingOrder="0"/>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name val="Franklin Gothic Book"/>
        <family val="2"/>
        <scheme val="none"/>
      </font>
    </dxf>
    <dxf>
      <font>
        <b val="0"/>
        <i/>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name val="Franklin Gothic Book"/>
        <family val="2"/>
        <scheme val="none"/>
      </font>
    </dxf>
    <dxf>
      <border outline="0">
        <top style="medium">
          <color indexed="64"/>
        </top>
      </border>
    </dxf>
    <dxf>
      <font>
        <strike val="0"/>
        <outline val="0"/>
        <shadow val="0"/>
        <vertAlign val="baseline"/>
        <name val="Franklin Gothic Book"/>
        <family val="2"/>
        <scheme val="none"/>
      </font>
    </dxf>
    <dxf>
      <font>
        <b val="0"/>
        <i val="0"/>
        <strike val="0"/>
        <condense val="0"/>
        <extend val="0"/>
        <outline val="0"/>
        <shadow val="0"/>
        <u val="none"/>
        <vertAlign val="baseline"/>
        <sz val="12"/>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3" defaultTableStyle="TableStyleMedium2" defaultPivotStyle="PivotStyleLight16">
    <tableStyle name="EITI Table" pivot="0" count="0" xr9:uid="{1E105F24-99F8-43C5-BDF9-D6A753A24FA2}"/>
    <tableStyle name="EITI Table 2" pivot="0" count="3" xr9:uid="{75225649-1FD3-452E-B344-3C5F7BA5401C}">
      <tableStyleElement type="headerRow" dxfId="113"/>
      <tableStyleElement type="firstRowStripe" dxfId="112"/>
      <tableStyleElement type="secondRowStripe" dxfId="111"/>
    </tableStyle>
    <tableStyle name="EITI Table 3" pivot="0" count="3" xr9:uid="{75225649-1FD3-452E-B344-3C5F7BA5401C}">
      <tableStyleElement type="headerRow" dxfId="110"/>
      <tableStyleElement type="firstRowStripe" dxfId="109"/>
      <tableStyleElement type="secondRowStripe" dxfId="108"/>
    </tableStyle>
  </tableStyles>
  <colors>
    <mruColors>
      <color rgb="FFF6A70A"/>
      <color rgb="FFF2F2F2"/>
      <color rgb="FF0076AF"/>
      <color rgb="FFD9D9D9"/>
      <color rgb="FFF0D9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4</xdr:row>
      <xdr:rowOff>183252</xdr:rowOff>
    </xdr:to>
    <xdr:pic>
      <xdr:nvPicPr>
        <xdr:cNvPr id="7" name="Picture 6" descr="https://eiti.org/sites/default/files/styles/img-narrow/public/inline/logo_gradient_-_under.png?itok=F8fw0Tyz">
          <a:extLst>
            <a:ext uri="{FF2B5EF4-FFF2-40B4-BE49-F238E27FC236}">
              <a16:creationId xmlns:a16="http://schemas.microsoft.com/office/drawing/2014/main" id="{61640C93-182B-4D91-B8CE-534A3A65E72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77813" y="0"/>
          <a:ext cx="1736679" cy="994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xdr:row>
      <xdr:rowOff>45017</xdr:rowOff>
    </xdr:from>
    <xdr:to>
      <xdr:col>7</xdr:col>
      <xdr:colOff>0</xdr:colOff>
      <xdr:row>5</xdr:row>
      <xdr:rowOff>99390</xdr:rowOff>
    </xdr:to>
    <xdr:grpSp>
      <xdr:nvGrpSpPr>
        <xdr:cNvPr id="8" name="Group 7">
          <a:extLst>
            <a:ext uri="{FF2B5EF4-FFF2-40B4-BE49-F238E27FC236}">
              <a16:creationId xmlns:a16="http://schemas.microsoft.com/office/drawing/2014/main" id="{ED1E856C-C8D8-4A69-9BD1-D9667437E682}"/>
            </a:ext>
          </a:extLst>
        </xdr:cNvPr>
        <xdr:cNvGrpSpPr>
          <a:grpSpLocks/>
        </xdr:cNvGrpSpPr>
      </xdr:nvGrpSpPr>
      <xdr:grpSpPr bwMode="auto">
        <a:xfrm flipV="1">
          <a:off x="281214" y="1042874"/>
          <a:ext cx="14133286" cy="54373"/>
          <a:chOff x="1134" y="1904"/>
          <a:chExt cx="9546" cy="181"/>
        </a:xfrm>
      </xdr:grpSpPr>
      <xdr:sp macro="" textlink="">
        <xdr:nvSpPr>
          <xdr:cNvPr id="9" name="Rectangle 8">
            <a:extLst>
              <a:ext uri="{FF2B5EF4-FFF2-40B4-BE49-F238E27FC236}">
                <a16:creationId xmlns:a16="http://schemas.microsoft.com/office/drawing/2014/main" id="{2E72EF97-04EB-4C69-ABDD-AD665FD2B8B4}"/>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DAFE90F5-9E8A-48BC-9FC0-B1BC9C9EF2E3}"/>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826F2BEA-D9F9-4706-8913-3B37C0F9E61C}"/>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616F3F3E-32D9-4E9F-9875-9C4ACC925326}"/>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632467AE-B8EF-479C-8ABE-E4B87B75128D}"/>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09223E0-7FAC-46F2-99E3-1A136AC46D0D}"/>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408FDE80-9D68-4E68-9BC4-E67C1A9B1C75}"/>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9" name="Rectangle 18">
            <a:extLst>
              <a:ext uri="{FF2B5EF4-FFF2-40B4-BE49-F238E27FC236}">
                <a16:creationId xmlns:a16="http://schemas.microsoft.com/office/drawing/2014/main" id="{15D8932D-D2E1-47D4-A300-482A260DD3DF}"/>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200024</xdr:rowOff>
    </xdr:from>
    <xdr:to>
      <xdr:col>7</xdr:col>
      <xdr:colOff>0</xdr:colOff>
      <xdr:row>5</xdr:row>
      <xdr:rowOff>200024</xdr:rowOff>
    </xdr:to>
    <xdr:grpSp>
      <xdr:nvGrpSpPr>
        <xdr:cNvPr id="3" name="Group 2">
          <a:extLst>
            <a:ext uri="{FF2B5EF4-FFF2-40B4-BE49-F238E27FC236}">
              <a16:creationId xmlns:a16="http://schemas.microsoft.com/office/drawing/2014/main" id="{C65A8299-B3EA-458C-8DE3-6AF5BE52D529}"/>
            </a:ext>
          </a:extLst>
        </xdr:cNvPr>
        <xdr:cNvGrpSpPr>
          <a:grpSpLocks/>
        </xdr:cNvGrpSpPr>
      </xdr:nvGrpSpPr>
      <xdr:grpSpPr bwMode="auto">
        <a:xfrm>
          <a:off x="281214" y="0"/>
          <a:ext cx="14360072" cy="0"/>
          <a:chOff x="1133" y="1230"/>
          <a:chExt cx="8460" cy="208"/>
        </a:xfrm>
      </xdr:grpSpPr>
      <xdr:sp macro="" textlink="">
        <xdr:nvSpPr>
          <xdr:cNvPr id="4" name="Rektangel 2">
            <a:extLst>
              <a:ext uri="{FF2B5EF4-FFF2-40B4-BE49-F238E27FC236}">
                <a16:creationId xmlns:a16="http://schemas.microsoft.com/office/drawing/2014/main" id="{A533F3F1-6CF8-4E74-A2A8-CF7F1527F089}"/>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E2275F57-1341-4AA4-AA80-F9B361BC26D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200024</xdr:rowOff>
    </xdr:from>
    <xdr:to>
      <xdr:col>8</xdr:col>
      <xdr:colOff>0</xdr:colOff>
      <xdr:row>5</xdr:row>
      <xdr:rowOff>200024</xdr:rowOff>
    </xdr:to>
    <xdr:grpSp>
      <xdr:nvGrpSpPr>
        <xdr:cNvPr id="3" name="Group 2">
          <a:extLst>
            <a:ext uri="{FF2B5EF4-FFF2-40B4-BE49-F238E27FC236}">
              <a16:creationId xmlns:a16="http://schemas.microsoft.com/office/drawing/2014/main" id="{327F5133-DAE1-49FE-BA13-854C2168A81B}"/>
            </a:ext>
          </a:extLst>
        </xdr:cNvPr>
        <xdr:cNvGrpSpPr>
          <a:grpSpLocks/>
        </xdr:cNvGrpSpPr>
      </xdr:nvGrpSpPr>
      <xdr:grpSpPr bwMode="auto">
        <a:xfrm>
          <a:off x="281214" y="0"/>
          <a:ext cx="16083643" cy="0"/>
          <a:chOff x="1133" y="1230"/>
          <a:chExt cx="8460" cy="208"/>
        </a:xfrm>
      </xdr:grpSpPr>
      <xdr:sp macro="" textlink="">
        <xdr:nvSpPr>
          <xdr:cNvPr id="4" name="Rektangel 2">
            <a:extLst>
              <a:ext uri="{FF2B5EF4-FFF2-40B4-BE49-F238E27FC236}">
                <a16:creationId xmlns:a16="http://schemas.microsoft.com/office/drawing/2014/main" id="{0C52EB97-EF20-49FD-ABE0-FDCD3013BCE0}"/>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0AC24B51-FA8F-4143-89F4-000FFE854C18}"/>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266699</xdr:colOff>
      <xdr:row>4</xdr:row>
      <xdr:rowOff>200024</xdr:rowOff>
    </xdr:from>
    <xdr:to>
      <xdr:col>4</xdr:col>
      <xdr:colOff>2285999</xdr:colOff>
      <xdr:row>6</xdr:row>
      <xdr:rowOff>0</xdr:rowOff>
    </xdr:to>
    <xdr:grpSp>
      <xdr:nvGrpSpPr>
        <xdr:cNvPr id="3" name="Group 2">
          <a:extLst>
            <a:ext uri="{FF2B5EF4-FFF2-40B4-BE49-F238E27FC236}">
              <a16:creationId xmlns:a16="http://schemas.microsoft.com/office/drawing/2014/main" id="{8C2159D8-7352-4E2D-A5BF-AE8DA13A5427}"/>
            </a:ext>
          </a:extLst>
        </xdr:cNvPr>
        <xdr:cNvGrpSpPr>
          <a:grpSpLocks/>
        </xdr:cNvGrpSpPr>
      </xdr:nvGrpSpPr>
      <xdr:grpSpPr bwMode="auto">
        <a:xfrm>
          <a:off x="266699" y="0"/>
          <a:ext cx="13622482" cy="0"/>
          <a:chOff x="1133" y="1230"/>
          <a:chExt cx="8460" cy="208"/>
        </a:xfrm>
      </xdr:grpSpPr>
      <xdr:sp macro="" textlink="">
        <xdr:nvSpPr>
          <xdr:cNvPr id="4" name="Rektangel 2">
            <a:extLst>
              <a:ext uri="{FF2B5EF4-FFF2-40B4-BE49-F238E27FC236}">
                <a16:creationId xmlns:a16="http://schemas.microsoft.com/office/drawing/2014/main" id="{07BB548C-1AB7-47DF-867C-650435759919}"/>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5" name="Rektangel 3">
            <a:extLst>
              <a:ext uri="{FF2B5EF4-FFF2-40B4-BE49-F238E27FC236}">
                <a16:creationId xmlns:a16="http://schemas.microsoft.com/office/drawing/2014/main" id="{9959B6CB-7FEE-4CD1-9F79-0BEC2E07616B}"/>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207596" y="0"/>
          <a:ext cx="19043894"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12140</xdr:colOff>
      <xdr:row>28</xdr:row>
      <xdr:rowOff>216085</xdr:rowOff>
    </xdr:from>
    <xdr:to>
      <xdr:col>14</xdr:col>
      <xdr:colOff>9788</xdr:colOff>
      <xdr:row>59</xdr:row>
      <xdr:rowOff>169162</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89522" y="7230967"/>
          <a:ext cx="6493885" cy="8586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3</xdr:row>
      <xdr:rowOff>304800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10</xdr:row>
      <xdr:rowOff>304800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11</xdr:row>
      <xdr:rowOff>304800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14</xdr:row>
      <xdr:rowOff>304800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40</xdr:row>
      <xdr:rowOff>177800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69</xdr:row>
      <xdr:rowOff>304800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d.eiti.org/Shared%20Documents/Not%20country-specific/Summary%20Data/2.0%20Summary%20data%20up-to-date%20template/Summary%20Data%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r65\Downloads\SD\2.0\Summary%20Data%202.0%20data%20validation%20french%20transla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Summary Data 2.0"/>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Part 3 - Reporting entities"/>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CC7D643-BB3A-41FC-BACD-754FA624DF3A}" name="Table13" displayName="Table13" ref="A1:D69" totalsRowShown="0" headerRowDxfId="107" dataDxfId="106">
  <autoFilter ref="A1:D69" xr:uid="{7CE228C9-74D9-4990-AEA5-4E0EFD2409E2}"/>
  <tableColumns count="4">
    <tableColumn id="1" xr3:uid="{DE0C89C0-79D1-42D5-9B1A-8CF85A48937E}" name="Sheet" dataDxfId="105"/>
    <tableColumn id="2" xr3:uid="{227BD7DA-A453-41AC-9324-82CF0C1E466B}" name="Cell" dataDxfId="104"/>
    <tableColumn id="3" xr3:uid="{C677B5B9-1FC2-4980-AE15-836EDDA48364}" name="Value" dataDxfId="103"/>
    <tableColumn id="4" xr3:uid="{E2D721A9-8DF2-4326-9F6A-ACE95B568522}" name="Comment" dataDxfId="10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5" dataDxfId="24">
  <autoFilter ref="K2:K7" xr:uid="{00000000-0009-0000-0100-000003000000}"/>
  <tableColumns count="1">
    <tableColumn id="1" xr3:uid="{00000000-0010-0000-0800-000001000000}" name="Liste" dataDxfId="2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22" dataDxfId="21">
  <autoFilter ref="S2:Y30" xr:uid="{00000000-0009-0000-0100-000007000000}"/>
  <tableColumns count="7">
    <tableColumn id="4" xr3:uid="{00000000-0010-0000-0A00-000004000000}" name="Combiné" dataDxfId="20"/>
    <tableColumn id="1" xr3:uid="{00000000-0010-0000-0A00-000001000000}" name="Codes GFS des flux de revenus issus des entreprises extractives" dataDxfId="19"/>
    <tableColumn id="2" xr3:uid="{00000000-0010-0000-0A00-000002000000}" name="Code GFS" dataDxfId="18"/>
    <tableColumn id="5" xr3:uid="{00000000-0010-0000-0A00-000005000000}" name="GFS Niveau 1" dataDxfId="17"/>
    <tableColumn id="6" xr3:uid="{00000000-0010-0000-0A00-000006000000}" name="GFS Niveau 2" dataDxfId="16"/>
    <tableColumn id="7" xr3:uid="{00000000-0010-0000-0A00-000007000000}" name="GFS Niveau 3" dataDxfId="15"/>
    <tableColumn id="8" xr3:uid="{00000000-0010-0000-0A00-000008000000}" name="GFS Niveau 4" dataDxfId="1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13" dataDxfId="12">
  <autoFilter ref="AA2:AA9" xr:uid="{00000000-0009-0000-0100-000008000000}"/>
  <tableColumns count="1">
    <tableColumn id="1" xr3:uid="{00000000-0010-0000-0B00-000001000000}" name="Secteur (s)" dataDxfId="1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10" dataDxfId="9">
  <autoFilter ref="AC2:AC8" xr:uid="{00000000-0009-0000-0100-00000C000000}"/>
  <tableColumns count="1">
    <tableColumn id="1" xr3:uid="{00000000-0010-0000-0C00-000001000000}" name="Étapes du projet" dataDxfId="8"/>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DD3455F-4958-4C88-AAD7-2B3E95C9C1C1}" name="Table15" displayName="Table15" ref="AE2:AE7" totalsRowShown="0" headerRowDxfId="7" dataDxfId="6">
  <autoFilter ref="AE2:AE7" xr:uid="{CD58DBE6-DBB8-4355-BE05-6A7896FEE10E}"/>
  <tableColumns count="1">
    <tableColumn id="1" xr3:uid="{6A3BD155-D04E-45FA-B3C6-8D7C66767FAA}" name="Type d'Agence" dataDxfId="5"/>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4" totalsRowShown="0" headerRowDxfId="4" dataDxfId="3">
  <autoFilter ref="N2:P74" xr:uid="{00000000-0009-0000-0100-000005000000}"/>
  <tableColumns count="3">
    <tableColumn id="1" xr3:uid="{00000000-0010-0000-0900-000001000000}" name="Code de produit HS" dataDxfId="2"/>
    <tableColumn id="4" xr3:uid="{3E801F50-2500-42BD-BE8A-30F558C882A2}" name="Description de produit HS" dataDxfId="1"/>
    <tableColumn id="3" xr3:uid="{00000000-0010-0000-0900-000003000000}" name="Description de produit HS av. volume" dataDxfId="0"/>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42:I71" totalsRowShown="0" headerRowDxfId="101" dataDxfId="100" tableBorderDxfId="99" headerRowCellStyle="Normal 2">
  <autoFilter ref="B42:I71" xr:uid="{00000000-0009-0000-0100-000009000000}"/>
  <tableColumns count="8">
    <tableColumn id="1" xr3:uid="{00000000-0010-0000-0000-000001000000}" name="Nom complet de l’entreprise" dataDxfId="98"/>
    <tableColumn id="7" xr3:uid="{808AAC1E-1D33-4EC8-B148-4FFBA7D63DC5}" name="Type d'entreprise" dataDxfId="97" dataCellStyle="Normal 2"/>
    <tableColumn id="2" xr3:uid="{00000000-0010-0000-0000-000002000000}" name="Identifiant de l’entreprise" dataDxfId="96"/>
    <tableColumn id="5" xr3:uid="{00000000-0010-0000-0000-000005000000}" name="Secteur" dataDxfId="95" dataCellStyle="Normal 2"/>
    <tableColumn id="3" xr3:uid="{00000000-0010-0000-0000-000003000000}" name="Matières premières (séparation par virgule)" dataDxfId="94" dataCellStyle="Normal 2"/>
    <tableColumn id="4" xr3:uid="{00000000-0010-0000-0000-000004000000}" name="Cotation boursière ou site Internet d’entreprise " dataDxfId="93"/>
    <tableColumn id="8" xr3:uid="{22462830-EB9B-4EA7-8DF6-E0AD5C287116}" name="Rapport financier audité (si indisponible, bilan comptable ou flux de trésorerie…)" dataDxfId="92"/>
    <tableColumn id="6" xr3:uid="{00000000-0010-0000-0000-000006000000}" name="Rapport de paiements à l’État" dataDxfId="91"/>
  </tableColumns>
  <tableStyleInfo name="EITI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20:E33" totalsRowShown="0" headerRowDxfId="90" dataDxfId="89" tableBorderDxfId="88" headerRowCellStyle="Normal 2">
  <autoFilter ref="B20:E33" xr:uid="{00000000-0009-0000-0100-00000B000000}"/>
  <tableColumns count="4">
    <tableColumn id="1" xr3:uid="{00000000-0010-0000-0100-000001000000}" name="Nom complet de l’entité" dataDxfId="87" dataCellStyle="Normal 2"/>
    <tableColumn id="4" xr3:uid="{A515A55C-F4BE-4632-9726-8C5991446E4D}" name="Type d'Agence" dataDxfId="86" dataCellStyle="Normal 2"/>
    <tableColumn id="2" xr3:uid="{00000000-0010-0000-0100-000002000000}" name="N° d’identifiant (le cas échéant)" dataDxfId="85"/>
    <tableColumn id="3" xr3:uid="{00000000-0010-0000-0100-000003000000}" name="Total déclaré" dataDxfId="84"/>
  </tableColumns>
  <tableStyleInfo name="EITI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75:J91" totalsRowShown="0" headerRowDxfId="83" dataDxfId="82" tableBorderDxfId="81" headerRowCellStyle="Normal 2">
  <autoFilter ref="B75:J91" xr:uid="{00000000-0009-0000-0100-00000E000000}"/>
  <tableColumns count="9">
    <tableColumn id="1" xr3:uid="{00000000-0010-0000-0200-000001000000}" name="Nom complet du projet" dataDxfId="80"/>
    <tableColumn id="2" xr3:uid="{00000000-0010-0000-0200-000002000000}" name="Référence(s) de la convention juridique : contrat, licence, bail, concession,..." dataDxfId="79"/>
    <tableColumn id="3" xr3:uid="{00000000-0010-0000-0200-000003000000}" name="Sociétés associées, commencer par l’Opérateur" dataDxfId="78"/>
    <tableColumn id="5" xr3:uid="{00000000-0010-0000-0200-000005000000}" name="Matières premières (une matière/ligne)" dataDxfId="77" dataCellStyle="Normal 2"/>
    <tableColumn id="6" xr3:uid="{00000000-0010-0000-0200-000006000000}" name="Statut" dataDxfId="76"/>
    <tableColumn id="7" xr3:uid="{00000000-0010-0000-0200-000007000000}" name="Volume de production" dataDxfId="75"/>
    <tableColumn id="8" xr3:uid="{00000000-0010-0000-0200-000008000000}" name="Unité" dataDxfId="74"/>
    <tableColumn id="9" xr3:uid="{69ACE613-4186-4537-828E-9BCF9A056E9C}" name="Valeur de production" dataDxfId="73"/>
    <tableColumn id="10" xr3:uid="{34361E49-3DC3-4CE9-84F8-49A8DCDE718A}" name="Devise" dataDxfId="72"/>
  </tableColumns>
  <tableStyleInfo name="EITI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K69" totalsRowShown="0" headerRowDxfId="71" dataDxfId="70">
  <autoFilter ref="B21:K69" xr:uid="{00000000-0009-0000-0100-000006000000}"/>
  <sortState xmlns:xlrd2="http://schemas.microsoft.com/office/spreadsheetml/2017/richdata2" ref="B22:K69">
    <sortCondition descending="1" ref="J21:J69"/>
  </sortState>
  <tableColumns count="10">
    <tableColumn id="8" xr3:uid="{00000000-0010-0000-0300-000008000000}" name="GFS Niveau 1" dataDxfId="69"/>
    <tableColumn id="9" xr3:uid="{00000000-0010-0000-0300-000009000000}" name="GFS Niveau 2" dataDxfId="68"/>
    <tableColumn id="10" xr3:uid="{00000000-0010-0000-0300-00000A000000}" name="GFS Niveau 3" dataDxfId="67"/>
    <tableColumn id="7" xr3:uid="{00000000-0010-0000-0300-000007000000}" name="GFS Niveau 4" dataDxfId="66"/>
    <tableColumn id="1" xr3:uid="{00000000-0010-0000-0300-000001000000}" name="Classification SFP" dataDxfId="65"/>
    <tableColumn id="11" xr3:uid="{00000000-0010-0000-0300-00000B000000}" name="Secteur" dataDxfId="64"/>
    <tableColumn id="3" xr3:uid="{00000000-0010-0000-0300-000003000000}" name="Nom du flux de revenus" dataDxfId="63"/>
    <tableColumn id="4" xr3:uid="{00000000-0010-0000-0300-000004000000}" name="Entité de l’État" dataDxfId="62"/>
    <tableColumn id="5" xr3:uid="{00000000-0010-0000-0300-000005000000}" name="Valeur des revenus" dataDxfId="61"/>
    <tableColumn id="2" xr3:uid="{8F9EFD48-22AC-49D1-90C9-330FE689ED70}" name="Devise" dataDxfId="60"/>
  </tableColumns>
  <tableStyleInfo name="EITI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N225" totalsRowShown="0" headerRowDxfId="59" dataDxfId="58">
  <autoFilter ref="B14:N225" xr:uid="{00000000-0009-0000-0100-00000A000000}"/>
  <sortState xmlns:xlrd2="http://schemas.microsoft.com/office/spreadsheetml/2017/richdata2" ref="B15:N225">
    <sortCondition descending="1" ref="J14:J225"/>
  </sortState>
  <tableColumns count="13">
    <tableColumn id="7" xr3:uid="{00000000-0010-0000-0400-000007000000}" name="Secteur" dataDxfId="57"/>
    <tableColumn id="1" xr3:uid="{00000000-0010-0000-0400-000001000000}" name="Entreprise" dataDxfId="56"/>
    <tableColumn id="3" xr3:uid="{00000000-0010-0000-0400-000003000000}" name="Entité de l’État" dataDxfId="55"/>
    <tableColumn id="4" xr3:uid="{00000000-0010-0000-0400-000004000000}" name="Nom du paiement" dataDxfId="54"/>
    <tableColumn id="5" xr3:uid="{00000000-0010-0000-0400-000005000000}" name="Perçu par projet (O/N)" dataDxfId="53"/>
    <tableColumn id="6" xr3:uid="{00000000-0010-0000-0400-000006000000}" name="Déclaré par projet (O/N)" dataDxfId="52"/>
    <tableColumn id="2" xr3:uid="{00000000-0010-0000-0400-000002000000}" name="Nom du projet" dataDxfId="51"/>
    <tableColumn id="13" xr3:uid="{00000000-0010-0000-0400-00000D000000}" name="Devise de déclaration" dataDxfId="50"/>
    <tableColumn id="14" xr3:uid="{00000000-0010-0000-0400-00000E000000}" name="Valeur de revenus" dataDxfId="49"/>
    <tableColumn id="18" xr3:uid="{00000000-0010-0000-0400-000012000000}" name="Paiement effectué en nature?" dataDxfId="48"/>
    <tableColumn id="8" xr3:uid="{4EDA321B-D206-45BE-AA21-450873EED28F}" name="Volume en nature (si applicable)" dataDxfId="47"/>
    <tableColumn id="9" xr3:uid="{7C32B81E-95F3-4AFA-A063-B66F8C1C5A0B}" name="Unité (si applicable)" dataDxfId="46"/>
    <tableColumn id="11" xr3:uid="{F3B0EE0C-7585-4B02-A792-5C92BFE24FBA}" name="Commentaires" dataDxfId="45"/>
  </tableColumns>
  <tableStyleInfo name="EITI Tab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4" dataDxfId="43">
  <autoFilter ref="A2:G246" xr:uid="{00000000-0009-0000-0100-000001000000}"/>
  <sortState xmlns:xlrd2="http://schemas.microsoft.com/office/spreadsheetml/2017/richdata2" ref="A3:G246">
    <sortCondition ref="A2:A246"/>
  </sortState>
  <tableColumns count="7">
    <tableColumn id="1" xr3:uid="{00000000-0010-0000-0500-000001000000}" name="Nom de pays ou région" dataDxfId="42"/>
    <tableColumn id="2" xr3:uid="{00000000-0010-0000-0500-000002000000}" name="Code ISO de pays (alpha 2)" dataDxfId="41"/>
    <tableColumn id="3" xr3:uid="{00000000-0010-0000-0500-000003000000}" name="Code ISO de devise (alpha 3)" dataDxfId="40"/>
    <tableColumn id="4" xr3:uid="{00000000-0010-0000-0500-000004000000}" name="Code numérique ISO (UN M49)" dataDxfId="39"/>
    <tableColumn id="5" xr3:uid="{00000000-0010-0000-0500-000005000000}" name="Code de devise (ISO 4217)" dataDxfId="38"/>
    <tableColumn id="6" xr3:uid="{00000000-0010-0000-0500-000006000000}" name="Code numérique de devise (ISO 4217)" dataDxfId="37"/>
    <tableColumn id="7" xr3:uid="{00000000-0010-0000-0500-000007000000}" name="Devise" dataDxfId="3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5" dataDxfId="34">
  <autoFilter ref="I2:I7" xr:uid="{00000000-0009-0000-0100-000002000000}"/>
  <tableColumns count="1">
    <tableColumn id="1" xr3:uid="{00000000-0010-0000-0600-000001000000}" name="Liste" dataDxfId="3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2" dataDxfId="30" headerRowBorderDxfId="31" tableBorderDxfId="29">
  <autoFilter ref="I10:K168" xr:uid="{00000000-0009-0000-0100-000004000000}"/>
  <tableColumns count="3">
    <tableColumn id="1" xr3:uid="{00000000-0010-0000-0700-000001000000}" name="Code de devise (ISO 4217)" dataDxfId="28"/>
    <tableColumn id="2" xr3:uid="{00000000-0010-0000-0700-000002000000}" name="Code numérique de devise (ISO 4217)" dataDxfId="27"/>
    <tableColumn id="3" xr3:uid="{00000000-0010-0000-0700-000003000000}" name="Devise" dataDxfId="2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eiti.org/fr/pays" TargetMode="External"/><Relationship Id="rId3" Type="http://schemas.openxmlformats.org/officeDocument/2006/relationships/hyperlink" Target="mailto:data@eiti.org" TargetMode="External"/><Relationship Id="rId7" Type="http://schemas.openxmlformats.org/officeDocument/2006/relationships/hyperlink" Target="https://eiti.org/fr" TargetMode="External"/><Relationship Id="rId12" Type="http://schemas.openxmlformats.org/officeDocument/2006/relationships/drawing" Target="../drawings/drawing1.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hyperlink" Target="mailto:data@eiti.org" TargetMode="External"/><Relationship Id="rId11" Type="http://schemas.openxmlformats.org/officeDocument/2006/relationships/printerSettings" Target="../printerSettings/printerSettings1.bin"/><Relationship Id="rId5" Type="http://schemas.openxmlformats.org/officeDocument/2006/relationships/hyperlink" Target="https://eiti.org/fr/donnees" TargetMode="External"/><Relationship Id="rId10" Type="http://schemas.openxmlformats.org/officeDocument/2006/relationships/hyperlink" Target="mailto:data@eiti.org" TargetMode="External"/><Relationship Id="rId4" Type="http://schemas.openxmlformats.org/officeDocument/2006/relationships/hyperlink" Target="mailto:data@eiti.org" TargetMode="External"/><Relationship Id="rId9" Type="http://schemas.openxmlformats.org/officeDocument/2006/relationships/hyperlink" Target="https://eiti.org/fr/document/modele-donnees-resumees-iti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fr/document/modele-donnees-resumees-itie" TargetMode="External"/><Relationship Id="rId13" Type="http://schemas.openxmlformats.org/officeDocument/2006/relationships/hyperlink" Target="http://www.cn-itie.ci/?page_id=40" TargetMode="External"/><Relationship Id="rId18" Type="http://schemas.openxmlformats.org/officeDocument/2006/relationships/vmlDrawing" Target="../drawings/vmlDrawing1.vml"/><Relationship Id="rId3" Type="http://schemas.openxmlformats.org/officeDocument/2006/relationships/hyperlink" Target="mailto:data@eiti.org" TargetMode="External"/><Relationship Id="rId7" Type="http://schemas.openxmlformats.org/officeDocument/2006/relationships/hyperlink" Target="https://eiti.org/fr/pays" TargetMode="External"/><Relationship Id="rId12" Type="http://schemas.openxmlformats.org/officeDocument/2006/relationships/hyperlink" Target="http://www.cn-itie.ci/wp-content/uploads/2020/12/Rapport-ITIE-CI-2018-Version-finale-30-12-20.pdf" TargetMode="External"/><Relationship Id="rId17" Type="http://schemas.openxmlformats.org/officeDocument/2006/relationships/drawing" Target="../drawings/drawing2.xml"/><Relationship Id="rId2" Type="http://schemas.openxmlformats.org/officeDocument/2006/relationships/hyperlink" Target="mailto:data@eiti.org" TargetMode="External"/><Relationship Id="rId16" Type="http://schemas.openxmlformats.org/officeDocument/2006/relationships/printerSettings" Target="../printerSettings/printerSettings2.bin"/><Relationship Id="rId1" Type="http://schemas.openxmlformats.org/officeDocument/2006/relationships/hyperlink" Target="mailto:data@eiti.org" TargetMode="External"/><Relationship Id="rId6" Type="http://schemas.openxmlformats.org/officeDocument/2006/relationships/hyperlink" Target="https://eiti.org/fr" TargetMode="External"/><Relationship Id="rId11" Type="http://schemas.openxmlformats.org/officeDocument/2006/relationships/hyperlink" Target="https://eiti.org/fr/document/norme-itie-2019" TargetMode="External"/><Relationship Id="rId5" Type="http://schemas.openxmlformats.org/officeDocument/2006/relationships/hyperlink" Target="mailto:data@eiti.org" TargetMode="External"/><Relationship Id="rId15" Type="http://schemas.openxmlformats.org/officeDocument/2006/relationships/hyperlink" Target="mailto:e.kooli@bdo.tn" TargetMode="External"/><Relationship Id="rId10" Type="http://schemas.openxmlformats.org/officeDocument/2006/relationships/hyperlink" Target="https://eiti.org/fr/document/norme-itie-2016" TargetMode="External"/><Relationship Id="rId19" Type="http://schemas.openxmlformats.org/officeDocument/2006/relationships/comments" Target="../comments1.xml"/><Relationship Id="rId4" Type="http://schemas.openxmlformats.org/officeDocument/2006/relationships/hyperlink" Target="mailto:data@eiti.org" TargetMode="External"/><Relationship Id="rId9" Type="http://schemas.openxmlformats.org/officeDocument/2006/relationships/hyperlink" Target="https://fr.wikipedia.org/wiki/ISO_4217" TargetMode="External"/><Relationship Id="rId14" Type="http://schemas.openxmlformats.org/officeDocument/2006/relationships/hyperlink" Target="https://www.bceao.int/sites/default/files/2019-07/Rapport%20annuel%202018.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eiti.org/fr/document/norme-itie-2016" TargetMode="External"/><Relationship Id="rId13" Type="http://schemas.openxmlformats.org/officeDocument/2006/relationships/hyperlink" Target="https://eiti.org/fr/document/norme-itie-2016" TargetMode="External"/><Relationship Id="rId18" Type="http://schemas.openxmlformats.org/officeDocument/2006/relationships/hyperlink" Target="https://eiti.org/fr/document/norme-itie-2016" TargetMode="External"/><Relationship Id="rId26" Type="http://schemas.openxmlformats.org/officeDocument/2006/relationships/hyperlink" Target="mailto:data@eiti.org" TargetMode="External"/><Relationship Id="rId39" Type="http://schemas.openxmlformats.org/officeDocument/2006/relationships/printerSettings" Target="../printerSettings/printerSettings3.bin"/><Relationship Id="rId3" Type="http://schemas.openxmlformats.org/officeDocument/2006/relationships/hyperlink" Target="https://eiti.org/fr/document/norme-itie-2016" TargetMode="External"/><Relationship Id="rId21" Type="http://schemas.openxmlformats.org/officeDocument/2006/relationships/hyperlink" Target="https://eiti.org/fr/document/norme-itie-2016" TargetMode="External"/><Relationship Id="rId34" Type="http://schemas.openxmlformats.org/officeDocument/2006/relationships/hyperlink" Target="http://www.wcoomd.org/fr/topics/nomenclature/instrument-and-tools/hs-nomenclature-2017-edition/hs-nomenclature-2017-edition.aspx" TargetMode="External"/><Relationship Id="rId42" Type="http://schemas.openxmlformats.org/officeDocument/2006/relationships/comments" Target="../comments2.xml"/><Relationship Id="rId7" Type="http://schemas.openxmlformats.org/officeDocument/2006/relationships/hyperlink" Target="https://eiti.org/fr/document/norme-itie-2016" TargetMode="External"/><Relationship Id="rId12" Type="http://schemas.openxmlformats.org/officeDocument/2006/relationships/hyperlink" Target="https://eiti.org/fr/document/norme-itie-2016" TargetMode="External"/><Relationship Id="rId17" Type="http://schemas.openxmlformats.org/officeDocument/2006/relationships/hyperlink" Target="https://eiti.org/fr/document/norme-itie-2016" TargetMode="External"/><Relationship Id="rId25" Type="http://schemas.openxmlformats.org/officeDocument/2006/relationships/hyperlink" Target="mailto:data@eiti.org" TargetMode="External"/><Relationship Id="rId33" Type="http://schemas.openxmlformats.org/officeDocument/2006/relationships/hyperlink" Target="https://eiti.org/fr/document/exigences-norme-itie-2016" TargetMode="External"/><Relationship Id="rId38" Type="http://schemas.openxmlformats.org/officeDocument/2006/relationships/hyperlink" Target="http://www.petroci.ci/etats-financiers/" TargetMode="External"/><Relationship Id="rId2" Type="http://schemas.openxmlformats.org/officeDocument/2006/relationships/hyperlink" Target="https://eiti.org/fr/document/norme-itie-2016" TargetMode="External"/><Relationship Id="rId16" Type="http://schemas.openxmlformats.org/officeDocument/2006/relationships/hyperlink" Target="https://eiti.org/fr/document/norme-itie-2016" TargetMode="External"/><Relationship Id="rId20" Type="http://schemas.openxmlformats.org/officeDocument/2006/relationships/hyperlink" Target="https://eiti.org/fr/document/norme-itie-2016" TargetMode="External"/><Relationship Id="rId29" Type="http://schemas.openxmlformats.org/officeDocument/2006/relationships/hyperlink" Target="https://eiti.org/fr/document/norme-itie-2016" TargetMode="External"/><Relationship Id="rId41" Type="http://schemas.openxmlformats.org/officeDocument/2006/relationships/vmlDrawing" Target="../drawings/vmlDrawing2.vml"/><Relationship Id="rId1" Type="http://schemas.openxmlformats.org/officeDocument/2006/relationships/hyperlink" Target="https://eiti.org/fr/document/norme-itie-2016" TargetMode="External"/><Relationship Id="rId6" Type="http://schemas.openxmlformats.org/officeDocument/2006/relationships/hyperlink" Target="https://eiti.org/fr/document/norme-itie-2016" TargetMode="External"/><Relationship Id="rId11" Type="http://schemas.openxmlformats.org/officeDocument/2006/relationships/hyperlink" Target="https://eiti.org/fr/document/norme-itie-2016" TargetMode="External"/><Relationship Id="rId24" Type="http://schemas.openxmlformats.org/officeDocument/2006/relationships/hyperlink" Target="mailto:data@eiti.org" TargetMode="External"/><Relationship Id="rId32" Type="http://schemas.openxmlformats.org/officeDocument/2006/relationships/hyperlink" Target="https://eiti.org/fr" TargetMode="External"/><Relationship Id="rId37" Type="http://schemas.openxmlformats.org/officeDocument/2006/relationships/hyperlink" Target="https://sodemi.ci/" TargetMode="External"/><Relationship Id="rId40" Type="http://schemas.openxmlformats.org/officeDocument/2006/relationships/drawing" Target="../drawings/drawing3.xml"/><Relationship Id="rId5" Type="http://schemas.openxmlformats.org/officeDocument/2006/relationships/hyperlink" Target="https://eiti.org/fr/document/norme-itie-2016" TargetMode="External"/><Relationship Id="rId15" Type="http://schemas.openxmlformats.org/officeDocument/2006/relationships/hyperlink" Target="https://eiti.org/fr/document/norme-itie-2016" TargetMode="External"/><Relationship Id="rId23" Type="http://schemas.openxmlformats.org/officeDocument/2006/relationships/hyperlink" Target="mailto:data@eiti.org" TargetMode="External"/><Relationship Id="rId28" Type="http://schemas.openxmlformats.org/officeDocument/2006/relationships/hyperlink" Target="https://eiti.org/fr/document/modele-donnees-resumees-itie" TargetMode="External"/><Relationship Id="rId36" Type="http://schemas.openxmlformats.org/officeDocument/2006/relationships/hyperlink" Target="http://www.petroci.ci/" TargetMode="External"/><Relationship Id="rId10" Type="http://schemas.openxmlformats.org/officeDocument/2006/relationships/hyperlink" Target="https://eiti.org/fr/document/norme-itie-2016" TargetMode="External"/><Relationship Id="rId19" Type="http://schemas.openxmlformats.org/officeDocument/2006/relationships/hyperlink" Target="https://eiti.org/fr/document/norme-itie-2016" TargetMode="External"/><Relationship Id="rId31" Type="http://schemas.openxmlformats.org/officeDocument/2006/relationships/hyperlink" Target="https://unstats.un.org/unsd/nationalaccount/sna2008.asp"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norme-itie-2016" TargetMode="External"/><Relationship Id="rId14" Type="http://schemas.openxmlformats.org/officeDocument/2006/relationships/hyperlink" Target="https://eiti.org/fr/document/norme-itie-2016" TargetMode="External"/><Relationship Id="rId22" Type="http://schemas.openxmlformats.org/officeDocument/2006/relationships/hyperlink" Target="mailto:data@eiti.org" TargetMode="External"/><Relationship Id="rId27" Type="http://schemas.openxmlformats.org/officeDocument/2006/relationships/hyperlink" Target="https://eiti.org/fr/pays" TargetMode="External"/><Relationship Id="rId30" Type="http://schemas.openxmlformats.org/officeDocument/2006/relationships/hyperlink" Target="https://eiti.org/fr/document/norme-itie-2016" TargetMode="External"/><Relationship Id="rId35" Type="http://schemas.openxmlformats.org/officeDocument/2006/relationships/hyperlink" Target="http://portals.flexicadastre.com/CoteDIvoire/FR/"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foxtrot-international.com/?lang=en" TargetMode="External"/><Relationship Id="rId13" Type="http://schemas.openxmlformats.org/officeDocument/2006/relationships/hyperlink" Target="https://sodemi.ci/" TargetMode="External"/><Relationship Id="rId18" Type="http://schemas.openxmlformats.org/officeDocument/2006/relationships/hyperlink" Target="https://www.endeavourmining.com/our-portfolio/agbaou-mine/default.aspx" TargetMode="External"/><Relationship Id="rId26" Type="http://schemas.openxmlformats.org/officeDocument/2006/relationships/drawing" Target="../drawings/drawing4.xml"/><Relationship Id="rId3" Type="http://schemas.openxmlformats.org/officeDocument/2006/relationships/hyperlink" Target="https://eiti.org/fr/pays" TargetMode="External"/><Relationship Id="rId21" Type="http://schemas.openxmlformats.org/officeDocument/2006/relationships/hyperlink" Target="https://www.caderac.com/" TargetMode="External"/><Relationship Id="rId7" Type="http://schemas.openxmlformats.org/officeDocument/2006/relationships/hyperlink" Target="https://www.total.com/fr" TargetMode="External"/><Relationship Id="rId12" Type="http://schemas.openxmlformats.org/officeDocument/2006/relationships/hyperlink" Target="https://dragonoilgas.com/" TargetMode="External"/><Relationship Id="rId17" Type="http://schemas.openxmlformats.org/officeDocument/2006/relationships/hyperlink" Target="https://www.barrick.com/English/operations/tongon/default.aspx" TargetMode="External"/><Relationship Id="rId25" Type="http://schemas.openxmlformats.org/officeDocument/2006/relationships/printerSettings" Target="../printerSettings/printerSettings4.bin"/><Relationship Id="rId2" Type="http://schemas.openxmlformats.org/officeDocument/2006/relationships/hyperlink" Target="https://eiti.org/fr/document/modele-donnees-resumees-itie" TargetMode="External"/><Relationship Id="rId16" Type="http://schemas.openxmlformats.org/officeDocument/2006/relationships/hyperlink" Target="https://www.tullowoil.com/our-operations/africa/cote-d-ivoire/" TargetMode="External"/><Relationship Id="rId20" Type="http://schemas.openxmlformats.org/officeDocument/2006/relationships/hyperlink" Target="https://sisagci.com/" TargetMode="External"/><Relationship Id="rId29" Type="http://schemas.openxmlformats.org/officeDocument/2006/relationships/table" Target="../tables/table3.xml"/><Relationship Id="rId1" Type="http://schemas.openxmlformats.org/officeDocument/2006/relationships/hyperlink" Target="mailto:data@eiti.org" TargetMode="External"/><Relationship Id="rId6" Type="http://schemas.openxmlformats.org/officeDocument/2006/relationships/hyperlink" Target="http://www.petroci.ci/etats-financiers/" TargetMode="External"/><Relationship Id="rId11" Type="http://schemas.openxmlformats.org/officeDocument/2006/relationships/hyperlink" Target="https://www.kosmosenergy.com/cote-divoire/" TargetMode="External"/><Relationship Id="rId24" Type="http://schemas.openxmlformats.org/officeDocument/2006/relationships/hyperlink" Target="http://www.shilohmanganese.com/" TargetMode="External"/><Relationship Id="rId5" Type="http://schemas.openxmlformats.org/officeDocument/2006/relationships/hyperlink" Target="http://www.petroci.ci/" TargetMode="External"/><Relationship Id="rId15" Type="http://schemas.openxmlformats.org/officeDocument/2006/relationships/hyperlink" Target="https://www.tullowoil.com/our-operations/africa/cote-d-ivoire/" TargetMode="External"/><Relationship Id="rId23" Type="http://schemas.openxmlformats.org/officeDocument/2006/relationships/hyperlink" Target="https://www.cmbafing.com/" TargetMode="External"/><Relationship Id="rId28" Type="http://schemas.openxmlformats.org/officeDocument/2006/relationships/table" Target="../tables/table2.xml"/><Relationship Id="rId10" Type="http://schemas.openxmlformats.org/officeDocument/2006/relationships/hyperlink" Target="https://www.eni.com/en-IT/global-presence/africa/ivory-coast.html" TargetMode="External"/><Relationship Id="rId19" Type="http://schemas.openxmlformats.org/officeDocument/2006/relationships/hyperlink" Target="https://perseusmining.com/" TargetMode="External"/><Relationship Id="rId31" Type="http://schemas.openxmlformats.org/officeDocument/2006/relationships/comments" Target="../comments3.xml"/><Relationship Id="rId4" Type="http://schemas.openxmlformats.org/officeDocument/2006/relationships/hyperlink" Target="mailto:data@eiti.org" TargetMode="External"/><Relationship Id="rId9" Type="http://schemas.openxmlformats.org/officeDocument/2006/relationships/hyperlink" Target="https://www.vitol.com/vitol-aviation-location/abidjan/" TargetMode="External"/><Relationship Id="rId14" Type="http://schemas.openxmlformats.org/officeDocument/2006/relationships/hyperlink" Target="https://www.cnrl.com/operations/international/offshore-west-africa" TargetMode="External"/><Relationship Id="rId22" Type="http://schemas.openxmlformats.org/officeDocument/2006/relationships/hyperlink" Target="https://navodaya.ae/en/group-projects/ivory-coast/bondoukou-manganese-mines/" TargetMode="External"/><Relationship Id="rId27" Type="http://schemas.openxmlformats.org/officeDocument/2006/relationships/vmlDrawing" Target="../drawings/vmlDrawing3.vml"/><Relationship Id="rId30" Type="http://schemas.openxmlformats.org/officeDocument/2006/relationships/table" Target="../tables/table4.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imf.org/external/np/sta/gfsm/" TargetMode="External"/><Relationship Id="rId13" Type="http://schemas.openxmlformats.org/officeDocument/2006/relationships/vmlDrawing" Target="../drawings/vmlDrawing4.vml"/><Relationship Id="rId3" Type="http://schemas.openxmlformats.org/officeDocument/2006/relationships/hyperlink" Target="https://eiti.org/document/standard" TargetMode="External"/><Relationship Id="rId7" Type="http://schemas.openxmlformats.org/officeDocument/2006/relationships/hyperlink" Target="mailto:data@eiti.org" TargetMode="External"/><Relationship Id="rId12" Type="http://schemas.openxmlformats.org/officeDocument/2006/relationships/drawing" Target="../drawings/drawing5.xm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pays" TargetMode="External"/><Relationship Id="rId11" Type="http://schemas.openxmlformats.org/officeDocument/2006/relationships/printerSettings" Target="../printerSettings/printerSettings5.bin"/><Relationship Id="rId5" Type="http://schemas.openxmlformats.org/officeDocument/2006/relationships/hyperlink" Target="https://eiti.org/fr/document/modele-donnees-resumees-itie" TargetMode="External"/><Relationship Id="rId15" Type="http://schemas.openxmlformats.org/officeDocument/2006/relationships/comments" Target="../comments4.xml"/><Relationship Id="rId10" Type="http://schemas.openxmlformats.org/officeDocument/2006/relationships/hyperlink" Target="https://eiti.org/fr/document/exigences-norme-itie-2016" TargetMode="External"/><Relationship Id="rId4" Type="http://schemas.openxmlformats.org/officeDocument/2006/relationships/hyperlink" Target="https://eiti.org/fr/document/norme-itie-2016" TargetMode="External"/><Relationship Id="rId9" Type="http://schemas.openxmlformats.org/officeDocument/2006/relationships/hyperlink" Target="https://eiti.org/fr/document/modele-donnees-resumees-itie" TargetMode="External"/><Relationship Id="rId1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s://eiti.org/fr/document/modele-donnees-resumees-itie" TargetMode="External"/><Relationship Id="rId7" Type="http://schemas.openxmlformats.org/officeDocument/2006/relationships/printerSettings" Target="../printerSettings/printerSettings6.bin"/><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document/exigences-norme-itie-2016" TargetMode="External"/><Relationship Id="rId5" Type="http://schemas.openxmlformats.org/officeDocument/2006/relationships/hyperlink" Target="mailto:data@eiti.org" TargetMode="External"/><Relationship Id="rId10" Type="http://schemas.openxmlformats.org/officeDocument/2006/relationships/comments" Target="../comments5.xml"/><Relationship Id="rId4" Type="http://schemas.openxmlformats.org/officeDocument/2006/relationships/hyperlink" Target="https://eiti.org/fr/pays" TargetMode="External"/><Relationship Id="rId9" Type="http://schemas.openxmlformats.org/officeDocument/2006/relationships/table" Target="../tables/table6.xml"/></Relationships>
</file>

<file path=xl/worksheets/_rels/sheet8.xml.rels><?xml version="1.0" encoding="UTF-8" standalone="yes"?>
<Relationships xmlns="http://schemas.openxmlformats.org/package/2006/relationships"><Relationship Id="rId8" Type="http://schemas.openxmlformats.org/officeDocument/2006/relationships/table" Target="../tables/table12.xml"/><Relationship Id="rId3" Type="http://schemas.openxmlformats.org/officeDocument/2006/relationships/table" Target="../tables/table7.xml"/><Relationship Id="rId7" Type="http://schemas.openxmlformats.org/officeDocument/2006/relationships/table" Target="../tables/table11.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E7A9-72E6-4A9D-98DE-6021CE82EB29}">
  <sheetPr codeName="Sheet8"/>
  <dimension ref="A1:D69"/>
  <sheetViews>
    <sheetView topLeftCell="A35" workbookViewId="0">
      <selection activeCell="C50" sqref="A1:D69"/>
    </sheetView>
  </sheetViews>
  <sheetFormatPr defaultColWidth="9.1796875" defaultRowHeight="14" x14ac:dyDescent="0.35"/>
  <cols>
    <col min="1" max="2" width="9.1796875" style="1"/>
    <col min="3" max="3" width="41.26953125" style="1" customWidth="1"/>
    <col min="4" max="4" width="69.7265625" style="1" customWidth="1"/>
    <col min="5" max="16384" width="9.1796875" style="1"/>
  </cols>
  <sheetData>
    <row r="1" spans="1:4" x14ac:dyDescent="0.35">
      <c r="A1" s="1" t="s">
        <v>2750</v>
      </c>
      <c r="B1" s="1" t="s">
        <v>2751</v>
      </c>
      <c r="C1" s="1" t="s">
        <v>2752</v>
      </c>
      <c r="D1" s="1" t="s">
        <v>2376</v>
      </c>
    </row>
    <row r="2" spans="1:4" x14ac:dyDescent="0.35">
      <c r="A2" s="1" t="s">
        <v>2753</v>
      </c>
      <c r="B2" s="1" t="s">
        <v>2785</v>
      </c>
      <c r="C2" s="1" t="s">
        <v>2208</v>
      </c>
      <c r="D2" s="1" t="s">
        <v>2754</v>
      </c>
    </row>
    <row r="3" spans="1:4" x14ac:dyDescent="0.35">
      <c r="A3" s="1" t="s">
        <v>2753</v>
      </c>
      <c r="B3" s="1" t="s">
        <v>2786</v>
      </c>
      <c r="C3" s="1" t="s">
        <v>2209</v>
      </c>
      <c r="D3" s="1" t="s">
        <v>2755</v>
      </c>
    </row>
    <row r="4" spans="1:4" x14ac:dyDescent="0.35">
      <c r="A4" s="1" t="s">
        <v>2232</v>
      </c>
      <c r="B4" s="1" t="s">
        <v>2787</v>
      </c>
      <c r="C4" s="1" t="s">
        <v>2248</v>
      </c>
      <c r="D4" s="1" t="s">
        <v>2756</v>
      </c>
    </row>
    <row r="5" spans="1:4" x14ac:dyDescent="0.35">
      <c r="A5" s="1" t="s">
        <v>2232</v>
      </c>
      <c r="B5" s="1" t="s">
        <v>2788</v>
      </c>
      <c r="C5" s="1" t="s">
        <v>2262</v>
      </c>
      <c r="D5" s="1" t="s">
        <v>2757</v>
      </c>
    </row>
    <row r="6" spans="1:4" x14ac:dyDescent="0.35">
      <c r="A6" s="1" t="s">
        <v>2232</v>
      </c>
      <c r="B6" s="1" t="s">
        <v>2789</v>
      </c>
      <c r="C6" s="1" t="s">
        <v>2492</v>
      </c>
      <c r="D6" s="1" t="s">
        <v>2758</v>
      </c>
    </row>
    <row r="7" spans="1:4" x14ac:dyDescent="0.35">
      <c r="A7" s="1" t="s">
        <v>2232</v>
      </c>
      <c r="B7" s="1" t="s">
        <v>2790</v>
      </c>
      <c r="C7" s="1" t="s">
        <v>2456</v>
      </c>
      <c r="D7" s="1" t="s">
        <v>2758</v>
      </c>
    </row>
    <row r="8" spans="1:4" x14ac:dyDescent="0.35">
      <c r="A8" s="1" t="s">
        <v>2232</v>
      </c>
      <c r="B8" s="1" t="s">
        <v>2791</v>
      </c>
      <c r="C8" s="1" t="s">
        <v>2490</v>
      </c>
      <c r="D8" s="1" t="s">
        <v>2758</v>
      </c>
    </row>
    <row r="9" spans="1:4" x14ac:dyDescent="0.35">
      <c r="A9" s="1" t="s">
        <v>2232</v>
      </c>
      <c r="B9" s="1" t="s">
        <v>2792</v>
      </c>
      <c r="C9" s="1" t="s">
        <v>2759</v>
      </c>
      <c r="D9" s="1" t="s">
        <v>2760</v>
      </c>
    </row>
    <row r="10" spans="1:4" x14ac:dyDescent="0.35">
      <c r="A10" s="1" t="s">
        <v>2232</v>
      </c>
      <c r="B10" s="1" t="s">
        <v>2793</v>
      </c>
      <c r="C10" s="1" t="s">
        <v>2492</v>
      </c>
      <c r="D10" s="1" t="s">
        <v>2758</v>
      </c>
    </row>
    <row r="11" spans="1:4" x14ac:dyDescent="0.35">
      <c r="A11" s="1" t="s">
        <v>2232</v>
      </c>
      <c r="B11" s="1" t="s">
        <v>2794</v>
      </c>
      <c r="C11" s="1" t="s">
        <v>2490</v>
      </c>
      <c r="D11" s="1" t="s">
        <v>2758</v>
      </c>
    </row>
    <row r="12" spans="1:4" x14ac:dyDescent="0.35">
      <c r="A12" s="1" t="s">
        <v>2232</v>
      </c>
      <c r="B12" s="1" t="s">
        <v>2795</v>
      </c>
      <c r="C12" s="1" t="s">
        <v>1557</v>
      </c>
      <c r="D12" s="1" t="s">
        <v>2758</v>
      </c>
    </row>
    <row r="13" spans="1:4" x14ac:dyDescent="0.35">
      <c r="A13" s="1" t="s">
        <v>2232</v>
      </c>
      <c r="B13" s="1" t="s">
        <v>2796</v>
      </c>
      <c r="C13" s="1" t="s">
        <v>1667</v>
      </c>
      <c r="D13" s="1" t="s">
        <v>2758</v>
      </c>
    </row>
    <row r="14" spans="1:4" x14ac:dyDescent="0.35">
      <c r="A14" s="1" t="s">
        <v>2232</v>
      </c>
      <c r="B14" s="1" t="s">
        <v>2797</v>
      </c>
      <c r="C14" s="1" t="s">
        <v>1557</v>
      </c>
      <c r="D14" s="1" t="s">
        <v>2758</v>
      </c>
    </row>
    <row r="15" spans="1:4" x14ac:dyDescent="0.35">
      <c r="A15" s="1" t="s">
        <v>2232</v>
      </c>
      <c r="B15" s="1" t="s">
        <v>2798</v>
      </c>
      <c r="C15" s="1" t="s">
        <v>2297</v>
      </c>
      <c r="D15" s="1" t="s">
        <v>2761</v>
      </c>
    </row>
    <row r="16" spans="1:4" x14ac:dyDescent="0.35">
      <c r="A16" s="1" t="s">
        <v>2232</v>
      </c>
      <c r="B16" s="1" t="s">
        <v>2799</v>
      </c>
      <c r="C16" s="1" t="s">
        <v>2762</v>
      </c>
      <c r="D16" s="1" t="s">
        <v>2763</v>
      </c>
    </row>
    <row r="17" spans="1:4" x14ac:dyDescent="0.35">
      <c r="A17" s="1" t="s">
        <v>2232</v>
      </c>
      <c r="B17" s="1" t="s">
        <v>2800</v>
      </c>
      <c r="C17" s="1" t="s">
        <v>2307</v>
      </c>
      <c r="D17" s="1" t="s">
        <v>2764</v>
      </c>
    </row>
    <row r="18" spans="1:4" x14ac:dyDescent="0.35">
      <c r="A18" s="1" t="s">
        <v>2232</v>
      </c>
      <c r="B18" s="1" t="s">
        <v>2801</v>
      </c>
      <c r="C18" s="1" t="s">
        <v>2308</v>
      </c>
      <c r="D18" s="1" t="s">
        <v>2764</v>
      </c>
    </row>
    <row r="19" spans="1:4" x14ac:dyDescent="0.35">
      <c r="A19" s="1" t="s">
        <v>2232</v>
      </c>
      <c r="B19" s="1" t="s">
        <v>2802</v>
      </c>
      <c r="C19" s="1" t="s">
        <v>2139</v>
      </c>
      <c r="D19" s="1" t="s">
        <v>2764</v>
      </c>
    </row>
    <row r="20" spans="1:4" x14ac:dyDescent="0.35">
      <c r="A20" s="1" t="s">
        <v>2232</v>
      </c>
      <c r="B20" s="1" t="s">
        <v>2803</v>
      </c>
      <c r="C20" s="1" t="s">
        <v>2315</v>
      </c>
      <c r="D20" s="1" t="s">
        <v>2765</v>
      </c>
    </row>
    <row r="21" spans="1:4" x14ac:dyDescent="0.35">
      <c r="A21" s="1" t="s">
        <v>2232</v>
      </c>
      <c r="B21" s="1" t="s">
        <v>2804</v>
      </c>
      <c r="C21" s="1" t="s">
        <v>2766</v>
      </c>
      <c r="D21" s="1" t="s">
        <v>2767</v>
      </c>
    </row>
    <row r="22" spans="1:4" x14ac:dyDescent="0.35">
      <c r="A22" s="1" t="s">
        <v>2232</v>
      </c>
      <c r="B22" s="1" t="s">
        <v>2805</v>
      </c>
      <c r="C22" s="1" t="s">
        <v>2118</v>
      </c>
      <c r="D22" s="1" t="s">
        <v>2764</v>
      </c>
    </row>
    <row r="23" spans="1:4" x14ac:dyDescent="0.35">
      <c r="A23" s="1" t="s">
        <v>2232</v>
      </c>
      <c r="B23" s="1" t="s">
        <v>2806</v>
      </c>
      <c r="C23" s="1" t="s">
        <v>2317</v>
      </c>
      <c r="D23" s="1" t="s">
        <v>2767</v>
      </c>
    </row>
    <row r="24" spans="1:4" x14ac:dyDescent="0.35">
      <c r="A24" s="1" t="s">
        <v>2232</v>
      </c>
      <c r="B24" s="1" t="s">
        <v>2807</v>
      </c>
      <c r="C24" s="1" t="s">
        <v>2318</v>
      </c>
      <c r="D24" s="1" t="s">
        <v>2768</v>
      </c>
    </row>
    <row r="25" spans="1:4" x14ac:dyDescent="0.35">
      <c r="A25" s="1" t="s">
        <v>2232</v>
      </c>
      <c r="B25" s="1" t="s">
        <v>2808</v>
      </c>
      <c r="C25" s="1" t="s">
        <v>2319</v>
      </c>
      <c r="D25" s="1" t="s">
        <v>2767</v>
      </c>
    </row>
    <row r="26" spans="1:4" x14ac:dyDescent="0.35">
      <c r="A26" s="1" t="s">
        <v>2232</v>
      </c>
      <c r="B26" s="1" t="s">
        <v>2809</v>
      </c>
      <c r="C26" s="1" t="s">
        <v>2320</v>
      </c>
      <c r="D26" s="1" t="s">
        <v>2767</v>
      </c>
    </row>
    <row r="27" spans="1:4" x14ac:dyDescent="0.35">
      <c r="A27" s="1" t="s">
        <v>2232</v>
      </c>
      <c r="B27" s="1" t="s">
        <v>2810</v>
      </c>
      <c r="C27" s="1" t="s">
        <v>2321</v>
      </c>
      <c r="D27" s="1" t="s">
        <v>2767</v>
      </c>
    </row>
    <row r="28" spans="1:4" x14ac:dyDescent="0.35">
      <c r="A28" s="1" t="s">
        <v>2232</v>
      </c>
      <c r="B28" s="1" t="s">
        <v>2811</v>
      </c>
      <c r="C28" s="1" t="s">
        <v>2382</v>
      </c>
      <c r="D28" s="1" t="s">
        <v>2764</v>
      </c>
    </row>
    <row r="29" spans="1:4" x14ac:dyDescent="0.35">
      <c r="A29" s="1" t="s">
        <v>2232</v>
      </c>
      <c r="B29" s="1" t="s">
        <v>2812</v>
      </c>
      <c r="C29" s="1" t="s">
        <v>2383</v>
      </c>
      <c r="D29" s="1" t="s">
        <v>2764</v>
      </c>
    </row>
    <row r="30" spans="1:4" x14ac:dyDescent="0.35">
      <c r="A30" s="1" t="s">
        <v>2232</v>
      </c>
      <c r="B30" s="1" t="s">
        <v>2813</v>
      </c>
      <c r="C30" s="1" t="s">
        <v>2323</v>
      </c>
      <c r="D30" s="1" t="s">
        <v>2764</v>
      </c>
    </row>
    <row r="31" spans="1:4" x14ac:dyDescent="0.35">
      <c r="A31" s="1" t="s">
        <v>2232</v>
      </c>
      <c r="B31" s="1" t="s">
        <v>2814</v>
      </c>
      <c r="C31" s="1" t="s">
        <v>2324</v>
      </c>
      <c r="D31" s="1" t="s">
        <v>2764</v>
      </c>
    </row>
    <row r="32" spans="1:4" x14ac:dyDescent="0.35">
      <c r="A32" s="1" t="s">
        <v>2331</v>
      </c>
      <c r="B32" s="1" t="s">
        <v>2815</v>
      </c>
      <c r="C32" s="1" t="s">
        <v>2335</v>
      </c>
      <c r="D32" s="1" t="s">
        <v>2769</v>
      </c>
    </row>
    <row r="33" spans="1:4" x14ac:dyDescent="0.35">
      <c r="A33" s="1" t="s">
        <v>2331</v>
      </c>
      <c r="B33" s="1" t="s">
        <v>2816</v>
      </c>
      <c r="C33" s="1" t="s">
        <v>2345</v>
      </c>
      <c r="D33" s="1" t="s">
        <v>2770</v>
      </c>
    </row>
    <row r="34" spans="1:4" x14ac:dyDescent="0.35">
      <c r="A34" s="1" t="s">
        <v>2771</v>
      </c>
      <c r="B34" s="1" t="s">
        <v>2817</v>
      </c>
      <c r="C34" s="1" t="s">
        <v>2707</v>
      </c>
      <c r="D34" s="1" t="s">
        <v>2772</v>
      </c>
    </row>
    <row r="35" spans="1:4" x14ac:dyDescent="0.35">
      <c r="A35" s="1" t="s">
        <v>2771</v>
      </c>
      <c r="B35" s="1" t="s">
        <v>2818</v>
      </c>
      <c r="C35" s="1" t="s">
        <v>2705</v>
      </c>
      <c r="D35" s="1" t="s">
        <v>2773</v>
      </c>
    </row>
    <row r="36" spans="1:4" x14ac:dyDescent="0.35">
      <c r="A36" s="1" t="s">
        <v>2771</v>
      </c>
      <c r="B36" s="1" t="s">
        <v>2819</v>
      </c>
      <c r="C36" s="1" t="s">
        <v>2711</v>
      </c>
      <c r="D36" s="1" t="s">
        <v>2774</v>
      </c>
    </row>
    <row r="37" spans="1:4" x14ac:dyDescent="0.35">
      <c r="A37" s="1" t="s">
        <v>2771</v>
      </c>
      <c r="B37" s="1" t="s">
        <v>2820</v>
      </c>
      <c r="C37" s="1" t="s">
        <v>2708</v>
      </c>
      <c r="D37" s="1" t="s">
        <v>2775</v>
      </c>
    </row>
    <row r="38" spans="1:4" x14ac:dyDescent="0.35">
      <c r="A38" s="1" t="s">
        <v>2771</v>
      </c>
      <c r="B38" s="1" t="s">
        <v>2821</v>
      </c>
      <c r="C38" s="1" t="s">
        <v>2710</v>
      </c>
      <c r="D38" s="1" t="s">
        <v>2774</v>
      </c>
    </row>
    <row r="39" spans="1:4" x14ac:dyDescent="0.35">
      <c r="A39" s="1" t="s">
        <v>2771</v>
      </c>
      <c r="B39" s="1" t="s">
        <v>2822</v>
      </c>
      <c r="C39" s="1" t="s">
        <v>2727</v>
      </c>
      <c r="D39" s="1" t="s">
        <v>2776</v>
      </c>
    </row>
    <row r="40" spans="1:4" x14ac:dyDescent="0.35">
      <c r="A40" s="1" t="s">
        <v>2771</v>
      </c>
      <c r="B40" s="1" t="s">
        <v>2823</v>
      </c>
      <c r="C40" s="1" t="s">
        <v>2718</v>
      </c>
      <c r="D40" s="1" t="s">
        <v>2776</v>
      </c>
    </row>
    <row r="41" spans="1:4" x14ac:dyDescent="0.35">
      <c r="A41" s="1" t="s">
        <v>2771</v>
      </c>
      <c r="B41" s="1" t="s">
        <v>2824</v>
      </c>
      <c r="C41" s="1" t="s">
        <v>2702</v>
      </c>
      <c r="D41" s="1" t="s">
        <v>2772</v>
      </c>
    </row>
    <row r="42" spans="1:4" x14ac:dyDescent="0.35">
      <c r="A42" s="1" t="s">
        <v>2771</v>
      </c>
      <c r="B42" s="1" t="s">
        <v>2825</v>
      </c>
      <c r="C42" s="1" t="s">
        <v>2702</v>
      </c>
      <c r="D42" s="1" t="s">
        <v>2772</v>
      </c>
    </row>
    <row r="43" spans="1:4" x14ac:dyDescent="0.35">
      <c r="A43" s="1" t="s">
        <v>2771</v>
      </c>
      <c r="B43" s="1" t="s">
        <v>2826</v>
      </c>
      <c r="C43" s="1" t="s">
        <v>2696</v>
      </c>
      <c r="D43" s="1" t="s">
        <v>2777</v>
      </c>
    </row>
    <row r="44" spans="1:4" x14ac:dyDescent="0.35">
      <c r="A44" s="1" t="s">
        <v>2771</v>
      </c>
      <c r="B44" s="1" t="s">
        <v>2827</v>
      </c>
      <c r="C44" s="1" t="s">
        <v>2696</v>
      </c>
      <c r="D44" s="1" t="s">
        <v>2777</v>
      </c>
    </row>
    <row r="45" spans="1:4" x14ac:dyDescent="0.35">
      <c r="A45" s="1" t="s">
        <v>2771</v>
      </c>
      <c r="B45" s="1" t="s">
        <v>2828</v>
      </c>
      <c r="C45" s="1" t="s">
        <v>2715</v>
      </c>
      <c r="D45" s="1" t="s">
        <v>2778</v>
      </c>
    </row>
    <row r="46" spans="1:4" x14ac:dyDescent="0.35">
      <c r="A46" s="1" t="s">
        <v>2771</v>
      </c>
      <c r="B46" s="1" t="s">
        <v>2829</v>
      </c>
      <c r="C46" s="1" t="s">
        <v>2701</v>
      </c>
      <c r="D46" s="1" t="s">
        <v>2773</v>
      </c>
    </row>
    <row r="47" spans="1:4" x14ac:dyDescent="0.35">
      <c r="A47" s="1" t="s">
        <v>2771</v>
      </c>
      <c r="B47" s="1" t="s">
        <v>2830</v>
      </c>
      <c r="C47" s="1" t="s">
        <v>2729</v>
      </c>
      <c r="D47" s="1" t="s">
        <v>2779</v>
      </c>
    </row>
    <row r="48" spans="1:4" x14ac:dyDescent="0.35">
      <c r="A48" s="1" t="s">
        <v>2771</v>
      </c>
      <c r="B48" s="1" t="s">
        <v>2831</v>
      </c>
      <c r="C48" s="1" t="s">
        <v>2694</v>
      </c>
      <c r="D48" s="1" t="s">
        <v>2780</v>
      </c>
    </row>
    <row r="49" spans="1:4" x14ac:dyDescent="0.35">
      <c r="A49" s="1" t="s">
        <v>2771</v>
      </c>
      <c r="B49" s="1" t="s">
        <v>2832</v>
      </c>
      <c r="C49" s="1" t="s">
        <v>2726</v>
      </c>
      <c r="D49" s="1" t="s">
        <v>2775</v>
      </c>
    </row>
    <row r="50" spans="1:4" x14ac:dyDescent="0.35">
      <c r="A50" s="1" t="s">
        <v>2771</v>
      </c>
      <c r="B50" s="1" t="s">
        <v>2833</v>
      </c>
      <c r="C50" s="1" t="s">
        <v>2695</v>
      </c>
      <c r="D50" s="1" t="s">
        <v>2780</v>
      </c>
    </row>
    <row r="51" spans="1:4" x14ac:dyDescent="0.35">
      <c r="A51" s="1" t="s">
        <v>2781</v>
      </c>
      <c r="B51" s="1" t="s">
        <v>2834</v>
      </c>
      <c r="C51" s="1" t="s">
        <v>1412</v>
      </c>
      <c r="D51" s="1" t="s">
        <v>2782</v>
      </c>
    </row>
    <row r="52" spans="1:4" x14ac:dyDescent="0.35">
      <c r="A52" s="1" t="s">
        <v>2781</v>
      </c>
      <c r="B52" s="1" t="s">
        <v>2835</v>
      </c>
      <c r="C52" s="1" t="s">
        <v>2726</v>
      </c>
      <c r="D52" s="1" t="s">
        <v>2775</v>
      </c>
    </row>
    <row r="53" spans="1:4" x14ac:dyDescent="0.35">
      <c r="A53" s="1" t="s">
        <v>2781</v>
      </c>
      <c r="B53" s="1" t="s">
        <v>2836</v>
      </c>
      <c r="C53" s="1" t="s">
        <v>2726</v>
      </c>
      <c r="D53" s="1" t="s">
        <v>2775</v>
      </c>
    </row>
    <row r="54" spans="1:4" x14ac:dyDescent="0.35">
      <c r="A54" s="1" t="s">
        <v>2781</v>
      </c>
      <c r="B54" s="1" t="s">
        <v>2837</v>
      </c>
      <c r="C54" s="1" t="s">
        <v>2726</v>
      </c>
      <c r="D54" s="1" t="s">
        <v>2775</v>
      </c>
    </row>
    <row r="55" spans="1:4" x14ac:dyDescent="0.35">
      <c r="A55" s="1" t="s">
        <v>2781</v>
      </c>
      <c r="B55" s="1" t="s">
        <v>2838</v>
      </c>
      <c r="C55" s="1" t="s">
        <v>2726</v>
      </c>
      <c r="D55" s="1" t="s">
        <v>2775</v>
      </c>
    </row>
    <row r="56" spans="1:4" x14ac:dyDescent="0.35">
      <c r="A56" s="1" t="s">
        <v>2781</v>
      </c>
      <c r="B56" s="1" t="s">
        <v>2839</v>
      </c>
      <c r="C56" s="1" t="s">
        <v>2697</v>
      </c>
      <c r="D56" s="1" t="s">
        <v>2783</v>
      </c>
    </row>
    <row r="57" spans="1:4" x14ac:dyDescent="0.35">
      <c r="A57" s="1" t="s">
        <v>2781</v>
      </c>
      <c r="B57" s="1" t="s">
        <v>2840</v>
      </c>
      <c r="C57" s="1" t="s">
        <v>2726</v>
      </c>
      <c r="D57" s="1" t="s">
        <v>2775</v>
      </c>
    </row>
    <row r="58" spans="1:4" x14ac:dyDescent="0.35">
      <c r="A58" s="1" t="s">
        <v>2781</v>
      </c>
      <c r="B58" s="1" t="s">
        <v>2841</v>
      </c>
      <c r="C58" s="1" t="s">
        <v>2726</v>
      </c>
      <c r="D58" s="1" t="s">
        <v>2775</v>
      </c>
    </row>
    <row r="59" spans="1:4" x14ac:dyDescent="0.35">
      <c r="A59" s="1" t="s">
        <v>2781</v>
      </c>
      <c r="B59" s="1" t="s">
        <v>2842</v>
      </c>
      <c r="C59" s="1" t="s">
        <v>2726</v>
      </c>
      <c r="D59" s="1" t="s">
        <v>2775</v>
      </c>
    </row>
    <row r="60" spans="1:4" x14ac:dyDescent="0.35">
      <c r="A60" s="1" t="s">
        <v>2781</v>
      </c>
      <c r="B60" s="1" t="s">
        <v>2843</v>
      </c>
      <c r="C60" s="1" t="s">
        <v>2726</v>
      </c>
      <c r="D60" s="1" t="s">
        <v>2775</v>
      </c>
    </row>
    <row r="61" spans="1:4" x14ac:dyDescent="0.35">
      <c r="A61" s="1" t="s">
        <v>2781</v>
      </c>
      <c r="B61" s="1" t="s">
        <v>2844</v>
      </c>
      <c r="C61" s="1" t="s">
        <v>2726</v>
      </c>
      <c r="D61" s="1" t="s">
        <v>2775</v>
      </c>
    </row>
    <row r="62" spans="1:4" x14ac:dyDescent="0.35">
      <c r="A62" s="1" t="s">
        <v>2781</v>
      </c>
      <c r="B62" s="1" t="s">
        <v>2845</v>
      </c>
      <c r="C62" s="1" t="s">
        <v>2726</v>
      </c>
      <c r="D62" s="1" t="s">
        <v>2775</v>
      </c>
    </row>
    <row r="63" spans="1:4" x14ac:dyDescent="0.35">
      <c r="A63" s="1" t="s">
        <v>2781</v>
      </c>
      <c r="B63" s="1" t="s">
        <v>2846</v>
      </c>
      <c r="C63" s="1" t="s">
        <v>2726</v>
      </c>
      <c r="D63" s="1" t="s">
        <v>2775</v>
      </c>
    </row>
    <row r="64" spans="1:4" x14ac:dyDescent="0.35">
      <c r="A64" s="1" t="s">
        <v>2781</v>
      </c>
      <c r="B64" s="1" t="s">
        <v>2847</v>
      </c>
      <c r="C64" s="1" t="s">
        <v>2726</v>
      </c>
      <c r="D64" s="1" t="s">
        <v>2775</v>
      </c>
    </row>
    <row r="65" spans="1:4" x14ac:dyDescent="0.35">
      <c r="A65" s="1" t="s">
        <v>2781</v>
      </c>
      <c r="B65" s="1" t="s">
        <v>2848</v>
      </c>
      <c r="C65" s="1" t="s">
        <v>2726</v>
      </c>
      <c r="D65" s="1" t="s">
        <v>2775</v>
      </c>
    </row>
    <row r="66" spans="1:4" x14ac:dyDescent="0.35">
      <c r="A66" s="1" t="s">
        <v>2781</v>
      </c>
      <c r="B66" s="1" t="s">
        <v>2849</v>
      </c>
      <c r="C66" s="1" t="s">
        <v>2726</v>
      </c>
      <c r="D66" s="1" t="s">
        <v>2775</v>
      </c>
    </row>
    <row r="67" spans="1:4" x14ac:dyDescent="0.35">
      <c r="A67" s="1" t="s">
        <v>2781</v>
      </c>
      <c r="B67" s="1" t="s">
        <v>2850</v>
      </c>
      <c r="C67" s="1" t="s">
        <v>2726</v>
      </c>
      <c r="D67" s="1" t="s">
        <v>2775</v>
      </c>
    </row>
    <row r="68" spans="1:4" x14ac:dyDescent="0.35">
      <c r="A68" s="1" t="s">
        <v>2781</v>
      </c>
      <c r="B68" s="1" t="s">
        <v>2851</v>
      </c>
      <c r="C68" s="1" t="s">
        <v>2726</v>
      </c>
      <c r="D68" s="1" t="s">
        <v>2775</v>
      </c>
    </row>
    <row r="69" spans="1:4" x14ac:dyDescent="0.35">
      <c r="A69" s="1" t="s">
        <v>2781</v>
      </c>
      <c r="B69" s="1" t="s">
        <v>2852</v>
      </c>
      <c r="C69" s="1">
        <v>194816399840.53912</v>
      </c>
      <c r="D69" s="1" t="s">
        <v>2784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O122"/>
  <sheetViews>
    <sheetView showGridLines="0" tabSelected="1" zoomScale="70" zoomScaleNormal="70" workbookViewId="0"/>
  </sheetViews>
  <sheetFormatPr defaultColWidth="4" defaultRowHeight="24" customHeight="1" x14ac:dyDescent="0.35"/>
  <cols>
    <col min="1" max="1" width="4" style="17"/>
    <col min="2" max="2" width="4" style="17" hidden="1" customWidth="1"/>
    <col min="3" max="3" width="76.54296875" style="17" customWidth="1"/>
    <col min="4" max="4" width="2.81640625" style="17" customWidth="1"/>
    <col min="5" max="5" width="61.7265625" style="17" customWidth="1"/>
    <col min="6" max="6" width="10.7265625" style="17" customWidth="1"/>
    <col min="7" max="7" width="50.54296875" style="17" customWidth="1"/>
    <col min="8" max="14" width="4" style="17"/>
    <col min="15" max="15" width="42" style="17" bestFit="1" customWidth="1"/>
    <col min="16" max="16384" width="4" style="17"/>
  </cols>
  <sheetData>
    <row r="1" spans="2:14" ht="15.75" customHeight="1" x14ac:dyDescent="0.35"/>
    <row r="2" spans="2:14" ht="16" x14ac:dyDescent="0.35">
      <c r="C2" s="18"/>
      <c r="E2" s="18"/>
    </row>
    <row r="3" spans="2:14" ht="16" x14ac:dyDescent="0.35">
      <c r="B3" s="18"/>
      <c r="C3" s="18"/>
      <c r="E3" s="19"/>
      <c r="G3" s="19"/>
      <c r="H3" s="18"/>
    </row>
    <row r="4" spans="2:14" ht="16" x14ac:dyDescent="0.35">
      <c r="B4" s="18"/>
      <c r="C4" s="18"/>
      <c r="E4" s="19" t="s">
        <v>2140</v>
      </c>
      <c r="F4" s="267"/>
      <c r="G4" s="268" t="s">
        <v>2141</v>
      </c>
      <c r="H4" s="18"/>
    </row>
    <row r="5" spans="2:14" ht="16" x14ac:dyDescent="0.35">
      <c r="B5" s="18"/>
      <c r="H5" s="18"/>
    </row>
    <row r="6" spans="2:14" ht="27" customHeight="1" x14ac:dyDescent="0.35">
      <c r="B6" s="18"/>
      <c r="H6" s="18"/>
    </row>
    <row r="7" spans="2:14" ht="0.65" customHeight="1" x14ac:dyDescent="0.35">
      <c r="B7" s="18"/>
      <c r="H7" s="18"/>
    </row>
    <row r="8" spans="2:14" ht="20.149999999999999" customHeight="1" x14ac:dyDescent="0.35">
      <c r="B8" s="18"/>
      <c r="H8" s="18"/>
    </row>
    <row r="9" spans="2:14" ht="16" x14ac:dyDescent="0.35">
      <c r="B9" s="18"/>
      <c r="C9" s="20"/>
      <c r="D9" s="21"/>
      <c r="E9" s="21"/>
      <c r="F9" s="22"/>
      <c r="G9" s="22"/>
      <c r="H9" s="18"/>
      <c r="I9" s="18"/>
      <c r="J9" s="18"/>
      <c r="K9" s="18"/>
      <c r="L9" s="18"/>
      <c r="M9" s="18"/>
      <c r="N9" s="18"/>
    </row>
    <row r="10" spans="2:14" ht="22.5" x14ac:dyDescent="0.35">
      <c r="B10" s="18"/>
      <c r="C10" s="23" t="s">
        <v>2142</v>
      </c>
      <c r="D10" s="24"/>
      <c r="E10" s="24"/>
      <c r="F10" s="22"/>
      <c r="G10" s="22"/>
      <c r="H10" s="18"/>
      <c r="I10" s="18"/>
      <c r="J10" s="18"/>
      <c r="K10" s="18"/>
      <c r="L10" s="18"/>
      <c r="M10" s="18"/>
      <c r="N10" s="18"/>
    </row>
    <row r="11" spans="2:14" ht="16" x14ac:dyDescent="0.35">
      <c r="B11" s="18"/>
      <c r="C11" s="25" t="s">
        <v>2378</v>
      </c>
      <c r="D11" s="26"/>
      <c r="E11" s="26"/>
      <c r="F11" s="22"/>
      <c r="G11" s="22"/>
      <c r="H11" s="18"/>
      <c r="I11" s="18"/>
      <c r="J11" s="18"/>
      <c r="K11" s="18"/>
      <c r="L11" s="18"/>
      <c r="M11" s="18"/>
      <c r="N11" s="18"/>
    </row>
    <row r="12" spans="2:14" ht="16" x14ac:dyDescent="0.35">
      <c r="B12" s="18"/>
      <c r="C12" s="20"/>
      <c r="D12" s="21"/>
      <c r="E12" s="21"/>
      <c r="F12" s="22"/>
      <c r="G12" s="22"/>
      <c r="H12" s="18"/>
      <c r="I12" s="18"/>
      <c r="J12" s="18"/>
      <c r="K12" s="18"/>
      <c r="L12" s="18"/>
      <c r="M12" s="18"/>
      <c r="N12" s="18"/>
    </row>
    <row r="13" spans="2:14" ht="16" x14ac:dyDescent="0.35">
      <c r="B13" s="18"/>
      <c r="C13" s="27" t="s">
        <v>2535</v>
      </c>
      <c r="D13" s="21"/>
      <c r="E13" s="21"/>
      <c r="F13" s="22"/>
      <c r="G13" s="22"/>
      <c r="H13" s="18"/>
      <c r="I13" s="18"/>
      <c r="J13" s="18"/>
      <c r="K13" s="18"/>
      <c r="L13" s="18"/>
      <c r="M13" s="18"/>
      <c r="N13" s="18"/>
    </row>
    <row r="14" spans="2:14" ht="16" x14ac:dyDescent="0.35">
      <c r="B14" s="18"/>
      <c r="C14" s="342" t="s">
        <v>2143</v>
      </c>
      <c r="D14" s="342"/>
      <c r="E14" s="342"/>
      <c r="F14" s="22"/>
      <c r="G14" s="22"/>
      <c r="H14" s="18"/>
      <c r="I14" s="18"/>
      <c r="J14" s="18"/>
      <c r="K14" s="18"/>
      <c r="L14" s="18"/>
      <c r="M14" s="18"/>
      <c r="N14" s="18"/>
    </row>
    <row r="15" spans="2:14" ht="16" x14ac:dyDescent="0.35">
      <c r="B15" s="18"/>
      <c r="C15" s="28"/>
      <c r="D15" s="28"/>
      <c r="E15" s="28"/>
      <c r="F15" s="22"/>
      <c r="G15" s="22"/>
      <c r="H15" s="18"/>
      <c r="I15" s="18"/>
      <c r="J15" s="18"/>
      <c r="K15" s="18"/>
      <c r="L15" s="18"/>
      <c r="M15" s="18"/>
      <c r="N15" s="18"/>
    </row>
    <row r="16" spans="2:14" ht="16" x14ac:dyDescent="0.35">
      <c r="B16" s="18"/>
      <c r="C16" s="29" t="s">
        <v>2144</v>
      </c>
      <c r="D16" s="30"/>
      <c r="E16" s="30"/>
      <c r="F16" s="22"/>
      <c r="G16" s="22"/>
      <c r="H16" s="18"/>
      <c r="I16" s="18"/>
      <c r="J16" s="18"/>
      <c r="K16" s="18"/>
      <c r="L16" s="18"/>
      <c r="M16" s="18"/>
      <c r="N16" s="18"/>
    </row>
    <row r="17" spans="2:14" ht="16" x14ac:dyDescent="0.35">
      <c r="B17" s="18"/>
      <c r="C17" s="31" t="s">
        <v>2145</v>
      </c>
      <c r="D17" s="30"/>
      <c r="E17" s="30"/>
      <c r="F17" s="22"/>
      <c r="G17" s="22"/>
      <c r="H17" s="18"/>
      <c r="I17" s="18"/>
      <c r="J17" s="18"/>
      <c r="K17" s="18"/>
      <c r="L17" s="18"/>
      <c r="M17" s="18"/>
      <c r="N17" s="18"/>
    </row>
    <row r="18" spans="2:14" ht="16" x14ac:dyDescent="0.35">
      <c r="B18" s="18"/>
      <c r="C18" s="31" t="s">
        <v>2146</v>
      </c>
      <c r="D18" s="30"/>
      <c r="E18" s="30"/>
      <c r="F18" s="22"/>
      <c r="G18" s="22"/>
      <c r="H18" s="18"/>
      <c r="I18" s="18"/>
      <c r="J18" s="18"/>
      <c r="K18" s="18"/>
      <c r="L18" s="18"/>
      <c r="M18" s="18"/>
      <c r="N18" s="18"/>
    </row>
    <row r="19" spans="2:14" ht="16" x14ac:dyDescent="0.35">
      <c r="B19" s="18"/>
      <c r="C19" s="350" t="s">
        <v>2147</v>
      </c>
      <c r="D19" s="350"/>
      <c r="E19" s="350"/>
      <c r="F19" s="22"/>
      <c r="G19" s="22"/>
      <c r="H19" s="18"/>
      <c r="I19" s="18"/>
      <c r="J19" s="18"/>
      <c r="K19" s="18"/>
      <c r="L19" s="18"/>
      <c r="M19" s="18"/>
      <c r="N19" s="18"/>
    </row>
    <row r="20" spans="2:14" ht="32.15" customHeight="1" x14ac:dyDescent="0.35">
      <c r="B20" s="18"/>
      <c r="C20" s="341" t="s">
        <v>2148</v>
      </c>
      <c r="D20" s="341"/>
      <c r="E20" s="341"/>
      <c r="F20" s="22"/>
      <c r="G20" s="22"/>
      <c r="H20" s="18"/>
      <c r="I20" s="18"/>
      <c r="J20" s="18"/>
      <c r="K20" s="18"/>
      <c r="L20" s="18"/>
      <c r="M20" s="18"/>
      <c r="N20" s="18"/>
    </row>
    <row r="21" spans="2:14" ht="16" x14ac:dyDescent="0.35">
      <c r="B21" s="18"/>
      <c r="C21" s="30"/>
      <c r="D21" s="30"/>
      <c r="E21" s="30"/>
      <c r="F21" s="22"/>
      <c r="G21" s="22"/>
      <c r="H21" s="18"/>
      <c r="I21" s="18"/>
      <c r="J21" s="18"/>
      <c r="K21" s="18"/>
      <c r="L21" s="18"/>
      <c r="M21" s="18"/>
      <c r="N21" s="18"/>
    </row>
    <row r="22" spans="2:14" ht="16" x14ac:dyDescent="0.35">
      <c r="B22" s="18"/>
      <c r="C22" s="32" t="s">
        <v>2149</v>
      </c>
      <c r="D22" s="33"/>
      <c r="E22" s="33"/>
      <c r="F22" s="22"/>
      <c r="G22" s="22"/>
      <c r="H22" s="18"/>
      <c r="I22" s="18"/>
      <c r="J22" s="18"/>
      <c r="K22" s="18"/>
      <c r="L22" s="18"/>
      <c r="M22" s="18"/>
      <c r="N22" s="18"/>
    </row>
    <row r="23" spans="2:14" ht="16" x14ac:dyDescent="0.35">
      <c r="B23" s="18"/>
      <c r="C23" s="33"/>
      <c r="D23" s="33"/>
      <c r="E23" s="33"/>
      <c r="F23" s="22"/>
      <c r="G23" s="22"/>
      <c r="H23" s="18"/>
      <c r="I23" s="18"/>
      <c r="J23" s="18"/>
      <c r="K23" s="18"/>
      <c r="L23" s="18"/>
      <c r="M23" s="18"/>
      <c r="N23" s="18"/>
    </row>
    <row r="24" spans="2:14" ht="16" x14ac:dyDescent="0.35">
      <c r="B24" s="18"/>
      <c r="C24" s="34"/>
      <c r="D24" s="24"/>
      <c r="E24" s="24"/>
      <c r="F24" s="22"/>
      <c r="G24" s="22"/>
      <c r="H24" s="18"/>
      <c r="I24" s="18"/>
      <c r="J24" s="18"/>
      <c r="K24" s="18"/>
      <c r="L24" s="18"/>
      <c r="M24" s="18"/>
      <c r="N24" s="18"/>
    </row>
    <row r="25" spans="2:14" ht="16" x14ac:dyDescent="0.35">
      <c r="B25" s="18"/>
      <c r="C25" s="35" t="s">
        <v>2150</v>
      </c>
      <c r="D25" s="24"/>
      <c r="E25" s="24"/>
      <c r="F25" s="22"/>
      <c r="G25" s="22"/>
      <c r="H25" s="18"/>
      <c r="I25" s="18"/>
      <c r="J25" s="18"/>
      <c r="K25" s="18"/>
      <c r="L25" s="18"/>
      <c r="M25" s="18"/>
      <c r="N25" s="18"/>
    </row>
    <row r="26" spans="2:14" ht="16" x14ac:dyDescent="0.35">
      <c r="B26" s="18"/>
      <c r="C26" s="36"/>
      <c r="D26" s="24"/>
      <c r="E26" s="24"/>
      <c r="F26" s="22"/>
      <c r="G26" s="22"/>
      <c r="H26" s="18"/>
      <c r="I26" s="18"/>
      <c r="J26" s="18"/>
      <c r="K26" s="18"/>
      <c r="L26" s="18"/>
      <c r="M26" s="18"/>
      <c r="N26" s="18"/>
    </row>
    <row r="27" spans="2:14" ht="16" x14ac:dyDescent="0.35">
      <c r="B27" s="18"/>
      <c r="C27" s="37" t="s">
        <v>2151</v>
      </c>
      <c r="D27" s="24"/>
      <c r="E27" s="24"/>
      <c r="F27" s="22"/>
      <c r="G27" s="22"/>
      <c r="H27" s="18"/>
      <c r="I27" s="18"/>
      <c r="J27" s="18"/>
      <c r="K27" s="18"/>
      <c r="L27" s="18"/>
      <c r="M27" s="18"/>
      <c r="N27" s="18"/>
    </row>
    <row r="28" spans="2:14" ht="16" x14ac:dyDescent="0.35">
      <c r="B28" s="18"/>
      <c r="C28" s="37" t="s">
        <v>2152</v>
      </c>
      <c r="D28" s="24"/>
      <c r="E28" s="24"/>
      <c r="F28" s="22"/>
      <c r="G28" s="22"/>
      <c r="H28" s="18"/>
      <c r="I28" s="18"/>
      <c r="J28" s="18"/>
      <c r="K28" s="18"/>
      <c r="L28" s="18"/>
      <c r="M28" s="18"/>
      <c r="N28" s="18"/>
    </row>
    <row r="29" spans="2:14" ht="16" x14ac:dyDescent="0.35">
      <c r="B29" s="18"/>
      <c r="C29" s="37" t="s">
        <v>2153</v>
      </c>
      <c r="D29" s="24"/>
      <c r="E29" s="24"/>
      <c r="F29" s="22"/>
      <c r="G29" s="22"/>
      <c r="H29" s="18"/>
      <c r="I29" s="18"/>
      <c r="J29" s="18"/>
      <c r="K29" s="18"/>
      <c r="L29" s="18"/>
      <c r="M29" s="18"/>
      <c r="N29" s="18"/>
    </row>
    <row r="30" spans="2:14" ht="16" x14ac:dyDescent="0.35">
      <c r="B30" s="18"/>
      <c r="C30" s="37" t="s">
        <v>2154</v>
      </c>
      <c r="D30" s="24"/>
      <c r="E30" s="24"/>
      <c r="F30" s="22"/>
      <c r="G30" s="22"/>
      <c r="H30" s="18"/>
      <c r="I30" s="18"/>
      <c r="J30" s="18"/>
      <c r="K30" s="18"/>
      <c r="L30" s="18"/>
      <c r="M30" s="18"/>
      <c r="N30" s="18"/>
    </row>
    <row r="31" spans="2:14" ht="16" x14ac:dyDescent="0.35">
      <c r="B31" s="18"/>
      <c r="C31" s="37" t="s">
        <v>2155</v>
      </c>
      <c r="D31" s="24"/>
      <c r="E31" s="24"/>
      <c r="F31" s="22"/>
      <c r="G31" s="22"/>
      <c r="H31" s="18"/>
      <c r="I31" s="18"/>
      <c r="J31" s="18"/>
      <c r="K31" s="18"/>
      <c r="L31" s="18"/>
      <c r="M31" s="18"/>
      <c r="N31" s="18"/>
    </row>
    <row r="32" spans="2:14" ht="16" x14ac:dyDescent="0.35">
      <c r="B32" s="18"/>
      <c r="C32" s="34"/>
      <c r="D32" s="34"/>
      <c r="E32" s="34"/>
      <c r="F32" s="22"/>
      <c r="G32" s="22"/>
      <c r="H32" s="18"/>
      <c r="I32" s="18"/>
      <c r="J32" s="18"/>
      <c r="K32" s="18"/>
      <c r="L32" s="18"/>
      <c r="M32" s="18"/>
      <c r="N32" s="18"/>
    </row>
    <row r="33" spans="2:14" ht="16" x14ac:dyDescent="0.4">
      <c r="B33" s="18"/>
      <c r="C33" s="343" t="s">
        <v>2065</v>
      </c>
      <c r="D33" s="343"/>
      <c r="E33" s="38" t="s">
        <v>2107</v>
      </c>
      <c r="F33" s="22"/>
      <c r="G33" s="22"/>
      <c r="H33" s="18"/>
      <c r="I33" s="18"/>
      <c r="J33" s="18"/>
      <c r="K33" s="18"/>
      <c r="L33" s="18"/>
      <c r="M33" s="18"/>
      <c r="N33" s="18"/>
    </row>
    <row r="34" spans="2:14" s="42" customFormat="1" ht="16" x14ac:dyDescent="0.4">
      <c r="B34" s="39"/>
      <c r="C34" s="40"/>
      <c r="D34" s="40"/>
      <c r="E34" s="41"/>
      <c r="F34" s="39"/>
      <c r="G34" s="39"/>
      <c r="H34" s="39"/>
      <c r="I34" s="39"/>
      <c r="J34" s="39"/>
      <c r="K34" s="39"/>
      <c r="L34" s="39"/>
      <c r="M34" s="39"/>
      <c r="N34" s="39"/>
    </row>
    <row r="35" spans="2:14" s="44" customFormat="1" ht="32" x14ac:dyDescent="0.35">
      <c r="B35" s="43"/>
      <c r="C35" s="269" t="s">
        <v>2379</v>
      </c>
      <c r="E35" s="45" t="s">
        <v>2156</v>
      </c>
      <c r="G35" s="46" t="s">
        <v>2157</v>
      </c>
      <c r="H35" s="43"/>
    </row>
    <row r="36" spans="2:14" s="42" customFormat="1" ht="16" x14ac:dyDescent="0.35">
      <c r="B36" s="39"/>
      <c r="C36" s="47"/>
      <c r="E36" s="47"/>
      <c r="G36" s="47"/>
      <c r="H36" s="39"/>
    </row>
    <row r="37" spans="2:14" ht="16" x14ac:dyDescent="0.4">
      <c r="B37" s="18"/>
      <c r="C37" s="29" t="s">
        <v>2066</v>
      </c>
      <c r="D37" s="34"/>
      <c r="E37" s="48"/>
      <c r="F37" s="22"/>
      <c r="G37" s="22"/>
      <c r="H37" s="18"/>
      <c r="I37" s="18"/>
      <c r="J37" s="18"/>
      <c r="K37" s="18"/>
      <c r="L37" s="18"/>
      <c r="M37" s="18"/>
      <c r="N37" s="18"/>
    </row>
    <row r="38" spans="2:14" ht="16" x14ac:dyDescent="0.4">
      <c r="B38" s="18"/>
      <c r="C38" s="49"/>
      <c r="D38" s="49"/>
      <c r="E38" s="50"/>
      <c r="F38" s="18"/>
      <c r="G38" s="18"/>
      <c r="H38" s="18"/>
      <c r="I38" s="18"/>
      <c r="J38" s="18"/>
      <c r="K38" s="18"/>
      <c r="L38" s="18"/>
      <c r="M38" s="18"/>
      <c r="N38" s="18"/>
    </row>
    <row r="40" spans="2:14" ht="15.65" customHeight="1" x14ac:dyDescent="0.35">
      <c r="B40" s="18"/>
      <c r="C40" s="51" t="s">
        <v>2158</v>
      </c>
      <c r="D40" s="52"/>
      <c r="E40" s="53" t="s">
        <v>2159</v>
      </c>
      <c r="F40" s="54"/>
      <c r="G40" s="55"/>
      <c r="H40" s="18"/>
    </row>
    <row r="41" spans="2:14" ht="43.5" customHeight="1" x14ac:dyDescent="0.35">
      <c r="B41" s="18"/>
      <c r="C41" s="56" t="s">
        <v>2160</v>
      </c>
      <c r="D41" s="52"/>
      <c r="E41" s="57" t="s">
        <v>2161</v>
      </c>
      <c r="F41" s="58"/>
      <c r="G41" s="59"/>
      <c r="H41" s="18"/>
    </row>
    <row r="42" spans="2:14" ht="45" customHeight="1" x14ac:dyDescent="0.35">
      <c r="B42" s="18"/>
      <c r="C42" s="56" t="s">
        <v>2162</v>
      </c>
      <c r="D42" s="52"/>
      <c r="E42" s="346" t="s">
        <v>2163</v>
      </c>
      <c r="F42" s="347"/>
      <c r="G42" s="59"/>
      <c r="H42" s="18"/>
    </row>
    <row r="43" spans="2:14" ht="30" customHeight="1" x14ac:dyDescent="0.35">
      <c r="B43" s="18"/>
      <c r="C43" s="56" t="s">
        <v>2164</v>
      </c>
      <c r="D43" s="52"/>
      <c r="E43" s="57" t="s">
        <v>2165</v>
      </c>
      <c r="F43" s="58"/>
      <c r="G43" s="59"/>
      <c r="H43" s="18"/>
    </row>
    <row r="44" spans="2:14" ht="48" customHeight="1" x14ac:dyDescent="0.35">
      <c r="B44" s="18"/>
      <c r="C44" s="60" t="s">
        <v>2166</v>
      </c>
      <c r="D44" s="52"/>
      <c r="E44" s="348" t="s">
        <v>2167</v>
      </c>
      <c r="F44" s="349"/>
      <c r="G44" s="61"/>
      <c r="H44" s="18"/>
    </row>
    <row r="45" spans="2:14" ht="9" customHeight="1" x14ac:dyDescent="0.35">
      <c r="B45" s="18"/>
      <c r="H45" s="18"/>
    </row>
    <row r="46" spans="2:14" ht="17.25" customHeight="1" thickBot="1" x14ac:dyDescent="0.45">
      <c r="B46" s="18"/>
      <c r="C46" s="344" t="s">
        <v>2168</v>
      </c>
      <c r="D46" s="344"/>
      <c r="E46" s="344"/>
      <c r="F46" s="344"/>
      <c r="G46" s="344"/>
      <c r="H46" s="18"/>
    </row>
    <row r="47" spans="2:14" ht="24" customHeight="1" thickBot="1" x14ac:dyDescent="0.45">
      <c r="B47" s="18"/>
      <c r="C47" s="345" t="s">
        <v>2169</v>
      </c>
      <c r="D47" s="345"/>
      <c r="E47" s="345"/>
      <c r="F47" s="345"/>
      <c r="G47" s="345"/>
      <c r="H47" s="18"/>
    </row>
    <row r="48" spans="2:14" ht="19.5" customHeight="1" thickBot="1" x14ac:dyDescent="0.45">
      <c r="C48" s="344" t="s">
        <v>2170</v>
      </c>
      <c r="D48" s="344"/>
      <c r="E48" s="344"/>
      <c r="F48" s="344"/>
      <c r="G48" s="344"/>
    </row>
    <row r="49" spans="2:15" ht="18.75" customHeight="1" thickBot="1" x14ac:dyDescent="0.45">
      <c r="C49" s="338" t="s">
        <v>2171</v>
      </c>
      <c r="D49" s="338"/>
      <c r="E49" s="338"/>
      <c r="F49" s="338"/>
      <c r="G49" s="338"/>
    </row>
    <row r="50" spans="2:15" ht="16.5" thickBot="1" x14ac:dyDescent="0.4">
      <c r="C50" s="62"/>
      <c r="D50" s="62"/>
      <c r="E50" s="62"/>
      <c r="F50" s="62"/>
      <c r="G50" s="63"/>
    </row>
    <row r="51" spans="2:15" ht="18.75" customHeight="1" x14ac:dyDescent="0.35">
      <c r="C51" s="339" t="s">
        <v>2172</v>
      </c>
      <c r="D51" s="339"/>
      <c r="E51" s="339"/>
      <c r="G51" s="18"/>
    </row>
    <row r="52" spans="2:15" ht="16" x14ac:dyDescent="0.35">
      <c r="C52" s="340" t="s">
        <v>2377</v>
      </c>
      <c r="D52" s="340"/>
      <c r="E52" s="340"/>
    </row>
    <row r="53" spans="2:15" ht="16" x14ac:dyDescent="0.35">
      <c r="B53" s="64" t="s">
        <v>2173</v>
      </c>
      <c r="C53" s="65"/>
      <c r="D53" s="64"/>
      <c r="E53" s="66"/>
      <c r="F53" s="64"/>
      <c r="G53" s="64"/>
      <c r="H53" s="18"/>
    </row>
    <row r="54" spans="2:15" ht="16" x14ac:dyDescent="0.35">
      <c r="B54" s="67"/>
      <c r="C54" s="67"/>
      <c r="D54" s="18"/>
      <c r="E54" s="68"/>
      <c r="F54" s="18"/>
      <c r="G54" s="68"/>
      <c r="H54" s="18"/>
    </row>
    <row r="55" spans="2:15" s="71" customFormat="1" ht="16" x14ac:dyDescent="0.35">
      <c r="B55" s="64" t="s">
        <v>2174</v>
      </c>
      <c r="C55" s="69"/>
      <c r="D55" s="64"/>
      <c r="E55" s="70"/>
      <c r="F55" s="64"/>
      <c r="G55" s="64"/>
      <c r="H55" s="64"/>
    </row>
    <row r="56" spans="2:15" s="71" customFormat="1" ht="16" x14ac:dyDescent="0.35">
      <c r="B56" s="64" t="s">
        <v>2174</v>
      </c>
      <c r="C56" s="69"/>
      <c r="D56" s="64"/>
      <c r="E56" s="70"/>
      <c r="F56" s="64"/>
      <c r="G56" s="64"/>
      <c r="H56" s="64"/>
    </row>
    <row r="57" spans="2:15" ht="15" customHeight="1" x14ac:dyDescent="0.35">
      <c r="B57" s="67"/>
      <c r="C57" s="67"/>
      <c r="D57" s="18"/>
      <c r="E57" s="68"/>
      <c r="F57" s="18"/>
      <c r="G57" s="68"/>
      <c r="H57" s="18"/>
    </row>
    <row r="58" spans="2:15" ht="16" x14ac:dyDescent="0.35">
      <c r="B58" s="64" t="s">
        <v>2175</v>
      </c>
      <c r="C58" s="72"/>
      <c r="D58" s="64"/>
      <c r="E58" s="66"/>
      <c r="F58" s="64"/>
      <c r="G58" s="64"/>
      <c r="H58" s="18"/>
      <c r="O58" s="71"/>
    </row>
    <row r="59" spans="2:15" s="71" customFormat="1" ht="16" x14ac:dyDescent="0.35">
      <c r="B59" s="64" t="s">
        <v>2175</v>
      </c>
      <c r="C59" s="69"/>
      <c r="D59" s="64"/>
      <c r="E59" s="66"/>
      <c r="F59" s="64"/>
      <c r="G59" s="64"/>
      <c r="H59" s="64"/>
    </row>
    <row r="60" spans="2:15" ht="16" x14ac:dyDescent="0.35">
      <c r="B60" s="64" t="s">
        <v>2175</v>
      </c>
      <c r="C60" s="69"/>
      <c r="D60" s="64"/>
      <c r="E60" s="70"/>
      <c r="F60" s="64"/>
      <c r="G60" s="64"/>
      <c r="H60" s="18"/>
    </row>
    <row r="61" spans="2:15" s="71" customFormat="1" ht="16" x14ac:dyDescent="0.35">
      <c r="B61" s="64" t="s">
        <v>2175</v>
      </c>
      <c r="C61" s="69"/>
      <c r="D61" s="64"/>
      <c r="E61" s="66"/>
      <c r="F61" s="64"/>
      <c r="G61" s="73"/>
      <c r="H61" s="64"/>
    </row>
    <row r="62" spans="2:15" ht="16" x14ac:dyDescent="0.35">
      <c r="B62" s="64" t="s">
        <v>2175</v>
      </c>
      <c r="C62" s="72"/>
      <c r="D62" s="64"/>
      <c r="E62" s="66"/>
      <c r="F62" s="64"/>
      <c r="G62" s="64"/>
      <c r="H62" s="18"/>
    </row>
    <row r="63" spans="2:15" ht="16" x14ac:dyDescent="0.35">
      <c r="B63" s="64" t="s">
        <v>2175</v>
      </c>
      <c r="C63" s="69"/>
      <c r="D63" s="64"/>
      <c r="E63" s="70"/>
      <c r="F63" s="64"/>
      <c r="G63" s="64"/>
      <c r="H63" s="18"/>
    </row>
    <row r="64" spans="2:15" s="71" customFormat="1" ht="16" x14ac:dyDescent="0.35">
      <c r="B64" s="64" t="s">
        <v>2175</v>
      </c>
      <c r="C64" s="69"/>
      <c r="D64" s="64"/>
      <c r="E64" s="66"/>
      <c r="F64" s="64"/>
      <c r="G64" s="73"/>
      <c r="H64" s="64"/>
    </row>
    <row r="65" spans="2:8" ht="16" x14ac:dyDescent="0.35">
      <c r="B65" s="64" t="s">
        <v>2175</v>
      </c>
      <c r="C65" s="72"/>
      <c r="D65" s="64"/>
      <c r="E65" s="66"/>
      <c r="F65" s="64"/>
      <c r="G65" s="64"/>
      <c r="H65" s="18"/>
    </row>
    <row r="66" spans="2:8" s="71" customFormat="1" ht="16" x14ac:dyDescent="0.35">
      <c r="B66" s="64" t="s">
        <v>2175</v>
      </c>
      <c r="C66" s="69"/>
      <c r="D66" s="64"/>
      <c r="E66" s="70"/>
      <c r="F66" s="64"/>
      <c r="G66" s="64"/>
      <c r="H66" s="64"/>
    </row>
    <row r="67" spans="2:8" s="71" customFormat="1" ht="16" x14ac:dyDescent="0.35">
      <c r="B67" s="64" t="s">
        <v>2175</v>
      </c>
      <c r="C67" s="69"/>
      <c r="D67" s="64"/>
      <c r="E67" s="66"/>
      <c r="F67" s="64"/>
      <c r="G67" s="73"/>
      <c r="H67" s="64"/>
    </row>
    <row r="68" spans="2:8" s="71" customFormat="1" ht="16" x14ac:dyDescent="0.35">
      <c r="B68" s="67"/>
      <c r="C68" s="67"/>
      <c r="D68" s="18"/>
      <c r="E68" s="68"/>
      <c r="F68" s="18"/>
      <c r="G68" s="68"/>
      <c r="H68" s="64"/>
    </row>
    <row r="69" spans="2:8" ht="16" x14ac:dyDescent="0.35">
      <c r="B69" s="64" t="s">
        <v>2176</v>
      </c>
      <c r="C69" s="65"/>
      <c r="D69" s="64"/>
      <c r="E69" s="66"/>
      <c r="F69" s="64"/>
      <c r="G69" s="64"/>
      <c r="H69" s="18"/>
    </row>
    <row r="70" spans="2:8" s="71" customFormat="1" ht="16" x14ac:dyDescent="0.35">
      <c r="B70" s="64" t="s">
        <v>2176</v>
      </c>
      <c r="C70" s="74"/>
      <c r="D70" s="64"/>
      <c r="E70" s="66"/>
      <c r="F70" s="64"/>
      <c r="G70" s="64"/>
      <c r="H70" s="64"/>
    </row>
    <row r="71" spans="2:8" s="71" customFormat="1" ht="16" x14ac:dyDescent="0.35">
      <c r="B71" s="64" t="s">
        <v>2176</v>
      </c>
      <c r="C71" s="74"/>
      <c r="D71" s="64"/>
      <c r="E71" s="66"/>
      <c r="F71" s="64"/>
      <c r="G71" s="64"/>
      <c r="H71" s="64"/>
    </row>
    <row r="72" spans="2:8" ht="16" x14ac:dyDescent="0.35">
      <c r="B72" s="64" t="s">
        <v>2176</v>
      </c>
      <c r="C72" s="74"/>
      <c r="D72" s="64"/>
      <c r="E72" s="66"/>
      <c r="F72" s="64"/>
      <c r="G72" s="64"/>
      <c r="H72" s="18"/>
    </row>
    <row r="73" spans="2:8" s="71" customFormat="1" ht="16" x14ac:dyDescent="0.35">
      <c r="B73" s="64" t="s">
        <v>2176</v>
      </c>
      <c r="C73" s="74"/>
      <c r="D73" s="64"/>
      <c r="E73" s="66"/>
      <c r="F73" s="64"/>
      <c r="G73" s="64"/>
      <c r="H73" s="64"/>
    </row>
    <row r="74" spans="2:8" s="71" customFormat="1" ht="16" x14ac:dyDescent="0.35">
      <c r="B74" s="64" t="s">
        <v>2176</v>
      </c>
      <c r="C74" s="75"/>
      <c r="D74" s="64"/>
      <c r="E74" s="66"/>
      <c r="F74" s="64"/>
      <c r="G74" s="64"/>
      <c r="H74" s="64"/>
    </row>
    <row r="75" spans="2:8" ht="16" x14ac:dyDescent="0.35">
      <c r="B75" s="64" t="s">
        <v>2176</v>
      </c>
      <c r="C75" s="74"/>
      <c r="D75" s="64"/>
      <c r="E75" s="66"/>
      <c r="F75" s="64"/>
      <c r="G75" s="64"/>
      <c r="H75" s="18"/>
    </row>
    <row r="76" spans="2:8" ht="16" x14ac:dyDescent="0.35">
      <c r="B76" s="64" t="s">
        <v>2176</v>
      </c>
      <c r="C76" s="74"/>
      <c r="D76" s="64"/>
      <c r="E76" s="66"/>
      <c r="F76" s="64"/>
      <c r="G76" s="64"/>
      <c r="H76" s="18"/>
    </row>
    <row r="77" spans="2:8" ht="16" x14ac:dyDescent="0.35">
      <c r="B77" s="64" t="s">
        <v>2176</v>
      </c>
      <c r="C77" s="76"/>
      <c r="D77" s="64"/>
      <c r="E77" s="66"/>
      <c r="F77" s="64"/>
      <c r="G77" s="64"/>
      <c r="H77" s="18"/>
    </row>
    <row r="78" spans="2:8" ht="16" x14ac:dyDescent="0.35">
      <c r="B78" s="64" t="s">
        <v>2176</v>
      </c>
      <c r="C78" s="74"/>
      <c r="D78" s="64"/>
      <c r="E78" s="77"/>
      <c r="F78" s="64"/>
      <c r="G78" s="64"/>
      <c r="H78" s="18"/>
    </row>
    <row r="79" spans="2:8" ht="16" x14ac:dyDescent="0.35">
      <c r="B79" s="64" t="s">
        <v>2176</v>
      </c>
      <c r="C79" s="78"/>
      <c r="D79" s="64"/>
      <c r="E79" s="66"/>
      <c r="F79" s="64"/>
      <c r="G79" s="64"/>
      <c r="H79" s="18"/>
    </row>
    <row r="80" spans="2:8" ht="16" x14ac:dyDescent="0.35">
      <c r="B80" s="64" t="s">
        <v>2176</v>
      </c>
      <c r="C80" s="74"/>
      <c r="D80" s="64"/>
      <c r="E80" s="66"/>
      <c r="F80" s="64"/>
      <c r="G80" s="64"/>
      <c r="H80" s="18"/>
    </row>
    <row r="81" spans="2:8" ht="16" x14ac:dyDescent="0.35">
      <c r="B81" s="64" t="s">
        <v>2176</v>
      </c>
      <c r="C81" s="74"/>
      <c r="D81" s="64"/>
      <c r="E81" s="66"/>
      <c r="F81" s="64"/>
      <c r="G81" s="64"/>
      <c r="H81" s="18"/>
    </row>
    <row r="82" spans="2:8" ht="16" x14ac:dyDescent="0.35">
      <c r="B82" s="64" t="s">
        <v>2176</v>
      </c>
      <c r="C82" s="74"/>
      <c r="D82" s="64"/>
      <c r="E82" s="66"/>
      <c r="F82" s="64"/>
      <c r="G82" s="64"/>
      <c r="H82" s="18"/>
    </row>
    <row r="83" spans="2:8" ht="16" x14ac:dyDescent="0.35">
      <c r="B83" s="64" t="s">
        <v>2176</v>
      </c>
      <c r="C83" s="74"/>
      <c r="D83" s="64"/>
      <c r="E83" s="66"/>
      <c r="F83" s="64"/>
      <c r="G83" s="64"/>
      <c r="H83" s="18"/>
    </row>
    <row r="84" spans="2:8" ht="16" x14ac:dyDescent="0.35">
      <c r="B84" s="64"/>
      <c r="C84" s="67"/>
      <c r="D84" s="79"/>
      <c r="E84" s="80"/>
      <c r="F84" s="79"/>
      <c r="G84" s="79"/>
      <c r="H84" s="18"/>
    </row>
    <row r="85" spans="2:8" ht="16" x14ac:dyDescent="0.35">
      <c r="B85" s="64"/>
      <c r="C85" s="69"/>
      <c r="D85" s="64"/>
      <c r="E85" s="81"/>
      <c r="F85" s="64"/>
      <c r="G85" s="64"/>
      <c r="H85" s="18"/>
    </row>
    <row r="86" spans="2:8" ht="16" x14ac:dyDescent="0.35">
      <c r="B86" s="64"/>
      <c r="C86" s="69"/>
      <c r="D86" s="64"/>
      <c r="E86" s="81"/>
      <c r="F86" s="64"/>
      <c r="G86" s="64"/>
      <c r="H86" s="18"/>
    </row>
    <row r="87" spans="2:8" ht="16" x14ac:dyDescent="0.35">
      <c r="B87" s="64"/>
      <c r="C87" s="69"/>
      <c r="D87" s="64"/>
      <c r="E87" s="81"/>
      <c r="F87" s="64"/>
      <c r="G87" s="64"/>
      <c r="H87" s="18"/>
    </row>
    <row r="88" spans="2:8" ht="16" x14ac:dyDescent="0.35">
      <c r="B88" s="64"/>
      <c r="C88" s="69"/>
      <c r="D88" s="64"/>
      <c r="E88" s="81"/>
      <c r="F88" s="64"/>
      <c r="G88" s="64"/>
      <c r="H88" s="18"/>
    </row>
    <row r="89" spans="2:8" s="71" customFormat="1" ht="16" x14ac:dyDescent="0.35">
      <c r="B89" s="67"/>
      <c r="C89" s="67"/>
      <c r="D89" s="79"/>
      <c r="E89" s="80"/>
      <c r="F89" s="79"/>
      <c r="G89" s="79"/>
      <c r="H89" s="64"/>
    </row>
    <row r="90" spans="2:8" ht="16" x14ac:dyDescent="0.35">
      <c r="B90" s="64" t="s">
        <v>2177</v>
      </c>
      <c r="C90" s="69"/>
      <c r="D90" s="64"/>
      <c r="E90" s="66"/>
      <c r="F90" s="64"/>
      <c r="G90" s="64"/>
      <c r="H90" s="18"/>
    </row>
    <row r="91" spans="2:8" ht="16" x14ac:dyDescent="0.35">
      <c r="B91" s="64" t="s">
        <v>2177</v>
      </c>
      <c r="C91" s="69"/>
      <c r="D91" s="64"/>
      <c r="E91" s="66"/>
      <c r="F91" s="64"/>
      <c r="G91" s="64"/>
      <c r="H91" s="18"/>
    </row>
    <row r="92" spans="2:8" ht="16" x14ac:dyDescent="0.35">
      <c r="B92" s="64" t="s">
        <v>2177</v>
      </c>
      <c r="C92" s="69"/>
      <c r="D92" s="64"/>
      <c r="E92" s="66"/>
      <c r="F92" s="64"/>
      <c r="G92" s="64"/>
      <c r="H92" s="18"/>
    </row>
    <row r="93" spans="2:8" ht="16" x14ac:dyDescent="0.35">
      <c r="B93" s="64" t="s">
        <v>2177</v>
      </c>
      <c r="C93" s="66"/>
      <c r="D93" s="64"/>
      <c r="E93" s="66"/>
      <c r="F93" s="64"/>
      <c r="G93" s="64"/>
      <c r="H93" s="18"/>
    </row>
    <row r="94" spans="2:8" ht="16" x14ac:dyDescent="0.35">
      <c r="B94" s="18"/>
      <c r="C94" s="49"/>
      <c r="D94" s="49"/>
      <c r="E94" s="49"/>
      <c r="F94" s="49"/>
      <c r="G94" s="18"/>
      <c r="H94" s="18"/>
    </row>
    <row r="95" spans="2:8" ht="16" x14ac:dyDescent="0.35">
      <c r="B95" s="18"/>
      <c r="H95" s="18"/>
    </row>
    <row r="103" ht="16" x14ac:dyDescent="0.35"/>
    <row r="104" ht="16" x14ac:dyDescent="0.35"/>
    <row r="105" ht="16" x14ac:dyDescent="0.35"/>
    <row r="106" ht="16" x14ac:dyDescent="0.35"/>
    <row r="107" ht="16" x14ac:dyDescent="0.35"/>
    <row r="108" ht="16" x14ac:dyDescent="0.35"/>
    <row r="109" ht="16" x14ac:dyDescent="0.35"/>
    <row r="110" ht="16" x14ac:dyDescent="0.35"/>
    <row r="111" ht="16" x14ac:dyDescent="0.35"/>
    <row r="112" ht="16" x14ac:dyDescent="0.35"/>
    <row r="113" ht="16" x14ac:dyDescent="0.35"/>
    <row r="114" ht="16" x14ac:dyDescent="0.35"/>
    <row r="115" ht="16" x14ac:dyDescent="0.35"/>
    <row r="116" ht="16" x14ac:dyDescent="0.35"/>
    <row r="117" ht="16" x14ac:dyDescent="0.35"/>
    <row r="118" ht="16" x14ac:dyDescent="0.35"/>
    <row r="119" ht="16" x14ac:dyDescent="0.35"/>
    <row r="120" ht="16" x14ac:dyDescent="0.35"/>
    <row r="121" ht="16" x14ac:dyDescent="0.35"/>
    <row r="122" ht="16" x14ac:dyDescent="0.35"/>
  </sheetData>
  <mergeCells count="12">
    <mergeCell ref="C49:G49"/>
    <mergeCell ref="C51:E51"/>
    <mergeCell ref="C52:E52"/>
    <mergeCell ref="C20:E20"/>
    <mergeCell ref="C14:E14"/>
    <mergeCell ref="C33:D33"/>
    <mergeCell ref="C46:G46"/>
    <mergeCell ref="C47:G47"/>
    <mergeCell ref="C48:G48"/>
    <mergeCell ref="E42:F42"/>
    <mergeCell ref="E44:F44"/>
    <mergeCell ref="C19:E19"/>
  </mergeCells>
  <dataValidations count="5">
    <dataValidation type="whole" allowBlank="1" showInputMessage="1" showErrorMessage="1" errorTitle="Veuillez ne pas modifier" error="Veuillez ne pas modifier ces cellules" sqref="C50:E51 F50:G52 C43:C45 C9:C10 C12:C41 D9:G45" xr:uid="{13F155AD-BBB8-4E9A-B392-DA413267DE35}">
      <formula1>10000</formula1>
      <formula2>50000</formula2>
    </dataValidation>
    <dataValidation type="whole" errorStyle="warning" allowBlank="1" showInputMessage="1" showErrorMessage="1" errorTitle="Veuillez ne pas modifier" error="Renseigné par le Secrétariat International" sqref="G4" xr:uid="{F920BEDA-BF7E-4A43-83C5-3937312D3587}">
      <formula1>444</formula1>
      <formula2>555</formula2>
    </dataValidation>
    <dataValidation type="whole" allowBlank="1" showInputMessage="1" showErrorMessage="1" errorTitle="Veuillez ne pas modifier" error="Veuillez ne pas modifier ces cellules" sqref="C46:G49 C42" xr:uid="{EAE1BBC4-6443-47CD-9131-7AE0B65466F1}">
      <formula1>444</formula1>
      <formula2>445</formula2>
    </dataValidation>
    <dataValidation allowBlank="1" showInputMessage="1" showErrorMessage="1" errorTitle="Veuillez ne pas modifier" error="Veuillez ne pas modifier ces cellules" sqref="C52:E52" xr:uid="{655ACAC1-5954-4C64-B9C5-3C0536942680}"/>
    <dataValidation type="whole" allowBlank="1" showInputMessage="1" showErrorMessage="1" errorTitle="Veuillez ne pas modifier" error="Veuillez ne pas modifier ces cellules" sqref="C11" xr:uid="{4DD1DD63-FCE6-41BF-8EB8-0746FAC32F0A}">
      <formula1>4</formula1>
      <formula2>5</formula2>
    </dataValidation>
  </dataValidations>
  <hyperlinks>
    <hyperlink ref="C49:G49" r:id="rId1" display="Give us your feedback or report a conflict in the data! Write to us at  data@eiti.org" xr:uid="{00000000-0004-0000-0000-000003000000}"/>
    <hyperlink ref="G49" r:id="rId2" display="Give us your feedback or report a conflict in the data! Write to us at  data@eiti.org" xr:uid="{00000000-0004-0000-0000-000007000000}"/>
    <hyperlink ref="E49:F49" r:id="rId3" display="Give us your feedback or report a conflict in the data! Write to us at  data@eiti.org" xr:uid="{00000000-0004-0000-0000-00000B000000}"/>
    <hyperlink ref="F49" r:id="rId4" display="Give us your feedback or report a conflict in the data! Write to us at  data@eiti.org" xr:uid="{00000000-0004-0000-0000-00000F000000}"/>
    <hyperlink ref="C20:E20" r:id="rId5" display="4. Les données serviront à alimenter le référentiel mondial de données ITIE, disponible sur le site Internet international de l’ITIE à https://eiti.org/fr/donnees. Le fichier vous sera renvoyé, afin de pouvoir être publié sur les canaux de votre choix." xr:uid="{00000000-0004-0000-0000-000011000000}"/>
    <hyperlink ref="E33" r:id="rId6" xr:uid="{00000000-0004-0000-0000-000010000000}"/>
    <hyperlink ref="C46:G46" r:id="rId7" display="Pour plus d’information sur l’ITIE, visitez notre site Internet  https://eiti.org" xr:uid="{3E04576D-7ECA-4DE4-8061-A5DAEEDAD777}"/>
    <hyperlink ref="C47:G47" r:id="rId8" display="Vous voulez en savoir plus sur votre pays ? Vérifiez si votre pays met en œuvre la Norme ITIE en visitant https://eiti.org/countries" xr:uid="{59122BD4-E3AC-460E-97D6-C3A524F16B1E}"/>
    <hyperlink ref="C48:G48" r:id="rId9" display="Pour la version la plus récente des modèles de données résumées, consultez https://eiti.org/fr/document/modele-donnees-resumees-itie" xr:uid="{383869F0-2B8C-4CEC-ACE7-9224BDDDC087}"/>
    <hyperlink ref="C19:E19" r:id="rId10" display="3. Prière de soumettre cette fiche de données en même temps que le Rapport ITIE. L’envoyer au Secrétariat international à : data@eiti.org. " xr:uid="{FB3CFA49-57A4-49D6-8B35-1EE96AAAD3B8}"/>
  </hyperlinks>
  <pageMargins left="0.7" right="0.7" top="0.75" bottom="0.75" header="0.3" footer="0.3"/>
  <pageSetup paperSize="9" orientation="portrait" r:id="rId11"/>
  <drawing r:id="rId1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26"/>
  <sheetViews>
    <sheetView showGridLines="0" topLeftCell="A28" zoomScale="70" zoomScaleNormal="70" workbookViewId="0">
      <selection activeCell="A7" sqref="A7"/>
    </sheetView>
  </sheetViews>
  <sheetFormatPr defaultColWidth="4" defaultRowHeight="24" customHeight="1" x14ac:dyDescent="0.35"/>
  <cols>
    <col min="1" max="1" width="4" style="17"/>
    <col min="2" max="2" width="4" style="17" hidden="1" customWidth="1"/>
    <col min="3" max="3" width="84.1796875" style="17" customWidth="1"/>
    <col min="4" max="4" width="2.81640625" style="17" customWidth="1"/>
    <col min="5" max="5" width="57.26953125" style="17" customWidth="1"/>
    <col min="6" max="6" width="2.81640625" style="17" customWidth="1"/>
    <col min="7" max="7" width="58.453125" style="17" customWidth="1"/>
    <col min="8" max="10" width="4" style="17"/>
    <col min="11" max="11" width="9.54296875" style="17" bestFit="1" customWidth="1"/>
    <col min="12" max="14" width="4" style="17"/>
    <col min="15" max="15" width="42" style="17" bestFit="1" customWidth="1"/>
    <col min="16" max="16" width="50" style="17" customWidth="1"/>
    <col min="17" max="16384" width="4" style="17"/>
  </cols>
  <sheetData>
    <row r="1" spans="2:9" ht="15.75" hidden="1" customHeight="1" x14ac:dyDescent="0.35"/>
    <row r="2" spans="2:9" ht="16" hidden="1" x14ac:dyDescent="0.35">
      <c r="C2" s="18"/>
      <c r="E2" s="18"/>
    </row>
    <row r="3" spans="2:9" ht="16" hidden="1" x14ac:dyDescent="0.35">
      <c r="B3" s="18"/>
      <c r="C3" s="18"/>
      <c r="E3" s="19"/>
      <c r="G3" s="19" t="s">
        <v>2178</v>
      </c>
      <c r="H3" s="18"/>
    </row>
    <row r="4" spans="2:9" ht="16" hidden="1" x14ac:dyDescent="0.35">
      <c r="B4" s="18"/>
      <c r="C4" s="18"/>
      <c r="E4" s="19"/>
      <c r="G4" s="19" t="str">
        <f>Introduction!G4</f>
        <v>AAAA-MM-JJ</v>
      </c>
      <c r="H4" s="18"/>
    </row>
    <row r="5" spans="2:9" ht="16" hidden="1" x14ac:dyDescent="0.35">
      <c r="B5" s="18"/>
      <c r="H5" s="18"/>
    </row>
    <row r="6" spans="2:9" ht="16" hidden="1" x14ac:dyDescent="0.35">
      <c r="B6" s="18"/>
      <c r="H6" s="18"/>
    </row>
    <row r="7" spans="2:9" ht="16" x14ac:dyDescent="0.35">
      <c r="B7" s="18"/>
      <c r="H7" s="18"/>
    </row>
    <row r="8" spans="2:9" ht="16" x14ac:dyDescent="0.35">
      <c r="B8" s="18"/>
      <c r="C8" s="21" t="s">
        <v>2218</v>
      </c>
      <c r="D8" s="21"/>
      <c r="E8" s="21"/>
      <c r="F8" s="21"/>
      <c r="G8" s="21"/>
      <c r="H8" s="18"/>
    </row>
    <row r="9" spans="2:9" ht="19.5" customHeight="1" x14ac:dyDescent="0.35">
      <c r="B9" s="18"/>
      <c r="C9" s="82" t="s">
        <v>2179</v>
      </c>
      <c r="D9" s="83"/>
      <c r="E9" s="83"/>
      <c r="F9" s="83"/>
      <c r="G9" s="82"/>
      <c r="H9" s="18"/>
    </row>
    <row r="10" spans="2:9" ht="30.65" customHeight="1" x14ac:dyDescent="0.35">
      <c r="B10" s="18"/>
      <c r="C10" s="351" t="s">
        <v>2219</v>
      </c>
      <c r="D10" s="351"/>
      <c r="E10" s="351"/>
      <c r="F10" s="84"/>
      <c r="G10" s="353"/>
      <c r="H10" s="18"/>
    </row>
    <row r="11" spans="2:9" ht="31.5" customHeight="1" x14ac:dyDescent="0.35">
      <c r="B11" s="18"/>
      <c r="C11" s="352" t="s">
        <v>2108</v>
      </c>
      <c r="D11" s="352"/>
      <c r="E11" s="352"/>
      <c r="F11" s="84"/>
      <c r="G11" s="353"/>
      <c r="H11" s="18"/>
    </row>
    <row r="12" spans="2:9" ht="14.5" customHeight="1" x14ac:dyDescent="0.35">
      <c r="B12" s="18"/>
      <c r="C12" s="352" t="s">
        <v>2220</v>
      </c>
      <c r="D12" s="352"/>
      <c r="E12" s="352"/>
      <c r="F12" s="352"/>
      <c r="G12" s="353"/>
      <c r="H12" s="18"/>
    </row>
    <row r="13" spans="2:9" ht="14.15" customHeight="1" x14ac:dyDescent="0.4">
      <c r="B13" s="18"/>
      <c r="C13" s="85" t="s">
        <v>2221</v>
      </c>
      <c r="D13" s="85"/>
      <c r="E13" s="85"/>
      <c r="F13" s="85"/>
      <c r="G13" s="353"/>
      <c r="H13" s="86"/>
      <c r="I13" s="86"/>
    </row>
    <row r="14" spans="2:9" ht="16" x14ac:dyDescent="0.35">
      <c r="B14" s="18"/>
      <c r="D14" s="87"/>
      <c r="E14" s="87"/>
      <c r="H14" s="18"/>
    </row>
    <row r="15" spans="2:9" ht="32" x14ac:dyDescent="0.35">
      <c r="B15" s="18"/>
      <c r="C15" s="269" t="s">
        <v>2379</v>
      </c>
      <c r="D15" s="42"/>
      <c r="E15" s="45" t="s">
        <v>2067</v>
      </c>
      <c r="F15" s="42"/>
      <c r="G15" s="88" t="s">
        <v>2157</v>
      </c>
      <c r="H15" s="18"/>
    </row>
    <row r="16" spans="2:9" ht="16" x14ac:dyDescent="0.35">
      <c r="B16" s="18"/>
      <c r="D16" s="87"/>
      <c r="E16" s="87"/>
      <c r="H16" s="18"/>
    </row>
    <row r="17" spans="1:15" ht="23" thickBot="1" x14ac:dyDescent="0.4">
      <c r="B17" s="89"/>
      <c r="C17" s="90" t="s">
        <v>2180</v>
      </c>
      <c r="D17" s="91"/>
      <c r="E17" s="92"/>
      <c r="F17" s="91"/>
      <c r="G17" s="91"/>
      <c r="H17" s="18"/>
    </row>
    <row r="18" spans="1:15" ht="16.5" thickBot="1" x14ac:dyDescent="0.4">
      <c r="A18" s="93"/>
      <c r="B18" s="94"/>
      <c r="C18" s="95" t="s">
        <v>2181</v>
      </c>
      <c r="D18" s="96"/>
      <c r="E18" s="97" t="s">
        <v>2182</v>
      </c>
      <c r="F18" s="96"/>
      <c r="G18" s="98" t="s">
        <v>2183</v>
      </c>
      <c r="H18" s="18"/>
      <c r="I18" s="18"/>
      <c r="J18" s="18"/>
      <c r="K18" s="18"/>
      <c r="L18" s="18"/>
      <c r="M18" s="18"/>
      <c r="N18" s="18"/>
    </row>
    <row r="19" spans="1:15" ht="16.5" thickBot="1" x14ac:dyDescent="0.4">
      <c r="B19" s="99"/>
      <c r="C19" s="100" t="s">
        <v>2173</v>
      </c>
      <c r="D19" s="91"/>
      <c r="E19" s="101"/>
      <c r="F19" s="91"/>
      <c r="G19" s="101"/>
      <c r="H19" s="18"/>
      <c r="I19" s="18"/>
      <c r="J19" s="18"/>
      <c r="K19" s="18"/>
      <c r="L19" s="18"/>
      <c r="M19" s="18"/>
      <c r="N19" s="18"/>
    </row>
    <row r="20" spans="1:15" ht="16" x14ac:dyDescent="0.35">
      <c r="A20" s="71"/>
      <c r="B20" s="64" t="s">
        <v>2173</v>
      </c>
      <c r="C20" s="102" t="s">
        <v>2184</v>
      </c>
      <c r="D20" s="64"/>
      <c r="E20" s="270" t="s">
        <v>709</v>
      </c>
      <c r="F20" s="64"/>
      <c r="G20" s="103"/>
      <c r="H20" s="18"/>
      <c r="I20" s="18"/>
      <c r="K20" s="18"/>
      <c r="L20" s="18"/>
      <c r="M20" s="18"/>
      <c r="N20" s="18"/>
      <c r="O20" s="18"/>
    </row>
    <row r="21" spans="1:15" ht="16" x14ac:dyDescent="0.35">
      <c r="A21" s="71"/>
      <c r="B21" s="64" t="s">
        <v>2173</v>
      </c>
      <c r="C21" s="104" t="s">
        <v>2185</v>
      </c>
      <c r="D21" s="64"/>
      <c r="E21" s="105" t="str">
        <f>IFERROR(VLOOKUP($E$20,Table1_Country_codes_and_currencies[],3,FALSE),"")</f>
        <v>CIV</v>
      </c>
      <c r="F21" s="64"/>
      <c r="G21" s="103"/>
      <c r="H21" s="18"/>
      <c r="I21" s="18"/>
      <c r="J21" s="18"/>
      <c r="K21" s="18"/>
      <c r="L21" s="18"/>
      <c r="M21" s="18"/>
      <c r="N21" s="18"/>
    </row>
    <row r="22" spans="1:15" ht="16" x14ac:dyDescent="0.35">
      <c r="B22" s="64" t="s">
        <v>2173</v>
      </c>
      <c r="C22" s="104" t="s">
        <v>2186</v>
      </c>
      <c r="D22" s="64"/>
      <c r="E22" s="105" t="str">
        <f>IFERROR(VLOOKUP($E$20,Table1_Country_codes_and_currencies[],7,FALSE),"")</f>
        <v>Franc CFA d’Afrique de l’Ouest</v>
      </c>
      <c r="F22" s="64"/>
      <c r="G22" s="103"/>
      <c r="H22" s="18"/>
      <c r="I22" s="18"/>
      <c r="J22" s="18"/>
      <c r="K22" s="18"/>
      <c r="L22" s="18"/>
      <c r="M22" s="18"/>
      <c r="N22" s="18"/>
    </row>
    <row r="23" spans="1:15" ht="16.5" thickBot="1" x14ac:dyDescent="0.4">
      <c r="B23" s="64" t="s">
        <v>2173</v>
      </c>
      <c r="C23" s="106" t="s">
        <v>2187</v>
      </c>
      <c r="D23" s="107"/>
      <c r="E23" s="108" t="str">
        <f>IFERROR(VLOOKUP($E$20,Table1_Country_codes_and_currencies[],5,FALSE),"")</f>
        <v>XOF</v>
      </c>
      <c r="F23" s="107"/>
      <c r="G23" s="109"/>
      <c r="H23" s="18"/>
      <c r="I23" s="18"/>
      <c r="J23" s="18"/>
      <c r="K23" s="18"/>
      <c r="L23" s="18"/>
      <c r="M23" s="18"/>
      <c r="N23" s="18"/>
    </row>
    <row r="24" spans="1:15" ht="16.5" thickBot="1" x14ac:dyDescent="0.4">
      <c r="B24" s="99"/>
      <c r="C24" s="100" t="s">
        <v>2174</v>
      </c>
      <c r="D24" s="91"/>
      <c r="E24" s="101"/>
      <c r="F24" s="91"/>
      <c r="G24" s="101"/>
      <c r="H24" s="18"/>
      <c r="I24" s="18"/>
      <c r="J24" s="18"/>
      <c r="K24" s="18"/>
      <c r="L24" s="18"/>
      <c r="M24" s="18"/>
      <c r="N24" s="18"/>
    </row>
    <row r="25" spans="1:15" ht="16" x14ac:dyDescent="0.35">
      <c r="A25" s="71"/>
      <c r="B25" s="64" t="s">
        <v>2174</v>
      </c>
      <c r="C25" s="102" t="s">
        <v>2188</v>
      </c>
      <c r="D25" s="64"/>
      <c r="E25" s="271">
        <v>43101</v>
      </c>
      <c r="F25" s="64"/>
      <c r="G25" s="103"/>
      <c r="H25" s="18"/>
      <c r="I25" s="18"/>
      <c r="J25" s="18"/>
      <c r="K25" s="18"/>
      <c r="L25" s="18"/>
      <c r="M25" s="18"/>
      <c r="N25" s="18"/>
    </row>
    <row r="26" spans="1:15" ht="16.5" thickBot="1" x14ac:dyDescent="0.4">
      <c r="A26" s="71"/>
      <c r="B26" s="64" t="s">
        <v>2174</v>
      </c>
      <c r="C26" s="110" t="s">
        <v>2189</v>
      </c>
      <c r="D26" s="107"/>
      <c r="E26" s="271">
        <v>43465</v>
      </c>
      <c r="F26" s="107"/>
      <c r="G26" s="109"/>
      <c r="H26" s="18"/>
      <c r="I26" s="18"/>
      <c r="J26" s="18"/>
      <c r="K26" s="18"/>
      <c r="L26" s="18"/>
      <c r="M26" s="18"/>
      <c r="N26" s="18"/>
    </row>
    <row r="27" spans="1:15" ht="16.5" thickBot="1" x14ac:dyDescent="0.4">
      <c r="B27" s="99"/>
      <c r="C27" s="100" t="s">
        <v>2175</v>
      </c>
      <c r="D27" s="91"/>
      <c r="E27" s="111"/>
      <c r="F27" s="91"/>
      <c r="G27" s="101"/>
      <c r="H27" s="18"/>
      <c r="I27" s="18"/>
      <c r="J27" s="18"/>
      <c r="K27" s="18"/>
      <c r="L27" s="18"/>
      <c r="M27" s="18"/>
      <c r="N27" s="18"/>
    </row>
    <row r="28" spans="1:15" ht="16" x14ac:dyDescent="0.35">
      <c r="B28" s="64" t="s">
        <v>2175</v>
      </c>
      <c r="C28" s="112" t="s">
        <v>2190</v>
      </c>
      <c r="D28" s="64"/>
      <c r="E28" s="270" t="s">
        <v>1471</v>
      </c>
      <c r="F28" s="64"/>
      <c r="G28" s="103"/>
      <c r="H28" s="18"/>
      <c r="I28" s="18"/>
      <c r="J28" s="18"/>
      <c r="K28" s="18"/>
      <c r="L28" s="18"/>
      <c r="M28" s="18"/>
      <c r="N28" s="18"/>
    </row>
    <row r="29" spans="1:15" ht="16" x14ac:dyDescent="0.35">
      <c r="A29" s="71"/>
      <c r="B29" s="64" t="s">
        <v>2175</v>
      </c>
      <c r="C29" s="102" t="s">
        <v>2191</v>
      </c>
      <c r="D29" s="64"/>
      <c r="E29" s="272" t="s">
        <v>2548</v>
      </c>
      <c r="F29" s="64"/>
      <c r="G29" s="103"/>
      <c r="H29" s="18"/>
      <c r="I29" s="18"/>
      <c r="J29" s="18"/>
      <c r="K29" s="18"/>
      <c r="L29" s="18"/>
      <c r="M29" s="18"/>
      <c r="N29" s="18"/>
    </row>
    <row r="30" spans="1:15" ht="16" x14ac:dyDescent="0.35">
      <c r="B30" s="64" t="s">
        <v>2175</v>
      </c>
      <c r="C30" s="102" t="s">
        <v>2192</v>
      </c>
      <c r="D30" s="64"/>
      <c r="E30" s="271">
        <v>44195</v>
      </c>
      <c r="F30" s="64"/>
      <c r="G30" s="103"/>
      <c r="H30" s="18"/>
      <c r="I30" s="18"/>
      <c r="J30" s="18"/>
      <c r="K30" s="18"/>
      <c r="L30" s="18"/>
      <c r="M30" s="18"/>
      <c r="N30" s="18"/>
    </row>
    <row r="31" spans="1:15" ht="28" x14ac:dyDescent="0.35">
      <c r="A31" s="71"/>
      <c r="B31" s="64" t="s">
        <v>2175</v>
      </c>
      <c r="C31" s="102" t="s">
        <v>2193</v>
      </c>
      <c r="D31" s="64"/>
      <c r="E31" s="313" t="s">
        <v>2549</v>
      </c>
      <c r="F31" s="64"/>
      <c r="G31" s="103"/>
      <c r="H31" s="18"/>
      <c r="I31" s="18"/>
      <c r="J31" s="18"/>
      <c r="K31" s="18"/>
      <c r="L31" s="18"/>
      <c r="M31" s="18"/>
      <c r="N31" s="18"/>
    </row>
    <row r="32" spans="1:15" ht="32" x14ac:dyDescent="0.35">
      <c r="B32" s="64" t="s">
        <v>2175</v>
      </c>
      <c r="C32" s="113" t="s">
        <v>2115</v>
      </c>
      <c r="D32" s="114"/>
      <c r="E32" s="272" t="s">
        <v>2536</v>
      </c>
      <c r="F32" s="114"/>
      <c r="G32" s="115"/>
      <c r="H32" s="18"/>
      <c r="I32" s="18"/>
      <c r="J32" s="18"/>
      <c r="K32" s="18"/>
      <c r="L32" s="18"/>
      <c r="M32" s="18"/>
      <c r="N32" s="18"/>
    </row>
    <row r="33" spans="1:14" ht="16" x14ac:dyDescent="0.35">
      <c r="B33" s="64" t="s">
        <v>2175</v>
      </c>
      <c r="C33" s="102" t="s">
        <v>2194</v>
      </c>
      <c r="D33" s="64"/>
      <c r="E33" s="273" t="str">
        <f>IF(OR($E$32=Listes!$I$4,$E$32=Listes!$I$5),"&lt;Date sous ce format: AAAA-MM-JJ&gt;","")</f>
        <v/>
      </c>
      <c r="F33" s="64"/>
      <c r="G33" s="116"/>
      <c r="H33" s="18"/>
      <c r="I33" s="18"/>
      <c r="J33" s="18"/>
      <c r="K33" s="18"/>
      <c r="L33" s="18"/>
      <c r="M33" s="18"/>
      <c r="N33" s="18"/>
    </row>
    <row r="34" spans="1:14" ht="16" x14ac:dyDescent="0.35">
      <c r="A34" s="71"/>
      <c r="B34" s="64" t="s">
        <v>2175</v>
      </c>
      <c r="C34" s="102" t="s">
        <v>2195</v>
      </c>
      <c r="D34" s="64"/>
      <c r="E34" s="274" t="str">
        <f>IF(OR($E$32=Listes!$I$4,$E$32=Listes!$I$5),"&lt;URL&gt;","")</f>
        <v/>
      </c>
      <c r="F34" s="64"/>
      <c r="G34" s="116"/>
      <c r="H34" s="18"/>
      <c r="I34" s="18"/>
      <c r="J34" s="18"/>
      <c r="K34" s="18"/>
      <c r="L34" s="18"/>
      <c r="M34" s="18"/>
      <c r="N34" s="18"/>
    </row>
    <row r="35" spans="1:14" ht="16" x14ac:dyDescent="0.35">
      <c r="B35" s="64" t="s">
        <v>2175</v>
      </c>
      <c r="C35" s="113" t="s">
        <v>2196</v>
      </c>
      <c r="D35" s="114"/>
      <c r="E35" s="272" t="s">
        <v>2536</v>
      </c>
      <c r="F35" s="117"/>
      <c r="G35" s="118"/>
      <c r="H35" s="18"/>
      <c r="I35" s="18"/>
      <c r="J35" s="18"/>
      <c r="K35" s="18"/>
      <c r="L35" s="18"/>
      <c r="M35" s="18"/>
      <c r="N35" s="18"/>
    </row>
    <row r="36" spans="1:14" ht="16" x14ac:dyDescent="0.35">
      <c r="A36" s="71"/>
      <c r="B36" s="64" t="s">
        <v>2175</v>
      </c>
      <c r="C36" s="102" t="s">
        <v>2197</v>
      </c>
      <c r="D36" s="64"/>
      <c r="E36" s="273" t="str">
        <f>IF(OR($E$35=Listes!$I$4,$E$35=Listes!$I$5),"&lt;Date sous ce format: AAAA-MM-JJ&gt;","")</f>
        <v/>
      </c>
      <c r="F36" s="64"/>
      <c r="G36" s="103"/>
      <c r="H36" s="18"/>
      <c r="I36" s="18"/>
      <c r="J36" s="18"/>
      <c r="K36" s="18"/>
      <c r="L36" s="18"/>
      <c r="M36" s="18"/>
      <c r="N36" s="18"/>
    </row>
    <row r="37" spans="1:14" ht="16.5" thickBot="1" x14ac:dyDescent="0.4">
      <c r="A37" s="71"/>
      <c r="B37" s="64" t="s">
        <v>2175</v>
      </c>
      <c r="C37" s="102" t="s">
        <v>2198</v>
      </c>
      <c r="D37" s="119"/>
      <c r="E37" s="275"/>
      <c r="F37" s="107"/>
      <c r="G37" s="120"/>
      <c r="H37" s="121"/>
      <c r="I37" s="121"/>
      <c r="J37" s="18"/>
      <c r="K37" s="18"/>
      <c r="L37" s="18"/>
      <c r="M37" s="18"/>
      <c r="N37" s="18"/>
    </row>
    <row r="38" spans="1:14" ht="16" customHeight="1" thickBot="1" x14ac:dyDescent="0.4">
      <c r="A38" s="18"/>
      <c r="C38" s="303" t="s">
        <v>2540</v>
      </c>
      <c r="D38" s="122"/>
      <c r="E38" s="66"/>
      <c r="F38" s="123"/>
      <c r="G38" s="73"/>
      <c r="H38" s="121"/>
      <c r="I38" s="121"/>
    </row>
    <row r="39" spans="1:14" ht="16" x14ac:dyDescent="0.35">
      <c r="A39" s="64"/>
      <c r="B39" s="67"/>
      <c r="C39" s="124" t="s">
        <v>2199</v>
      </c>
      <c r="D39" s="125"/>
      <c r="E39" s="276" t="s">
        <v>1491</v>
      </c>
      <c r="F39" s="121"/>
      <c r="G39" s="126"/>
      <c r="H39" s="121"/>
      <c r="I39" s="121"/>
      <c r="J39" s="18"/>
      <c r="K39" s="18"/>
      <c r="L39" s="18"/>
      <c r="M39" s="18"/>
      <c r="N39" s="18"/>
    </row>
    <row r="40" spans="1:14" ht="16.5" thickBot="1" x14ac:dyDescent="0.4">
      <c r="A40" s="18"/>
      <c r="B40" s="64" t="s">
        <v>2176</v>
      </c>
      <c r="C40" s="127" t="s">
        <v>2200</v>
      </c>
      <c r="D40" s="128"/>
      <c r="E40" s="313" t="s">
        <v>2550</v>
      </c>
      <c r="F40" s="129"/>
      <c r="G40" s="130"/>
      <c r="H40" s="121"/>
      <c r="I40" s="121"/>
      <c r="J40" s="18"/>
      <c r="K40" s="18"/>
      <c r="L40" s="18"/>
      <c r="M40" s="18"/>
      <c r="N40" s="18"/>
    </row>
    <row r="41" spans="1:14" ht="18" customHeight="1" thickBot="1" x14ac:dyDescent="0.4">
      <c r="A41" s="71"/>
      <c r="B41" s="64" t="s">
        <v>2176</v>
      </c>
      <c r="C41" s="100" t="s">
        <v>2176</v>
      </c>
      <c r="D41" s="91"/>
      <c r="E41" s="131"/>
      <c r="F41" s="91"/>
      <c r="G41" s="131"/>
      <c r="H41" s="18"/>
      <c r="I41" s="18"/>
    </row>
    <row r="42" spans="1:14" ht="15.65" customHeight="1" x14ac:dyDescent="0.35">
      <c r="B42" s="64" t="s">
        <v>2176</v>
      </c>
      <c r="C42" s="104" t="s">
        <v>2201</v>
      </c>
      <c r="D42" s="64"/>
      <c r="E42" s="105"/>
      <c r="F42" s="64"/>
      <c r="G42" s="64"/>
      <c r="H42" s="18"/>
      <c r="I42" s="18"/>
    </row>
    <row r="43" spans="1:14" ht="16.5" customHeight="1" x14ac:dyDescent="0.35">
      <c r="A43" s="71"/>
      <c r="B43" s="64" t="s">
        <v>2176</v>
      </c>
      <c r="C43" s="132" t="s">
        <v>1490</v>
      </c>
      <c r="D43" s="64"/>
      <c r="E43" s="272" t="s">
        <v>1471</v>
      </c>
      <c r="F43" s="64"/>
      <c r="G43" s="116"/>
      <c r="H43" s="121"/>
      <c r="I43" s="121"/>
      <c r="J43" s="18"/>
      <c r="K43" s="18"/>
    </row>
    <row r="44" spans="1:14" ht="16.5" customHeight="1" x14ac:dyDescent="0.35">
      <c r="A44" s="71"/>
      <c r="B44" s="64" t="s">
        <v>2176</v>
      </c>
      <c r="C44" s="132" t="s">
        <v>1496</v>
      </c>
      <c r="D44" s="64"/>
      <c r="E44" s="272" t="s">
        <v>1471</v>
      </c>
      <c r="F44" s="64"/>
      <c r="G44" s="116"/>
      <c r="H44" s="121"/>
      <c r="I44" s="121"/>
      <c r="J44" s="18"/>
      <c r="K44" s="18"/>
    </row>
    <row r="45" spans="1:14" ht="15.65" customHeight="1" x14ac:dyDescent="0.35">
      <c r="B45" s="64" t="s">
        <v>2176</v>
      </c>
      <c r="C45" s="132" t="s">
        <v>2202</v>
      </c>
      <c r="D45" s="64"/>
      <c r="E45" s="272" t="s">
        <v>1471</v>
      </c>
      <c r="F45" s="64"/>
      <c r="G45" s="116"/>
      <c r="H45" s="121"/>
      <c r="I45" s="121"/>
      <c r="J45" s="18"/>
      <c r="K45" s="18"/>
    </row>
    <row r="46" spans="1:14" ht="18" customHeight="1" x14ac:dyDescent="0.35">
      <c r="B46" s="64" t="s">
        <v>2176</v>
      </c>
      <c r="C46" s="132" t="s">
        <v>2116</v>
      </c>
      <c r="D46" s="64"/>
      <c r="E46" s="272" t="s">
        <v>2536</v>
      </c>
      <c r="F46" s="64"/>
      <c r="G46" s="116"/>
      <c r="H46" s="18"/>
    </row>
    <row r="47" spans="1:14" ht="16" x14ac:dyDescent="0.35">
      <c r="B47" s="64" t="s">
        <v>2176</v>
      </c>
      <c r="C47" s="133" t="s">
        <v>2203</v>
      </c>
      <c r="D47" s="64"/>
      <c r="E47" s="272" t="s">
        <v>2536</v>
      </c>
      <c r="F47" s="64"/>
      <c r="G47" s="116"/>
      <c r="H47" s="18"/>
    </row>
    <row r="48" spans="1:14" ht="16" x14ac:dyDescent="0.35">
      <c r="B48" s="64" t="s">
        <v>2176</v>
      </c>
      <c r="C48" s="132" t="s">
        <v>2113</v>
      </c>
      <c r="D48" s="64"/>
      <c r="E48" s="272">
        <v>22</v>
      </c>
      <c r="F48" s="64"/>
      <c r="G48" s="116"/>
      <c r="H48" s="121"/>
      <c r="I48" s="121"/>
      <c r="J48" s="18"/>
      <c r="K48" s="18"/>
    </row>
    <row r="49" spans="1:15" ht="16" x14ac:dyDescent="0.35">
      <c r="B49" s="64" t="s">
        <v>2176</v>
      </c>
      <c r="C49" s="132" t="s">
        <v>2114</v>
      </c>
      <c r="D49" s="134"/>
      <c r="E49" s="272">
        <v>29</v>
      </c>
      <c r="F49" s="64"/>
      <c r="G49" s="135"/>
      <c r="H49" s="121"/>
      <c r="I49" s="121"/>
      <c r="J49" s="18"/>
      <c r="K49" s="18"/>
    </row>
    <row r="50" spans="1:15" ht="16" x14ac:dyDescent="0.35">
      <c r="B50" s="64" t="s">
        <v>2176</v>
      </c>
      <c r="C50" s="136" t="s">
        <v>2222</v>
      </c>
      <c r="D50" s="64"/>
      <c r="E50" s="277" t="s">
        <v>1172</v>
      </c>
      <c r="F50" s="114"/>
      <c r="G50" s="116"/>
      <c r="H50" s="121"/>
      <c r="I50" s="121"/>
      <c r="J50" s="18"/>
      <c r="K50" s="18"/>
    </row>
    <row r="51" spans="1:15" ht="16" x14ac:dyDescent="0.35">
      <c r="B51" s="64" t="s">
        <v>2176</v>
      </c>
      <c r="C51" s="137" t="s">
        <v>2204</v>
      </c>
      <c r="D51" s="64"/>
      <c r="E51" s="314">
        <v>555.24699999999996</v>
      </c>
      <c r="F51" s="64"/>
      <c r="G51" s="116"/>
      <c r="H51" s="121"/>
      <c r="I51" s="121"/>
      <c r="J51" s="18"/>
      <c r="K51" s="18"/>
    </row>
    <row r="52" spans="1:15" ht="16" x14ac:dyDescent="0.35">
      <c r="B52" s="64" t="s">
        <v>2176</v>
      </c>
      <c r="C52" s="138" t="s">
        <v>2112</v>
      </c>
      <c r="D52" s="139"/>
      <c r="E52" s="315" t="s">
        <v>2551</v>
      </c>
      <c r="F52" s="139"/>
      <c r="G52" s="116"/>
      <c r="H52" s="121"/>
      <c r="I52" s="121"/>
      <c r="J52" s="18"/>
      <c r="K52" s="18"/>
    </row>
    <row r="53" spans="1:15" s="93" customFormat="1" ht="25.5" customHeight="1" x14ac:dyDescent="0.35">
      <c r="A53" s="17"/>
      <c r="B53" s="64" t="s">
        <v>2176</v>
      </c>
      <c r="C53" s="140" t="s">
        <v>2223</v>
      </c>
      <c r="D53" s="64"/>
      <c r="E53" s="141"/>
      <c r="F53" s="64"/>
      <c r="G53" s="115"/>
      <c r="H53" s="18"/>
      <c r="I53" s="17"/>
    </row>
    <row r="54" spans="1:15" ht="15.65" customHeight="1" x14ac:dyDescent="0.35">
      <c r="B54" s="64" t="s">
        <v>2176</v>
      </c>
      <c r="C54" s="132" t="s">
        <v>2205</v>
      </c>
      <c r="D54" s="64"/>
      <c r="E54" s="272" t="s">
        <v>1471</v>
      </c>
      <c r="F54" s="64"/>
      <c r="G54" s="116"/>
      <c r="H54" s="18"/>
    </row>
    <row r="55" spans="1:15" s="71" customFormat="1" ht="16" x14ac:dyDescent="0.35">
      <c r="A55" s="17"/>
      <c r="B55" s="64"/>
      <c r="C55" s="132" t="s">
        <v>2206</v>
      </c>
      <c r="D55" s="64"/>
      <c r="E55" s="272" t="s">
        <v>1471</v>
      </c>
      <c r="F55" s="64"/>
      <c r="G55" s="116"/>
      <c r="H55" s="18"/>
      <c r="I55" s="17"/>
    </row>
    <row r="56" spans="1:15" s="71" customFormat="1" ht="15.65" customHeight="1" x14ac:dyDescent="0.35">
      <c r="A56" s="17"/>
      <c r="B56" s="64"/>
      <c r="C56" s="132" t="s">
        <v>2207</v>
      </c>
      <c r="D56" s="64"/>
      <c r="E56" s="272" t="s">
        <v>1471</v>
      </c>
      <c r="F56" s="64"/>
      <c r="G56" s="116"/>
      <c r="H56" s="94"/>
      <c r="I56" s="93"/>
    </row>
    <row r="57" spans="1:15" ht="16.5" thickBot="1" x14ac:dyDescent="0.4">
      <c r="B57" s="64"/>
      <c r="C57" s="142" t="s">
        <v>2208</v>
      </c>
      <c r="D57" s="107"/>
      <c r="E57" s="272" t="s">
        <v>969</v>
      </c>
      <c r="F57" s="107"/>
      <c r="G57" s="143" t="s">
        <v>2749</v>
      </c>
      <c r="H57" s="18"/>
    </row>
    <row r="58" spans="1:15" ht="16.5" thickBot="1" x14ac:dyDescent="0.4">
      <c r="B58" s="64"/>
      <c r="C58" s="144" t="s">
        <v>2209</v>
      </c>
      <c r="D58" s="145"/>
      <c r="E58" s="146">
        <f>SUM(E59:E62)</f>
        <v>0.99999999999999989</v>
      </c>
      <c r="F58" s="145"/>
      <c r="G58" s="145"/>
      <c r="H58" s="64"/>
      <c r="I58" s="71"/>
    </row>
    <row r="59" spans="1:15" ht="16" x14ac:dyDescent="0.35">
      <c r="B59" s="64"/>
      <c r="C59" s="102" t="s">
        <v>2210</v>
      </c>
      <c r="D59" s="64"/>
      <c r="E59" s="147">
        <f>COUNTIF('Partie 2 - Liste de pointage'!$D:$D,Listes!$K$4)/SUM(COUNTIF('Partie 2 - Liste de pointage'!$D:$D,"*Rapportage ITIE ou divulgation systématique?*"),COUNTIF('Partie 2 - Liste de pointage'!$D:$D,Listes!$K$4),COUNTIF('Partie 2 - Liste de pointage'!$D:$D,Listes!$K$5),COUNTIF('Partie 2 - Liste de pointage'!$D:$D,Listes!$K$6),COUNTIF('Partie 2 - Liste de pointage'!$D:$D,Listes!$K$7))</f>
        <v>9.5238095238095233E-2</v>
      </c>
      <c r="F59" s="64"/>
      <c r="G59" s="148" t="s">
        <v>2211</v>
      </c>
      <c r="H59" s="64"/>
      <c r="I59" s="71"/>
      <c r="K59" s="149"/>
    </row>
    <row r="60" spans="1:15" s="71" customFormat="1" ht="16" x14ac:dyDescent="0.35">
      <c r="B60" s="99"/>
      <c r="C60" s="102" t="s">
        <v>2212</v>
      </c>
      <c r="D60" s="64"/>
      <c r="E60" s="147">
        <f>COUNTIF('Partie 2 - Liste de pointage'!$D:$D,Listes!$K$5)/SUM(COUNTIF('Partie 2 - Liste de pointage'!$D:$D,"*Rapportage ITIE ou divulgation systématique?*"),COUNTIF('Partie 2 - Liste de pointage'!$D:$D,Listes!$K$4),COUNTIF('Partie 2 - Liste de pointage'!$D:$D,Listes!$K$5),COUNTIF('Partie 2 - Liste de pointage'!$D:$D,Listes!$K$6),COUNTIF('Partie 2 - Liste de pointage'!$D:$D,Listes!$K$7))</f>
        <v>0.50793650793650791</v>
      </c>
      <c r="F60" s="64"/>
      <c r="G60" s="148" t="s">
        <v>2211</v>
      </c>
      <c r="H60" s="18"/>
      <c r="I60" s="17"/>
      <c r="K60" s="149"/>
    </row>
    <row r="61" spans="1:15" s="71" customFormat="1" ht="16" x14ac:dyDescent="0.35">
      <c r="A61" s="17"/>
      <c r="B61" s="64" t="s">
        <v>2177</v>
      </c>
      <c r="C61" s="102" t="s">
        <v>1498</v>
      </c>
      <c r="D61" s="64"/>
      <c r="E61" s="147">
        <f>COUNTIF('Partie 2 - Liste de pointage'!$D:$D,Listes!$K$6)/SUM(COUNTIF('Partie 2 - Liste de pointage'!$D:$D,"*Rapportage ITIE ou divulgation systématique?*"),COUNTIF('Partie 2 - Liste de pointage'!$D:$D,Listes!$K$4),COUNTIF('Partie 2 - Liste de pointage'!$D:$D,Listes!$K$5),COUNTIF('Partie 2 - Liste de pointage'!$D:$D,Listes!$K$6),COUNTIF('Partie 2 - Liste de pointage'!$D:$D,Listes!$K$7))</f>
        <v>4.7619047619047616E-2</v>
      </c>
      <c r="F61" s="64"/>
      <c r="G61" s="148" t="s">
        <v>2211</v>
      </c>
      <c r="H61" s="18"/>
      <c r="I61" s="17"/>
      <c r="K61" s="149"/>
    </row>
    <row r="62" spans="1:15" ht="15" customHeight="1" thickBot="1" x14ac:dyDescent="0.4">
      <c r="B62" s="64" t="s">
        <v>2177</v>
      </c>
      <c r="C62" s="102" t="s">
        <v>2213</v>
      </c>
      <c r="D62" s="64"/>
      <c r="E62" s="147">
        <f>COUNTIF('Partie 2 - Liste de pointage'!$D:$D,Listes!$K$7)/SUM(COUNTIF('Partie 2 - Liste de pointage'!$D:$D,"*Rapportage ITIE ou divulgation systématique?*"),COUNTIF('Partie 2 - Liste de pointage'!$D:$D,Listes!$K$4),COUNTIF('Partie 2 - Liste de pointage'!$D:$D,Listes!$K$5),COUNTIF('Partie 2 - Liste de pointage'!$D:$D,Listes!$K$6),COUNTIF('Partie 2 - Liste de pointage'!$D:$D,Listes!$K$7))</f>
        <v>0.34920634920634919</v>
      </c>
      <c r="F62" s="64"/>
      <c r="G62" s="148" t="s">
        <v>2211</v>
      </c>
      <c r="H62" s="18"/>
      <c r="K62" s="149"/>
    </row>
    <row r="63" spans="1:15" ht="16.5" thickBot="1" x14ac:dyDescent="0.4">
      <c r="B63" s="64" t="s">
        <v>2177</v>
      </c>
      <c r="C63" s="150" t="s">
        <v>2214</v>
      </c>
      <c r="D63" s="151"/>
      <c r="E63" s="152"/>
      <c r="F63" s="151"/>
      <c r="G63" s="151"/>
      <c r="H63" s="64"/>
      <c r="I63" s="71"/>
      <c r="O63" s="71"/>
    </row>
    <row r="64" spans="1:15" s="71" customFormat="1" ht="16" x14ac:dyDescent="0.35">
      <c r="A64" s="17"/>
      <c r="B64" s="64" t="s">
        <v>2177</v>
      </c>
      <c r="C64" s="102" t="s">
        <v>2215</v>
      </c>
      <c r="D64" s="64"/>
      <c r="E64" s="270" t="s">
        <v>2552</v>
      </c>
      <c r="F64" s="64"/>
      <c r="G64" s="103"/>
      <c r="H64" s="64"/>
    </row>
    <row r="65" spans="1:9" ht="16" x14ac:dyDescent="0.35">
      <c r="B65" s="18"/>
      <c r="C65" s="102" t="s">
        <v>2216</v>
      </c>
      <c r="D65" s="64"/>
      <c r="E65" s="270" t="s">
        <v>2548</v>
      </c>
      <c r="F65" s="64"/>
      <c r="G65" s="103"/>
      <c r="H65" s="18"/>
    </row>
    <row r="66" spans="1:9" ht="12.75" customHeight="1" x14ac:dyDescent="0.35">
      <c r="B66" s="18"/>
      <c r="C66" s="102" t="s">
        <v>2217</v>
      </c>
      <c r="D66" s="64"/>
      <c r="E66" s="316" t="s">
        <v>2553</v>
      </c>
      <c r="F66" s="64"/>
      <c r="G66" s="103"/>
      <c r="H66" s="18"/>
    </row>
    <row r="67" spans="1:9" ht="18.75" customHeight="1" thickBot="1" x14ac:dyDescent="0.4">
      <c r="B67" s="18"/>
      <c r="C67" s="153"/>
      <c r="D67" s="107"/>
      <c r="E67" s="108"/>
      <c r="F67" s="107"/>
      <c r="G67" s="119"/>
      <c r="H67" s="64"/>
      <c r="I67" s="71"/>
    </row>
    <row r="68" spans="1:9" s="71" customFormat="1" ht="17.25" customHeight="1" x14ac:dyDescent="0.35">
      <c r="A68" s="17"/>
      <c r="B68" s="17"/>
      <c r="C68" s="49"/>
      <c r="D68" s="49"/>
      <c r="E68" s="49"/>
      <c r="F68" s="49"/>
      <c r="G68" s="18"/>
      <c r="H68" s="18"/>
      <c r="I68" s="17"/>
    </row>
    <row r="69" spans="1:9" ht="17.25" hidden="1" customHeight="1" thickBot="1" x14ac:dyDescent="0.45">
      <c r="B69" s="18"/>
      <c r="C69" s="344" t="s">
        <v>2168</v>
      </c>
      <c r="D69" s="344"/>
      <c r="E69" s="344"/>
      <c r="F69" s="344"/>
      <c r="G69" s="344"/>
      <c r="H69" s="18"/>
    </row>
    <row r="70" spans="1:9" ht="24" hidden="1" customHeight="1" thickBot="1" x14ac:dyDescent="0.45">
      <c r="B70" s="18"/>
      <c r="C70" s="345" t="s">
        <v>2169</v>
      </c>
      <c r="D70" s="345"/>
      <c r="E70" s="345"/>
      <c r="F70" s="345"/>
      <c r="G70" s="345"/>
      <c r="H70" s="18"/>
    </row>
    <row r="71" spans="1:9" ht="19.5" hidden="1" customHeight="1" thickBot="1" x14ac:dyDescent="0.45">
      <c r="C71" s="344" t="s">
        <v>2170</v>
      </c>
      <c r="D71" s="344"/>
      <c r="E71" s="344"/>
      <c r="F71" s="344"/>
      <c r="G71" s="344"/>
    </row>
    <row r="72" spans="1:9" ht="18.75" hidden="1" customHeight="1" thickBot="1" x14ac:dyDescent="0.45">
      <c r="C72" s="338" t="s">
        <v>2171</v>
      </c>
      <c r="D72" s="338"/>
      <c r="E72" s="338"/>
      <c r="F72" s="338"/>
      <c r="G72" s="338"/>
    </row>
    <row r="73" spans="1:9" ht="16.5" thickBot="1" x14ac:dyDescent="0.4">
      <c r="B73" s="64" t="s">
        <v>2176</v>
      </c>
      <c r="C73" s="62"/>
      <c r="D73" s="62"/>
      <c r="E73" s="62"/>
      <c r="F73" s="62"/>
      <c r="G73" s="63"/>
      <c r="H73" s="64"/>
      <c r="I73" s="71"/>
    </row>
    <row r="74" spans="1:9" s="71" customFormat="1" ht="16" x14ac:dyDescent="0.35">
      <c r="B74" s="64" t="s">
        <v>2176</v>
      </c>
      <c r="C74" s="339" t="s">
        <v>2224</v>
      </c>
      <c r="D74" s="339"/>
      <c r="E74" s="339"/>
      <c r="F74" s="17"/>
      <c r="G74" s="18"/>
      <c r="H74" s="64"/>
    </row>
    <row r="75" spans="1:9" s="71" customFormat="1" ht="16" x14ac:dyDescent="0.35">
      <c r="B75" s="64" t="s">
        <v>2176</v>
      </c>
      <c r="C75" s="340" t="s">
        <v>2377</v>
      </c>
      <c r="D75" s="340"/>
      <c r="E75" s="340"/>
      <c r="F75" s="17"/>
      <c r="G75" s="17"/>
      <c r="H75" s="64"/>
    </row>
    <row r="76" spans="1:9" ht="16" x14ac:dyDescent="0.35">
      <c r="B76" s="64" t="s">
        <v>2176</v>
      </c>
      <c r="C76" s="65"/>
      <c r="D76" s="64"/>
      <c r="E76" s="66"/>
      <c r="F76" s="64"/>
      <c r="G76" s="64"/>
      <c r="H76" s="18"/>
    </row>
    <row r="77" spans="1:9" s="71" customFormat="1" ht="16" x14ac:dyDescent="0.35">
      <c r="B77" s="64" t="s">
        <v>2176</v>
      </c>
      <c r="C77" s="74"/>
      <c r="D77" s="64"/>
      <c r="E77" s="66"/>
      <c r="F77" s="64"/>
      <c r="G77" s="64"/>
      <c r="H77" s="64"/>
    </row>
    <row r="78" spans="1:9" s="71" customFormat="1" ht="16" x14ac:dyDescent="0.35">
      <c r="B78" s="64" t="s">
        <v>2176</v>
      </c>
      <c r="C78" s="74"/>
      <c r="D78" s="64"/>
      <c r="E78" s="66"/>
      <c r="F78" s="64"/>
      <c r="G78" s="64"/>
      <c r="H78" s="64"/>
    </row>
    <row r="79" spans="1:9" ht="16" x14ac:dyDescent="0.35">
      <c r="B79" s="64" t="s">
        <v>2176</v>
      </c>
      <c r="C79" s="74"/>
      <c r="D79" s="64"/>
      <c r="E79" s="66"/>
      <c r="F79" s="64"/>
      <c r="G79" s="64"/>
      <c r="H79" s="18"/>
    </row>
    <row r="80" spans="1:9" ht="16" x14ac:dyDescent="0.35">
      <c r="B80" s="64" t="s">
        <v>2176</v>
      </c>
      <c r="C80" s="74"/>
      <c r="D80" s="64"/>
      <c r="E80" s="66"/>
      <c r="F80" s="64"/>
      <c r="G80" s="64"/>
      <c r="H80" s="64"/>
      <c r="I80" s="71"/>
    </row>
    <row r="81" spans="2:9" ht="16" x14ac:dyDescent="0.35">
      <c r="B81" s="64" t="s">
        <v>2176</v>
      </c>
      <c r="C81" s="75"/>
      <c r="D81" s="64"/>
      <c r="E81" s="66"/>
      <c r="F81" s="64"/>
      <c r="G81" s="64"/>
      <c r="H81" s="64"/>
      <c r="I81" s="71"/>
    </row>
    <row r="82" spans="2:9" ht="16" x14ac:dyDescent="0.35">
      <c r="B82" s="64" t="s">
        <v>2176</v>
      </c>
      <c r="C82" s="74"/>
      <c r="D82" s="64"/>
      <c r="E82" s="66"/>
      <c r="F82" s="64"/>
      <c r="G82" s="64"/>
      <c r="H82" s="18"/>
    </row>
    <row r="83" spans="2:9" ht="16" x14ac:dyDescent="0.35">
      <c r="B83" s="64" t="s">
        <v>2176</v>
      </c>
      <c r="C83" s="74"/>
      <c r="D83" s="64"/>
      <c r="E83" s="66"/>
      <c r="F83" s="64"/>
      <c r="G83" s="64"/>
      <c r="H83" s="18"/>
    </row>
    <row r="84" spans="2:9" ht="16" x14ac:dyDescent="0.35">
      <c r="B84" s="64" t="s">
        <v>2176</v>
      </c>
      <c r="C84" s="76"/>
      <c r="D84" s="64"/>
      <c r="E84" s="66"/>
      <c r="F84" s="64"/>
      <c r="G84" s="64"/>
      <c r="H84" s="18"/>
    </row>
    <row r="85" spans="2:9" ht="16" x14ac:dyDescent="0.35">
      <c r="B85" s="64" t="s">
        <v>2176</v>
      </c>
      <c r="C85" s="74"/>
      <c r="D85" s="64"/>
      <c r="E85" s="77"/>
      <c r="F85" s="64"/>
      <c r="G85" s="64"/>
      <c r="H85" s="18"/>
    </row>
    <row r="86" spans="2:9" ht="16" x14ac:dyDescent="0.35">
      <c r="B86" s="64" t="s">
        <v>2176</v>
      </c>
      <c r="C86" s="78"/>
      <c r="D86" s="64"/>
      <c r="E86" s="66"/>
      <c r="F86" s="64"/>
      <c r="G86" s="64"/>
      <c r="H86" s="18"/>
    </row>
    <row r="87" spans="2:9" ht="16" x14ac:dyDescent="0.35">
      <c r="B87" s="64" t="s">
        <v>2176</v>
      </c>
      <c r="C87" s="74"/>
      <c r="D87" s="64"/>
      <c r="E87" s="66"/>
      <c r="F87" s="64"/>
      <c r="G87" s="64"/>
      <c r="H87" s="18"/>
    </row>
    <row r="88" spans="2:9" ht="16" x14ac:dyDescent="0.35">
      <c r="B88" s="64"/>
      <c r="C88" s="74"/>
      <c r="D88" s="64"/>
      <c r="E88" s="66"/>
      <c r="F88" s="64"/>
      <c r="G88" s="64"/>
      <c r="H88" s="18"/>
    </row>
    <row r="89" spans="2:9" ht="16" x14ac:dyDescent="0.35">
      <c r="B89" s="64"/>
      <c r="C89" s="74"/>
      <c r="D89" s="64"/>
      <c r="E89" s="66"/>
      <c r="F89" s="64"/>
      <c r="G89" s="64"/>
      <c r="H89" s="18"/>
    </row>
    <row r="90" spans="2:9" ht="16" x14ac:dyDescent="0.35">
      <c r="B90" s="64"/>
      <c r="C90" s="74"/>
      <c r="D90" s="64"/>
      <c r="E90" s="66"/>
      <c r="F90" s="64"/>
      <c r="G90" s="64"/>
      <c r="H90" s="18"/>
    </row>
    <row r="91" spans="2:9" ht="16" x14ac:dyDescent="0.35">
      <c r="B91" s="64"/>
      <c r="C91" s="67"/>
      <c r="D91" s="79"/>
      <c r="E91" s="80"/>
      <c r="F91" s="79"/>
      <c r="G91" s="79"/>
      <c r="H91" s="18"/>
    </row>
    <row r="92" spans="2:9" ht="16" x14ac:dyDescent="0.35">
      <c r="B92" s="64"/>
      <c r="C92" s="69"/>
      <c r="D92" s="64"/>
      <c r="E92" s="81"/>
      <c r="F92" s="64"/>
      <c r="G92" s="64"/>
      <c r="H92" s="18"/>
    </row>
    <row r="93" spans="2:9" s="71" customFormat="1" ht="16" x14ac:dyDescent="0.35">
      <c r="B93" s="67"/>
      <c r="C93" s="69"/>
      <c r="D93" s="64"/>
      <c r="E93" s="81"/>
      <c r="F93" s="64"/>
      <c r="G93" s="64"/>
      <c r="H93" s="18"/>
      <c r="I93" s="17"/>
    </row>
    <row r="94" spans="2:9" ht="16" x14ac:dyDescent="0.35">
      <c r="B94" s="64" t="s">
        <v>2177</v>
      </c>
      <c r="C94" s="69"/>
      <c r="D94" s="64"/>
      <c r="E94" s="81"/>
      <c r="F94" s="64"/>
      <c r="G94" s="64"/>
      <c r="H94" s="18"/>
    </row>
    <row r="95" spans="2:9" ht="16" x14ac:dyDescent="0.35">
      <c r="B95" s="64" t="s">
        <v>2177</v>
      </c>
      <c r="C95" s="69"/>
      <c r="D95" s="64"/>
      <c r="E95" s="81"/>
      <c r="F95" s="64"/>
      <c r="G95" s="64"/>
      <c r="H95" s="18"/>
    </row>
    <row r="96" spans="2:9" ht="16" x14ac:dyDescent="0.35">
      <c r="B96" s="64" t="s">
        <v>2177</v>
      </c>
      <c r="C96" s="67"/>
      <c r="D96" s="79"/>
      <c r="E96" s="80"/>
      <c r="F96" s="79"/>
      <c r="G96" s="79"/>
      <c r="H96" s="64"/>
      <c r="I96" s="71"/>
    </row>
    <row r="97" spans="2:8" ht="16" x14ac:dyDescent="0.35">
      <c r="B97" s="64" t="s">
        <v>2177</v>
      </c>
      <c r="C97" s="69"/>
      <c r="D97" s="64"/>
      <c r="E97" s="66"/>
      <c r="F97" s="64"/>
      <c r="G97" s="64"/>
      <c r="H97" s="18"/>
    </row>
    <row r="98" spans="2:8" ht="16" x14ac:dyDescent="0.35">
      <c r="B98" s="18"/>
      <c r="C98" s="69"/>
      <c r="D98" s="64"/>
      <c r="E98" s="66"/>
      <c r="F98" s="64"/>
      <c r="G98" s="64"/>
      <c r="H98" s="18"/>
    </row>
    <row r="99" spans="2:8" ht="16" x14ac:dyDescent="0.35">
      <c r="B99" s="18"/>
      <c r="C99" s="69"/>
      <c r="D99" s="64"/>
      <c r="E99" s="66"/>
      <c r="F99" s="64"/>
      <c r="G99" s="64"/>
      <c r="H99" s="18"/>
    </row>
    <row r="100" spans="2:8" ht="16" x14ac:dyDescent="0.35">
      <c r="B100" s="18"/>
      <c r="C100" s="66"/>
      <c r="D100" s="64"/>
      <c r="E100" s="66"/>
      <c r="F100" s="64"/>
      <c r="G100" s="64"/>
      <c r="H100" s="18"/>
    </row>
    <row r="101" spans="2:8" ht="15" customHeight="1" x14ac:dyDescent="0.35">
      <c r="B101" s="18"/>
      <c r="C101" s="49"/>
      <c r="D101" s="49"/>
      <c r="E101" s="49"/>
      <c r="F101" s="49"/>
      <c r="G101" s="18"/>
      <c r="H101" s="18"/>
    </row>
    <row r="102" spans="2:8" ht="15" customHeight="1" x14ac:dyDescent="0.35">
      <c r="C102" s="18"/>
      <c r="D102" s="18"/>
      <c r="E102" s="18"/>
      <c r="F102" s="18"/>
      <c r="G102" s="18"/>
      <c r="H102" s="18"/>
    </row>
    <row r="103" spans="2:8" ht="16" x14ac:dyDescent="0.35">
      <c r="C103" s="355"/>
      <c r="D103" s="355"/>
      <c r="E103" s="355"/>
      <c r="F103" s="355"/>
      <c r="G103" s="355"/>
      <c r="H103" s="18"/>
    </row>
    <row r="104" spans="2:8" ht="16" x14ac:dyDescent="0.35">
      <c r="C104" s="355"/>
      <c r="D104" s="355"/>
      <c r="E104" s="355"/>
      <c r="F104" s="355"/>
      <c r="G104" s="355"/>
      <c r="H104" s="18"/>
    </row>
    <row r="105" spans="2:8" ht="18.75" customHeight="1" x14ac:dyDescent="0.35">
      <c r="C105" s="355"/>
      <c r="D105" s="355"/>
      <c r="E105" s="355"/>
      <c r="F105" s="355"/>
      <c r="G105" s="355"/>
    </row>
    <row r="106" spans="2:8" ht="16" x14ac:dyDescent="0.35">
      <c r="C106" s="355"/>
      <c r="D106" s="355"/>
      <c r="E106" s="355"/>
      <c r="F106" s="355"/>
      <c r="G106" s="355"/>
    </row>
    <row r="107" spans="2:8" ht="16" x14ac:dyDescent="0.35">
      <c r="C107" s="49"/>
      <c r="D107" s="49"/>
      <c r="E107" s="49"/>
      <c r="F107" s="49"/>
      <c r="G107" s="18"/>
    </row>
    <row r="108" spans="2:8" ht="16" x14ac:dyDescent="0.35">
      <c r="C108" s="354"/>
      <c r="D108" s="354"/>
      <c r="E108" s="354"/>
      <c r="F108" s="18"/>
      <c r="G108" s="18"/>
    </row>
    <row r="109" spans="2:8" ht="16" x14ac:dyDescent="0.35">
      <c r="C109" s="354"/>
      <c r="D109" s="354"/>
      <c r="E109" s="354"/>
      <c r="F109" s="18"/>
      <c r="G109" s="18"/>
    </row>
    <row r="110" spans="2:8" ht="16" x14ac:dyDescent="0.35">
      <c r="C110" s="18"/>
      <c r="D110" s="18"/>
      <c r="E110" s="18"/>
      <c r="F110" s="18"/>
      <c r="G110" s="18"/>
    </row>
    <row r="111" spans="2:8" ht="16" x14ac:dyDescent="0.35"/>
    <row r="112" spans="2:8" ht="16" x14ac:dyDescent="0.35"/>
    <row r="113" ht="16" x14ac:dyDescent="0.35"/>
    <row r="114" ht="16" x14ac:dyDescent="0.35"/>
    <row r="115" ht="16" x14ac:dyDescent="0.35"/>
    <row r="116" ht="16" x14ac:dyDescent="0.35"/>
    <row r="117" ht="16" x14ac:dyDescent="0.35"/>
    <row r="118" ht="16" x14ac:dyDescent="0.35"/>
    <row r="119" ht="16" x14ac:dyDescent="0.35"/>
    <row r="120" ht="16" x14ac:dyDescent="0.35"/>
    <row r="121" ht="16" x14ac:dyDescent="0.35"/>
    <row r="122" ht="16" x14ac:dyDescent="0.35"/>
    <row r="123" ht="16" x14ac:dyDescent="0.35"/>
    <row r="124" ht="16" x14ac:dyDescent="0.35"/>
    <row r="125" ht="16" x14ac:dyDescent="0.35"/>
    <row r="126" ht="16" x14ac:dyDescent="0.35"/>
  </sheetData>
  <sheetProtection selectLockedCells="1"/>
  <dataConsolidate/>
  <mergeCells count="16">
    <mergeCell ref="C10:E10"/>
    <mergeCell ref="C11:E11"/>
    <mergeCell ref="C12:F12"/>
    <mergeCell ref="G10:G13"/>
    <mergeCell ref="C109:E109"/>
    <mergeCell ref="C103:G103"/>
    <mergeCell ref="C104:G104"/>
    <mergeCell ref="C105:G105"/>
    <mergeCell ref="C106:G106"/>
    <mergeCell ref="C108:E108"/>
    <mergeCell ref="C75:E75"/>
    <mergeCell ref="C69:G69"/>
    <mergeCell ref="C70:G70"/>
    <mergeCell ref="C71:G71"/>
    <mergeCell ref="C72:G72"/>
    <mergeCell ref="C74:E74"/>
  </mergeCells>
  <dataValidations xWindow="1029" yWindow="583" count="22">
    <dataValidation allowBlank="1" showInputMessage="1" showErrorMessage="1" promptTitle="URL" prompt="Veuillez insérer l'URL directe vers le document de référence" sqref="G37:G40 E40 E37" xr:uid="{E079451B-F0E4-4AD3-9941-BD41CD0AABAD}"/>
    <dataValidation type="whole" operator="greaterThanOrEqual" allowBlank="1" showInputMessage="1" showErrorMessage="1" errorTitle="Nombre" error="Veuillez saisir uniquement des chiffres dans cette cellule. _x000a__x000a_Si des informations supplémentaires sont appropriées, veuillez les inclure dans les colonnes appropriées à droite." sqref="E48:E49" xr:uid="{9A0805BF-02A1-4F4E-A116-0CA1CECF2F4E}">
      <formula1>1</formula1>
    </dataValidation>
    <dataValidation type="list" allowBlank="1" showInputMessage="1" showErrorMessage="1" errorTitle="Saisie erronée" error="Veuillez choisir parmi les suivants:_x000a_Oui_x000a_Non_x000a_En Partie_x000a_Sans objet_x000a_" promptTitle="Choisissez parmi les suivants" prompt="Oui_x000a_Non_x000a_En Partie_x000a_Sans objet" sqref="E54:E57 E35 E32 E28 E43:E46" xr:uid="{CE425872-3722-4945-9BB9-D513A7D33416}">
      <formula1>Simple_options_list</formula1>
    </dataValidation>
    <dataValidation type="decimal" errorStyle="warning"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aux de change/conversion" prompt="Saisir ici le taux de change  d’1 USD dans la devise indiquée ci-dessus._x000a__x000a_Si des informations supplémentaires sont pertinentes, veuillez les noter dans la section commentaires" sqref="E51" xr:uid="{204367ED-FF72-4CE6-B669-BA931B6B6E1D}">
      <formula1>0</formula1>
      <formula2>9999999999999990000</formula2>
    </dataValidation>
    <dataValidation type="whole" allowBlank="1" showInputMessage="1" showErrorMessage="1" errorTitle="Veuillez ne pas remplir" error="Veuillez ne pas remplir manuellement ces celulles" sqref="E59:E62" xr:uid="{BEBC058E-8F61-4C4D-B11D-46041E0B391F}">
      <formula1>10000</formula1>
      <formula2>50000</formula2>
    </dataValidation>
    <dataValidation type="decimal" allowBlank="1" showInputMessage="1" showErrorMessage="1" errorTitle="Veuillez ne pas modifier" sqref="E8:G8" xr:uid="{7976E308-631D-47E9-AC6A-05B221BD22C0}">
      <formula1>10000</formula1>
      <formula2>50000</formula2>
    </dataValidation>
    <dataValidation type="decimal" allowBlank="1" showInputMessage="1" showErrorMessage="1" errorTitle="Veuillez ne pas modifier" error="Veuillez ne pas modifier ces cellules" sqref="C8:D8 C73:E74 F73:G75" xr:uid="{D64B9237-40BB-4A17-AE35-69869BD025B3}">
      <formula1>10000</formula1>
      <formula2>50000</formula2>
    </dataValidation>
    <dataValidation allowBlank="1" showInputMessage="1" showErrorMessage="1" promptTitle="Saisissez la date" prompt="Saisissez la date sous un format spécifique: AAAA-MM-JJ" sqref="E36 E33" xr:uid="{2638DAC4-0C69-40FC-8E12-1AEDE5F75F1D}"/>
    <dataValidation type="textLength" allowBlank="1" showInputMessage="1" showErrorMessage="1" errorTitle="Veuillez ne pas modifier" error="Veuillez ne pas modifier ces cellules" sqref="C66:C67 F15 D18:G19 D15" xr:uid="{AD85E4FE-6EDB-40B6-992E-49A3C54868FD}">
      <formula1>10000</formula1>
      <formula2>50000</formula2>
    </dataValidation>
    <dataValidation type="whole" allowBlank="1" showInputMessage="1" showErrorMessage="1" errorTitle="Veuillez ne pas modifier" error="Veuillez ne pas modifier ces cellules" sqref="G27 G15 E15 C53:C65 C50:C51 G59:G62 C47 C15 C17:C37 C39:C45" xr:uid="{D9F471FE-21F1-4AB1-B7D7-A0A504272613}">
      <formula1>10000</formula1>
      <formula2>50000</formula2>
    </dataValidation>
    <dataValidation type="date" allowBlank="1" showInputMessage="1" showErrorMessage="1" errorTitle="Format incorrect" error="Veuillez révisez les informations selon le format spécifié: AAAA-MM-JJ" promptTitle="Saisissez la date" prompt="Saisissez la date sous un format spécifique: AAAA-MM-JJ" sqref="E25:E26 E30" xr:uid="{57157CBF-9825-4A14-AF31-0E70778760BC}">
      <formula1>36161</formula1>
      <formula2>47848</formula2>
    </dataValidation>
    <dataValidation allowBlank="1" showInputMessage="1" showErrorMessage="1" errorTitle="Invalid entry" error="_x000a_Please choose among the following:_x000a__x000a_Yes_x000a_No_x000a_Partially_x000a_Not applicable" promptTitle="URL" prompt="Veuillez insérer l'URL directe vers le document de référence" sqref="E31" xr:uid="{EB5366FF-C201-4EEC-A204-2EBDC1A5BF09}"/>
    <dataValidation type="list" allowBlank="1" showInputMessage="1" showErrorMessage="1" promptTitle="Type de déclaration" prompt="Veuillez indiquer le type de déclaration, parmi:_x000a__x000a_Divulgation systématique_x000a_Déclaration ITIE_x000a_Non disponible_x000a_Sans objet" sqref="E39" xr:uid="{2A8D8647-49D4-4C5B-BDD9-282385638C13}">
      <formula1>Reporting_options_list</formula1>
    </dataValidation>
    <dataValidation allowBlank="1" showInputMessage="1" showErrorMessage="1" promptTitle="Additional relevant files" prompt="If several files relevant to the report exist, please indicate as such here. If several, please copy this into several rows." sqref="E38" xr:uid="{098DF1B4-53AD-44A6-97D1-85C998D2E5A7}"/>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31" xr:uid="{97F0D63D-31CA-42D0-87E3-C03911A23C9E}">
      <formula1>36161</formula1>
      <formula2>47848</formula2>
    </dataValidation>
    <dataValidation allowBlank="1" showInputMessage="1" showErrorMessage="1" promptTitle="Fichiers de données (CSV, Excel…" prompt="Veuillez insérer l'URL directe dans les fichiers de données accompagnant le rapport sur le site Internet national de l'ITIE. Les fichiers de données f" sqref="E34" xr:uid="{46126CEB-AFCD-41D4-80C8-E999E679D3CE}"/>
    <dataValidation allowBlank="1" showInputMessage="1" showErrorMessage="1" promptTitle="Nom de l'entité" prompt="Veuillez insérer le nom de l'organisation, compagnie, ou agence gouvernementale" sqref="E29" xr:uid="{72F72F30-6E4D-4AB3-82D7-0F699FD184E2}"/>
    <dataValidation allowBlank="1" showInputMessage="1" showErrorMessage="1" promptTitle="URL du rapport ITIE" prompt="Veuillez insérer l'URL directe vers le Rapport ITIE (ou le dossier de rapport) sur le site Internet national de l'ITIE." sqref="E31" xr:uid="{C610838F-B63C-43DF-B40A-3ABE36EBE237}"/>
    <dataValidation type="whole" allowBlank="1" showInputMessage="1" showErrorMessage="1" errorTitle="Veuillez ne pas modifier" error="Veuillez ne pas modifier ces cellules" sqref="C69:G72" xr:uid="{EF7F0EE1-6880-4244-A51B-FE07CEDFFB27}">
      <formula1>444</formula1>
      <formula2>445</formula2>
    </dataValidation>
    <dataValidation allowBlank="1" showInputMessage="1" showErrorMessage="1" errorTitle="Veuillez ne pas modifier" error="Veuillez ne pas modifier ces cellules" sqref="C52 C48:C49 C75:E75" xr:uid="{38E40CE9-FEFE-4F50-A54C-6DD0C626715E}"/>
    <dataValidation type="whole" allowBlank="1" showInputMessage="1" showErrorMessage="1" errorTitle="Veuillez ne pas modifier" error="Veuillez ne pas modifier ces cellules" sqref="C46" xr:uid="{31FC86A6-12C9-412D-92CF-30E961EB243C}">
      <formula1>4</formula1>
      <formula2>5</formula2>
    </dataValidation>
    <dataValidation allowBlank="1" showInputMessage="1" showErrorMessage="1" promptTitle="Autre secteur" prompt="Veuillez indiquer le nom du secteur supplémentaire." sqref="E47" xr:uid="{620E60DC-2F0A-40A2-B5BB-96FCF161EE92}"/>
  </dataValidations>
  <hyperlinks>
    <hyperlink ref="C13" r:id="rId1" display="Si vous avez des questions, veuillez contacter  data@eiti.org" xr:uid="{00000000-0004-0000-0100-000012000000}"/>
    <hyperlink ref="C72:G72" r:id="rId2" display="Give us your feedback or report a conflict in the data! Write to us at  data@eiti.org" xr:uid="{2B1627D8-621C-4FBE-A497-9AFE969943B5}"/>
    <hyperlink ref="G72" r:id="rId3" display="Give us your feedback or report a conflict in the data! Write to us at  data@eiti.org" xr:uid="{6C5FFEFE-FC9C-4AD7-BE65-B9958593063A}"/>
    <hyperlink ref="E72:F72" r:id="rId4" display="Give us your feedback or report a conflict in the data! Write to us at  data@eiti.org" xr:uid="{DBEA8569-8C48-4726-9E9D-319FA97863C5}"/>
    <hyperlink ref="F72" r:id="rId5" display="Give us your feedback or report a conflict in the data! Write to us at  data@eiti.org" xr:uid="{C68DE811-3A82-40E8-AC61-102006E6BA24}"/>
    <hyperlink ref="C69:G69" r:id="rId6" display="Pour plus d’information sur l’ITIE, visitez notre site Internet  https://eiti.org" xr:uid="{128818C6-AB59-4A22-B089-A45A75B06974}"/>
    <hyperlink ref="C70:G70" r:id="rId7" display="Vous voulez en savoir plus sur votre pays ? Vérifiez si votre pays met en œuvre la Norme ITIE en visitant https://eiti.org/countries" xr:uid="{C216B62F-D79D-487C-8AFE-79B07BB1494C}"/>
    <hyperlink ref="C71:G71" r:id="rId8" display="Pour la version la plus récente des modèles de données résumées, consultez https://eiti.org/fr/document/modele-donnees-resumees-itie" xr:uid="{E59D7407-02BD-47A3-AA82-3DC5546201E2}"/>
    <hyperlink ref="C50" r:id="rId9" xr:uid="{00000000-0004-0000-0100-00000C000000}"/>
    <hyperlink ref="C53" r:id="rId10" location="r4-7" xr:uid="{00000000-0004-0000-0100-000011000000}"/>
    <hyperlink ref="C38" r:id="rId11" location="r7-2" xr:uid="{00000000-0004-0000-0100-000013000000}"/>
    <hyperlink ref="E31" r:id="rId12" xr:uid="{C4DA1FF3-EAC5-4C4E-9324-52D3E5FEF6E7}"/>
    <hyperlink ref="E40" r:id="rId13" xr:uid="{6F4D97B7-148E-40AB-BF64-5E8E2927149C}"/>
    <hyperlink ref="E52" r:id="rId14" xr:uid="{404C910C-3767-4753-8FF0-C2C6F1F83707}"/>
    <hyperlink ref="E66" r:id="rId15" xr:uid="{21FDE4A0-209D-456D-AFA5-C03D5A6479FC}"/>
  </hyperlinks>
  <pageMargins left="0.25" right="0.25" top="0.75" bottom="0.75" header="0.3" footer="0.3"/>
  <pageSetup paperSize="8" fitToHeight="0" orientation="landscape" horizontalDpi="2400" verticalDpi="2400" r:id="rId16"/>
  <drawing r:id="rId17"/>
  <legacyDrawing r:id="rId18"/>
  <extLst>
    <ext xmlns:x14="http://schemas.microsoft.com/office/spreadsheetml/2009/9/main" uri="{CCE6A557-97BC-4b89-ADB6-D9C93CAAB3DF}">
      <x14:dataValidations xmlns:xm="http://schemas.microsoft.com/office/excel/2006/main" xWindow="1029" yWindow="583" count="3">
        <x14:dataValidation type="list" allowBlank="1" showInputMessage="1" showErrorMessage="1" errorTitle="Code ISO incorrect" error="Veuillez indiquer le code-devise de la monnaie" promptTitle="code-devise de la monnaie" prompt="Saisissez les 3 lettres du code-devise de l’ISO 4217: Si vous hésitez, allez sur le site https://fr.wikipedia.org/wiki/ISO_4217" xr:uid="{12117F88-8650-4682-8675-6A4D8F8764E8}">
          <x14:formula1>
            <xm:f>Listes!$I$11:$I$168</xm:f>
          </x14:formula1>
          <xm:sqref>E50</xm:sqref>
        </x14:dataValidation>
        <x14:dataValidation type="list" allowBlank="1" showInputMessage="1" showErrorMessage="1" errorTitle="Veuillez ne pas modifier" error="Veuillez ne pas modifier ces cellules" xr:uid="{8994437C-F09C-4EA1-BEE4-0C82545E61A6}">
          <x14:formula1>
            <xm:f>'C:\Users\kr65\Downloads\SD\2.0\[Summary Data 2.0 data validation french translation.xlsm]Lists'!#REF!</xm:f>
          </x14:formula1>
          <xm:sqref>E21:E23</xm:sqref>
        </x14:dataValidation>
        <x14:dataValidation type="list" allowBlank="1" showInputMessage="1" showErrorMessage="1" promptTitle="Veuillez choisir parmi le pays" prompt="Veuillez choisir le pays parmi le menu déroulant" xr:uid="{3CD7C332-1644-486C-986B-807741657D5B}">
          <x14:formula1>
            <xm:f>Listes!$A$3:$A$246</xm:f>
          </x14:formula1>
          <xm:sqref>E20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21"/>
  <sheetViews>
    <sheetView showGridLines="0" topLeftCell="A166" zoomScale="70" zoomScaleNormal="70" workbookViewId="0">
      <selection activeCell="H106" sqref="H106"/>
    </sheetView>
  </sheetViews>
  <sheetFormatPr defaultColWidth="4" defaultRowHeight="24" customHeight="1" x14ac:dyDescent="0.35"/>
  <cols>
    <col min="1" max="1" width="4" style="17"/>
    <col min="2" max="2" width="56.54296875" style="17" customWidth="1"/>
    <col min="3" max="3" width="4" style="17"/>
    <col min="4" max="4" width="57.453125" style="17" customWidth="1"/>
    <col min="5" max="5" width="4" style="17"/>
    <col min="6" max="6" width="50.54296875" style="17" customWidth="1"/>
    <col min="7" max="7" width="4" style="17"/>
    <col min="8" max="8" width="53.81640625" style="17" customWidth="1"/>
    <col min="9" max="15" width="4" style="17"/>
    <col min="16" max="16" width="42" style="17" bestFit="1" customWidth="1"/>
    <col min="17" max="16384" width="4" style="17"/>
  </cols>
  <sheetData>
    <row r="1" spans="1:9" ht="15.75" hidden="1" customHeight="1" x14ac:dyDescent="0.35"/>
    <row r="2" spans="1:9" ht="16" hidden="1" x14ac:dyDescent="0.35">
      <c r="B2" s="18"/>
      <c r="D2" s="18"/>
      <c r="F2" s="18"/>
    </row>
    <row r="3" spans="1:9" ht="16" hidden="1" x14ac:dyDescent="0.35">
      <c r="A3" s="18"/>
      <c r="B3" s="18"/>
      <c r="D3" s="18"/>
      <c r="F3" s="18"/>
      <c r="H3" s="19" t="s">
        <v>2178</v>
      </c>
      <c r="I3" s="18"/>
    </row>
    <row r="4" spans="1:9" ht="16" hidden="1" x14ac:dyDescent="0.35">
      <c r="A4" s="18"/>
      <c r="B4" s="18"/>
      <c r="D4" s="18"/>
      <c r="F4" s="18"/>
      <c r="H4" s="19" t="str">
        <f>Introduction!G4</f>
        <v>AAAA-MM-JJ</v>
      </c>
      <c r="I4" s="18"/>
    </row>
    <row r="5" spans="1:9" ht="16" hidden="1" x14ac:dyDescent="0.35">
      <c r="A5" s="18"/>
      <c r="I5" s="18"/>
    </row>
    <row r="6" spans="1:9" ht="16" hidden="1" x14ac:dyDescent="0.35">
      <c r="A6" s="18"/>
      <c r="I6" s="18"/>
    </row>
    <row r="7" spans="1:9" ht="16" x14ac:dyDescent="0.35">
      <c r="A7" s="18"/>
      <c r="I7" s="18"/>
    </row>
    <row r="8" spans="1:9" ht="16" x14ac:dyDescent="0.35">
      <c r="A8" s="18"/>
      <c r="B8" s="154" t="s">
        <v>2225</v>
      </c>
      <c r="C8" s="83"/>
      <c r="D8" s="83"/>
      <c r="E8" s="83"/>
      <c r="F8" s="83"/>
      <c r="G8" s="83"/>
      <c r="H8" s="83"/>
      <c r="I8" s="18"/>
    </row>
    <row r="9" spans="1:9" ht="20" x14ac:dyDescent="0.35">
      <c r="A9" s="18"/>
      <c r="B9" s="82" t="s">
        <v>2179</v>
      </c>
      <c r="C9" s="83"/>
      <c r="D9" s="83"/>
      <c r="E9" s="83"/>
      <c r="F9" s="82"/>
      <c r="G9" s="83"/>
      <c r="H9" s="83"/>
      <c r="I9" s="18"/>
    </row>
    <row r="10" spans="1:9" ht="17.149999999999999" customHeight="1" x14ac:dyDescent="0.35">
      <c r="A10" s="18"/>
      <c r="B10" s="353" t="s">
        <v>2068</v>
      </c>
      <c r="C10" s="353"/>
      <c r="D10" s="353"/>
      <c r="E10" s="353"/>
      <c r="F10" s="353"/>
      <c r="G10" s="353"/>
      <c r="H10" s="353"/>
      <c r="I10" s="18"/>
    </row>
    <row r="11" spans="1:9" ht="52" customHeight="1" x14ac:dyDescent="0.35">
      <c r="A11" s="18"/>
      <c r="B11" s="352" t="s">
        <v>2226</v>
      </c>
      <c r="C11" s="352"/>
      <c r="D11" s="352"/>
      <c r="E11" s="352"/>
      <c r="F11" s="353"/>
      <c r="G11" s="353"/>
      <c r="H11" s="353"/>
      <c r="I11" s="18"/>
    </row>
    <row r="12" spans="1:9" ht="36.65" customHeight="1" x14ac:dyDescent="0.35">
      <c r="A12" s="18"/>
      <c r="B12" s="352" t="s">
        <v>2227</v>
      </c>
      <c r="C12" s="352"/>
      <c r="D12" s="352"/>
      <c r="E12" s="352"/>
      <c r="F12" s="353"/>
      <c r="G12" s="353"/>
      <c r="H12" s="353"/>
      <c r="I12" s="18"/>
    </row>
    <row r="13" spans="1:9" ht="39" customHeight="1" x14ac:dyDescent="0.35">
      <c r="A13" s="18"/>
      <c r="B13" s="352" t="s">
        <v>2228</v>
      </c>
      <c r="C13" s="352"/>
      <c r="D13" s="352"/>
      <c r="E13" s="352"/>
      <c r="F13" s="353"/>
      <c r="G13" s="353"/>
      <c r="H13" s="353"/>
      <c r="I13" s="18"/>
    </row>
    <row r="14" spans="1:9" ht="17.149999999999999" customHeight="1" x14ac:dyDescent="0.35">
      <c r="A14" s="18"/>
      <c r="B14" s="352" t="s">
        <v>2229</v>
      </c>
      <c r="C14" s="352"/>
      <c r="D14" s="352"/>
      <c r="E14" s="352"/>
      <c r="F14" s="353"/>
      <c r="G14" s="353"/>
      <c r="H14" s="353"/>
      <c r="I14" s="18"/>
    </row>
    <row r="15" spans="1:9" ht="15" customHeight="1" x14ac:dyDescent="0.4">
      <c r="A15" s="18"/>
      <c r="B15" s="358" t="s">
        <v>2230</v>
      </c>
      <c r="C15" s="359"/>
      <c r="D15" s="359"/>
      <c r="E15" s="359"/>
      <c r="F15" s="359"/>
      <c r="G15" s="359"/>
      <c r="H15" s="359"/>
      <c r="I15" s="18"/>
    </row>
    <row r="16" spans="1:9" ht="15" customHeight="1" x14ac:dyDescent="0.4">
      <c r="A16" s="18"/>
      <c r="E16" s="86"/>
      <c r="F16" s="86"/>
      <c r="G16" s="86"/>
      <c r="H16" s="86"/>
      <c r="I16" s="18"/>
    </row>
    <row r="17" spans="1:9" ht="39" customHeight="1" x14ac:dyDescent="0.35">
      <c r="A17" s="18"/>
      <c r="B17" s="269" t="s">
        <v>2379</v>
      </c>
      <c r="D17" s="155" t="s">
        <v>2069</v>
      </c>
      <c r="F17" s="156" t="s">
        <v>2231</v>
      </c>
      <c r="G17" s="64"/>
      <c r="H17" s="64"/>
      <c r="I17" s="18"/>
    </row>
    <row r="18" spans="1:9" ht="16" x14ac:dyDescent="0.35">
      <c r="A18" s="18"/>
      <c r="I18" s="18"/>
    </row>
    <row r="19" spans="1:9" ht="22.5" x14ac:dyDescent="0.35">
      <c r="A19" s="18"/>
      <c r="B19" s="157" t="s">
        <v>2232</v>
      </c>
      <c r="C19" s="18"/>
      <c r="D19" s="158"/>
      <c r="E19" s="18"/>
      <c r="F19" s="158"/>
      <c r="G19" s="18"/>
      <c r="H19" s="18"/>
      <c r="I19" s="18"/>
    </row>
    <row r="20" spans="1:9" ht="16" x14ac:dyDescent="0.35">
      <c r="A20" s="18"/>
      <c r="B20" s="66" t="s">
        <v>2233</v>
      </c>
      <c r="C20" s="18"/>
      <c r="D20" s="66"/>
      <c r="E20" s="18"/>
      <c r="F20" s="66"/>
      <c r="G20" s="18"/>
      <c r="H20" s="18"/>
      <c r="I20" s="18"/>
    </row>
    <row r="21" spans="1:9" ht="16" x14ac:dyDescent="0.35">
      <c r="A21" s="18"/>
      <c r="B21" s="68"/>
      <c r="C21" s="18"/>
      <c r="D21" s="159"/>
      <c r="E21" s="18"/>
      <c r="F21" s="159"/>
      <c r="G21" s="18"/>
      <c r="H21" s="18"/>
      <c r="I21" s="18"/>
    </row>
    <row r="22" spans="1:9" ht="19" customHeight="1" x14ac:dyDescent="0.35">
      <c r="A22" s="18"/>
      <c r="B22" s="160" t="s">
        <v>2234</v>
      </c>
      <c r="C22" s="161"/>
      <c r="D22" s="160" t="s">
        <v>2235</v>
      </c>
      <c r="E22" s="161"/>
      <c r="F22" s="160" t="s">
        <v>2236</v>
      </c>
      <c r="G22" s="161"/>
      <c r="H22" s="162" t="s">
        <v>2237</v>
      </c>
      <c r="I22" s="18"/>
    </row>
    <row r="23" spans="1:9" ht="19" customHeight="1" x14ac:dyDescent="0.35">
      <c r="A23" s="18"/>
      <c r="B23" s="163" t="s">
        <v>2238</v>
      </c>
      <c r="C23" s="121"/>
      <c r="D23" s="164"/>
      <c r="E23" s="121"/>
      <c r="F23" s="164"/>
      <c r="G23" s="121"/>
      <c r="H23" s="165"/>
      <c r="I23" s="18"/>
    </row>
    <row r="24" spans="1:9" ht="16" x14ac:dyDescent="0.35">
      <c r="A24" s="18"/>
      <c r="B24" s="166" t="s">
        <v>2239</v>
      </c>
      <c r="C24" s="121"/>
      <c r="D24" s="167"/>
      <c r="E24" s="121"/>
      <c r="F24" s="167"/>
      <c r="G24" s="121"/>
      <c r="H24" s="168"/>
      <c r="I24" s="18"/>
    </row>
    <row r="25" spans="1:9" ht="16" x14ac:dyDescent="0.35">
      <c r="A25" s="18"/>
      <c r="B25" s="169" t="s">
        <v>2240</v>
      </c>
      <c r="C25" s="121"/>
      <c r="D25" s="278" t="s">
        <v>1491</v>
      </c>
      <c r="E25" s="121"/>
      <c r="F25" s="278" t="s">
        <v>2554</v>
      </c>
      <c r="G25" s="121"/>
      <c r="H25" s="168"/>
      <c r="I25" s="18"/>
    </row>
    <row r="26" spans="1:9" ht="16" x14ac:dyDescent="0.35">
      <c r="A26" s="18"/>
      <c r="B26" s="169" t="s">
        <v>2241</v>
      </c>
      <c r="C26" s="121"/>
      <c r="D26" s="278" t="s">
        <v>1491</v>
      </c>
      <c r="E26" s="121"/>
      <c r="F26" s="278" t="s">
        <v>2556</v>
      </c>
      <c r="G26" s="121"/>
      <c r="H26" s="168"/>
      <c r="I26" s="18"/>
    </row>
    <row r="27" spans="1:9" ht="16" x14ac:dyDescent="0.35">
      <c r="A27" s="18"/>
      <c r="B27" s="169" t="s">
        <v>2531</v>
      </c>
      <c r="C27" s="121"/>
      <c r="D27" s="278" t="s">
        <v>1491</v>
      </c>
      <c r="E27" s="121"/>
      <c r="F27" s="278" t="s">
        <v>2557</v>
      </c>
      <c r="G27" s="121"/>
      <c r="H27" s="168"/>
      <c r="I27" s="18"/>
    </row>
    <row r="28" spans="1:9" ht="16" x14ac:dyDescent="0.35">
      <c r="A28" s="18"/>
      <c r="B28" s="170" t="s">
        <v>2242</v>
      </c>
      <c r="C28" s="121"/>
      <c r="D28" s="279" t="s">
        <v>1491</v>
      </c>
      <c r="E28" s="121"/>
      <c r="F28" s="279" t="s">
        <v>2558</v>
      </c>
      <c r="G28" s="121"/>
      <c r="H28" s="171"/>
      <c r="I28" s="18"/>
    </row>
    <row r="29" spans="1:9" ht="15" customHeight="1" x14ac:dyDescent="0.35">
      <c r="A29" s="18"/>
      <c r="B29" s="172"/>
      <c r="C29" s="121"/>
      <c r="D29" s="173"/>
      <c r="E29" s="121"/>
      <c r="F29" s="173"/>
      <c r="G29" s="121"/>
      <c r="H29" s="121"/>
      <c r="I29" s="18"/>
    </row>
    <row r="30" spans="1:9" ht="16" x14ac:dyDescent="0.35">
      <c r="A30" s="18"/>
      <c r="B30" s="163" t="s">
        <v>2243</v>
      </c>
      <c r="C30" s="121"/>
      <c r="D30" s="164"/>
      <c r="E30" s="121"/>
      <c r="F30" s="164"/>
      <c r="G30" s="121"/>
      <c r="H30" s="165"/>
      <c r="I30" s="18"/>
    </row>
    <row r="31" spans="1:9" ht="16" x14ac:dyDescent="0.35">
      <c r="A31" s="18"/>
      <c r="B31" s="166" t="s">
        <v>2239</v>
      </c>
      <c r="C31" s="121"/>
      <c r="D31" s="167"/>
      <c r="E31" s="121"/>
      <c r="F31" s="167"/>
      <c r="G31" s="121"/>
      <c r="H31" s="168"/>
      <c r="I31" s="18"/>
    </row>
    <row r="32" spans="1:9" ht="16" x14ac:dyDescent="0.35">
      <c r="A32" s="18"/>
      <c r="B32" s="169" t="s">
        <v>2244</v>
      </c>
      <c r="C32" s="121"/>
      <c r="D32" s="278" t="s">
        <v>1491</v>
      </c>
      <c r="E32" s="121"/>
      <c r="F32" s="278" t="s">
        <v>2559</v>
      </c>
      <c r="G32" s="121"/>
      <c r="H32" s="168"/>
      <c r="I32" s="18"/>
    </row>
    <row r="33" spans="1:9" ht="16" x14ac:dyDescent="0.35">
      <c r="A33" s="174"/>
      <c r="B33" s="175" t="s">
        <v>2245</v>
      </c>
      <c r="C33" s="176"/>
      <c r="D33" s="278" t="s">
        <v>1504</v>
      </c>
      <c r="E33" s="121"/>
      <c r="F33" s="278" t="s">
        <v>2560</v>
      </c>
      <c r="G33" s="121"/>
      <c r="H33" s="168"/>
      <c r="I33" s="18"/>
    </row>
    <row r="34" spans="1:9" ht="16" x14ac:dyDescent="0.35">
      <c r="A34" s="18"/>
      <c r="B34" s="169" t="s">
        <v>2246</v>
      </c>
      <c r="C34" s="121"/>
      <c r="D34" s="278" t="s">
        <v>1491</v>
      </c>
      <c r="E34" s="121"/>
      <c r="F34" s="278" t="s">
        <v>2559</v>
      </c>
      <c r="G34" s="121"/>
      <c r="H34" s="168"/>
      <c r="I34" s="18"/>
    </row>
    <row r="35" spans="1:9" ht="16" x14ac:dyDescent="0.35">
      <c r="A35" s="18"/>
      <c r="B35" s="177" t="s">
        <v>2245</v>
      </c>
      <c r="C35" s="176"/>
      <c r="D35" s="278" t="s">
        <v>1504</v>
      </c>
      <c r="E35" s="121"/>
      <c r="F35" s="278" t="s">
        <v>2560</v>
      </c>
      <c r="G35" s="121"/>
      <c r="H35" s="168"/>
      <c r="I35" s="18"/>
    </row>
    <row r="36" spans="1:9" ht="16" x14ac:dyDescent="0.35">
      <c r="A36" s="18"/>
      <c r="B36" s="169" t="s">
        <v>2247</v>
      </c>
      <c r="C36" s="121"/>
      <c r="D36" s="278" t="s">
        <v>1498</v>
      </c>
      <c r="E36" s="121"/>
      <c r="F36" s="278" t="s">
        <v>2559</v>
      </c>
      <c r="G36" s="121"/>
      <c r="H36" s="168"/>
      <c r="I36" s="18"/>
    </row>
    <row r="37" spans="1:9" ht="16" x14ac:dyDescent="0.35">
      <c r="A37" s="18"/>
      <c r="B37" s="178" t="s">
        <v>2248</v>
      </c>
      <c r="C37" s="176"/>
      <c r="D37" s="279">
        <v>27</v>
      </c>
      <c r="E37" s="121"/>
      <c r="F37" s="279" t="s">
        <v>2559</v>
      </c>
      <c r="G37" s="121"/>
      <c r="H37" s="168" t="s">
        <v>2561</v>
      </c>
      <c r="I37" s="18"/>
    </row>
    <row r="38" spans="1:9" ht="16" x14ac:dyDescent="0.35">
      <c r="A38" s="18"/>
      <c r="B38" s="179"/>
      <c r="C38" s="121"/>
      <c r="D38" s="173"/>
      <c r="E38" s="121"/>
      <c r="F38" s="173"/>
      <c r="G38" s="121"/>
      <c r="H38" s="180"/>
      <c r="I38" s="18"/>
    </row>
    <row r="39" spans="1:9" ht="16" x14ac:dyDescent="0.35">
      <c r="A39" s="18"/>
      <c r="B39" s="163" t="s">
        <v>2249</v>
      </c>
      <c r="C39" s="121"/>
      <c r="D39" s="181"/>
      <c r="E39" s="121"/>
      <c r="F39" s="181"/>
      <c r="G39" s="121"/>
      <c r="H39" s="165"/>
      <c r="I39" s="18"/>
    </row>
    <row r="40" spans="1:9" ht="16" x14ac:dyDescent="0.35">
      <c r="A40" s="18"/>
      <c r="B40" s="166" t="s">
        <v>2250</v>
      </c>
      <c r="C40" s="121"/>
      <c r="D40" s="278" t="s">
        <v>2555</v>
      </c>
      <c r="E40" s="121"/>
      <c r="F40" s="317" t="s">
        <v>2562</v>
      </c>
      <c r="G40" s="121"/>
      <c r="H40" s="168"/>
      <c r="I40" s="18"/>
    </row>
    <row r="41" spans="1:9" ht="16" x14ac:dyDescent="0.35">
      <c r="A41" s="18"/>
      <c r="B41" s="184" t="s">
        <v>2251</v>
      </c>
      <c r="C41" s="121"/>
      <c r="D41" s="279" t="s">
        <v>1491</v>
      </c>
      <c r="E41" s="121"/>
      <c r="F41" s="279" t="s">
        <v>2563</v>
      </c>
      <c r="G41" s="121"/>
      <c r="H41" s="171"/>
      <c r="I41" s="18"/>
    </row>
    <row r="42" spans="1:9" ht="16" x14ac:dyDescent="0.35">
      <c r="A42" s="18"/>
      <c r="B42" s="172"/>
      <c r="C42" s="121"/>
      <c r="D42" s="173"/>
      <c r="E42" s="121"/>
      <c r="F42" s="173"/>
      <c r="G42" s="121"/>
      <c r="H42" s="121"/>
      <c r="I42" s="18"/>
    </row>
    <row r="43" spans="1:9" ht="16" x14ac:dyDescent="0.35">
      <c r="A43" s="18"/>
      <c r="B43" s="163" t="s">
        <v>2252</v>
      </c>
      <c r="C43" s="121"/>
      <c r="D43" s="181"/>
      <c r="E43" s="121"/>
      <c r="F43" s="181"/>
      <c r="G43" s="121"/>
      <c r="H43" s="165"/>
      <c r="I43" s="18"/>
    </row>
    <row r="44" spans="1:9" ht="16" x14ac:dyDescent="0.35">
      <c r="A44" s="18"/>
      <c r="B44" s="166" t="s">
        <v>2253</v>
      </c>
      <c r="C44" s="121"/>
      <c r="D44" s="278" t="s">
        <v>1491</v>
      </c>
      <c r="E44" s="121"/>
      <c r="F44" s="318" t="s">
        <v>2564</v>
      </c>
      <c r="G44" s="121"/>
      <c r="H44" s="168"/>
      <c r="I44" s="18"/>
    </row>
    <row r="45" spans="1:9" ht="28" x14ac:dyDescent="0.35">
      <c r="A45" s="18"/>
      <c r="B45" s="169" t="s">
        <v>2254</v>
      </c>
      <c r="C45" s="121"/>
      <c r="D45" s="278" t="s">
        <v>1504</v>
      </c>
      <c r="E45" s="121"/>
      <c r="F45" s="278" t="s">
        <v>2565</v>
      </c>
      <c r="G45" s="121"/>
      <c r="H45" s="168"/>
      <c r="I45" s="18"/>
    </row>
    <row r="46" spans="1:9" ht="16" x14ac:dyDescent="0.35">
      <c r="A46" s="18"/>
      <c r="B46" s="166" t="s">
        <v>2255</v>
      </c>
      <c r="C46" s="121"/>
      <c r="D46" s="278" t="s">
        <v>1504</v>
      </c>
      <c r="E46" s="121"/>
      <c r="F46" s="278" t="str">
        <f>IF(D46=Listes!$K$4,"&lt; Indiquez l'URL de la source &gt;",IF(D46=Listes!$K$5,"&lt; Référence de la section dans le Rapport ITIE ou URL&gt;",IF(D46=Listes!$K$6,"&lt; Référence de la non-applicabilité &gt;","")))</f>
        <v/>
      </c>
      <c r="G46" s="121"/>
      <c r="H46" s="168"/>
      <c r="I46" s="18"/>
    </row>
    <row r="47" spans="1:9" ht="16" x14ac:dyDescent="0.35">
      <c r="A47" s="18"/>
      <c r="B47" s="184" t="s">
        <v>2256</v>
      </c>
      <c r="C47" s="121"/>
      <c r="D47" s="279" t="s">
        <v>1504</v>
      </c>
      <c r="E47" s="121"/>
      <c r="F47" s="279" t="str">
        <f>IF(D47=Listes!$K$4,"&lt; Indiquez l'URL de la source &gt;",IF(D47=Listes!$K$5,"&lt; Référence de la section dans le Rapport ITIE ou URL&gt;",IF(D47=Listes!$K$6,"&lt; Référence de la non-applicabilité &gt;","")))</f>
        <v/>
      </c>
      <c r="G47" s="121"/>
      <c r="H47" s="171"/>
      <c r="I47" s="18"/>
    </row>
    <row r="48" spans="1:9" ht="16" x14ac:dyDescent="0.35">
      <c r="A48" s="18"/>
      <c r="B48" s="172"/>
      <c r="C48" s="121"/>
      <c r="D48" s="173"/>
      <c r="E48" s="121"/>
      <c r="F48" s="173"/>
      <c r="G48" s="121"/>
      <c r="H48" s="121"/>
      <c r="I48" s="18"/>
    </row>
    <row r="49" spans="1:9" ht="16" x14ac:dyDescent="0.35">
      <c r="A49" s="18"/>
      <c r="B49" s="163" t="s">
        <v>2257</v>
      </c>
      <c r="C49" s="121"/>
      <c r="D49" s="183"/>
      <c r="E49" s="121"/>
      <c r="F49" s="183"/>
      <c r="G49" s="121"/>
      <c r="H49" s="165"/>
      <c r="I49" s="18"/>
    </row>
    <row r="50" spans="1:9" ht="16" x14ac:dyDescent="0.35">
      <c r="A50" s="18"/>
      <c r="B50" s="166" t="s">
        <v>2258</v>
      </c>
      <c r="C50" s="121"/>
      <c r="D50" s="278" t="s">
        <v>1504</v>
      </c>
      <c r="E50" s="121"/>
      <c r="F50" s="278" t="str">
        <f>IF(D52=Listes!$K$4,"&lt; Indiquez l'URL de la source &gt;",IF(D50=Listes!$K$5,"&lt; Référence de la section dans le Rapport ITIE ou URL&gt;",IF(D50=Listes!$K$6,"&lt; Référence de la non-applicabilité &gt;","")))</f>
        <v/>
      </c>
      <c r="G50" s="121"/>
      <c r="H50" s="168"/>
      <c r="I50" s="18"/>
    </row>
    <row r="51" spans="1:9" ht="16" x14ac:dyDescent="0.35">
      <c r="A51" s="18"/>
      <c r="B51" s="169" t="s">
        <v>2259</v>
      </c>
      <c r="C51" s="121"/>
      <c r="D51" s="278" t="s">
        <v>1491</v>
      </c>
      <c r="E51" s="121"/>
      <c r="F51" s="278" t="s">
        <v>2566</v>
      </c>
      <c r="G51" s="121"/>
      <c r="H51" s="168"/>
      <c r="I51" s="18"/>
    </row>
    <row r="52" spans="1:9" ht="16" x14ac:dyDescent="0.35">
      <c r="A52" s="18"/>
      <c r="B52" s="184" t="s">
        <v>2260</v>
      </c>
      <c r="C52" s="121"/>
      <c r="D52" s="279" t="s">
        <v>1504</v>
      </c>
      <c r="E52" s="121"/>
      <c r="F52" s="279" t="str">
        <f>IF(D52="&lt; nom du registre &gt;","&lt; Indiquez l'URL de la source &gt;",IF(D52=Listes!$K$5,"&lt; Référence de la section dans le Rapport ITIE ou URL&gt;",IF(D52=Listes!$K$6,"&lt; Référence de la non-applicabilité &gt;","")))</f>
        <v/>
      </c>
      <c r="G52" s="121"/>
      <c r="H52" s="171"/>
      <c r="I52" s="18"/>
    </row>
    <row r="53" spans="1:9" ht="16" x14ac:dyDescent="0.35">
      <c r="A53" s="18"/>
      <c r="B53" s="172"/>
      <c r="C53" s="121"/>
      <c r="D53" s="173"/>
      <c r="E53" s="121"/>
      <c r="F53" s="173"/>
      <c r="G53" s="121"/>
      <c r="H53" s="121"/>
      <c r="I53" s="18"/>
    </row>
    <row r="54" spans="1:9" ht="16" x14ac:dyDescent="0.35">
      <c r="A54" s="18"/>
      <c r="B54" s="163" t="s">
        <v>2261</v>
      </c>
      <c r="C54" s="121"/>
      <c r="D54" s="183"/>
      <c r="E54" s="121"/>
      <c r="F54" s="183"/>
      <c r="G54" s="121"/>
      <c r="H54" s="165"/>
      <c r="I54" s="18"/>
    </row>
    <row r="55" spans="1:9" ht="28" x14ac:dyDescent="0.35">
      <c r="A55" s="18"/>
      <c r="B55" s="185" t="s">
        <v>2262</v>
      </c>
      <c r="C55" s="121"/>
      <c r="D55" s="278" t="s">
        <v>1491</v>
      </c>
      <c r="E55" s="121"/>
      <c r="F55" s="278" t="str">
        <f>IF(D55=Listes!$K$4,"&lt; Indiquez l'URL de la source &gt;",IF(D55=Listes!$K$5,"&lt; Référence de la section dans le Rapport ITIE ou URL&gt;",IF(D55=Listes!$K$6,"&lt; Référence de la non-applicabilité &gt;","")))</f>
        <v>&lt; Référence de la section dans le Rapport ITIE ou URL&gt;</v>
      </c>
      <c r="G55" s="121"/>
      <c r="H55" s="168"/>
      <c r="I55" s="18"/>
    </row>
    <row r="56" spans="1:9" ht="42" x14ac:dyDescent="0.35">
      <c r="A56" s="18"/>
      <c r="B56" s="186" t="s">
        <v>2132</v>
      </c>
      <c r="C56" s="121"/>
      <c r="D56" s="278" t="s">
        <v>2555</v>
      </c>
      <c r="E56" s="121"/>
      <c r="F56" s="317" t="s">
        <v>2567</v>
      </c>
      <c r="G56" s="121"/>
      <c r="H56" s="168"/>
      <c r="I56" s="18"/>
    </row>
    <row r="57" spans="1:9" ht="42" x14ac:dyDescent="0.35">
      <c r="A57" s="18"/>
      <c r="B57" s="186" t="s">
        <v>2132</v>
      </c>
      <c r="C57" s="121"/>
      <c r="D57" s="278" t="s">
        <v>2555</v>
      </c>
      <c r="E57" s="121"/>
      <c r="F57" s="317" t="s">
        <v>2568</v>
      </c>
      <c r="G57" s="121"/>
      <c r="H57" s="168"/>
      <c r="I57" s="18"/>
    </row>
    <row r="58" spans="1:9" ht="28" x14ac:dyDescent="0.35">
      <c r="A58" s="18"/>
      <c r="B58" s="186" t="s">
        <v>2131</v>
      </c>
      <c r="C58" s="121"/>
      <c r="D58" s="278" t="s">
        <v>2555</v>
      </c>
      <c r="E58" s="121"/>
      <c r="F58" s="317" t="s">
        <v>2569</v>
      </c>
      <c r="G58" s="121"/>
      <c r="H58" s="168"/>
      <c r="I58" s="18"/>
    </row>
    <row r="59" spans="1:9" ht="28" x14ac:dyDescent="0.35">
      <c r="A59" s="18"/>
      <c r="B59" s="187" t="s">
        <v>2131</v>
      </c>
      <c r="C59" s="121"/>
      <c r="D59" s="279" t="s">
        <v>1504</v>
      </c>
      <c r="E59" s="121"/>
      <c r="F59" s="279" t="s">
        <v>2570</v>
      </c>
      <c r="G59" s="121"/>
      <c r="H59" s="171"/>
      <c r="I59" s="18"/>
    </row>
    <row r="60" spans="1:9" ht="16" x14ac:dyDescent="0.35">
      <c r="A60" s="18"/>
      <c r="B60" s="172"/>
      <c r="C60" s="121"/>
      <c r="D60" s="173"/>
      <c r="E60" s="121"/>
      <c r="F60" s="173"/>
      <c r="G60" s="121"/>
      <c r="H60" s="121"/>
      <c r="I60" s="18"/>
    </row>
    <row r="61" spans="1:9" ht="16" x14ac:dyDescent="0.35">
      <c r="A61" s="18"/>
      <c r="B61" s="163" t="s">
        <v>2263</v>
      </c>
      <c r="C61" s="121"/>
      <c r="D61" s="183"/>
      <c r="E61" s="121"/>
      <c r="F61" s="183"/>
      <c r="G61" s="121"/>
      <c r="H61" s="165"/>
      <c r="I61" s="18"/>
    </row>
    <row r="62" spans="1:9" ht="28" x14ac:dyDescent="0.35">
      <c r="A62" s="18"/>
      <c r="B62" s="182" t="s">
        <v>2095</v>
      </c>
      <c r="C62" s="121"/>
      <c r="D62" s="279" t="s">
        <v>1491</v>
      </c>
      <c r="E62" s="121"/>
      <c r="F62" s="279" t="s">
        <v>2571</v>
      </c>
      <c r="G62" s="121"/>
      <c r="H62" s="171"/>
      <c r="I62" s="18"/>
    </row>
    <row r="63" spans="1:9" ht="16" x14ac:dyDescent="0.35">
      <c r="A63" s="18"/>
      <c r="B63" s="172"/>
      <c r="C63" s="121"/>
      <c r="D63" s="173"/>
      <c r="E63" s="121"/>
      <c r="F63" s="173"/>
      <c r="G63" s="121"/>
      <c r="H63" s="121"/>
      <c r="I63" s="18"/>
    </row>
    <row r="64" spans="1:9" ht="16" x14ac:dyDescent="0.35">
      <c r="A64" s="18"/>
      <c r="B64" s="163" t="s">
        <v>2264</v>
      </c>
      <c r="C64" s="121"/>
      <c r="D64" s="183"/>
      <c r="E64" s="121"/>
      <c r="F64" s="183"/>
      <c r="G64" s="121"/>
      <c r="H64" s="165"/>
      <c r="I64" s="18"/>
    </row>
    <row r="65" spans="1:9" ht="16" x14ac:dyDescent="0.35">
      <c r="A65" s="18"/>
      <c r="B65" s="306" t="s">
        <v>2534</v>
      </c>
      <c r="C65" s="121"/>
      <c r="D65" s="305"/>
      <c r="E65" s="121"/>
      <c r="F65" s="305"/>
      <c r="G65" s="121"/>
      <c r="H65" s="168"/>
      <c r="I65" s="18"/>
    </row>
    <row r="66" spans="1:9" ht="16" x14ac:dyDescent="0.35">
      <c r="A66" s="18"/>
      <c r="B66" s="185" t="s">
        <v>2265</v>
      </c>
      <c r="C66" s="121"/>
      <c r="D66" s="278" t="s">
        <v>1491</v>
      </c>
      <c r="E66" s="121"/>
      <c r="F66" s="278" t="s">
        <v>2573</v>
      </c>
      <c r="G66" s="121"/>
      <c r="H66" s="168"/>
      <c r="I66" s="18"/>
    </row>
    <row r="67" spans="1:9" ht="16" x14ac:dyDescent="0.35">
      <c r="A67" s="18"/>
      <c r="B67" s="185" t="s">
        <v>2266</v>
      </c>
      <c r="C67" s="121"/>
      <c r="D67" s="278" t="s">
        <v>1491</v>
      </c>
      <c r="E67" s="121"/>
      <c r="F67" s="278" t="s">
        <v>2573</v>
      </c>
      <c r="G67" s="121"/>
      <c r="H67" s="168"/>
      <c r="I67" s="18"/>
    </row>
    <row r="68" spans="1:9" ht="16" x14ac:dyDescent="0.35">
      <c r="A68" s="18"/>
      <c r="B68" s="304" t="s">
        <v>2492</v>
      </c>
      <c r="C68" s="121"/>
      <c r="D68" s="321">
        <v>1873611.4029999999</v>
      </c>
      <c r="E68" s="121"/>
      <c r="F68" s="278" t="s">
        <v>2267</v>
      </c>
      <c r="G68" s="121"/>
      <c r="H68" s="168" t="s">
        <v>2742</v>
      </c>
      <c r="I68" s="18"/>
    </row>
    <row r="69" spans="1:9" ht="16" x14ac:dyDescent="0.35">
      <c r="A69" s="18"/>
      <c r="B69" s="186" t="str">
        <f>LEFT(B68,SEARCH(",",B68))&amp;" valeur"</f>
        <v>Pétrole brut (2709), valeur</v>
      </c>
      <c r="C69" s="121"/>
      <c r="D69" s="321">
        <v>826818846</v>
      </c>
      <c r="E69" s="121"/>
      <c r="F69" s="278" t="s">
        <v>1466</v>
      </c>
      <c r="G69" s="121"/>
      <c r="H69" s="168"/>
      <c r="I69" s="18"/>
    </row>
    <row r="70" spans="1:9" ht="16" x14ac:dyDescent="0.35">
      <c r="A70" s="18"/>
      <c r="B70" s="304" t="s">
        <v>2456</v>
      </c>
      <c r="C70" s="121"/>
      <c r="D70" s="321">
        <v>1822391.27</v>
      </c>
      <c r="E70" s="121"/>
      <c r="F70" s="278" t="s">
        <v>2267</v>
      </c>
      <c r="G70" s="121"/>
      <c r="H70" s="328" t="s">
        <v>2743</v>
      </c>
      <c r="I70" s="18"/>
    </row>
    <row r="71" spans="1:9" ht="16" x14ac:dyDescent="0.35">
      <c r="A71" s="18"/>
      <c r="B71" s="186" t="str">
        <f>LEFT(B70,SEARCH(",",B70))&amp;" valeur"</f>
        <v>Gaz naturel (2711), valeur</v>
      </c>
      <c r="C71" s="121"/>
      <c r="D71" s="321">
        <v>408357497.99999994</v>
      </c>
      <c r="E71" s="121"/>
      <c r="F71" s="278" t="s">
        <v>1466</v>
      </c>
      <c r="G71" s="121"/>
      <c r="H71" s="168"/>
      <c r="I71" s="18"/>
    </row>
    <row r="72" spans="1:9" ht="16" x14ac:dyDescent="0.35">
      <c r="A72" s="18"/>
      <c r="B72" s="304" t="s">
        <v>2490</v>
      </c>
      <c r="C72" s="121"/>
      <c r="D72" s="321">
        <v>24.456</v>
      </c>
      <c r="E72" s="121"/>
      <c r="F72" s="278" t="s">
        <v>2123</v>
      </c>
      <c r="G72" s="121"/>
      <c r="H72" s="168"/>
      <c r="I72" s="18"/>
    </row>
    <row r="73" spans="1:9" ht="28" x14ac:dyDescent="0.35">
      <c r="A73" s="18"/>
      <c r="B73" s="186" t="str">
        <f>LEFT(B72,SEARCH(",",B72))&amp;" valeur"</f>
        <v>Or (7108), valeur</v>
      </c>
      <c r="C73" s="121"/>
      <c r="D73" s="321">
        <v>452326000000</v>
      </c>
      <c r="E73" s="121"/>
      <c r="F73" s="278" t="s">
        <v>1172</v>
      </c>
      <c r="G73" s="121"/>
      <c r="H73" s="323" t="s">
        <v>2576</v>
      </c>
      <c r="I73" s="18"/>
    </row>
    <row r="74" spans="1:9" ht="16" x14ac:dyDescent="0.35">
      <c r="A74" s="18"/>
      <c r="B74" s="304" t="s">
        <v>2488</v>
      </c>
      <c r="C74" s="121"/>
      <c r="D74" s="321">
        <v>889585</v>
      </c>
      <c r="E74" s="121"/>
      <c r="F74" s="278" t="s">
        <v>2123</v>
      </c>
      <c r="G74" s="121"/>
      <c r="H74" s="168"/>
      <c r="I74" s="18"/>
    </row>
    <row r="75" spans="1:9" ht="28" x14ac:dyDescent="0.35">
      <c r="A75" s="18"/>
      <c r="B75" s="186" t="str">
        <f>LEFT(B74,SEARCH(",",B74))&amp;" valeur"</f>
        <v>Nickel (2604), valeur</v>
      </c>
      <c r="C75" s="121"/>
      <c r="D75" s="321">
        <v>8735000000</v>
      </c>
      <c r="E75" s="121"/>
      <c r="F75" s="278" t="s">
        <v>1172</v>
      </c>
      <c r="G75" s="121"/>
      <c r="H75" s="323" t="s">
        <v>2576</v>
      </c>
      <c r="I75" s="18"/>
    </row>
    <row r="76" spans="1:9" ht="16" x14ac:dyDescent="0.35">
      <c r="A76" s="18"/>
      <c r="B76" s="304" t="s">
        <v>2476</v>
      </c>
      <c r="C76" s="121"/>
      <c r="D76" s="321">
        <v>930959</v>
      </c>
      <c r="E76" s="121"/>
      <c r="F76" s="278" t="s">
        <v>2123</v>
      </c>
      <c r="G76" s="121"/>
      <c r="H76" s="168"/>
      <c r="I76" s="18"/>
    </row>
    <row r="77" spans="1:9" ht="28" x14ac:dyDescent="0.35">
      <c r="A77" s="18"/>
      <c r="B77" s="186" t="str">
        <f>LEFT(B76,SEARCH(",",B76))&amp;" valeur"</f>
        <v>Manganèse (2602), valeur</v>
      </c>
      <c r="C77" s="121"/>
      <c r="D77" s="321">
        <v>51349000000</v>
      </c>
      <c r="E77" s="121"/>
      <c r="F77" s="278" t="s">
        <v>1172</v>
      </c>
      <c r="G77" s="121"/>
      <c r="H77" s="323" t="s">
        <v>2576</v>
      </c>
      <c r="I77" s="18"/>
    </row>
    <row r="78" spans="1:9" ht="16" x14ac:dyDescent="0.35">
      <c r="A78" s="18"/>
      <c r="B78" s="304" t="s">
        <v>2440</v>
      </c>
      <c r="C78" s="121"/>
      <c r="D78" s="321">
        <v>5678</v>
      </c>
      <c r="E78" s="121"/>
      <c r="F78" s="278" t="s">
        <v>2575</v>
      </c>
      <c r="G78" s="121"/>
      <c r="H78" s="168"/>
      <c r="I78" s="18"/>
    </row>
    <row r="79" spans="1:9" ht="16" x14ac:dyDescent="0.35">
      <c r="A79" s="18"/>
      <c r="B79" s="187" t="str">
        <f>LEFT(B78,SEARCH(",",B78))&amp;" valeur"</f>
        <v>Diamants (7102), valeur</v>
      </c>
      <c r="C79" s="121"/>
      <c r="D79" s="322">
        <v>766360000</v>
      </c>
      <c r="E79" s="121"/>
      <c r="F79" s="279" t="s">
        <v>1172</v>
      </c>
      <c r="G79" s="121"/>
      <c r="H79" s="168"/>
      <c r="I79" s="18"/>
    </row>
    <row r="80" spans="1:9" ht="16" x14ac:dyDescent="0.35">
      <c r="A80" s="18"/>
      <c r="B80" s="172"/>
      <c r="C80" s="121"/>
      <c r="D80" s="173"/>
      <c r="E80" s="121"/>
      <c r="F80" s="173"/>
      <c r="G80" s="121"/>
      <c r="H80" s="121"/>
      <c r="I80" s="18"/>
    </row>
    <row r="81" spans="1:9" ht="16" x14ac:dyDescent="0.35">
      <c r="A81" s="18"/>
      <c r="B81" s="163" t="s">
        <v>2268</v>
      </c>
      <c r="C81" s="121"/>
      <c r="D81" s="183"/>
      <c r="E81" s="121"/>
      <c r="F81" s="183"/>
      <c r="G81" s="121"/>
      <c r="H81" s="165"/>
      <c r="I81" s="18"/>
    </row>
    <row r="82" spans="1:9" ht="16" x14ac:dyDescent="0.35">
      <c r="A82" s="18"/>
      <c r="B82" s="185" t="s">
        <v>2269</v>
      </c>
      <c r="C82" s="121"/>
      <c r="D82" s="278" t="s">
        <v>1491</v>
      </c>
      <c r="E82" s="121"/>
      <c r="F82" s="278" t="s">
        <v>2577</v>
      </c>
      <c r="G82" s="121"/>
      <c r="H82" s="168"/>
      <c r="I82" s="18"/>
    </row>
    <row r="83" spans="1:9" ht="16" x14ac:dyDescent="0.35">
      <c r="A83" s="18"/>
      <c r="B83" s="185" t="s">
        <v>2270</v>
      </c>
      <c r="C83" s="121"/>
      <c r="D83" s="278" t="s">
        <v>1491</v>
      </c>
      <c r="E83" s="121"/>
      <c r="F83" s="278" t="s">
        <v>2577</v>
      </c>
      <c r="G83" s="121"/>
      <c r="H83" s="168"/>
      <c r="I83" s="18"/>
    </row>
    <row r="84" spans="1:9" ht="16" x14ac:dyDescent="0.35">
      <c r="A84" s="18"/>
      <c r="B84" s="304" t="s">
        <v>2492</v>
      </c>
      <c r="C84" s="121"/>
      <c r="D84" s="321">
        <v>1284681.548</v>
      </c>
      <c r="E84" s="121"/>
      <c r="F84" s="278" t="s">
        <v>2267</v>
      </c>
      <c r="G84" s="121"/>
      <c r="H84" s="168" t="s">
        <v>2744</v>
      </c>
      <c r="I84" s="18"/>
    </row>
    <row r="85" spans="1:9" ht="16" x14ac:dyDescent="0.35">
      <c r="A85" s="18"/>
      <c r="B85" s="186" t="str">
        <f>LEFT(B84,SEARCH(",",B84))&amp;" valeur"</f>
        <v>Pétrole brut (2709), valeur</v>
      </c>
      <c r="C85" s="121"/>
      <c r="D85" s="321">
        <v>556109273</v>
      </c>
      <c r="E85" s="121"/>
      <c r="F85" s="278" t="s">
        <v>1466</v>
      </c>
      <c r="G85" s="121"/>
      <c r="H85" s="168"/>
      <c r="I85" s="18"/>
    </row>
    <row r="86" spans="1:9" ht="16" x14ac:dyDescent="0.35">
      <c r="A86" s="18"/>
      <c r="B86" s="304" t="s">
        <v>2490</v>
      </c>
      <c r="C86" s="121"/>
      <c r="D86" s="321">
        <v>21.875</v>
      </c>
      <c r="E86" s="121"/>
      <c r="F86" s="278" t="s">
        <v>2123</v>
      </c>
      <c r="G86" s="121"/>
      <c r="H86" s="168"/>
      <c r="I86" s="18"/>
    </row>
    <row r="87" spans="1:9" ht="28" x14ac:dyDescent="0.35">
      <c r="A87" s="18"/>
      <c r="B87" s="186" t="str">
        <f>LEFT(B86,SEARCH(",",B86))&amp;" valeur"</f>
        <v>Or (7108), valeur</v>
      </c>
      <c r="C87" s="121"/>
      <c r="D87" s="321">
        <v>404590000000</v>
      </c>
      <c r="E87" s="121"/>
      <c r="F87" s="278" t="s">
        <v>1172</v>
      </c>
      <c r="G87" s="121"/>
      <c r="H87" s="323" t="s">
        <v>2576</v>
      </c>
      <c r="I87" s="18"/>
    </row>
    <row r="88" spans="1:9" ht="16" x14ac:dyDescent="0.35">
      <c r="A88" s="18"/>
      <c r="B88" s="304" t="s">
        <v>2488</v>
      </c>
      <c r="C88" s="121"/>
      <c r="D88" s="321">
        <v>347630</v>
      </c>
      <c r="E88" s="121"/>
      <c r="F88" s="278" t="s">
        <v>2123</v>
      </c>
      <c r="G88" s="121"/>
      <c r="H88" s="168"/>
      <c r="I88" s="18"/>
    </row>
    <row r="89" spans="1:9" ht="28" x14ac:dyDescent="0.35">
      <c r="A89" s="18"/>
      <c r="B89" s="186" t="str">
        <f>LEFT(B88,SEARCH(",",B88))&amp;" valeur"</f>
        <v>Nickel (2604), valeur</v>
      </c>
      <c r="C89" s="121"/>
      <c r="D89" s="321">
        <v>3414000000</v>
      </c>
      <c r="E89" s="121"/>
      <c r="F89" s="278" t="s">
        <v>1172</v>
      </c>
      <c r="G89" s="121"/>
      <c r="H89" s="323" t="s">
        <v>2576</v>
      </c>
      <c r="I89" s="18"/>
    </row>
    <row r="90" spans="1:9" ht="16" x14ac:dyDescent="0.35">
      <c r="A90" s="18"/>
      <c r="B90" s="304" t="s">
        <v>2476</v>
      </c>
      <c r="C90" s="121"/>
      <c r="D90" s="321">
        <v>948631</v>
      </c>
      <c r="E90" s="121"/>
      <c r="F90" s="278" t="s">
        <v>2123</v>
      </c>
      <c r="G90" s="121"/>
      <c r="H90" s="168"/>
      <c r="I90" s="18"/>
    </row>
    <row r="91" spans="1:9" ht="28" x14ac:dyDescent="0.35">
      <c r="A91" s="18"/>
      <c r="B91" s="186" t="str">
        <f>LEFT(B90,SEARCH(",",B90))&amp;" valeur"</f>
        <v>Manganèse (2602), valeur</v>
      </c>
      <c r="C91" s="121"/>
      <c r="D91" s="321">
        <v>52324000000</v>
      </c>
      <c r="E91" s="121"/>
      <c r="F91" s="278" t="s">
        <v>1172</v>
      </c>
      <c r="G91" s="121"/>
      <c r="H91" s="323" t="s">
        <v>2576</v>
      </c>
      <c r="I91" s="18"/>
    </row>
    <row r="92" spans="1:9" ht="16" x14ac:dyDescent="0.35">
      <c r="A92" s="18"/>
      <c r="B92" s="304" t="s">
        <v>2440</v>
      </c>
      <c r="C92" s="121"/>
      <c r="D92" s="321">
        <v>5290.5</v>
      </c>
      <c r="E92" s="121"/>
      <c r="F92" s="278" t="s">
        <v>2575</v>
      </c>
      <c r="G92" s="121"/>
      <c r="H92" s="168"/>
      <c r="I92" s="18"/>
    </row>
    <row r="93" spans="1:9" ht="16" x14ac:dyDescent="0.35">
      <c r="A93" s="18"/>
      <c r="B93" s="187" t="str">
        <f>LEFT(B92,SEARCH(",",B92))&amp;" valeur"</f>
        <v>Diamants (7102), valeur</v>
      </c>
      <c r="C93" s="121"/>
      <c r="D93" s="322">
        <v>773330495.39999998</v>
      </c>
      <c r="E93" s="121"/>
      <c r="F93" s="279" t="s">
        <v>1172</v>
      </c>
      <c r="G93" s="121"/>
      <c r="H93" s="168" t="s">
        <v>2578</v>
      </c>
      <c r="I93" s="18"/>
    </row>
    <row r="94" spans="1:9" ht="16" x14ac:dyDescent="0.35">
      <c r="A94" s="18"/>
      <c r="B94" s="172"/>
      <c r="C94" s="121"/>
      <c r="D94" s="173"/>
      <c r="E94" s="121"/>
      <c r="F94" s="173"/>
      <c r="G94" s="121"/>
      <c r="H94" s="121"/>
      <c r="I94" s="18"/>
    </row>
    <row r="95" spans="1:9" ht="16" x14ac:dyDescent="0.35">
      <c r="A95" s="18"/>
      <c r="B95" s="163" t="s">
        <v>2271</v>
      </c>
      <c r="C95" s="121"/>
      <c r="D95" s="183"/>
      <c r="E95" s="121"/>
      <c r="F95" s="188"/>
      <c r="G95" s="121"/>
      <c r="H95" s="165"/>
      <c r="I95" s="18"/>
    </row>
    <row r="96" spans="1:9" ht="28" x14ac:dyDescent="0.35">
      <c r="A96" s="18"/>
      <c r="B96" s="185" t="s">
        <v>2272</v>
      </c>
      <c r="C96" s="121"/>
      <c r="D96" s="278" t="s">
        <v>1491</v>
      </c>
      <c r="E96" s="121"/>
      <c r="F96" s="278" t="s">
        <v>2579</v>
      </c>
      <c r="G96" s="121"/>
      <c r="H96" s="168"/>
      <c r="I96" s="18"/>
    </row>
    <row r="97" spans="1:9" ht="28" x14ac:dyDescent="0.35">
      <c r="A97" s="18"/>
      <c r="B97" s="189" t="s">
        <v>2070</v>
      </c>
      <c r="C97" s="121"/>
      <c r="D97" s="278" t="s">
        <v>1491</v>
      </c>
      <c r="E97" s="121"/>
      <c r="F97" s="278" t="s">
        <v>2580</v>
      </c>
      <c r="G97" s="121"/>
      <c r="H97" s="168"/>
      <c r="I97" s="18"/>
    </row>
    <row r="98" spans="1:9" ht="28" x14ac:dyDescent="0.35">
      <c r="A98" s="18"/>
      <c r="B98" s="190" t="s">
        <v>2381</v>
      </c>
      <c r="C98" s="121"/>
      <c r="D98" s="191">
        <f>+'Partie 5 - Données d’entreprise'!K229/'Partie 4 - Recettes de l’État'!J74</f>
        <v>0.98951590850011728</v>
      </c>
      <c r="E98" s="121"/>
      <c r="F98" s="192" t="s">
        <v>2380</v>
      </c>
      <c r="G98" s="121"/>
      <c r="H98" s="171"/>
      <c r="I98" s="18"/>
    </row>
    <row r="99" spans="1:9" ht="16" x14ac:dyDescent="0.35">
      <c r="A99" s="18"/>
      <c r="B99" s="172"/>
      <c r="C99" s="121"/>
      <c r="D99" s="173"/>
      <c r="E99" s="121"/>
      <c r="F99" s="173"/>
      <c r="G99" s="121"/>
      <c r="H99" s="121"/>
      <c r="I99" s="18"/>
    </row>
    <row r="100" spans="1:9" ht="16" x14ac:dyDescent="0.35">
      <c r="A100" s="18"/>
      <c r="B100" s="163" t="s">
        <v>2273</v>
      </c>
      <c r="C100" s="121"/>
      <c r="D100" s="188"/>
      <c r="E100" s="121"/>
      <c r="F100" s="188"/>
      <c r="G100" s="121"/>
      <c r="H100" s="165"/>
      <c r="I100" s="18"/>
    </row>
    <row r="101" spans="1:9" ht="28" x14ac:dyDescent="0.35">
      <c r="A101" s="18"/>
      <c r="B101" s="190" t="s">
        <v>2274</v>
      </c>
      <c r="C101" s="302"/>
      <c r="D101" s="279" t="s">
        <v>1491</v>
      </c>
      <c r="E101" s="302"/>
      <c r="F101" s="279" t="s">
        <v>2581</v>
      </c>
      <c r="G101" s="121"/>
      <c r="H101" s="168"/>
      <c r="I101" s="18"/>
    </row>
    <row r="102" spans="1:9" ht="16" x14ac:dyDescent="0.35">
      <c r="A102" s="18"/>
      <c r="B102" s="193" t="s">
        <v>2133</v>
      </c>
      <c r="C102" s="121"/>
      <c r="D102" s="194"/>
      <c r="E102" s="121"/>
      <c r="F102" s="194"/>
      <c r="G102" s="121"/>
      <c r="H102" s="194"/>
      <c r="I102" s="18"/>
    </row>
    <row r="103" spans="1:9" ht="16" x14ac:dyDescent="0.35">
      <c r="A103" s="18"/>
      <c r="B103" s="290" t="s">
        <v>1557</v>
      </c>
      <c r="C103" s="121"/>
      <c r="D103" s="321">
        <v>179056.09099999999</v>
      </c>
      <c r="E103" s="121"/>
      <c r="F103" s="278" t="s">
        <v>2267</v>
      </c>
      <c r="G103" s="121"/>
      <c r="H103" s="168" t="s">
        <v>2745</v>
      </c>
      <c r="I103" s="18"/>
    </row>
    <row r="104" spans="1:9" ht="16" x14ac:dyDescent="0.35">
      <c r="A104" s="18"/>
      <c r="B104" s="290" t="s">
        <v>1667</v>
      </c>
      <c r="C104" s="121"/>
      <c r="D104" s="321">
        <v>695470.48</v>
      </c>
      <c r="E104" s="121"/>
      <c r="F104" s="278" t="s">
        <v>2267</v>
      </c>
      <c r="G104" s="121"/>
      <c r="H104" s="328" t="s">
        <v>2746</v>
      </c>
      <c r="I104" s="18"/>
    </row>
    <row r="105" spans="1:9" ht="16" x14ac:dyDescent="0.35">
      <c r="A105" s="18"/>
      <c r="B105" s="186" t="s">
        <v>2134</v>
      </c>
      <c r="C105" s="121"/>
      <c r="D105" s="194"/>
      <c r="E105" s="121"/>
      <c r="F105" s="194"/>
      <c r="G105" s="121"/>
      <c r="H105" s="194"/>
      <c r="I105" s="18"/>
    </row>
    <row r="106" spans="1:9" ht="16" x14ac:dyDescent="0.35">
      <c r="A106" s="18"/>
      <c r="B106" s="290" t="s">
        <v>1557</v>
      </c>
      <c r="C106" s="121"/>
      <c r="D106" s="321">
        <v>203388.97899999999</v>
      </c>
      <c r="E106" s="121"/>
      <c r="F106" s="278" t="s">
        <v>2267</v>
      </c>
      <c r="G106" s="121"/>
      <c r="H106" s="168" t="s">
        <v>2747</v>
      </c>
      <c r="I106" s="18"/>
    </row>
    <row r="107" spans="1:9" ht="16" x14ac:dyDescent="0.35">
      <c r="A107" s="18"/>
      <c r="B107" s="195" t="str">
        <f>LEFT(B106,SEARCH(",",B106))&amp;" valeur"</f>
        <v>Pétrole brut, valeur</v>
      </c>
      <c r="C107" s="121"/>
      <c r="D107" s="321">
        <v>87582782</v>
      </c>
      <c r="E107" s="121"/>
      <c r="F107" s="278" t="s">
        <v>1466</v>
      </c>
      <c r="G107" s="121"/>
      <c r="H107" s="168" t="s">
        <v>2117</v>
      </c>
      <c r="I107" s="18"/>
    </row>
    <row r="108" spans="1:9" ht="16" x14ac:dyDescent="0.35">
      <c r="A108" s="18"/>
      <c r="B108" s="290" t="s">
        <v>1667</v>
      </c>
      <c r="C108" s="121"/>
      <c r="D108" s="278" t="s">
        <v>1504</v>
      </c>
      <c r="E108" s="121"/>
      <c r="F108" s="278" t="s">
        <v>2267</v>
      </c>
      <c r="G108" s="121"/>
      <c r="H108" s="168"/>
      <c r="I108" s="18"/>
    </row>
    <row r="109" spans="1:9" ht="16" x14ac:dyDescent="0.35">
      <c r="A109" s="18"/>
      <c r="B109" s="195" t="str">
        <f>LEFT(B108,SEARCH(",",B108))&amp;" valeur"</f>
        <v>Gaz naturel, valeur</v>
      </c>
      <c r="C109" s="121"/>
      <c r="D109" s="321">
        <v>117945912</v>
      </c>
      <c r="E109" s="121"/>
      <c r="F109" s="278" t="s">
        <v>1466</v>
      </c>
      <c r="G109" s="121"/>
      <c r="H109" s="168" t="s">
        <v>2117</v>
      </c>
      <c r="I109" s="18"/>
    </row>
    <row r="110" spans="1:9" ht="28" x14ac:dyDescent="0.35">
      <c r="A110" s="18"/>
      <c r="B110" s="187" t="s">
        <v>2135</v>
      </c>
      <c r="C110" s="121"/>
      <c r="D110" s="322">
        <f>21736917364+20181587233</f>
        <v>41918504597</v>
      </c>
      <c r="E110" s="121"/>
      <c r="F110" s="279" t="s">
        <v>1172</v>
      </c>
      <c r="G110" s="121"/>
      <c r="H110" s="171"/>
      <c r="I110" s="18"/>
    </row>
    <row r="111" spans="1:9" ht="16" x14ac:dyDescent="0.35">
      <c r="A111" s="18"/>
      <c r="B111" s="172"/>
      <c r="C111" s="121"/>
      <c r="D111" s="18"/>
      <c r="E111" s="121"/>
      <c r="F111" s="196"/>
      <c r="G111" s="121"/>
      <c r="H111" s="121"/>
      <c r="I111" s="18"/>
    </row>
    <row r="112" spans="1:9" ht="16" customHeight="1" x14ac:dyDescent="0.35">
      <c r="A112" s="18"/>
      <c r="B112" s="163" t="s">
        <v>2275</v>
      </c>
      <c r="C112" s="121"/>
      <c r="D112" s="188"/>
      <c r="E112" s="121"/>
      <c r="F112" s="188"/>
      <c r="G112" s="121"/>
      <c r="H112" s="165"/>
      <c r="I112" s="18"/>
    </row>
    <row r="113" spans="1:9" ht="28" x14ac:dyDescent="0.35">
      <c r="A113" s="18"/>
      <c r="B113" s="189" t="s">
        <v>2276</v>
      </c>
      <c r="C113" s="121"/>
      <c r="D113" s="278" t="s">
        <v>1491</v>
      </c>
      <c r="E113" s="121"/>
      <c r="F113" s="278" t="s">
        <v>2582</v>
      </c>
      <c r="G113" s="121"/>
      <c r="H113" s="168"/>
      <c r="I113" s="18"/>
    </row>
    <row r="114" spans="1:9" ht="30.75" customHeight="1" x14ac:dyDescent="0.35">
      <c r="A114" s="18"/>
      <c r="B114" s="197" t="s">
        <v>2277</v>
      </c>
      <c r="C114" s="121"/>
      <c r="D114" s="322">
        <v>55406722913</v>
      </c>
      <c r="E114" s="121"/>
      <c r="F114" s="279" t="s">
        <v>1172</v>
      </c>
      <c r="G114" s="121"/>
      <c r="H114" s="171"/>
      <c r="I114" s="18"/>
    </row>
    <row r="115" spans="1:9" ht="16" x14ac:dyDescent="0.35">
      <c r="A115" s="18"/>
      <c r="B115" s="172"/>
      <c r="C115" s="121"/>
      <c r="D115" s="173"/>
      <c r="E115" s="121"/>
      <c r="F115" s="196"/>
      <c r="G115" s="121"/>
      <c r="H115" s="121"/>
      <c r="I115" s="18"/>
    </row>
    <row r="116" spans="1:9" ht="16" x14ac:dyDescent="0.35">
      <c r="A116" s="18"/>
      <c r="B116" s="163" t="s">
        <v>2278</v>
      </c>
      <c r="C116" s="121"/>
      <c r="D116" s="188"/>
      <c r="E116" s="121"/>
      <c r="F116" s="188"/>
      <c r="G116" s="121"/>
      <c r="H116" s="165"/>
      <c r="I116" s="18"/>
    </row>
    <row r="117" spans="1:9" ht="28" x14ac:dyDescent="0.35">
      <c r="A117" s="18"/>
      <c r="B117" s="189" t="s">
        <v>2279</v>
      </c>
      <c r="C117" s="121"/>
      <c r="D117" s="278" t="s">
        <v>1498</v>
      </c>
      <c r="E117" s="121"/>
      <c r="F117" s="278" t="s">
        <v>2583</v>
      </c>
      <c r="G117" s="121"/>
      <c r="H117" s="168"/>
      <c r="I117" s="18"/>
    </row>
    <row r="118" spans="1:9" ht="30.75" customHeight="1" x14ac:dyDescent="0.35">
      <c r="A118" s="18"/>
      <c r="B118" s="197" t="s">
        <v>2280</v>
      </c>
      <c r="C118" s="121"/>
      <c r="D118" s="279"/>
      <c r="E118" s="121"/>
      <c r="F118" s="279"/>
      <c r="G118" s="121"/>
      <c r="H118" s="171"/>
      <c r="I118" s="18"/>
    </row>
    <row r="119" spans="1:9" ht="16" x14ac:dyDescent="0.35">
      <c r="A119" s="18"/>
      <c r="B119" s="172"/>
      <c r="C119" s="121"/>
      <c r="D119" s="173"/>
      <c r="E119" s="121"/>
      <c r="F119" s="196"/>
      <c r="G119" s="121"/>
      <c r="H119" s="121"/>
      <c r="I119" s="18"/>
    </row>
    <row r="120" spans="1:9" ht="34" customHeight="1" x14ac:dyDescent="0.35">
      <c r="A120" s="18"/>
      <c r="B120" s="163" t="s">
        <v>2281</v>
      </c>
      <c r="C120" s="121"/>
      <c r="D120" s="188"/>
      <c r="E120" s="121"/>
      <c r="F120" s="188"/>
      <c r="G120" s="121"/>
      <c r="H120" s="165"/>
      <c r="I120" s="18"/>
    </row>
    <row r="121" spans="1:9" ht="28" x14ac:dyDescent="0.35">
      <c r="A121" s="18"/>
      <c r="B121" s="189" t="s">
        <v>2282</v>
      </c>
      <c r="C121" s="121"/>
      <c r="D121" s="278" t="s">
        <v>1491</v>
      </c>
      <c r="E121" s="121"/>
      <c r="F121" s="278" t="s">
        <v>2584</v>
      </c>
      <c r="G121" s="121"/>
      <c r="H121" s="168"/>
      <c r="I121" s="18"/>
    </row>
    <row r="122" spans="1:9" ht="30.75" customHeight="1" x14ac:dyDescent="0.35">
      <c r="A122" s="18"/>
      <c r="B122" s="197" t="s">
        <v>2283</v>
      </c>
      <c r="C122" s="121"/>
      <c r="D122" s="322">
        <f>57834455273+564331677</f>
        <v>58398786950</v>
      </c>
      <c r="E122" s="121"/>
      <c r="F122" s="279" t="s">
        <v>1172</v>
      </c>
      <c r="G122" s="121"/>
      <c r="H122" s="168"/>
      <c r="I122" s="18"/>
    </row>
    <row r="123" spans="1:9" ht="16" x14ac:dyDescent="0.35">
      <c r="A123" s="18"/>
      <c r="B123" s="172"/>
      <c r="C123" s="121"/>
      <c r="D123" s="173"/>
      <c r="E123" s="121"/>
      <c r="F123" s="308"/>
      <c r="G123" s="121"/>
      <c r="H123" s="121"/>
      <c r="I123" s="18"/>
    </row>
    <row r="124" spans="1:9" ht="16" x14ac:dyDescent="0.35">
      <c r="A124" s="18"/>
      <c r="B124" s="163" t="s">
        <v>2284</v>
      </c>
      <c r="C124" s="121"/>
      <c r="D124" s="188"/>
      <c r="E124" s="121"/>
      <c r="F124" s="188"/>
      <c r="G124" s="121"/>
      <c r="H124" s="165"/>
      <c r="I124" s="18"/>
    </row>
    <row r="125" spans="1:9" ht="30" customHeight="1" x14ac:dyDescent="0.35">
      <c r="A125" s="18"/>
      <c r="B125" s="189" t="str">
        <f>"Le government divulgue-t-il des informations sur les"&amp;RIGHT(B124,LEN(B124)-SEARCH(":",B124,1))&amp;"?"</f>
        <v>Le government divulgue-t-il des informations sur les Paiements directs infranationaux ?</v>
      </c>
      <c r="C125" s="121"/>
      <c r="D125" s="278" t="s">
        <v>1491</v>
      </c>
      <c r="E125" s="121"/>
      <c r="F125" s="278" t="s">
        <v>2585</v>
      </c>
      <c r="G125" s="121"/>
      <c r="H125" s="168"/>
      <c r="I125" s="18"/>
    </row>
    <row r="126" spans="1:9" ht="28" x14ac:dyDescent="0.35">
      <c r="A126" s="18"/>
      <c r="B126" s="197" t="s">
        <v>2285</v>
      </c>
      <c r="C126" s="121"/>
      <c r="D126" s="322">
        <v>1443328463</v>
      </c>
      <c r="E126" s="121"/>
      <c r="F126" s="279" t="s">
        <v>1172</v>
      </c>
      <c r="G126" s="121"/>
      <c r="H126" s="171"/>
      <c r="I126" s="18"/>
    </row>
    <row r="127" spans="1:9" ht="16" x14ac:dyDescent="0.35">
      <c r="A127" s="18"/>
      <c r="B127" s="172"/>
      <c r="C127" s="121"/>
      <c r="D127" s="173"/>
      <c r="E127" s="121"/>
      <c r="F127" s="196"/>
      <c r="G127" s="121"/>
      <c r="H127" s="121"/>
      <c r="I127" s="18"/>
    </row>
    <row r="128" spans="1:9" ht="16" x14ac:dyDescent="0.35">
      <c r="A128" s="18"/>
      <c r="B128" s="163" t="s">
        <v>2286</v>
      </c>
      <c r="C128" s="121"/>
      <c r="D128" s="188"/>
      <c r="E128" s="121"/>
      <c r="F128" s="196"/>
      <c r="G128" s="121"/>
      <c r="H128" s="165"/>
      <c r="I128" s="18"/>
    </row>
    <row r="129" spans="1:9" ht="28" x14ac:dyDescent="0.35">
      <c r="A129" s="18"/>
      <c r="B129" s="190" t="s">
        <v>2287</v>
      </c>
      <c r="C129" s="121"/>
      <c r="D129" s="307">
        <f>IFERROR(IF(_xlfn.DAYS('Partie 1 - Présentation'!$E$30,'Partie 1 - Présentation'!$E$26)/365&gt;0,_xlfn.DAYS('Partie 1 - Présentation'!$E$30,'Partie 1 - Présentation'!$E$26)/365,_xlfn.DAYS('Partie 1 - Présentation'!$E$33,'Partie 1 - Présentation'!$E$26)/365),"Complété automatiquement à partir du feuillet 1. Présentation")</f>
        <v>2</v>
      </c>
      <c r="E129" s="121"/>
      <c r="F129" s="196"/>
      <c r="G129" s="121"/>
      <c r="H129" s="171"/>
      <c r="I129" s="18"/>
    </row>
    <row r="130" spans="1:9" ht="16" x14ac:dyDescent="0.35">
      <c r="A130" s="18"/>
      <c r="B130" s="172"/>
      <c r="C130" s="121"/>
      <c r="D130" s="173"/>
      <c r="E130" s="121"/>
      <c r="F130" s="196"/>
      <c r="G130" s="121"/>
      <c r="H130" s="121"/>
      <c r="I130" s="18"/>
    </row>
    <row r="131" spans="1:9" ht="16" x14ac:dyDescent="0.35">
      <c r="A131" s="18"/>
      <c r="B131" s="163" t="s">
        <v>2288</v>
      </c>
      <c r="C131" s="121"/>
      <c r="D131" s="188"/>
      <c r="E131" s="121"/>
      <c r="F131" s="188"/>
      <c r="G131" s="121"/>
      <c r="H131" s="165"/>
      <c r="I131" s="18"/>
    </row>
    <row r="132" spans="1:9" ht="56" x14ac:dyDescent="0.35">
      <c r="A132" s="18"/>
      <c r="B132" s="185" t="s">
        <v>2289</v>
      </c>
      <c r="C132" s="121"/>
      <c r="D132" s="278" t="s">
        <v>1491</v>
      </c>
      <c r="E132" s="121"/>
      <c r="F132" s="278" t="s">
        <v>2586</v>
      </c>
      <c r="G132" s="121"/>
      <c r="H132" s="168"/>
      <c r="I132" s="18"/>
    </row>
    <row r="133" spans="1:9" ht="42" x14ac:dyDescent="0.35">
      <c r="A133" s="18"/>
      <c r="B133" s="186" t="s">
        <v>2290</v>
      </c>
      <c r="C133" s="121"/>
      <c r="D133" s="278" t="s">
        <v>1491</v>
      </c>
      <c r="E133" s="121"/>
      <c r="F133" s="278" t="s">
        <v>2587</v>
      </c>
      <c r="G133" s="121"/>
      <c r="H133" s="168"/>
      <c r="I133" s="18"/>
    </row>
    <row r="134" spans="1:9" ht="28" x14ac:dyDescent="0.35">
      <c r="A134" s="18"/>
      <c r="B134" s="185" t="s">
        <v>2291</v>
      </c>
      <c r="C134" s="121"/>
      <c r="D134" s="278" t="s">
        <v>1491</v>
      </c>
      <c r="E134" s="121"/>
      <c r="F134" s="278" t="s">
        <v>2587</v>
      </c>
      <c r="G134" s="121"/>
      <c r="H134" s="168"/>
      <c r="I134" s="18"/>
    </row>
    <row r="135" spans="1:9" ht="16" x14ac:dyDescent="0.35">
      <c r="A135" s="18"/>
      <c r="B135" s="169" t="s">
        <v>2292</v>
      </c>
      <c r="C135" s="121"/>
      <c r="D135" s="278" t="s">
        <v>1504</v>
      </c>
      <c r="E135" s="121"/>
      <c r="F135" s="278" t="str">
        <f>IF(D135=Listes!$K$4,"&lt; Indiquez l'URL de la source &gt;",IF(D135=Listes!$K$5,"&lt; Référence de la section dans le Rapport ITIE ou URL&gt;",IF(D135=Listes!$K$6,"&lt; Référence de la non-applicabilité &gt;","")))</f>
        <v/>
      </c>
      <c r="G135" s="121"/>
      <c r="H135" s="168"/>
      <c r="I135" s="18"/>
    </row>
    <row r="136" spans="1:9" ht="28" x14ac:dyDescent="0.35">
      <c r="A136" s="18"/>
      <c r="B136" s="185" t="s">
        <v>2293</v>
      </c>
      <c r="C136" s="121"/>
      <c r="D136" s="278" t="s">
        <v>1491</v>
      </c>
      <c r="E136" s="121"/>
      <c r="F136" s="278" t="s">
        <v>2587</v>
      </c>
      <c r="G136" s="121"/>
      <c r="H136" s="168"/>
      <c r="I136" s="18"/>
    </row>
    <row r="137" spans="1:9" ht="16" x14ac:dyDescent="0.35">
      <c r="A137" s="18"/>
      <c r="B137" s="170" t="s">
        <v>2294</v>
      </c>
      <c r="C137" s="121"/>
      <c r="D137" s="278" t="s">
        <v>1504</v>
      </c>
      <c r="E137" s="121"/>
      <c r="F137" s="278" t="str">
        <f>IF(D137=Listes!$K$4,"&lt; Indiquez l'URL de la source &gt;",IF(D137=Listes!$K$5,"&lt; Référence de la section dans le Rapport ITIE ou URL&gt;",IF(D137=Listes!$K$6,"&lt; Référence de la non-applicabilité &gt;","")))</f>
        <v/>
      </c>
      <c r="G137" s="121"/>
      <c r="H137" s="171"/>
      <c r="I137" s="18"/>
    </row>
    <row r="138" spans="1:9" ht="16" x14ac:dyDescent="0.35">
      <c r="A138" s="18"/>
      <c r="B138" s="172"/>
      <c r="C138" s="121"/>
      <c r="D138" s="173"/>
      <c r="E138" s="121"/>
      <c r="F138" s="196"/>
      <c r="G138" s="121"/>
      <c r="H138" s="121"/>
      <c r="I138" s="18"/>
    </row>
    <row r="139" spans="1:9" ht="28" x14ac:dyDescent="0.35">
      <c r="A139" s="18"/>
      <c r="B139" s="163" t="s">
        <v>2295</v>
      </c>
      <c r="C139" s="121"/>
      <c r="D139" s="188"/>
      <c r="E139" s="121"/>
      <c r="F139" s="188"/>
      <c r="G139" s="121"/>
      <c r="H139" s="165"/>
      <c r="I139" s="18"/>
    </row>
    <row r="140" spans="1:9" ht="42" x14ac:dyDescent="0.35">
      <c r="A140" s="18"/>
      <c r="B140" s="189" t="s">
        <v>2296</v>
      </c>
      <c r="C140" s="121"/>
      <c r="D140" s="278" t="s">
        <v>1491</v>
      </c>
      <c r="E140" s="121"/>
      <c r="F140" s="278" t="s">
        <v>2588</v>
      </c>
      <c r="G140" s="121"/>
      <c r="H140" s="168"/>
      <c r="I140" s="18"/>
    </row>
    <row r="141" spans="1:9" ht="28" x14ac:dyDescent="0.35">
      <c r="A141" s="18"/>
      <c r="B141" s="197" t="s">
        <v>2297</v>
      </c>
      <c r="C141" s="121"/>
      <c r="D141" s="279"/>
      <c r="E141" s="121"/>
      <c r="F141" s="279"/>
      <c r="G141" s="121"/>
      <c r="H141" s="171"/>
      <c r="I141" s="18"/>
    </row>
    <row r="142" spans="1:9" ht="16" x14ac:dyDescent="0.35">
      <c r="A142" s="18"/>
      <c r="B142" s="172"/>
      <c r="C142" s="121"/>
      <c r="D142" s="173"/>
      <c r="E142" s="121"/>
      <c r="F142" s="196"/>
      <c r="G142" s="121"/>
      <c r="H142" s="121"/>
      <c r="I142" s="18"/>
    </row>
    <row r="143" spans="1:9" ht="16" x14ac:dyDescent="0.35">
      <c r="A143" s="18"/>
      <c r="B143" s="163" t="s">
        <v>2298</v>
      </c>
      <c r="C143" s="121"/>
      <c r="D143" s="188"/>
      <c r="E143" s="121"/>
      <c r="F143" s="188"/>
      <c r="G143" s="121"/>
      <c r="H143" s="165"/>
      <c r="I143" s="18"/>
    </row>
    <row r="144" spans="1:9" ht="28" x14ac:dyDescent="0.35">
      <c r="A144" s="18"/>
      <c r="B144" s="189" t="s">
        <v>2299</v>
      </c>
      <c r="C144" s="121"/>
      <c r="D144" s="278" t="s">
        <v>1498</v>
      </c>
      <c r="E144" s="121"/>
      <c r="F144" s="278" t="str">
        <f>IF(D144=Listes!$K$4,"&lt; Indiquez l'URL de la source &gt;",IF(D144=Listes!$K$5,"&lt; Référence de la section dans le Rapport ITIE ou URL&gt;",IF(D144=Listes!$K$6,"&lt; Référence de la non-applicabilité &gt;","")))</f>
        <v>&lt; Référence de la non-applicabilité &gt;</v>
      </c>
      <c r="G144" s="121"/>
      <c r="H144" s="168"/>
      <c r="I144" s="18"/>
    </row>
    <row r="145" spans="1:9" ht="42" x14ac:dyDescent="0.35">
      <c r="A145" s="18"/>
      <c r="B145" s="193" t="s">
        <v>2071</v>
      </c>
      <c r="C145" s="121"/>
      <c r="D145" s="278"/>
      <c r="E145" s="121"/>
      <c r="F145" s="278"/>
      <c r="G145" s="121"/>
      <c r="H145" s="168"/>
      <c r="I145" s="18"/>
    </row>
    <row r="146" spans="1:9" ht="28" x14ac:dyDescent="0.35">
      <c r="A146" s="18"/>
      <c r="B146" s="197" t="s">
        <v>2300</v>
      </c>
      <c r="C146" s="121"/>
      <c r="D146" s="279"/>
      <c r="E146" s="121"/>
      <c r="F146" s="279"/>
      <c r="G146" s="121"/>
      <c r="H146" s="171"/>
      <c r="I146" s="18"/>
    </row>
    <row r="147" spans="1:9" ht="16" x14ac:dyDescent="0.35">
      <c r="A147" s="18"/>
      <c r="B147" s="172"/>
      <c r="C147" s="121"/>
      <c r="D147" s="173"/>
      <c r="E147" s="121"/>
      <c r="F147" s="196"/>
      <c r="G147" s="121"/>
      <c r="H147" s="121"/>
      <c r="I147" s="18"/>
    </row>
    <row r="148" spans="1:9" ht="28" x14ac:dyDescent="0.35">
      <c r="A148" s="18"/>
      <c r="B148" s="163" t="s">
        <v>2301</v>
      </c>
      <c r="C148" s="121"/>
      <c r="D148" s="188"/>
      <c r="E148" s="121"/>
      <c r="F148" s="188"/>
      <c r="G148" s="121"/>
      <c r="H148" s="165"/>
      <c r="I148" s="18"/>
    </row>
    <row r="149" spans="1:9" ht="63" customHeight="1" x14ac:dyDescent="0.35">
      <c r="A149" s="18"/>
      <c r="B149" s="189" t="s">
        <v>2302</v>
      </c>
      <c r="C149" s="121"/>
      <c r="D149" s="278" t="s">
        <v>1491</v>
      </c>
      <c r="E149" s="121"/>
      <c r="F149" s="278" t="s">
        <v>2588</v>
      </c>
      <c r="G149" s="121"/>
      <c r="H149" s="168"/>
      <c r="I149" s="18"/>
    </row>
    <row r="150" spans="1:9" ht="28" x14ac:dyDescent="0.35">
      <c r="A150" s="18"/>
      <c r="B150" s="189" t="s">
        <v>2303</v>
      </c>
      <c r="C150" s="121"/>
      <c r="D150" s="278" t="s">
        <v>2555</v>
      </c>
      <c r="E150" s="121"/>
      <c r="F150" s="278" t="s">
        <v>2589</v>
      </c>
      <c r="G150" s="121"/>
      <c r="H150" s="168"/>
      <c r="I150" s="18"/>
    </row>
    <row r="151" spans="1:9" ht="56" x14ac:dyDescent="0.35">
      <c r="A151" s="18"/>
      <c r="B151" s="190" t="s">
        <v>2304</v>
      </c>
      <c r="C151" s="121"/>
      <c r="D151" s="278" t="s">
        <v>2555</v>
      </c>
      <c r="E151" s="121"/>
      <c r="F151" s="278" t="s">
        <v>2589</v>
      </c>
      <c r="G151" s="121"/>
      <c r="H151" s="171"/>
      <c r="I151" s="18"/>
    </row>
    <row r="152" spans="1:9" ht="16" x14ac:dyDescent="0.35">
      <c r="A152" s="18"/>
      <c r="B152" s="172"/>
      <c r="C152" s="121"/>
      <c r="D152" s="173"/>
      <c r="E152" s="121"/>
      <c r="F152" s="196"/>
      <c r="G152" s="121"/>
      <c r="H152" s="121"/>
      <c r="I152" s="18"/>
    </row>
    <row r="153" spans="1:9" ht="32.5" customHeight="1" x14ac:dyDescent="0.35">
      <c r="A153" s="18"/>
      <c r="B153" s="163" t="s">
        <v>2305</v>
      </c>
      <c r="C153" s="121"/>
      <c r="D153" s="188"/>
      <c r="E153" s="121"/>
      <c r="F153" s="188"/>
      <c r="G153" s="121"/>
      <c r="H153" s="165"/>
      <c r="I153" s="18"/>
    </row>
    <row r="154" spans="1:9" ht="28" x14ac:dyDescent="0.35">
      <c r="A154" s="18"/>
      <c r="B154" s="189" t="s">
        <v>2306</v>
      </c>
      <c r="C154" s="121"/>
      <c r="D154" s="278" t="s">
        <v>1504</v>
      </c>
      <c r="E154" s="121"/>
      <c r="F154" s="278" t="s">
        <v>2590</v>
      </c>
      <c r="G154" s="121"/>
      <c r="H154" s="168"/>
      <c r="I154" s="18"/>
    </row>
    <row r="155" spans="1:9" ht="28" x14ac:dyDescent="0.35">
      <c r="A155" s="18"/>
      <c r="B155" s="193" t="s">
        <v>2307</v>
      </c>
      <c r="C155" s="121"/>
      <c r="D155" s="321" t="s">
        <v>1504</v>
      </c>
      <c r="E155" s="121"/>
      <c r="F155" s="278"/>
      <c r="G155" s="121"/>
      <c r="H155" s="168"/>
      <c r="I155" s="18"/>
    </row>
    <row r="156" spans="1:9" ht="28" x14ac:dyDescent="0.35">
      <c r="A156" s="18"/>
      <c r="B156" s="193" t="s">
        <v>2308</v>
      </c>
      <c r="C156" s="121"/>
      <c r="D156" s="321" t="s">
        <v>1504</v>
      </c>
      <c r="E156" s="198"/>
      <c r="F156" s="278"/>
      <c r="G156" s="121"/>
      <c r="H156" s="168"/>
      <c r="I156" s="18"/>
    </row>
    <row r="157" spans="1:9" ht="28" x14ac:dyDescent="0.35">
      <c r="A157" s="18"/>
      <c r="B157" s="189" t="s">
        <v>2309</v>
      </c>
      <c r="C157" s="121"/>
      <c r="D157" s="278" t="s">
        <v>1491</v>
      </c>
      <c r="E157" s="121"/>
      <c r="F157" s="278" t="s">
        <v>2590</v>
      </c>
      <c r="G157" s="121"/>
      <c r="H157" s="168"/>
      <c r="I157" s="18"/>
    </row>
    <row r="158" spans="1:9" ht="28" x14ac:dyDescent="0.35">
      <c r="A158" s="18"/>
      <c r="B158" s="193" t="s">
        <v>2310</v>
      </c>
      <c r="C158" s="121"/>
      <c r="D158" s="321">
        <v>659153076</v>
      </c>
      <c r="E158" s="121"/>
      <c r="F158" s="278" t="s">
        <v>1172</v>
      </c>
      <c r="G158" s="121"/>
      <c r="H158" s="168"/>
      <c r="I158" s="18"/>
    </row>
    <row r="159" spans="1:9" ht="28" x14ac:dyDescent="0.35">
      <c r="A159" s="18"/>
      <c r="B159" s="193" t="s">
        <v>2311</v>
      </c>
      <c r="C159" s="121"/>
      <c r="D159" s="321">
        <v>1037215611</v>
      </c>
      <c r="E159" s="121"/>
      <c r="F159" s="278" t="s">
        <v>1172</v>
      </c>
      <c r="G159" s="121"/>
      <c r="H159" s="168"/>
      <c r="I159" s="18"/>
    </row>
    <row r="160" spans="1:9" ht="28" x14ac:dyDescent="0.35">
      <c r="A160" s="18"/>
      <c r="B160" s="189" t="s">
        <v>2137</v>
      </c>
      <c r="C160" s="121"/>
      <c r="D160" s="278" t="s">
        <v>1491</v>
      </c>
      <c r="E160" s="121"/>
      <c r="F160" s="278" t="s">
        <v>2591</v>
      </c>
      <c r="G160" s="121"/>
      <c r="H160" s="168"/>
      <c r="I160" s="18"/>
    </row>
    <row r="161" spans="1:9" ht="28" x14ac:dyDescent="0.35">
      <c r="A161" s="18"/>
      <c r="B161" s="193" t="s">
        <v>2138</v>
      </c>
      <c r="C161" s="121"/>
      <c r="D161" s="321">
        <v>34327771</v>
      </c>
      <c r="E161" s="121"/>
      <c r="F161" s="278" t="s">
        <v>1172</v>
      </c>
      <c r="G161" s="121"/>
      <c r="H161" s="168"/>
      <c r="I161" s="18"/>
    </row>
    <row r="162" spans="1:9" ht="28" x14ac:dyDescent="0.35">
      <c r="A162" s="18"/>
      <c r="B162" s="197" t="s">
        <v>2139</v>
      </c>
      <c r="C162" s="121"/>
      <c r="D162" s="278" t="s">
        <v>1504</v>
      </c>
      <c r="E162" s="121"/>
      <c r="F162" s="278"/>
      <c r="G162" s="121"/>
      <c r="H162" s="171"/>
      <c r="I162" s="18"/>
    </row>
    <row r="163" spans="1:9" ht="16" x14ac:dyDescent="0.35">
      <c r="A163" s="18"/>
      <c r="B163" s="172"/>
      <c r="C163" s="121"/>
      <c r="D163" s="173"/>
      <c r="E163" s="121"/>
      <c r="F163" s="196"/>
      <c r="G163" s="121"/>
      <c r="H163" s="121"/>
      <c r="I163" s="18"/>
    </row>
    <row r="164" spans="1:9" ht="16" x14ac:dyDescent="0.35">
      <c r="A164" s="18"/>
      <c r="B164" s="163" t="s">
        <v>2312</v>
      </c>
      <c r="C164" s="121"/>
      <c r="D164" s="188"/>
      <c r="E164" s="121"/>
      <c r="F164" s="188"/>
      <c r="G164" s="121"/>
      <c r="H164" s="165"/>
      <c r="I164" s="18"/>
    </row>
    <row r="165" spans="1:9" ht="28" x14ac:dyDescent="0.35">
      <c r="A165" s="18"/>
      <c r="B165" s="189" t="s">
        <v>2313</v>
      </c>
      <c r="C165" s="121"/>
      <c r="D165" s="278" t="s">
        <v>1491</v>
      </c>
      <c r="E165" s="121"/>
      <c r="F165" s="278" t="s">
        <v>2592</v>
      </c>
      <c r="G165" s="121"/>
      <c r="H165" s="168"/>
      <c r="I165" s="18"/>
    </row>
    <row r="166" spans="1:9" ht="28" x14ac:dyDescent="0.35">
      <c r="A166" s="18"/>
      <c r="B166" s="197" t="s">
        <v>2072</v>
      </c>
      <c r="C166" s="121"/>
      <c r="D166" s="322">
        <v>794794011</v>
      </c>
      <c r="E166" s="121"/>
      <c r="F166" s="278" t="s">
        <v>1172</v>
      </c>
      <c r="G166" s="121"/>
      <c r="H166" s="171"/>
      <c r="I166" s="18"/>
    </row>
    <row r="167" spans="1:9" ht="16" x14ac:dyDescent="0.35">
      <c r="A167" s="18"/>
      <c r="B167" s="172"/>
      <c r="C167" s="121"/>
      <c r="D167" s="173"/>
      <c r="E167" s="121"/>
      <c r="F167" s="196"/>
      <c r="G167" s="121"/>
      <c r="H167" s="121"/>
      <c r="I167" s="18"/>
    </row>
    <row r="168" spans="1:9" ht="16" x14ac:dyDescent="0.35">
      <c r="A168" s="18"/>
      <c r="B168" s="163" t="s">
        <v>2314</v>
      </c>
      <c r="C168" s="121"/>
      <c r="D168" s="199"/>
      <c r="E168" s="121"/>
      <c r="F168" s="200"/>
      <c r="G168" s="121"/>
      <c r="H168" s="165"/>
      <c r="I168" s="18"/>
    </row>
    <row r="169" spans="1:9" ht="28" x14ac:dyDescent="0.35">
      <c r="A169" s="18"/>
      <c r="B169" s="201" t="s">
        <v>2315</v>
      </c>
      <c r="C169" s="121"/>
      <c r="D169" s="278" t="s">
        <v>1491</v>
      </c>
      <c r="E169" s="121"/>
      <c r="F169" s="278" t="s">
        <v>2748</v>
      </c>
      <c r="G169" s="121"/>
      <c r="H169" s="168"/>
      <c r="I169" s="18"/>
    </row>
    <row r="170" spans="1:9" ht="27.65" customHeight="1" x14ac:dyDescent="0.35">
      <c r="A170" s="18"/>
      <c r="B170" s="202" t="s">
        <v>2316</v>
      </c>
      <c r="C170" s="121"/>
      <c r="D170" s="324">
        <v>1241631360000</v>
      </c>
      <c r="E170" s="121"/>
      <c r="F170" s="278" t="s">
        <v>1172</v>
      </c>
      <c r="G170" s="121"/>
      <c r="H170" s="168"/>
      <c r="I170" s="18"/>
    </row>
    <row r="171" spans="1:9" ht="16" x14ac:dyDescent="0.35">
      <c r="A171" s="18"/>
      <c r="B171" s="185" t="s">
        <v>2118</v>
      </c>
      <c r="C171" s="121"/>
      <c r="D171" s="278" t="s">
        <v>1504</v>
      </c>
      <c r="E171" s="121"/>
      <c r="F171" s="278"/>
      <c r="G171" s="121"/>
      <c r="H171" s="168"/>
      <c r="I171" s="18"/>
    </row>
    <row r="172" spans="1:9" ht="16" x14ac:dyDescent="0.35">
      <c r="A172" s="18"/>
      <c r="B172" s="166" t="s">
        <v>2317</v>
      </c>
      <c r="C172" s="121"/>
      <c r="D172" s="324">
        <v>25867320000000</v>
      </c>
      <c r="E172" s="121"/>
      <c r="F172" s="278" t="s">
        <v>1172</v>
      </c>
      <c r="G172" s="121"/>
      <c r="H172" s="168"/>
      <c r="I172" s="18"/>
    </row>
    <row r="173" spans="1:9" ht="16" x14ac:dyDescent="0.35">
      <c r="A173" s="18"/>
      <c r="B173" s="166" t="s">
        <v>2318</v>
      </c>
      <c r="C173" s="121"/>
      <c r="D173" s="319">
        <v>151470000000</v>
      </c>
      <c r="E173" s="121"/>
      <c r="F173" s="278" t="s">
        <v>1172</v>
      </c>
      <c r="G173" s="121"/>
      <c r="H173" s="168"/>
      <c r="I173" s="18"/>
    </row>
    <row r="174" spans="1:9" ht="16" x14ac:dyDescent="0.35">
      <c r="A174" s="18"/>
      <c r="B174" s="166" t="s">
        <v>2319</v>
      </c>
      <c r="C174" s="121"/>
      <c r="D174" s="320">
        <v>5487000000000</v>
      </c>
      <c r="E174" s="121"/>
      <c r="F174" s="278" t="s">
        <v>1172</v>
      </c>
      <c r="G174" s="121"/>
      <c r="H174" s="168"/>
      <c r="I174" s="18"/>
    </row>
    <row r="175" spans="1:9" ht="16" x14ac:dyDescent="0.35">
      <c r="A175" s="18"/>
      <c r="B175" s="166" t="s">
        <v>2320</v>
      </c>
      <c r="C175" s="121"/>
      <c r="D175" s="319">
        <v>792070000000</v>
      </c>
      <c r="E175" s="121"/>
      <c r="F175" s="278" t="s">
        <v>1172</v>
      </c>
      <c r="G175" s="121"/>
      <c r="H175" s="168"/>
      <c r="I175" s="18"/>
    </row>
    <row r="176" spans="1:9" ht="16" x14ac:dyDescent="0.35">
      <c r="A176" s="18"/>
      <c r="B176" s="166" t="s">
        <v>2321</v>
      </c>
      <c r="C176" s="121"/>
      <c r="D176" s="319">
        <v>7121400000000</v>
      </c>
      <c r="E176" s="121"/>
      <c r="F176" s="278" t="s">
        <v>1172</v>
      </c>
      <c r="G176" s="121"/>
      <c r="H176" s="168"/>
      <c r="I176" s="18"/>
    </row>
    <row r="177" spans="1:9" ht="16" x14ac:dyDescent="0.35">
      <c r="A177" s="18"/>
      <c r="B177" s="166" t="s">
        <v>2382</v>
      </c>
      <c r="C177" s="121"/>
      <c r="D177" s="278" t="s">
        <v>1504</v>
      </c>
      <c r="E177" s="121"/>
      <c r="F177" s="278" t="s">
        <v>2385</v>
      </c>
      <c r="G177" s="121"/>
      <c r="H177" s="168"/>
      <c r="I177" s="18"/>
    </row>
    <row r="178" spans="1:9" ht="16" x14ac:dyDescent="0.35">
      <c r="A178" s="18"/>
      <c r="B178" s="166" t="s">
        <v>2383</v>
      </c>
      <c r="C178" s="121"/>
      <c r="D178" s="278" t="s">
        <v>1504</v>
      </c>
      <c r="E178" s="121"/>
      <c r="F178" s="278" t="s">
        <v>2385</v>
      </c>
      <c r="G178" s="121"/>
      <c r="H178" s="168"/>
      <c r="I178" s="18"/>
    </row>
    <row r="179" spans="1:9" ht="16" x14ac:dyDescent="0.35">
      <c r="A179" s="18"/>
      <c r="B179" s="166" t="s">
        <v>2384</v>
      </c>
      <c r="C179" s="121"/>
      <c r="D179" s="321">
        <v>25383</v>
      </c>
      <c r="E179" s="121"/>
      <c r="F179" s="278" t="s">
        <v>2385</v>
      </c>
      <c r="G179" s="121"/>
      <c r="H179" s="168"/>
      <c r="I179" s="18"/>
    </row>
    <row r="180" spans="1:9" ht="16" x14ac:dyDescent="0.35">
      <c r="A180" s="18"/>
      <c r="B180" s="166" t="s">
        <v>2322</v>
      </c>
      <c r="C180" s="121"/>
      <c r="D180" s="321">
        <v>9789611</v>
      </c>
      <c r="E180" s="121"/>
      <c r="F180" s="278" t="s">
        <v>2385</v>
      </c>
      <c r="G180" s="121"/>
      <c r="H180" s="168"/>
      <c r="I180" s="18"/>
    </row>
    <row r="181" spans="1:9" ht="16" x14ac:dyDescent="0.35">
      <c r="A181" s="18"/>
      <c r="B181" s="166" t="s">
        <v>2323</v>
      </c>
      <c r="C181" s="121"/>
      <c r="D181" s="278" t="s">
        <v>1504</v>
      </c>
      <c r="E181" s="121"/>
      <c r="F181" s="278"/>
      <c r="G181" s="121"/>
      <c r="H181" s="168"/>
      <c r="I181" s="18"/>
    </row>
    <row r="182" spans="1:9" ht="16" x14ac:dyDescent="0.35">
      <c r="A182" s="18"/>
      <c r="B182" s="184" t="s">
        <v>2324</v>
      </c>
      <c r="C182" s="121"/>
      <c r="D182" s="279" t="s">
        <v>1504</v>
      </c>
      <c r="E182" s="121"/>
      <c r="F182" s="279"/>
      <c r="G182" s="121"/>
      <c r="H182" s="171"/>
      <c r="I182" s="18"/>
    </row>
    <row r="183" spans="1:9" ht="16" x14ac:dyDescent="0.35">
      <c r="A183" s="18"/>
      <c r="B183" s="196"/>
      <c r="C183" s="121"/>
      <c r="D183" s="203"/>
      <c r="E183" s="121"/>
      <c r="F183" s="196"/>
      <c r="G183" s="121"/>
      <c r="H183" s="121"/>
      <c r="I183" s="18"/>
    </row>
    <row r="184" spans="1:9" ht="16" x14ac:dyDescent="0.35">
      <c r="A184" s="18"/>
      <c r="B184" s="163" t="s">
        <v>2386</v>
      </c>
      <c r="C184" s="280"/>
      <c r="D184" s="281"/>
      <c r="E184" s="280"/>
      <c r="F184" s="281"/>
      <c r="G184" s="280"/>
      <c r="H184" s="282"/>
      <c r="I184" s="18"/>
    </row>
    <row r="185" spans="1:9" ht="37.5" customHeight="1" x14ac:dyDescent="0.35">
      <c r="A185" s="18"/>
      <c r="B185" s="289" t="s">
        <v>2387</v>
      </c>
      <c r="C185" s="280"/>
      <c r="D185" s="283"/>
      <c r="E185" s="280"/>
      <c r="F185" s="283"/>
      <c r="G185" s="280"/>
      <c r="H185" s="284"/>
      <c r="I185" s="18"/>
    </row>
    <row r="186" spans="1:9" ht="30" x14ac:dyDescent="0.35">
      <c r="A186" s="18"/>
      <c r="B186" s="285" t="s">
        <v>2388</v>
      </c>
      <c r="C186" s="280"/>
      <c r="D186" s="278" t="s">
        <v>1491</v>
      </c>
      <c r="E186" s="280"/>
      <c r="F186" s="278" t="s">
        <v>2593</v>
      </c>
      <c r="G186" s="280"/>
      <c r="H186" s="284"/>
      <c r="I186" s="18"/>
    </row>
    <row r="187" spans="1:9" ht="60" x14ac:dyDescent="0.35">
      <c r="A187" s="18"/>
      <c r="B187" s="285" t="s">
        <v>2389</v>
      </c>
      <c r="C187" s="286"/>
      <c r="D187" s="278" t="s">
        <v>1504</v>
      </c>
      <c r="E187" s="280"/>
      <c r="F187" s="278" t="str">
        <f>IF(D187=Listes!$K$4,"&lt; Indiquez l'URL de la source &gt;",IF(D187=Listes!$K$5,"&lt; Référence de la section dans le Rapport ITIE ou URL&gt;",IF(D187=Listes!$K$6,"&lt; Référence de la non-applicabilité &gt;","")))</f>
        <v/>
      </c>
      <c r="G187" s="280"/>
      <c r="H187" s="284"/>
      <c r="I187" s="18"/>
    </row>
    <row r="188" spans="1:9" ht="30" x14ac:dyDescent="0.35">
      <c r="A188" s="18"/>
      <c r="B188" s="287" t="s">
        <v>2390</v>
      </c>
      <c r="C188" s="286"/>
      <c r="D188" s="279" t="s">
        <v>1504</v>
      </c>
      <c r="E188" s="280"/>
      <c r="F188" s="279" t="str">
        <f>IF(D188=Listes!$K$4,"&lt; Indiquez l'URL de la source &gt;",IF(D188=Listes!$K$5,"&lt; Référence de la section dans le Rapport ITIE ou URL&gt;",IF(D188=Listes!$K$6,"&lt; Référence de la non-applicabilité &gt;","")))</f>
        <v/>
      </c>
      <c r="G188" s="280"/>
      <c r="H188" s="288"/>
      <c r="I188" s="18"/>
    </row>
    <row r="189" spans="1:9" ht="16" x14ac:dyDescent="0.35">
      <c r="A189" s="18"/>
      <c r="B189" s="196"/>
      <c r="C189" s="121"/>
      <c r="D189" s="203"/>
      <c r="E189" s="121"/>
      <c r="F189" s="196"/>
      <c r="G189" s="121"/>
      <c r="H189" s="121"/>
      <c r="I189" s="18"/>
    </row>
    <row r="190" spans="1:9" ht="14.15" customHeight="1" x14ac:dyDescent="0.35">
      <c r="A190" s="18"/>
      <c r="B190" s="49"/>
      <c r="D190" s="49"/>
      <c r="F190" s="49"/>
      <c r="H190" s="18"/>
      <c r="I190" s="18"/>
    </row>
    <row r="191" spans="1:9" ht="17.25" hidden="1" customHeight="1" thickBot="1" x14ac:dyDescent="0.45">
      <c r="B191" s="204"/>
      <c r="C191" s="360" t="s">
        <v>2168</v>
      </c>
      <c r="D191" s="360"/>
      <c r="E191" s="360"/>
      <c r="F191" s="360"/>
      <c r="G191" s="360"/>
      <c r="H191" s="204"/>
    </row>
    <row r="192" spans="1:9" ht="24" hidden="1" customHeight="1" thickBot="1" x14ac:dyDescent="0.45">
      <c r="B192" s="205"/>
      <c r="C192" s="345" t="s">
        <v>2169</v>
      </c>
      <c r="D192" s="345"/>
      <c r="E192" s="345"/>
      <c r="F192" s="345"/>
      <c r="G192" s="345"/>
      <c r="H192" s="205"/>
    </row>
    <row r="193" spans="1:9" ht="25" hidden="1" customHeight="1" thickBot="1" x14ac:dyDescent="0.45">
      <c r="B193" s="205"/>
      <c r="C193" s="344" t="s">
        <v>2170</v>
      </c>
      <c r="D193" s="344"/>
      <c r="E193" s="344"/>
      <c r="F193" s="344"/>
      <c r="G193" s="344"/>
      <c r="H193" s="205"/>
    </row>
    <row r="194" spans="1:9" ht="18.649999999999999" hidden="1" customHeight="1" thickBot="1" x14ac:dyDescent="0.45">
      <c r="B194" s="83"/>
      <c r="C194" s="356" t="s">
        <v>2171</v>
      </c>
      <c r="D194" s="338"/>
      <c r="E194" s="338"/>
      <c r="F194" s="338"/>
      <c r="G194" s="357"/>
      <c r="H194" s="206"/>
    </row>
    <row r="195" spans="1:9" ht="16.5" thickBot="1" x14ac:dyDescent="0.4">
      <c r="A195" s="18"/>
      <c r="B195" s="62"/>
      <c r="C195" s="62"/>
      <c r="D195" s="62"/>
      <c r="E195" s="62"/>
      <c r="F195" s="62"/>
      <c r="G195" s="62"/>
      <c r="H195" s="63"/>
      <c r="I195" s="18"/>
    </row>
    <row r="196" spans="1:9" ht="19" x14ac:dyDescent="0.35">
      <c r="A196" s="18"/>
      <c r="B196" s="207" t="s">
        <v>2224</v>
      </c>
      <c r="D196" s="208"/>
      <c r="F196" s="208"/>
      <c r="H196" s="18"/>
      <c r="I196" s="18"/>
    </row>
    <row r="197" spans="1:9" ht="16" customHeight="1" x14ac:dyDescent="0.35">
      <c r="B197" s="340" t="s">
        <v>2377</v>
      </c>
      <c r="C197" s="340"/>
      <c r="D197" s="340"/>
      <c r="F197" s="209"/>
    </row>
    <row r="198" spans="1:9" ht="16" x14ac:dyDescent="0.35"/>
    <row r="199" spans="1:9" ht="16" x14ac:dyDescent="0.35"/>
    <row r="200" spans="1:9" ht="16" x14ac:dyDescent="0.35"/>
    <row r="201" spans="1:9" ht="16" x14ac:dyDescent="0.35"/>
    <row r="202" spans="1:9" ht="16" x14ac:dyDescent="0.35"/>
    <row r="203" spans="1:9" ht="16" x14ac:dyDescent="0.35"/>
    <row r="204" spans="1:9" ht="16" x14ac:dyDescent="0.35"/>
    <row r="205" spans="1:9" ht="16" x14ac:dyDescent="0.35"/>
    <row r="206" spans="1:9" ht="16" x14ac:dyDescent="0.35"/>
    <row r="207" spans="1:9" ht="16" x14ac:dyDescent="0.35"/>
    <row r="208" spans="1:9" ht="16" x14ac:dyDescent="0.35"/>
    <row r="209" ht="16" x14ac:dyDescent="0.35"/>
    <row r="210" ht="16" x14ac:dyDescent="0.35"/>
    <row r="211" ht="16" x14ac:dyDescent="0.35"/>
    <row r="212" ht="16" x14ac:dyDescent="0.35"/>
    <row r="213" ht="16" x14ac:dyDescent="0.35"/>
    <row r="214" ht="16" x14ac:dyDescent="0.35"/>
    <row r="215" ht="16" x14ac:dyDescent="0.35"/>
    <row r="216" ht="16" x14ac:dyDescent="0.35"/>
    <row r="217" ht="16" x14ac:dyDescent="0.35"/>
    <row r="218" ht="16" x14ac:dyDescent="0.35"/>
    <row r="219" ht="16" x14ac:dyDescent="0.35"/>
    <row r="220" ht="16" x14ac:dyDescent="0.35"/>
    <row r="221" ht="16" x14ac:dyDescent="0.35"/>
  </sheetData>
  <mergeCells count="12">
    <mergeCell ref="C194:G194"/>
    <mergeCell ref="B197:D197"/>
    <mergeCell ref="B10:E10"/>
    <mergeCell ref="B15:H15"/>
    <mergeCell ref="B11:E11"/>
    <mergeCell ref="B12:E12"/>
    <mergeCell ref="B13:E13"/>
    <mergeCell ref="B14:E14"/>
    <mergeCell ref="F10:H14"/>
    <mergeCell ref="C191:G191"/>
    <mergeCell ref="C193:G193"/>
    <mergeCell ref="C192:G192"/>
  </mergeCells>
  <dataValidations count="32">
    <dataValidation type="whole" allowBlank="1" showInputMessage="1" showErrorMessage="1" errorTitle="Veuillez ne pas modifier" error="Veuillez ne pas modifier ces cellules" sqref="B30:B38 B50:B53 B62:B63 B66:B67 B55:B60 B40:B42 B44:B48" xr:uid="{18A3AE5E-DCF3-4B6B-B982-7AC10E52BD8F}">
      <formula1>10000</formula1>
      <formula2>500000</formula2>
    </dataValidation>
    <dataValidation type="textLength" allowBlank="1" showInputMessage="1" showErrorMessage="1" errorTitle="Veuillez ne pas modifier" error="Veuillez ne pas modifier ces cellules" sqref="B24:B26 B99 B82:B83 B189 B19:B22 B80 B94 B121:B123 B129:B130 B113:B115 B117:B119 B101 B125:B127 B111 B107 B109 B96:B97 B183 B28:B29 D129" xr:uid="{FD1D0A5E-84E8-48AE-8EBF-6C369F2DFD67}">
      <formula1>10000</formula1>
      <formula2>50000</formula2>
    </dataValidation>
    <dataValidation type="whole" allowBlank="1" showInputMessage="1" showErrorMessage="1" errorTitle="Veuillez ne pas modifier" error="Veuillez ne pas modifier ces cellules" sqref="B23 B128 B124 B120 B116 B112 B100 B95 B81 B184:B188 B61 B54 B49 B43 B39 B17 B131:B152 B154:B159 B163:B169 B172:B176 B181:B182 B64" xr:uid="{01346396-8EEF-4FE6-A746-910274283B08}">
      <formula1>10000</formula1>
      <formula2>50000</formula2>
    </dataValidation>
    <dataValidation type="decimal" allowBlank="1" showInputMessage="1" showErrorMessage="1" errorTitle="Veuillez ne pas modifier" error="Veuillez ne pas modifier ces cellules" sqref="B195:D196 E195:H197" xr:uid="{32870CFC-EE36-4A4D-ADBB-C0FF5DB2CF74}">
      <formula1>10000</formula1>
      <formula2>50000</formula2>
    </dataValidation>
    <dataValidation type="list" operator="equal" showInputMessage="1" showErrorMessage="1" errorTitle="Saisie erronée" error="Entrée non-valide" promptTitle="Veuillez indiquer la devise" prompt="Saisissez les 3 lettres du code-devise de l’ISO." sqref="F141 F181:F182 F158:F159 F161:F162 F145:F146 F155:F156 F166 F118 F171:F176" xr:uid="{DF1072C8-FEFB-4147-B6AD-F78CF91C4B7A}">
      <formula1>Currency_code_list</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Valeur totale" prompt="Veuillez indiquer le total des revenus._x000a__x000a_Veuillez saisir uniquement des chiffres dans cette cellule. Si des informations supplémentaires sont appropri" sqref="D155:D156 D166 D114 D141 D126 D145:D146 D118 D122 D158:D159 D161:D162" xr:uid="{CAF5D0AB-277F-4538-9B2E-5DE974E3DE80}">
      <formula1>0</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Matières premières volume/valeur" prompt="Veuillez renseigner le nom de la matière première dans la colonne de gauche, en indiquant s'il s'agit d'un volume ou d'une valeur._x000a__x000a_Veuillez saisir un" sqref="D68:D79 D103:D104 D84:D93 D106:D110" xr:uid="{0B8878C8-6619-40E9-8096-EE6BE7FC604B}">
      <formula1>0</formula1>
    </dataValidation>
    <dataValidation type="decimal" allowBlank="1" showInputMessage="1" showErrorMessage="1" sqref="D130" xr:uid="{81426A4D-290E-4AF2-8D6F-F3149A13F5AA}">
      <formula1>10000</formula1>
      <formula2>50000</formula2>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Investissements -tous secteurs-" prompt="Veuillez indiquer le total des investissements dans le pays pour l'année fiscale, en dollars ou monnaie locale (prix courants)_x000a__x000a_Peut correspondre à la" sqref="D182" xr:uid="{3032E63C-A6E8-43E4-84A7-B8C926F323CA}">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Investissements -secteur extract" prompt="Veuillez indiquer le total des investissements dans le secteur extractif pour l'année fiscale, en dollars ou monnaie locale (prix courants)_x000a__x000a_Peut corr" sqref="D181" xr:uid="{29BBE371-2BA2-4A29-B3CA-B0E28CA0DF73}">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Emploi -tous secteurs-" prompt="Représente, en chiffres absolus, le total des emplois dans le pays." sqref="D180" xr:uid="{BAFA2F2B-EDC7-4ED6-B7B6-EDDF140F3E6B}">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chiffres absolus._x000a__x000a__x000a_Veuillez entrer uniquement les chiffres dans cette cellule. Ajoutez des " sqref="D179" xr:uid="{60DE8021-5F5F-4E0F-9D3A-3B71F13F04B0}">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Exportations -secteur extractif-" prompt="Cela se rapporte à la part du secteur extractif dans les exportations totales d'un pays, en chiffres absolus._x000a__x000a_Veuillez entrer uniquement les chiffres" sqref="D175" xr:uid="{D9301F44-46FB-4E7E-B05E-A7BEDE62F157}">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Valeur ajoutée brute -Industries" prompt="La valeur ajoutée brute fait référence au nombre absolu représentant la part du secteur extractif dans le PIB._x000a__x000a_Veuillez entrer uniquement les chiffre" sqref="D170:D172" xr:uid="{444DC13F-2674-42BB-A5F3-7D76596203A4}">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Revenus du Gouvernement -extract" prompt="Cela se rapporte aux revenus gouvernementaux provenant du secteur extractif, y compris les revenus non rapprochés._x000a__x000a_Veuillez entrer uniquement les chi" sqref="D173" xr:uid="{D3779151-A0BD-4E61-B3AB-68878424E332}">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Revenus du Gouvernement-tous sec" prompt="Cela se rapporte au total des revenus gouvernementaux de l'année concernée, y compris les revenus tirés des secteurs non extractifs._x000a__x000a_Entrer uniquemen" sqref="D174" xr:uid="{B8BCCF84-9BE3-4049-B66C-57BDC5195541}">
      <formula1>2</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otal des exportations" prompt="Il s'agit des exportations totales pour l'année en question, y compris les revenus provenant de secteurs non extractifs._x000a__x000a_Veuillez entrer uniquement l" sqref="D176" xr:uid="{558D9CE5-F71C-4FA0-9506-950123E3BFA5}">
      <formula1>2</formula1>
    </dataValidation>
    <dataValidation type="whole" allowBlank="1" showInputMessage="1" showErrorMessage="1" errorTitle="Veuillez ne pas modifier" error="Veuillez ne pas modifier ces cellules" sqref="C191:G194" xr:uid="{FB14B789-8746-4A91-B239-3E7D6093A432}">
      <formula1>444</formula1>
      <formula2>445</formula2>
    </dataValidation>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F68 F108 F74 F76 F78 F92 F70 F88 F90 F84 F103:F104 F106 F86 F72" xr:uid="{822EE6C6-D7C8-40D6-B2D5-7EEEDABD753E}">
      <formula1>"&lt;Selectionner unité&gt;,Sm3,Sm3 o.e.,Barils,Tonnes,oz,carats,Scf"</formula1>
    </dataValidation>
    <dataValidation allowBlank="1" showInputMessage="1" showErrorMessage="1" errorTitle="Veuillez ne pas modifier" error="Veuillez ne pas modifier ces cellules" sqref="B170:B171 B153 B160:B162 B197:D197 B177:B180 D98" xr:uid="{586669E3-5B35-4E92-9DFA-2EE5239FB6A5}"/>
    <dataValidation type="list" showInputMessage="1" showErrorMessage="1" promptTitle="Type de déclaration" prompt="Veuillez indiquer le type de déclaration, parmi:_x000a__x000a_Divulgation systématique_x000a_Rapportage ITIE_x000a_Non disponible_x000a_Sans objet" sqref="D25:D28 D40:D41 D82:D83 D44:D47 D50:D52 D169 D62 D66:D67 D55:D59 D96:D97 D101 D113 D117 D121 D125 D132:D137 D140 D144 D149:D151 D154 D157 D165 D32:D36 D160 D186:D188" xr:uid="{EB0B96BC-C73F-4625-921B-B423889A69F8}">
      <formula1>Reporting_options_list</formula1>
    </dataValidation>
    <dataValidation type="whole" allowBlank="1" showInputMessage="1" showErrorMessage="1" errorTitle="Veuillez ne pas modifier" error="Veuillez ne pas modifier ces cellules" sqref="B102 B105 B110" xr:uid="{5F4D147F-5453-4AC4-8C54-2FA32A611CC1}">
      <formula1>1</formula1>
      <formula2>4</formula2>
    </dataValidation>
    <dataValidation type="whole" allowBlank="1" showInputMessage="1" showErrorMessage="1" errorTitle="Veuillez ne pas modifier" error="Veuillez ne pas modifier ces cellules" sqref="B98 F98" xr:uid="{096084D4-DA79-4AB9-A393-AB3BB925A435}">
      <formula1>5</formula1>
      <formula2>6</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pourcentage_x000a__x000a__x000a_Veuillez entrer uniquement les chiffres dans cette cellule." sqref="F177:F180" xr:uid="{491EFB04-64B8-4925-8080-186089A2EA5E}">
      <formula1>0</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homme" prompt="Représente la part d'hommes employés dans le secteur extractif, en chiffres absolus._x000a__x000a__x000a_Veuillez entrer uniquement les chiffres dans cette cellule. Ajoutez des " sqref="D177" xr:uid="{77737CE6-1911-4110-97BD-45410D5C85EF}">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femme" prompt="Représente la part de femmes employés dans le secteur extractif, en chiffres absolus._x000a__x000a__x000a_Veuillez entrer uniquement les chiffres dans cette cellule. Ajoutez des " sqref="D178" xr:uid="{F706CB78-296E-41D0-8D9F-43A6206372A6}">
      <formula1>2</formula1>
    </dataValidation>
    <dataValidation type="textLength" allowBlank="1" showInputMessage="1" showErrorMessage="1" sqref="H184:H188" xr:uid="{D3822C6C-1C26-43C8-B6B8-BA8DF4DB7CB6}">
      <formula1>0</formula1>
      <formula2>350</formula2>
    </dataValidation>
    <dataValidation type="whole" showInputMessage="1" showErrorMessage="1" sqref="G184:G188" xr:uid="{6537E2EF-AC38-44BE-BF3B-28377D248EF2}">
      <formula1>999999</formula1>
      <formula2>99999999</formula2>
    </dataValidation>
    <dataValidation showInputMessage="1" showErrorMessage="1" promptTitle="Type de déclaration" prompt="Veuillez indiquer le type de déclaration, parmi:_x000a__x000a_Divulgation systématique_x000a_Rapportage ITIE_x000a_Non disponible_x000a_Sans objet" sqref="D37" xr:uid="{505EBCD6-D675-4478-93BA-C323F1C2E1DF}"/>
    <dataValidation showInputMessage="1" showErrorMessage="1" sqref="B65" xr:uid="{1564FEC5-59C5-47CE-A907-5ED79C11C066}"/>
    <dataValidation type="list" showInputMessage="1" showErrorMessage="1" errorTitle="Matière première non-reconnue" error="Veuillez sélectionner une matière première parmi la liste des matières premières du menu déroulant" promptTitle="Veuillez sélectionner la matière" prompt="Veuillez sélectionner la matière première dans le menu déroulant" sqref="B68 B70 B72 B74 B76 B78 B84 B103:B104 B106 B108 B86 B88 B90 B92" xr:uid="{07B289E1-7671-4E81-8910-8B957D51D6F5}">
      <formula1>Commodities_list</formula1>
    </dataValidation>
    <dataValidation operator="equal" showInputMessage="1" showErrorMessage="1" errorTitle="Saisie erronée" error="Entrée non-valide" promptTitle="Veuillez indiquer la devise" prompt="Saisissez les 3 lettres du code-devise de l’ISO." sqref="F170" xr:uid="{87CDFC8E-2BF4-46D9-9313-73C3236F8E32}"/>
  </dataValidations>
  <hyperlinks>
    <hyperlink ref="B30" r:id="rId1" location="r2-2" display="Exigence ITIE 2.2: Octroi des licences" xr:uid="{00000000-0004-0000-0200-000007000000}"/>
    <hyperlink ref="B43" r:id="rId2" location="r2-4" xr:uid="{00000000-0004-0000-0200-000008000000}"/>
    <hyperlink ref="B49" r:id="rId3" location="r2-5" xr:uid="{00000000-0004-0000-0200-000009000000}"/>
    <hyperlink ref="B54" r:id="rId4" location="r2-6" xr:uid="{00000000-0004-0000-0200-00000A000000}"/>
    <hyperlink ref="B61" r:id="rId5" location="r3-1" xr:uid="{00000000-0004-0000-0200-00000B000000}"/>
    <hyperlink ref="B64" r:id="rId6" location="r3-2" xr:uid="{00000000-0004-0000-0200-00000C000000}"/>
    <hyperlink ref="B81" r:id="rId7" location="r3-3" xr:uid="{00000000-0004-0000-0200-00000D000000}"/>
    <hyperlink ref="B95" r:id="rId8" location="r4-1" xr:uid="{00000000-0004-0000-0200-00000E000000}"/>
    <hyperlink ref="B100" r:id="rId9" location="r4-2" xr:uid="{00000000-0004-0000-0200-00000F000000}"/>
    <hyperlink ref="B112" r:id="rId10" location="r4-3" xr:uid="{00000000-0004-0000-0200-000010000000}"/>
    <hyperlink ref="B116" r:id="rId11" location="r4-4" xr:uid="{00000000-0004-0000-0200-000011000000}"/>
    <hyperlink ref="B120" r:id="rId12" location="r4-5" xr:uid="{00000000-0004-0000-0200-000012000000}"/>
    <hyperlink ref="B124" r:id="rId13" location="r4-6" xr:uid="{00000000-0004-0000-0200-000013000000}"/>
    <hyperlink ref="B128" r:id="rId14" location="r4-8" xr:uid="{00000000-0004-0000-0200-000014000000}"/>
    <hyperlink ref="B131" r:id="rId15" location="r4-9" xr:uid="{00000000-0004-0000-0200-000015000000}"/>
    <hyperlink ref="B139" r:id="rId16" location="r5-1" xr:uid="{00000000-0004-0000-0200-000016000000}"/>
    <hyperlink ref="B143" r:id="rId17" location="r5-2" xr:uid="{00000000-0004-0000-0200-000017000000}"/>
    <hyperlink ref="B148" r:id="rId18" location="r5-3" xr:uid="{00000000-0004-0000-0200-000018000000}"/>
    <hyperlink ref="B164" r:id="rId19" location="r6-2" xr:uid="{00000000-0004-0000-0200-000019000000}"/>
    <hyperlink ref="B168" r:id="rId20" location="r6-3" xr:uid="{00000000-0004-0000-0200-00001A000000}"/>
    <hyperlink ref="B153" r:id="rId21" location="r6-1" display="Exigence ITIE 6.1: Dépenses sociales " xr:uid="{00000000-0004-0000-0200-000024000000}"/>
    <hyperlink ref="B15:H15" r:id="rId22" display="If you have any questions, please contact data@eiti.org" xr:uid="{00000000-0004-0000-0200-000029000000}"/>
    <hyperlink ref="C194:G194" r:id="rId23" display="Give us your feedback or report a conflict in the data! Write to us at  data@eiti.org" xr:uid="{CDC3591F-ADA9-4DB3-B355-D653DB6FB600}"/>
    <hyperlink ref="G194" r:id="rId24" display="Give us your feedback or report a conflict in the data! Write to us at  data@eiti.org" xr:uid="{A99B6764-1F3E-47AB-809A-4B3DA15ABEB1}"/>
    <hyperlink ref="E194:F194" r:id="rId25" display="Give us your feedback or report a conflict in the data! Write to us at  data@eiti.org" xr:uid="{3762A584-79C1-403C-A889-1F8B6A9F4EDC}"/>
    <hyperlink ref="F194" r:id="rId26" display="Give us your feedback or report a conflict in the data! Write to us at  data@eiti.org" xr:uid="{13FEE2CC-DF49-4876-978D-2AFDC30F458D}"/>
    <hyperlink ref="C192:G192" r:id="rId27" display="Vous voulez en savoir plus sur votre pays ? Vérifiez si votre pays met en œuvre la Norme ITIE en visitant https://eiti.org/countries" xr:uid="{03621DAE-7983-499C-8202-5F3199FEB9F9}"/>
    <hyperlink ref="C193:G193" r:id="rId28" display="Pour la version la plus récente des modèles de données résumées, consultez https://eiti.org/fr/document/modele-donnees-resumees-itie" xr:uid="{B64D4F97-54EE-4F7A-8E6F-BD8EAC781BA6}"/>
    <hyperlink ref="B23" r:id="rId29" location="r2-1" xr:uid="{00000000-0004-0000-0200-000006000000}"/>
    <hyperlink ref="B39" r:id="rId30" location="r2-3" xr:uid="{C8143657-2BB2-452B-A332-AA1FEF1004C7}"/>
    <hyperlink ref="B170" r:id="rId31" xr:uid="{935A10F2-7E13-4EDA-8C48-4E42B289EB4B}"/>
    <hyperlink ref="C191:G191" r:id="rId32" display="Pour plus d’information sur l’ITIE, visitez notre site Internet  https://eiti.org" xr:uid="{9118B4B3-45C5-4CAF-ADE5-EDB0AF20E096}"/>
    <hyperlink ref="B184" r:id="rId33" location="r6-4" display="EITI Requirement 6.4: Environmental impact" xr:uid="{833DE7D9-6853-4F5B-932A-13042510FCE5}"/>
    <hyperlink ref="B65" r:id="rId34" display="(Harmonised System Codes)" xr:uid="{1EA07E2E-372F-42BE-9BEC-A5AE1CE21E62}"/>
    <hyperlink ref="F40" r:id="rId35" xr:uid="{51C81E73-4FEF-4B8A-A8A3-4E53931F0803}"/>
    <hyperlink ref="F56" r:id="rId36" xr:uid="{4AEC95B8-E0CB-4764-AE30-CA86D3EA4FB5}"/>
    <hyperlink ref="F57" r:id="rId37" xr:uid="{68446035-114D-4758-B488-FAA3ACCB30ED}"/>
    <hyperlink ref="F58" r:id="rId38" xr:uid="{5B46ACEC-35DB-4B9D-A251-6E0C36D5D93E}"/>
  </hyperlinks>
  <pageMargins left="0.25" right="0.25" top="0.75" bottom="0.75" header="0.3" footer="0.3"/>
  <pageSetup paperSize="8" fitToHeight="0" orientation="landscape" horizontalDpi="2400" verticalDpi="2400" r:id="rId39"/>
  <drawing r:id="rId40"/>
  <legacyDrawing r:id="rId41"/>
  <extLst>
    <ext xmlns:x14="http://schemas.microsoft.com/office/spreadsheetml/2009/9/main" uri="{CCE6A557-97BC-4b89-ADB6-D9C93CAAB3DF}">
      <x14:dataValidations xmlns:xm="http://schemas.microsoft.com/office/excel/2006/main" count="2">
        <x14:dataValidation type="list" allowBlank="1" showInputMessage="1" showErrorMessage="1" xr:uid="{4215E324-BDE3-41DD-A41F-93FBAA18ACEB}">
          <x14:formula1>
            <xm:f>'C:\Users\kr65\Downloads\SD\2.0\[Summary Data 2.0 data validation french translation.xlsm]Lists'!#REF!</xm:f>
          </x14:formula1>
          <xm:sqref>D23:D24 D30:D31 D168 D183 D189</xm:sqref>
        </x14:dataValidation>
        <x14:dataValidation type="list" operator="equal" showInputMessage="1" showErrorMessage="1" errorTitle="Saisie erronée" error="Entrée non-valide" promptTitle="Veuillez indiquer la devise" prompt="Saisissez les 3 lettres du code-devise de l’ISO." xr:uid="{FFBB2FB2-6E8A-40CC-8813-CE60DCA5D114}">
          <x14:formula1>
            <xm:f>Listes!$I$11:$I$168</xm:f>
          </x14:formula1>
          <xm:sqref>F69 F71 F73 F75 F77 F79 F107 F85 F87 F89 F91 F93 F114 F122 F126 F109:F110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48"/>
  <sheetViews>
    <sheetView showGridLines="0" topLeftCell="A74" zoomScale="55" zoomScaleNormal="55" workbookViewId="0">
      <selection activeCell="D102" sqref="D102"/>
    </sheetView>
  </sheetViews>
  <sheetFormatPr defaultColWidth="4" defaultRowHeight="24" customHeight="1" x14ac:dyDescent="0.35"/>
  <cols>
    <col min="1" max="1" width="4" style="17"/>
    <col min="2" max="2" width="84" style="17" customWidth="1"/>
    <col min="3" max="3" width="42.1796875" style="17" customWidth="1"/>
    <col min="4" max="4" width="36" style="17" customWidth="1"/>
    <col min="5" max="5" width="39.81640625" style="17" customWidth="1"/>
    <col min="6" max="6" width="27" style="17" customWidth="1"/>
    <col min="7" max="7" width="22.81640625" style="17" customWidth="1"/>
    <col min="8" max="8" width="34.453125" style="17" bestFit="1" customWidth="1"/>
    <col min="9" max="9" width="25.81640625" style="17" bestFit="1" customWidth="1"/>
    <col min="10" max="10" width="12.1796875" style="17" customWidth="1"/>
    <col min="11" max="11" width="13.7265625" style="17" customWidth="1"/>
    <col min="12" max="16384" width="4" style="17"/>
  </cols>
  <sheetData>
    <row r="1" spans="2:10" ht="15.75" hidden="1" customHeight="1" x14ac:dyDescent="0.35"/>
    <row r="2" spans="2:10" ht="16" hidden="1" x14ac:dyDescent="0.35">
      <c r="B2" s="18"/>
    </row>
    <row r="3" spans="2:10" ht="16" hidden="1" x14ac:dyDescent="0.35">
      <c r="B3" s="18"/>
      <c r="C3" s="19"/>
      <c r="D3" s="19"/>
      <c r="E3" s="19" t="s">
        <v>2178</v>
      </c>
    </row>
    <row r="4" spans="2:10" ht="16" hidden="1" x14ac:dyDescent="0.35">
      <c r="B4" s="18"/>
      <c r="C4" s="19"/>
      <c r="D4" s="19"/>
      <c r="E4" s="19" t="str">
        <f>Introduction!G4</f>
        <v>AAAA-MM-JJ</v>
      </c>
    </row>
    <row r="5" spans="2:10" ht="16" hidden="1" x14ac:dyDescent="0.35"/>
    <row r="6" spans="2:10" ht="16" hidden="1" x14ac:dyDescent="0.35"/>
    <row r="7" spans="2:10" ht="16" x14ac:dyDescent="0.35"/>
    <row r="8" spans="2:10" ht="16" x14ac:dyDescent="0.35">
      <c r="B8" s="21" t="s">
        <v>2325</v>
      </c>
      <c r="C8" s="83"/>
      <c r="D8" s="83"/>
      <c r="E8" s="83"/>
    </row>
    <row r="9" spans="2:10" ht="17.149999999999999" customHeight="1" x14ac:dyDescent="0.35">
      <c r="B9" s="82" t="s">
        <v>2179</v>
      </c>
      <c r="C9" s="210"/>
      <c r="D9" s="82"/>
      <c r="E9" s="210"/>
      <c r="F9" s="211"/>
      <c r="G9" s="211"/>
      <c r="H9" s="211"/>
    </row>
    <row r="10" spans="2:10" ht="30.65" customHeight="1" x14ac:dyDescent="0.35">
      <c r="B10" s="212" t="s">
        <v>2326</v>
      </c>
      <c r="C10" s="84"/>
      <c r="D10" s="353"/>
      <c r="E10" s="84"/>
      <c r="F10" s="52"/>
      <c r="G10" s="52"/>
      <c r="H10" s="52"/>
    </row>
    <row r="11" spans="2:10" ht="31" customHeight="1" x14ac:dyDescent="0.35">
      <c r="B11" s="212" t="s">
        <v>2327</v>
      </c>
      <c r="C11" s="84"/>
      <c r="D11" s="353"/>
      <c r="E11" s="84"/>
      <c r="F11" s="52"/>
      <c r="G11" s="52"/>
      <c r="H11" s="52"/>
    </row>
    <row r="12" spans="2:10" ht="50.15" customHeight="1" x14ac:dyDescent="0.35">
      <c r="B12" s="212" t="s">
        <v>2328</v>
      </c>
      <c r="C12" s="84"/>
      <c r="D12" s="353"/>
      <c r="E12" s="84"/>
      <c r="F12" s="52"/>
      <c r="G12" s="52"/>
      <c r="H12" s="52"/>
    </row>
    <row r="13" spans="2:10" ht="15.65" customHeight="1" x14ac:dyDescent="0.35">
      <c r="B13" s="212" t="s">
        <v>2329</v>
      </c>
      <c r="C13" s="84"/>
      <c r="D13" s="353"/>
      <c r="E13" s="84"/>
      <c r="F13" s="52"/>
      <c r="G13" s="52"/>
      <c r="H13" s="52"/>
    </row>
    <row r="14" spans="2:10" ht="16" x14ac:dyDescent="0.4">
      <c r="B14" s="213" t="s">
        <v>2330</v>
      </c>
      <c r="C14" s="85"/>
      <c r="D14" s="85"/>
      <c r="E14" s="85"/>
      <c r="F14" s="86"/>
      <c r="G14" s="86"/>
      <c r="H14" s="86"/>
      <c r="I14" s="86"/>
      <c r="J14" s="86"/>
    </row>
    <row r="15" spans="2:10" ht="16" x14ac:dyDescent="0.35"/>
    <row r="16" spans="2:10" ht="23" thickBot="1" x14ac:dyDescent="0.4">
      <c r="B16" s="363" t="s">
        <v>2331</v>
      </c>
      <c r="C16" s="363"/>
      <c r="D16" s="363"/>
      <c r="E16" s="363"/>
    </row>
    <row r="17" spans="2:12" s="93" customFormat="1" ht="25.5" customHeight="1" thickBot="1" x14ac:dyDescent="0.4">
      <c r="B17" s="364" t="s">
        <v>2073</v>
      </c>
      <c r="C17" s="364"/>
      <c r="D17" s="364"/>
      <c r="E17" s="364"/>
    </row>
    <row r="18" spans="2:12" s="71" customFormat="1" ht="16" x14ac:dyDescent="0.35">
      <c r="B18" s="365"/>
      <c r="C18" s="365"/>
      <c r="D18" s="365"/>
      <c r="E18" s="365"/>
    </row>
    <row r="19" spans="2:12" s="71" customFormat="1" ht="19" x14ac:dyDescent="0.35">
      <c r="B19" s="291" t="s">
        <v>2332</v>
      </c>
      <c r="C19" s="292"/>
      <c r="D19" s="293"/>
      <c r="E19" s="293"/>
      <c r="F19" s="214"/>
    </row>
    <row r="20" spans="2:12" s="71" customFormat="1" ht="16" x14ac:dyDescent="0.35">
      <c r="B20" s="17" t="s">
        <v>2074</v>
      </c>
      <c r="C20" s="17" t="s">
        <v>2124</v>
      </c>
      <c r="D20" s="17" t="s">
        <v>2333</v>
      </c>
      <c r="E20" s="17" t="s">
        <v>2334</v>
      </c>
      <c r="F20" s="214"/>
      <c r="G20" s="216"/>
    </row>
    <row r="21" spans="2:12" s="71" customFormat="1" ht="16" x14ac:dyDescent="0.35">
      <c r="B21" s="17" t="s">
        <v>2594</v>
      </c>
      <c r="C21" s="17" t="s">
        <v>2127</v>
      </c>
      <c r="D21" s="325" t="s">
        <v>2602</v>
      </c>
      <c r="E21" s="217">
        <f>SUMIF(Government_revenues_table[Entité de l’État],Government_agencies[[#This Row],[Nom complet de l’entité]],Government_revenues_table[Valeur des revenus])</f>
        <v>99637228721</v>
      </c>
      <c r="F21" s="216"/>
      <c r="G21" s="218"/>
    </row>
    <row r="22" spans="2:12" s="71" customFormat="1" ht="16" x14ac:dyDescent="0.35">
      <c r="B22" s="71" t="s">
        <v>2595</v>
      </c>
      <c r="C22" s="71" t="s">
        <v>2127</v>
      </c>
      <c r="D22" s="325" t="s">
        <v>2602</v>
      </c>
      <c r="E22" s="217">
        <f>SUMIF(Government_revenues_table[Entité de l’État],Government_agencies[[#This Row],[Nom complet de l’entité]],Government_revenues_table[Valeur des revenus])</f>
        <v>5097681772</v>
      </c>
      <c r="F22" s="218"/>
      <c r="G22" s="17"/>
      <c r="J22" s="214"/>
      <c r="K22" s="214"/>
      <c r="L22" s="214"/>
    </row>
    <row r="23" spans="2:12" s="71" customFormat="1" ht="16" x14ac:dyDescent="0.35">
      <c r="B23" s="71" t="s">
        <v>2596</v>
      </c>
      <c r="C23" s="71" t="s">
        <v>2127</v>
      </c>
      <c r="D23" s="325" t="s">
        <v>2602</v>
      </c>
      <c r="E23" s="217">
        <f>SUMIF(Government_revenues_table[Entité de l’État],Government_agencies[[#This Row],[Nom complet de l’entité]],Government_revenues_table[Valeur des revenus])</f>
        <v>13425615733</v>
      </c>
      <c r="F23" s="216"/>
      <c r="G23" s="17"/>
      <c r="J23" s="216"/>
      <c r="K23" s="216"/>
      <c r="L23" s="216"/>
    </row>
    <row r="24" spans="2:12" s="71" customFormat="1" ht="16" x14ac:dyDescent="0.35">
      <c r="B24" s="71" t="s">
        <v>2597</v>
      </c>
      <c r="C24" s="71" t="s">
        <v>2127</v>
      </c>
      <c r="D24" s="325" t="s">
        <v>2602</v>
      </c>
      <c r="E24" s="217">
        <f>SUMIF(Government_revenues_table[Entité de l’État],Government_agencies[[#This Row],[Nom complet de l’entité]],Government_revenues_table[Valeur des revenus])</f>
        <v>16900563354</v>
      </c>
      <c r="F24" s="216"/>
      <c r="G24" s="17"/>
      <c r="J24" s="216"/>
      <c r="K24" s="216"/>
      <c r="L24" s="216"/>
    </row>
    <row r="25" spans="2:12" s="71" customFormat="1" ht="16" x14ac:dyDescent="0.35">
      <c r="B25" s="71" t="s">
        <v>2598</v>
      </c>
      <c r="C25" s="71" t="s">
        <v>2127</v>
      </c>
      <c r="D25" s="325" t="s">
        <v>2602</v>
      </c>
      <c r="E25" s="217">
        <f>SUMIF(Government_revenues_table[Entité de l’État],Government_agencies[[#This Row],[Nom complet de l’entité]],Government_revenues_table[Valeur des revenus])</f>
        <v>0</v>
      </c>
      <c r="F25" s="216"/>
      <c r="G25" s="17"/>
      <c r="J25" s="216"/>
      <c r="K25" s="216"/>
      <c r="L25" s="216"/>
    </row>
    <row r="26" spans="2:12" s="71" customFormat="1" ht="16" x14ac:dyDescent="0.35">
      <c r="B26" s="71" t="s">
        <v>2599</v>
      </c>
      <c r="C26" s="71" t="s">
        <v>2127</v>
      </c>
      <c r="D26" s="325" t="s">
        <v>2602</v>
      </c>
      <c r="E26" s="217">
        <f>SUMIF(Government_revenues_table[Entité de l’État],Government_agencies[[#This Row],[Nom complet de l’entité]],Government_revenues_table[Valeur des revenus])</f>
        <v>2674420060</v>
      </c>
      <c r="F26" s="216"/>
      <c r="G26" s="17"/>
      <c r="J26" s="216"/>
      <c r="K26" s="216"/>
      <c r="L26" s="216"/>
    </row>
    <row r="27" spans="2:12" s="71" customFormat="1" ht="16" x14ac:dyDescent="0.35">
      <c r="B27" s="71" t="s">
        <v>2600</v>
      </c>
      <c r="C27" s="71" t="s">
        <v>2130</v>
      </c>
      <c r="D27" s="325" t="s">
        <v>2603</v>
      </c>
      <c r="E27" s="217">
        <f>SUMIF(Government_revenues_table[Entité de l’État],Government_agencies[[#This Row],[Nom complet de l’entité]],Government_revenues_table[Valeur des revenus])</f>
        <v>57696675052</v>
      </c>
      <c r="F27" s="216"/>
      <c r="G27" s="17"/>
      <c r="J27" s="216"/>
      <c r="K27" s="216"/>
      <c r="L27" s="216"/>
    </row>
    <row r="28" spans="2:12" s="71" customFormat="1" ht="16" x14ac:dyDescent="0.35">
      <c r="B28" s="71" t="s">
        <v>2601</v>
      </c>
      <c r="C28" s="71" t="s">
        <v>2130</v>
      </c>
      <c r="D28" s="325" t="s">
        <v>2604</v>
      </c>
      <c r="E28" s="217">
        <f>SUMIF(Government_revenues_table[Entité de l’État],Government_agencies[[#This Row],[Nom complet de l’entité]],Government_revenues_table[Valeur des revenus])</f>
        <v>0</v>
      </c>
      <c r="F28" s="216"/>
      <c r="G28" s="17"/>
      <c r="J28" s="216"/>
      <c r="K28" s="216"/>
      <c r="L28" s="216"/>
    </row>
    <row r="29" spans="2:12" s="71" customFormat="1" ht="16" x14ac:dyDescent="0.35">
      <c r="B29" s="71" t="s">
        <v>2736</v>
      </c>
      <c r="C29" s="71" t="s">
        <v>2129</v>
      </c>
      <c r="D29" s="325" t="s">
        <v>2602</v>
      </c>
      <c r="E29" s="217">
        <f>SUMIF(Government_revenues_table[Entité de l’État],Government_agencies[[#This Row],[Nom complet de l’entité]],Government_revenues_table[Valeur des revenus])</f>
        <v>636531600</v>
      </c>
      <c r="F29" s="216"/>
      <c r="G29" s="17"/>
      <c r="J29" s="216"/>
      <c r="K29" s="216"/>
      <c r="L29" s="216"/>
    </row>
    <row r="30" spans="2:12" s="71" customFormat="1" ht="16" x14ac:dyDescent="0.35">
      <c r="B30" s="71" t="s">
        <v>2737</v>
      </c>
      <c r="C30" s="71" t="s">
        <v>2129</v>
      </c>
      <c r="D30" s="325" t="s">
        <v>2602</v>
      </c>
      <c r="E30" s="217">
        <f>SUMIF(Government_revenues_table[Entité de l’État],Government_agencies[[#This Row],[Nom complet de l’entité]],Government_revenues_table[Valeur des revenus])</f>
        <v>220037096</v>
      </c>
      <c r="F30" s="216"/>
      <c r="G30" s="17"/>
      <c r="J30" s="216"/>
      <c r="K30" s="216"/>
      <c r="L30" s="216"/>
    </row>
    <row r="31" spans="2:12" s="71" customFormat="1" ht="16" x14ac:dyDescent="0.35">
      <c r="B31" s="71" t="s">
        <v>2738</v>
      </c>
      <c r="C31" s="71" t="s">
        <v>2129</v>
      </c>
      <c r="D31" s="325" t="s">
        <v>2602</v>
      </c>
      <c r="E31" s="217">
        <f>SUMIF(Government_revenues_table[Entité de l’État],Government_agencies[[#This Row],[Nom complet de l’entité]],Government_revenues_table[Valeur des revenus])</f>
        <v>501830662</v>
      </c>
      <c r="F31" s="216"/>
      <c r="G31" s="17"/>
      <c r="J31" s="216"/>
      <c r="K31" s="216"/>
      <c r="L31" s="216"/>
    </row>
    <row r="32" spans="2:12" s="71" customFormat="1" ht="16" x14ac:dyDescent="0.35">
      <c r="B32" s="71" t="s">
        <v>2739</v>
      </c>
      <c r="C32" s="71" t="s">
        <v>2129</v>
      </c>
      <c r="D32" s="325" t="s">
        <v>2602</v>
      </c>
      <c r="E32" s="217">
        <f>SUMIF(Government_revenues_table[Entité de l’État],Government_agencies[[#This Row],[Nom complet de l’entité]],Government_revenues_table[Valeur des revenus])</f>
        <v>70479706</v>
      </c>
      <c r="F32" s="216"/>
      <c r="G32" s="17"/>
      <c r="J32" s="216"/>
      <c r="K32" s="216"/>
      <c r="L32" s="216"/>
    </row>
    <row r="33" spans="2:9" s="71" customFormat="1" ht="16" x14ac:dyDescent="0.35">
      <c r="B33" s="71" t="s">
        <v>2740</v>
      </c>
      <c r="C33" s="71" t="s">
        <v>2129</v>
      </c>
      <c r="D33" s="71" t="s">
        <v>2602</v>
      </c>
      <c r="E33" s="217">
        <f>SUMIF(Government_revenues_table[Entité de l’État],Government_agencies[[#This Row],[Nom complet de l’entité]],Government_revenues_table[Valeur des revenus])</f>
        <v>19449399</v>
      </c>
      <c r="F33" s="64"/>
    </row>
    <row r="34" spans="2:9" s="71" customFormat="1" ht="16" x14ac:dyDescent="0.35">
      <c r="B34" s="64"/>
      <c r="E34" s="64"/>
    </row>
    <row r="35" spans="2:9" s="71" customFormat="1" ht="16" x14ac:dyDescent="0.35">
      <c r="E35" s="214"/>
    </row>
    <row r="36" spans="2:9" s="71" customFormat="1" ht="16" x14ac:dyDescent="0.35">
      <c r="E36" s="64"/>
    </row>
    <row r="37" spans="2:9" s="71" customFormat="1" ht="16" x14ac:dyDescent="0.35">
      <c r="B37" s="64"/>
    </row>
    <row r="38" spans="2:9" s="71" customFormat="1" ht="19.5" thickBot="1" x14ac:dyDescent="0.4">
      <c r="B38" s="291" t="s">
        <v>2339</v>
      </c>
      <c r="C38" s="292"/>
      <c r="D38" s="292"/>
      <c r="E38" s="292"/>
      <c r="F38" s="292"/>
      <c r="G38" s="293"/>
      <c r="H38" s="293"/>
      <c r="I38" s="293"/>
    </row>
    <row r="39" spans="2:9" s="71" customFormat="1" ht="16.5" thickBot="1" x14ac:dyDescent="0.4">
      <c r="B39" s="296" t="s">
        <v>2335</v>
      </c>
      <c r="C39" s="296"/>
      <c r="D39" s="296"/>
      <c r="E39" s="39"/>
      <c r="F39" s="39"/>
      <c r="G39" s="294"/>
      <c r="H39" s="294"/>
      <c r="I39" s="294"/>
    </row>
    <row r="40" spans="2:9" s="71" customFormat="1" ht="32" x14ac:dyDescent="0.35">
      <c r="B40" s="297" t="s">
        <v>2336</v>
      </c>
      <c r="C40" s="298" t="s">
        <v>2337</v>
      </c>
      <c r="D40" s="299" t="s">
        <v>2338</v>
      </c>
      <c r="E40" s="39"/>
      <c r="F40" s="39"/>
      <c r="G40" s="294"/>
      <c r="H40" s="294"/>
      <c r="I40" s="294"/>
    </row>
    <row r="41" spans="2:9" s="71" customFormat="1" ht="19" x14ac:dyDescent="0.35">
      <c r="B41" s="295"/>
      <c r="C41" s="39"/>
      <c r="D41" s="39"/>
      <c r="E41" s="39"/>
      <c r="F41" s="39"/>
      <c r="G41" s="294"/>
      <c r="H41" s="294"/>
      <c r="I41" s="294"/>
    </row>
    <row r="42" spans="2:9" s="71" customFormat="1" ht="48" x14ac:dyDescent="0.35">
      <c r="B42" s="215" t="s">
        <v>2076</v>
      </c>
      <c r="C42" s="215" t="s">
        <v>2539</v>
      </c>
      <c r="D42" s="17" t="s">
        <v>2340</v>
      </c>
      <c r="E42" s="17" t="s">
        <v>1465</v>
      </c>
      <c r="F42" s="17" t="s">
        <v>2341</v>
      </c>
      <c r="G42" s="44" t="s">
        <v>2342</v>
      </c>
      <c r="H42" s="44" t="s">
        <v>2136</v>
      </c>
      <c r="I42" s="44" t="s">
        <v>2343</v>
      </c>
    </row>
    <row r="43" spans="2:9" s="71" customFormat="1" ht="16" x14ac:dyDescent="0.35">
      <c r="B43" s="71" t="s">
        <v>2600</v>
      </c>
      <c r="C43" s="17" t="s">
        <v>2130</v>
      </c>
      <c r="D43" s="17" t="s">
        <v>2603</v>
      </c>
      <c r="E43" s="17" t="s">
        <v>1517</v>
      </c>
      <c r="F43" s="17" t="s">
        <v>2344</v>
      </c>
      <c r="G43" s="17" t="s">
        <v>2567</v>
      </c>
      <c r="H43" s="17" t="s">
        <v>2569</v>
      </c>
      <c r="I43" s="217">
        <f>SUMIF(Table10[Entreprise],Companies[[#This Row],[Nom complet de l’entreprise]],Table10[Valeur de revenus])</f>
        <v>61999384424</v>
      </c>
    </row>
    <row r="44" spans="2:9" s="71" customFormat="1" ht="32" x14ac:dyDescent="0.35">
      <c r="B44" s="17" t="s">
        <v>2605</v>
      </c>
      <c r="C44" s="71" t="s">
        <v>2606</v>
      </c>
      <c r="D44" s="44" t="s">
        <v>2620</v>
      </c>
      <c r="E44" s="71" t="s">
        <v>1517</v>
      </c>
      <c r="F44" s="17" t="s">
        <v>2344</v>
      </c>
      <c r="G44" s="17" t="s">
        <v>2666</v>
      </c>
      <c r="H44" s="17" t="s">
        <v>1504</v>
      </c>
      <c r="I44" s="217">
        <f>SUMIF(Table10[Entreprise],Companies[[#This Row],[Nom complet de l’entreprise]],Table10[Valeur de revenus])</f>
        <v>188984037</v>
      </c>
    </row>
    <row r="45" spans="2:9" s="71" customFormat="1" ht="16" x14ac:dyDescent="0.35">
      <c r="B45" s="17" t="s">
        <v>2607</v>
      </c>
      <c r="C45" s="71" t="s">
        <v>2606</v>
      </c>
      <c r="D45" s="17" t="s">
        <v>2616</v>
      </c>
      <c r="E45" s="71" t="s">
        <v>1517</v>
      </c>
      <c r="F45" s="17" t="s">
        <v>2344</v>
      </c>
      <c r="G45" s="17" t="s">
        <v>2626</v>
      </c>
      <c r="H45" s="17" t="s">
        <v>1504</v>
      </c>
      <c r="I45" s="217">
        <f>SUMIF(Table10[Entreprise],Companies[[#This Row],[Nom complet de l’entreprise]],Table10[Valeur de revenus])</f>
        <v>58247016926</v>
      </c>
    </row>
    <row r="46" spans="2:9" s="71" customFormat="1" ht="16" x14ac:dyDescent="0.35">
      <c r="B46" s="17" t="s">
        <v>2608</v>
      </c>
      <c r="C46" s="71" t="s">
        <v>2606</v>
      </c>
      <c r="D46" s="17" t="s">
        <v>2617</v>
      </c>
      <c r="E46" s="71" t="s">
        <v>1517</v>
      </c>
      <c r="F46" s="17" t="s">
        <v>2344</v>
      </c>
      <c r="G46" s="17" t="s">
        <v>2667</v>
      </c>
      <c r="H46" s="17" t="s">
        <v>1504</v>
      </c>
      <c r="I46" s="217">
        <f>SUMIF(Table10[Entreprise],Companies[[#This Row],[Nom complet de l’entreprise]],Table10[Valeur de revenus])</f>
        <v>63949883</v>
      </c>
    </row>
    <row r="47" spans="2:9" s="71" customFormat="1" ht="16" x14ac:dyDescent="0.35">
      <c r="B47" s="17" t="s">
        <v>2609</v>
      </c>
      <c r="C47" s="71" t="s">
        <v>2606</v>
      </c>
      <c r="D47" s="17" t="s">
        <v>2618</v>
      </c>
      <c r="E47" s="71" t="s">
        <v>1517</v>
      </c>
      <c r="F47" s="17" t="s">
        <v>2344</v>
      </c>
      <c r="G47" s="17" t="s">
        <v>1504</v>
      </c>
      <c r="H47" s="17" t="s">
        <v>1504</v>
      </c>
      <c r="I47" s="217">
        <f>SUMIF(Table10[Entreprise],Companies[[#This Row],[Nom complet de l’entreprise]],Table10[Valeur de revenus])</f>
        <v>9384629</v>
      </c>
    </row>
    <row r="48" spans="2:9" s="71" customFormat="1" ht="16" x14ac:dyDescent="0.35">
      <c r="B48" s="17" t="s">
        <v>2610</v>
      </c>
      <c r="C48" s="71" t="s">
        <v>2606</v>
      </c>
      <c r="D48" s="17" t="s">
        <v>2619</v>
      </c>
      <c r="E48" s="71" t="s">
        <v>1517</v>
      </c>
      <c r="F48" s="17" t="s">
        <v>2344</v>
      </c>
      <c r="G48" s="17" t="s">
        <v>2627</v>
      </c>
      <c r="H48" s="17" t="s">
        <v>1504</v>
      </c>
      <c r="I48" s="217">
        <f>SUMIF(Table10[Entreprise],Companies[[#This Row],[Nom complet de l’entreprise]],Table10[Valeur de revenus])</f>
        <v>2727768</v>
      </c>
    </row>
    <row r="49" spans="2:9" s="71" customFormat="1" ht="32" x14ac:dyDescent="0.35">
      <c r="B49" s="17" t="s">
        <v>2611</v>
      </c>
      <c r="C49" s="71" t="s">
        <v>2606</v>
      </c>
      <c r="D49" s="44" t="s">
        <v>2621</v>
      </c>
      <c r="E49" s="71" t="s">
        <v>1517</v>
      </c>
      <c r="F49" s="17" t="s">
        <v>2344</v>
      </c>
      <c r="G49" s="17" t="s">
        <v>2668</v>
      </c>
      <c r="H49" s="17" t="s">
        <v>1504</v>
      </c>
      <c r="I49" s="217">
        <f>SUMIF(Table10[Entreprise],Companies[[#This Row],[Nom complet de l’entreprise]],Table10[Valeur de revenus])</f>
        <v>1279458886</v>
      </c>
    </row>
    <row r="50" spans="2:9" s="71" customFormat="1" ht="16" x14ac:dyDescent="0.35">
      <c r="B50" s="17" t="s">
        <v>2612</v>
      </c>
      <c r="C50" s="71" t="s">
        <v>2606</v>
      </c>
      <c r="D50" s="17" t="s">
        <v>2622</v>
      </c>
      <c r="E50" s="71" t="s">
        <v>1517</v>
      </c>
      <c r="F50" s="17" t="s">
        <v>2344</v>
      </c>
      <c r="G50" s="17" t="s">
        <v>2668</v>
      </c>
      <c r="H50" s="17" t="s">
        <v>1504</v>
      </c>
      <c r="I50" s="217">
        <f>SUMIF(Table10[Entreprise],Companies[[#This Row],[Nom complet de l’entreprise]],Table10[Valeur de revenus])</f>
        <v>1131007646</v>
      </c>
    </row>
    <row r="51" spans="2:9" s="71" customFormat="1" ht="16" x14ac:dyDescent="0.35">
      <c r="B51" s="17" t="s">
        <v>2613</v>
      </c>
      <c r="C51" s="71" t="s">
        <v>2606</v>
      </c>
      <c r="D51" s="17" t="s">
        <v>2623</v>
      </c>
      <c r="E51" s="71" t="s">
        <v>1517</v>
      </c>
      <c r="F51" s="17" t="s">
        <v>2344</v>
      </c>
      <c r="G51" s="17" t="s">
        <v>2628</v>
      </c>
      <c r="H51" s="17" t="s">
        <v>1504</v>
      </c>
      <c r="I51" s="217">
        <f>SUMIF(Table10[Entreprise],Companies[[#This Row],[Nom complet de l’entreprise]],Table10[Valeur de revenus])</f>
        <v>333148252</v>
      </c>
    </row>
    <row r="52" spans="2:9" s="71" customFormat="1" ht="16" x14ac:dyDescent="0.35">
      <c r="B52" s="17" t="s">
        <v>2614</v>
      </c>
      <c r="C52" s="71" t="s">
        <v>2606</v>
      </c>
      <c r="D52" s="17" t="s">
        <v>2624</v>
      </c>
      <c r="E52" s="71" t="s">
        <v>1517</v>
      </c>
      <c r="F52" s="17" t="s">
        <v>2344</v>
      </c>
      <c r="G52" s="17" t="s">
        <v>2629</v>
      </c>
      <c r="H52" s="17" t="s">
        <v>1504</v>
      </c>
      <c r="I52" s="217">
        <f>SUMIF(Table10[Entreprise],Companies[[#This Row],[Nom complet de l’entreprise]],Table10[Valeur de revenus])</f>
        <v>4819167407.5391207</v>
      </c>
    </row>
    <row r="53" spans="2:9" s="71" customFormat="1" ht="16" x14ac:dyDescent="0.35">
      <c r="B53" s="17" t="s">
        <v>2615</v>
      </c>
      <c r="C53" s="71" t="s">
        <v>2606</v>
      </c>
      <c r="D53" s="17" t="s">
        <v>2625</v>
      </c>
      <c r="E53" s="71" t="s">
        <v>1517</v>
      </c>
      <c r="F53" s="17" t="s">
        <v>2344</v>
      </c>
      <c r="G53" s="17" t="s">
        <v>2630</v>
      </c>
      <c r="H53" s="17" t="s">
        <v>1504</v>
      </c>
      <c r="I53" s="217">
        <f>SUMIF(Table10[Entreprise],Companies[[#This Row],[Nom complet de l’entreprise]],Table10[Valeur de revenus])</f>
        <v>394800000</v>
      </c>
    </row>
    <row r="54" spans="2:9" s="71" customFormat="1" ht="16" x14ac:dyDescent="0.35">
      <c r="B54" s="71" t="s">
        <v>2601</v>
      </c>
      <c r="C54" s="71" t="s">
        <v>2130</v>
      </c>
      <c r="D54" s="325" t="s">
        <v>2604</v>
      </c>
      <c r="E54" s="71" t="s">
        <v>2099</v>
      </c>
      <c r="F54" s="71" t="s">
        <v>2631</v>
      </c>
      <c r="G54" s="17" t="s">
        <v>2568</v>
      </c>
      <c r="H54" s="17" t="s">
        <v>1504</v>
      </c>
      <c r="I54" s="217">
        <f>SUMIF(Table10[Entreprise],Companies[[#This Row],[Nom complet de l’entreprise]],Table10[Valeur de revenus])</f>
        <v>137887419</v>
      </c>
    </row>
    <row r="55" spans="2:9" s="71" customFormat="1" ht="16" x14ac:dyDescent="0.35">
      <c r="B55" s="17" t="s">
        <v>2632</v>
      </c>
      <c r="C55" s="71" t="s">
        <v>2606</v>
      </c>
      <c r="D55" s="17" t="s">
        <v>2648</v>
      </c>
      <c r="E55" s="71" t="s">
        <v>2099</v>
      </c>
      <c r="F55" s="71" t="s">
        <v>2665</v>
      </c>
      <c r="G55" s="17" t="s">
        <v>2669</v>
      </c>
      <c r="H55" s="17" t="s">
        <v>1504</v>
      </c>
      <c r="I55" s="217">
        <f>SUMIF(Table10[Entreprise],Companies[[#This Row],[Nom complet de l’entreprise]],Table10[Valeur de revenus])</f>
        <v>36445956272</v>
      </c>
    </row>
    <row r="56" spans="2:9" s="71" customFormat="1" ht="16" x14ac:dyDescent="0.35">
      <c r="B56" s="17" t="s">
        <v>2633</v>
      </c>
      <c r="C56" s="71" t="s">
        <v>2606</v>
      </c>
      <c r="D56" s="17" t="s">
        <v>2649</v>
      </c>
      <c r="E56" s="71" t="s">
        <v>2099</v>
      </c>
      <c r="F56" s="71" t="s">
        <v>2665</v>
      </c>
      <c r="G56" s="17" t="s">
        <v>2670</v>
      </c>
      <c r="H56" s="17" t="s">
        <v>1504</v>
      </c>
      <c r="I56" s="217">
        <f>SUMIF(Table10[Entreprise],Companies[[#This Row],[Nom complet de l’entreprise]],Table10[Valeur de revenus])</f>
        <v>8319467209</v>
      </c>
    </row>
    <row r="57" spans="2:9" s="71" customFormat="1" ht="16" x14ac:dyDescent="0.35">
      <c r="B57" s="17" t="s">
        <v>2634</v>
      </c>
      <c r="C57" s="71" t="s">
        <v>2606</v>
      </c>
      <c r="D57" s="17" t="s">
        <v>2650</v>
      </c>
      <c r="E57" s="71" t="s">
        <v>2099</v>
      </c>
      <c r="F57" s="71" t="s">
        <v>2665</v>
      </c>
      <c r="G57" s="17" t="s">
        <v>1504</v>
      </c>
      <c r="H57" s="17" t="s">
        <v>1504</v>
      </c>
      <c r="I57" s="217">
        <f>SUMIF(Table10[Entreprise],Companies[[#This Row],[Nom complet de l’entreprise]],Table10[Valeur de revenus])</f>
        <v>7459208711</v>
      </c>
    </row>
    <row r="58" spans="2:9" s="71" customFormat="1" ht="16" x14ac:dyDescent="0.35">
      <c r="B58" s="17" t="s">
        <v>2635</v>
      </c>
      <c r="C58" s="71" t="s">
        <v>2606</v>
      </c>
      <c r="D58" s="17" t="s">
        <v>2651</v>
      </c>
      <c r="E58" s="71" t="s">
        <v>2099</v>
      </c>
      <c r="F58" s="71" t="s">
        <v>2665</v>
      </c>
      <c r="G58" s="17" t="s">
        <v>1504</v>
      </c>
      <c r="H58" s="17" t="s">
        <v>1504</v>
      </c>
      <c r="I58" s="217">
        <f>SUMIF(Table10[Entreprise],Companies[[#This Row],[Nom complet de l’entreprise]],Table10[Valeur de revenus])</f>
        <v>1789055064</v>
      </c>
    </row>
    <row r="59" spans="2:9" s="71" customFormat="1" ht="16" x14ac:dyDescent="0.35">
      <c r="B59" s="17" t="s">
        <v>2636</v>
      </c>
      <c r="C59" s="71" t="s">
        <v>2606</v>
      </c>
      <c r="D59" s="17" t="s">
        <v>2652</v>
      </c>
      <c r="E59" s="71" t="s">
        <v>2099</v>
      </c>
      <c r="F59" s="17" t="s">
        <v>2665</v>
      </c>
      <c r="G59" s="17" t="s">
        <v>1504</v>
      </c>
      <c r="H59" s="17" t="s">
        <v>1504</v>
      </c>
      <c r="I59" s="217">
        <f>SUMIF(Table10[Entreprise],Companies[[#This Row],[Nom complet de l’entreprise]],Table10[Valeur de revenus])</f>
        <v>4559579756</v>
      </c>
    </row>
    <row r="60" spans="2:9" s="71" customFormat="1" ht="16" x14ac:dyDescent="0.35">
      <c r="B60" s="17" t="s">
        <v>2637</v>
      </c>
      <c r="C60" s="71" t="s">
        <v>2606</v>
      </c>
      <c r="D60" s="17" t="s">
        <v>2653</v>
      </c>
      <c r="E60" s="71" t="s">
        <v>2099</v>
      </c>
      <c r="F60" s="71" t="s">
        <v>2665</v>
      </c>
      <c r="G60" s="17" t="s">
        <v>2671</v>
      </c>
      <c r="H60" s="17" t="s">
        <v>1504</v>
      </c>
      <c r="I60" s="217">
        <f>SUMIF(Table10[Entreprise],Companies[[#This Row],[Nom complet de l’entreprise]],Table10[Valeur de revenus])</f>
        <v>1909722144</v>
      </c>
    </row>
    <row r="61" spans="2:9" s="71" customFormat="1" ht="16" x14ac:dyDescent="0.35">
      <c r="B61" s="17" t="s">
        <v>2638</v>
      </c>
      <c r="C61" s="71" t="s">
        <v>2606</v>
      </c>
      <c r="D61" s="17" t="s">
        <v>2654</v>
      </c>
      <c r="E61" s="71" t="s">
        <v>2099</v>
      </c>
      <c r="F61" s="17" t="s">
        <v>2665</v>
      </c>
      <c r="G61" s="17" t="s">
        <v>1504</v>
      </c>
      <c r="H61" s="17" t="s">
        <v>1504</v>
      </c>
      <c r="I61" s="217">
        <f>SUMIF(Table10[Entreprise],Companies[[#This Row],[Nom complet de l’entreprise]],Table10[Valeur de revenus])</f>
        <v>1901693977</v>
      </c>
    </row>
    <row r="62" spans="2:9" s="71" customFormat="1" ht="16" x14ac:dyDescent="0.35">
      <c r="B62" s="17" t="s">
        <v>2639</v>
      </c>
      <c r="C62" s="71" t="s">
        <v>2606</v>
      </c>
      <c r="D62" s="17" t="s">
        <v>2655</v>
      </c>
      <c r="E62" s="71" t="s">
        <v>2099</v>
      </c>
      <c r="F62" s="71" t="s">
        <v>2673</v>
      </c>
      <c r="G62" s="17" t="s">
        <v>2672</v>
      </c>
      <c r="H62" s="17" t="s">
        <v>1504</v>
      </c>
      <c r="I62" s="217">
        <f>SUMIF(Table10[Entreprise],Companies[[#This Row],[Nom complet de l’entreprise]],Table10[Valeur de revenus])</f>
        <v>1222806112</v>
      </c>
    </row>
    <row r="63" spans="2:9" s="71" customFormat="1" ht="16" x14ac:dyDescent="0.35">
      <c r="B63" s="17" t="s">
        <v>2640</v>
      </c>
      <c r="C63" s="71" t="s">
        <v>2606</v>
      </c>
      <c r="D63" s="17" t="s">
        <v>2656</v>
      </c>
      <c r="E63" s="71" t="s">
        <v>2099</v>
      </c>
      <c r="F63" s="71" t="s">
        <v>2674</v>
      </c>
      <c r="G63" s="17" t="s">
        <v>1504</v>
      </c>
      <c r="H63" s="17" t="s">
        <v>1504</v>
      </c>
      <c r="I63" s="217">
        <f>SUMIF(Table10[Entreprise],Companies[[#This Row],[Nom complet de l’entreprise]],Table10[Valeur de revenus])</f>
        <v>605705800</v>
      </c>
    </row>
    <row r="64" spans="2:9" s="71" customFormat="1" ht="16" x14ac:dyDescent="0.35">
      <c r="B64" s="17" t="s">
        <v>2675</v>
      </c>
      <c r="C64" s="71" t="s">
        <v>2606</v>
      </c>
      <c r="D64" s="17" t="s">
        <v>2657</v>
      </c>
      <c r="E64" s="71" t="s">
        <v>2099</v>
      </c>
      <c r="F64" s="71" t="s">
        <v>2673</v>
      </c>
      <c r="G64" s="17" t="s">
        <v>2676</v>
      </c>
      <c r="H64" s="17" t="s">
        <v>1504</v>
      </c>
      <c r="I64" s="217">
        <f>SUMIF(Table10[Entreprise],Companies[[#This Row],[Nom complet de l’entreprise]],Table10[Valeur de revenus])</f>
        <v>846849373</v>
      </c>
    </row>
    <row r="65" spans="2:10" s="71" customFormat="1" ht="16" x14ac:dyDescent="0.35">
      <c r="B65" s="17" t="s">
        <v>2641</v>
      </c>
      <c r="C65" s="71" t="s">
        <v>2606</v>
      </c>
      <c r="D65" s="17" t="s">
        <v>2658</v>
      </c>
      <c r="E65" s="71" t="s">
        <v>2099</v>
      </c>
      <c r="F65" s="17" t="s">
        <v>2665</v>
      </c>
      <c r="G65" s="17" t="s">
        <v>1504</v>
      </c>
      <c r="H65" s="17" t="s">
        <v>1504</v>
      </c>
      <c r="I65" s="217">
        <f>SUMIF(Table10[Entreprise],Companies[[#This Row],[Nom complet de l’entreprise]],Table10[Valeur de revenus])</f>
        <v>87387285</v>
      </c>
    </row>
    <row r="66" spans="2:10" s="71" customFormat="1" ht="16" x14ac:dyDescent="0.35">
      <c r="B66" s="17" t="s">
        <v>2642</v>
      </c>
      <c r="C66" s="71" t="s">
        <v>2606</v>
      </c>
      <c r="D66" s="17" t="s">
        <v>2659</v>
      </c>
      <c r="E66" s="71" t="s">
        <v>2099</v>
      </c>
      <c r="F66" s="71" t="s">
        <v>2674</v>
      </c>
      <c r="G66" s="17" t="s">
        <v>2677</v>
      </c>
      <c r="H66" s="17" t="s">
        <v>1504</v>
      </c>
      <c r="I66" s="217">
        <f>SUMIF(Table10[Entreprise],Companies[[#This Row],[Nom complet de l’entreprise]],Table10[Valeur de revenus])</f>
        <v>525634196</v>
      </c>
    </row>
    <row r="67" spans="2:10" s="71" customFormat="1" ht="16" x14ac:dyDescent="0.35">
      <c r="B67" s="17" t="s">
        <v>2643</v>
      </c>
      <c r="C67" s="71" t="s">
        <v>2606</v>
      </c>
      <c r="D67" s="17" t="s">
        <v>2660</v>
      </c>
      <c r="E67" s="71" t="s">
        <v>2099</v>
      </c>
      <c r="F67" s="17" t="s">
        <v>2665</v>
      </c>
      <c r="G67" s="17" t="s">
        <v>1504</v>
      </c>
      <c r="H67" s="17" t="s">
        <v>1504</v>
      </c>
      <c r="I67" s="217">
        <f>SUMIF(Table10[Entreprise],Companies[[#This Row],[Nom complet de l’entreprise]],Table10[Valeur de revenus])</f>
        <v>98436291</v>
      </c>
    </row>
    <row r="68" spans="2:10" s="71" customFormat="1" ht="16" x14ac:dyDescent="0.35">
      <c r="B68" s="17" t="s">
        <v>2644</v>
      </c>
      <c r="C68" s="71" t="s">
        <v>2606</v>
      </c>
      <c r="D68" s="17" t="s">
        <v>2661</v>
      </c>
      <c r="E68" s="71" t="s">
        <v>2099</v>
      </c>
      <c r="F68" s="17" t="s">
        <v>2665</v>
      </c>
      <c r="G68" s="17" t="s">
        <v>1504</v>
      </c>
      <c r="H68" s="17" t="s">
        <v>1504</v>
      </c>
      <c r="I68" s="217">
        <f>SUMIF(Table10[Entreprise],Companies[[#This Row],[Nom complet de l’entreprise]],Table10[Valeur de revenus])</f>
        <v>89344944</v>
      </c>
    </row>
    <row r="69" spans="2:10" s="71" customFormat="1" ht="16" x14ac:dyDescent="0.35">
      <c r="B69" s="17" t="s">
        <v>2645</v>
      </c>
      <c r="C69" s="71" t="s">
        <v>2606</v>
      </c>
      <c r="D69" s="17" t="s">
        <v>2662</v>
      </c>
      <c r="E69" s="71" t="s">
        <v>2099</v>
      </c>
      <c r="F69" s="71" t="s">
        <v>2680</v>
      </c>
      <c r="G69" s="17" t="s">
        <v>2679</v>
      </c>
      <c r="H69" s="17" t="s">
        <v>1504</v>
      </c>
      <c r="I69" s="217">
        <f>SUMIF(Table10[Entreprise],Companies[[#This Row],[Nom complet de l’entreprise]],Table10[Valeur de revenus])</f>
        <v>84390294</v>
      </c>
    </row>
    <row r="70" spans="2:10" s="71" customFormat="1" ht="16" x14ac:dyDescent="0.35">
      <c r="B70" s="17" t="s">
        <v>2646</v>
      </c>
      <c r="C70" s="71" t="s">
        <v>2606</v>
      </c>
      <c r="D70" s="17" t="s">
        <v>2663</v>
      </c>
      <c r="E70" s="71" t="s">
        <v>2099</v>
      </c>
      <c r="F70" s="71" t="s">
        <v>2678</v>
      </c>
      <c r="G70" s="17" t="s">
        <v>2681</v>
      </c>
      <c r="H70" s="17" t="s">
        <v>1504</v>
      </c>
      <c r="I70" s="217">
        <f>SUMIF(Table10[Entreprise],Companies[[#This Row],[Nom complet de l’entreprise]],Table10[Valeur de revenus])</f>
        <v>231747849</v>
      </c>
    </row>
    <row r="71" spans="2:10" s="71" customFormat="1" ht="16" x14ac:dyDescent="0.35">
      <c r="B71" s="17" t="s">
        <v>2647</v>
      </c>
      <c r="C71" s="71" t="s">
        <v>2606</v>
      </c>
      <c r="D71" s="17" t="s">
        <v>2664</v>
      </c>
      <c r="E71" s="71" t="s">
        <v>2099</v>
      </c>
      <c r="F71" s="17" t="s">
        <v>2665</v>
      </c>
      <c r="G71" s="17" t="s">
        <v>1504</v>
      </c>
      <c r="H71" s="17" t="s">
        <v>1504</v>
      </c>
      <c r="I71" s="217">
        <f>SUMIF(Table10[Entreprise],Companies[[#This Row],[Nom complet de l’entreprise]],Table10[Valeur de revenus])</f>
        <v>32497286</v>
      </c>
    </row>
    <row r="72" spans="2:10" s="71" customFormat="1" ht="16" x14ac:dyDescent="0.35">
      <c r="E72" s="17"/>
      <c r="F72" s="17"/>
      <c r="G72" s="219"/>
      <c r="H72" s="219"/>
      <c r="I72" s="217"/>
    </row>
    <row r="73" spans="2:10" s="71" customFormat="1" ht="16" x14ac:dyDescent="0.35">
      <c r="B73" s="64"/>
    </row>
    <row r="74" spans="2:10" s="71" customFormat="1" ht="19" x14ac:dyDescent="0.35">
      <c r="B74" s="291" t="s">
        <v>2345</v>
      </c>
      <c r="C74" s="292"/>
      <c r="D74" s="292"/>
      <c r="E74" s="292"/>
      <c r="F74" s="292"/>
      <c r="G74" s="293"/>
      <c r="H74" s="293"/>
      <c r="I74" s="293"/>
      <c r="J74" s="293"/>
    </row>
    <row r="75" spans="2:10" s="71" customFormat="1" ht="16" x14ac:dyDescent="0.35">
      <c r="B75" s="215" t="s">
        <v>2346</v>
      </c>
      <c r="C75" s="220" t="s">
        <v>1463</v>
      </c>
      <c r="D75" s="220" t="s">
        <v>2109</v>
      </c>
      <c r="E75" s="220" t="s">
        <v>2122</v>
      </c>
      <c r="F75" s="17" t="s">
        <v>2347</v>
      </c>
      <c r="G75" s="17" t="s">
        <v>2348</v>
      </c>
      <c r="H75" s="17" t="s">
        <v>2111</v>
      </c>
      <c r="I75" s="17" t="s">
        <v>2110</v>
      </c>
      <c r="J75" s="17" t="s">
        <v>970</v>
      </c>
    </row>
    <row r="76" spans="2:10" s="71" customFormat="1" ht="16" x14ac:dyDescent="0.4">
      <c r="B76" s="17" t="s">
        <v>2682</v>
      </c>
      <c r="C76" s="221"/>
      <c r="D76" s="17" t="s">
        <v>2608</v>
      </c>
      <c r="E76" s="221" t="s">
        <v>2491</v>
      </c>
      <c r="F76" s="221" t="s">
        <v>1497</v>
      </c>
      <c r="G76" s="219">
        <v>7966585</v>
      </c>
      <c r="H76" s="71" t="s">
        <v>2572</v>
      </c>
      <c r="I76" s="219">
        <v>557093790</v>
      </c>
      <c r="J76" s="71" t="s">
        <v>1466</v>
      </c>
    </row>
    <row r="77" spans="2:10" s="71" customFormat="1" ht="16" x14ac:dyDescent="0.4">
      <c r="B77" s="17" t="s">
        <v>2683</v>
      </c>
      <c r="C77" s="221"/>
      <c r="D77" s="17" t="s">
        <v>2608</v>
      </c>
      <c r="E77" s="221" t="s">
        <v>2491</v>
      </c>
      <c r="F77" s="221" t="s">
        <v>1497</v>
      </c>
      <c r="G77" s="219">
        <v>3107408</v>
      </c>
      <c r="H77" s="71" t="s">
        <v>2572</v>
      </c>
      <c r="I77" s="219">
        <v>221306046</v>
      </c>
      <c r="J77" s="71" t="s">
        <v>1466</v>
      </c>
    </row>
    <row r="78" spans="2:10" s="71" customFormat="1" ht="16" x14ac:dyDescent="0.4">
      <c r="B78" s="17" t="s">
        <v>2682</v>
      </c>
      <c r="C78" s="221"/>
      <c r="D78" s="17" t="s">
        <v>2608</v>
      </c>
      <c r="E78" s="71" t="s">
        <v>2455</v>
      </c>
      <c r="F78" s="221" t="s">
        <v>1497</v>
      </c>
      <c r="G78" s="219">
        <v>3391483.0934878578</v>
      </c>
      <c r="H78" s="71" t="s">
        <v>2574</v>
      </c>
      <c r="I78" s="219">
        <v>8817856</v>
      </c>
      <c r="J78" s="71" t="s">
        <v>1466</v>
      </c>
    </row>
    <row r="79" spans="2:10" s="71" customFormat="1" ht="16" x14ac:dyDescent="0.4">
      <c r="B79" s="17" t="s">
        <v>2683</v>
      </c>
      <c r="C79" s="221"/>
      <c r="D79" s="17" t="s">
        <v>2608</v>
      </c>
      <c r="E79" s="71" t="s">
        <v>2455</v>
      </c>
      <c r="F79" s="221" t="s">
        <v>1497</v>
      </c>
      <c r="G79" s="219">
        <v>13766202.114739658</v>
      </c>
      <c r="H79" s="71" t="s">
        <v>2574</v>
      </c>
      <c r="I79" s="219">
        <v>70343007</v>
      </c>
      <c r="J79" s="71" t="s">
        <v>1466</v>
      </c>
    </row>
    <row r="80" spans="2:10" s="71" customFormat="1" ht="16" x14ac:dyDescent="0.4">
      <c r="B80" s="17" t="s">
        <v>2684</v>
      </c>
      <c r="C80" s="221"/>
      <c r="D80" s="17" t="s">
        <v>2605</v>
      </c>
      <c r="E80" s="71" t="s">
        <v>2455</v>
      </c>
      <c r="F80" s="221" t="s">
        <v>1461</v>
      </c>
    </row>
    <row r="81" spans="2:10" s="71" customFormat="1" ht="16" x14ac:dyDescent="0.4">
      <c r="B81" s="17" t="s">
        <v>2685</v>
      </c>
      <c r="C81" s="221"/>
      <c r="D81" s="17" t="s">
        <v>2605</v>
      </c>
      <c r="E81" s="71" t="s">
        <v>2455</v>
      </c>
      <c r="F81" s="221" t="s">
        <v>1461</v>
      </c>
    </row>
    <row r="82" spans="2:10" s="71" customFormat="1" ht="16" x14ac:dyDescent="0.4">
      <c r="B82" s="17" t="s">
        <v>2686</v>
      </c>
      <c r="D82" s="17" t="s">
        <v>2607</v>
      </c>
      <c r="E82" s="221" t="s">
        <v>2491</v>
      </c>
      <c r="F82" s="221" t="s">
        <v>1497</v>
      </c>
      <c r="G82" s="219">
        <v>599128</v>
      </c>
      <c r="H82" s="71" t="s">
        <v>2572</v>
      </c>
      <c r="I82" s="219">
        <v>40562372</v>
      </c>
      <c r="J82" s="71" t="s">
        <v>1466</v>
      </c>
    </row>
    <row r="83" spans="2:10" s="71" customFormat="1" ht="16" x14ac:dyDescent="0.4">
      <c r="B83" s="17" t="s">
        <v>2686</v>
      </c>
      <c r="D83" s="17" t="s">
        <v>2607</v>
      </c>
      <c r="E83" s="71" t="s">
        <v>2455</v>
      </c>
      <c r="F83" s="221" t="s">
        <v>1497</v>
      </c>
      <c r="G83" s="219">
        <v>48108303.589900009</v>
      </c>
      <c r="H83" s="71" t="s">
        <v>2574</v>
      </c>
      <c r="I83" s="219">
        <v>312837721</v>
      </c>
      <c r="J83" s="71" t="s">
        <v>1466</v>
      </c>
    </row>
    <row r="84" spans="2:10" s="71" customFormat="1" ht="16" x14ac:dyDescent="0.4">
      <c r="B84" s="49" t="s">
        <v>2687</v>
      </c>
      <c r="C84" s="221"/>
      <c r="D84" s="221" t="s">
        <v>2609</v>
      </c>
      <c r="E84" s="221" t="s">
        <v>2491</v>
      </c>
      <c r="F84" s="221" t="s">
        <v>1497</v>
      </c>
      <c r="G84" s="219">
        <v>111520</v>
      </c>
      <c r="H84" s="71" t="s">
        <v>2572</v>
      </c>
      <c r="I84" s="219">
        <v>7856638</v>
      </c>
      <c r="J84" s="71" t="s">
        <v>1466</v>
      </c>
    </row>
    <row r="85" spans="2:10" s="71" customFormat="1" ht="16" x14ac:dyDescent="0.4">
      <c r="B85" s="49" t="s">
        <v>2687</v>
      </c>
      <c r="C85" s="221"/>
      <c r="D85" s="221" t="s">
        <v>2609</v>
      </c>
      <c r="E85" s="71" t="s">
        <v>2455</v>
      </c>
      <c r="F85" s="221" t="s">
        <v>1497</v>
      </c>
      <c r="G85" s="219">
        <v>3825237.9980392964</v>
      </c>
      <c r="H85" s="71" t="s">
        <v>2574</v>
      </c>
      <c r="I85" s="219">
        <v>16358913.999999998</v>
      </c>
      <c r="J85" s="71" t="s">
        <v>1466</v>
      </c>
    </row>
    <row r="86" spans="2:10" s="71" customFormat="1" ht="16" x14ac:dyDescent="0.4">
      <c r="B86" s="17" t="s">
        <v>2688</v>
      </c>
      <c r="C86" s="221"/>
      <c r="D86" s="17" t="s">
        <v>2613</v>
      </c>
      <c r="E86" s="71" t="s">
        <v>2455</v>
      </c>
      <c r="F86" s="221" t="s">
        <v>1461</v>
      </c>
    </row>
    <row r="87" spans="2:10" ht="16" x14ac:dyDescent="0.4">
      <c r="B87" s="17" t="s">
        <v>2689</v>
      </c>
      <c r="C87" s="221"/>
      <c r="D87" s="17" t="s">
        <v>2613</v>
      </c>
      <c r="E87" s="71" t="s">
        <v>2455</v>
      </c>
      <c r="F87" s="221" t="s">
        <v>1461</v>
      </c>
    </row>
    <row r="88" spans="2:10" ht="16" x14ac:dyDescent="0.4">
      <c r="B88" s="17" t="s">
        <v>2690</v>
      </c>
      <c r="C88" s="221"/>
      <c r="D88" s="17" t="s">
        <v>2614</v>
      </c>
      <c r="E88" s="71" t="s">
        <v>2455</v>
      </c>
      <c r="F88" s="221" t="s">
        <v>1461</v>
      </c>
    </row>
    <row r="89" spans="2:10" ht="16" x14ac:dyDescent="0.4">
      <c r="B89" s="17" t="s">
        <v>2691</v>
      </c>
      <c r="C89" s="221"/>
      <c r="D89" s="17" t="s">
        <v>2614</v>
      </c>
      <c r="E89" s="71" t="s">
        <v>2455</v>
      </c>
      <c r="F89" s="221" t="s">
        <v>1461</v>
      </c>
    </row>
    <row r="90" spans="2:10" s="71" customFormat="1" ht="16" x14ac:dyDescent="0.4">
      <c r="B90" s="17" t="s">
        <v>2692</v>
      </c>
      <c r="C90" s="221"/>
      <c r="D90" s="17" t="s">
        <v>2614</v>
      </c>
      <c r="E90" s="71" t="s">
        <v>2455</v>
      </c>
      <c r="F90" s="221" t="s">
        <v>1461</v>
      </c>
    </row>
    <row r="91" spans="2:10" s="71" customFormat="1" ht="16" x14ac:dyDescent="0.4">
      <c r="B91" s="17" t="s">
        <v>2693</v>
      </c>
      <c r="C91" s="221"/>
      <c r="D91" s="17" t="s">
        <v>2614</v>
      </c>
      <c r="E91" s="71" t="s">
        <v>2455</v>
      </c>
      <c r="F91" s="221" t="s">
        <v>1461</v>
      </c>
    </row>
    <row r="92" spans="2:10" ht="16" x14ac:dyDescent="0.35">
      <c r="B92" s="71"/>
      <c r="C92" s="220"/>
      <c r="D92" s="220"/>
      <c r="E92" s="220"/>
      <c r="F92" s="220"/>
      <c r="G92" s="220"/>
    </row>
    <row r="93" spans="2:10" ht="17.25" hidden="1" customHeight="1" x14ac:dyDescent="0.4">
      <c r="B93" s="344" t="s">
        <v>2168</v>
      </c>
      <c r="C93" s="344"/>
      <c r="D93" s="344"/>
      <c r="E93" s="344"/>
      <c r="F93" s="344"/>
      <c r="G93" s="344"/>
      <c r="H93" s="344"/>
      <c r="I93" s="344"/>
    </row>
    <row r="94" spans="2:10" ht="24" hidden="1" customHeight="1" x14ac:dyDescent="0.4">
      <c r="B94" s="361" t="s">
        <v>2169</v>
      </c>
      <c r="C94" s="361"/>
      <c r="D94" s="361"/>
      <c r="E94" s="361"/>
      <c r="F94" s="361"/>
      <c r="G94" s="361"/>
      <c r="H94" s="361"/>
      <c r="I94" s="361"/>
    </row>
    <row r="95" spans="2:10" ht="19.5" hidden="1" customHeight="1" x14ac:dyDescent="0.4">
      <c r="B95" s="344" t="s">
        <v>2170</v>
      </c>
      <c r="C95" s="344"/>
      <c r="D95" s="344"/>
      <c r="E95" s="344"/>
      <c r="F95" s="344"/>
      <c r="G95" s="344"/>
      <c r="H95" s="344"/>
      <c r="I95" s="344"/>
    </row>
    <row r="96" spans="2:10" ht="18.75" hidden="1" customHeight="1" x14ac:dyDescent="0.4">
      <c r="B96" s="362" t="s">
        <v>2171</v>
      </c>
      <c r="C96" s="362"/>
      <c r="D96" s="362"/>
      <c r="E96" s="362"/>
      <c r="F96" s="362"/>
      <c r="G96" s="362"/>
      <c r="H96" s="362"/>
      <c r="I96" s="362"/>
    </row>
    <row r="97" spans="2:7" s="71" customFormat="1" ht="16.5" hidden="1" thickBot="1" x14ac:dyDescent="0.4">
      <c r="B97" s="62"/>
      <c r="C97" s="62"/>
      <c r="D97" s="62"/>
      <c r="E97" s="62"/>
      <c r="F97" s="62"/>
      <c r="G97" s="62"/>
    </row>
    <row r="98" spans="2:7" s="71" customFormat="1" ht="19" x14ac:dyDescent="0.35">
      <c r="B98" s="207" t="s">
        <v>2224</v>
      </c>
      <c r="C98" s="17"/>
      <c r="D98" s="222"/>
      <c r="E98" s="17"/>
      <c r="F98" s="222"/>
      <c r="G98" s="17"/>
    </row>
    <row r="99" spans="2:7" s="71" customFormat="1" ht="16" x14ac:dyDescent="0.35">
      <c r="B99" s="340" t="s">
        <v>2377</v>
      </c>
      <c r="C99" s="340"/>
      <c r="D99" s="340"/>
      <c r="E99" s="17"/>
      <c r="F99" s="220"/>
      <c r="G99" s="17"/>
    </row>
    <row r="100" spans="2:7" ht="16" x14ac:dyDescent="0.35"/>
    <row r="101" spans="2:7" s="71" customFormat="1" ht="16" x14ac:dyDescent="0.35">
      <c r="B101" s="17"/>
      <c r="C101" s="17"/>
      <c r="D101" s="17"/>
      <c r="E101" s="17"/>
    </row>
    <row r="102" spans="2:7" s="71" customFormat="1" ht="16" x14ac:dyDescent="0.35">
      <c r="B102" s="17"/>
      <c r="C102" s="17"/>
      <c r="D102" s="17"/>
      <c r="E102" s="17"/>
    </row>
    <row r="103" spans="2:7" ht="16" x14ac:dyDescent="0.35"/>
    <row r="104" spans="2:7" s="71" customFormat="1" ht="16" x14ac:dyDescent="0.35">
      <c r="B104" s="17"/>
      <c r="C104" s="17"/>
      <c r="D104" s="17"/>
      <c r="E104" s="17"/>
    </row>
    <row r="105" spans="2:7" s="71" customFormat="1" ht="16" x14ac:dyDescent="0.35">
      <c r="B105" s="17"/>
      <c r="C105" s="17"/>
      <c r="D105" s="17"/>
      <c r="E105" s="17"/>
    </row>
    <row r="106" spans="2:7" ht="16" x14ac:dyDescent="0.35"/>
    <row r="107" spans="2:7" ht="16" x14ac:dyDescent="0.35"/>
    <row r="108" spans="2:7" ht="16" x14ac:dyDescent="0.35"/>
    <row r="109" spans="2:7" ht="16" x14ac:dyDescent="0.35"/>
    <row r="110" spans="2:7" ht="16" x14ac:dyDescent="0.35"/>
    <row r="111" spans="2:7" ht="16" x14ac:dyDescent="0.35"/>
    <row r="112" spans="2:7" ht="16" x14ac:dyDescent="0.35"/>
    <row r="113" spans="2:5" ht="16" x14ac:dyDescent="0.35"/>
    <row r="114" spans="2:5" ht="16" x14ac:dyDescent="0.35"/>
    <row r="115" spans="2:5" s="71" customFormat="1" ht="16" x14ac:dyDescent="0.35">
      <c r="B115" s="17"/>
      <c r="C115" s="17"/>
      <c r="D115" s="17"/>
      <c r="E115" s="17"/>
    </row>
    <row r="116" spans="2:5" ht="16" x14ac:dyDescent="0.35"/>
    <row r="117" spans="2:5" ht="16" x14ac:dyDescent="0.35"/>
    <row r="118" spans="2:5" ht="16" x14ac:dyDescent="0.35"/>
    <row r="119" spans="2:5" ht="16" x14ac:dyDescent="0.35"/>
    <row r="120" spans="2:5" ht="16" x14ac:dyDescent="0.35"/>
    <row r="121" spans="2:5" ht="16" x14ac:dyDescent="0.35"/>
    <row r="122" spans="2:5" ht="16" x14ac:dyDescent="0.35"/>
    <row r="123" spans="2:5" ht="15" customHeight="1" x14ac:dyDescent="0.35"/>
    <row r="124" spans="2:5" ht="15" customHeight="1" x14ac:dyDescent="0.35"/>
    <row r="125" spans="2:5" ht="16" x14ac:dyDescent="0.35"/>
    <row r="126" spans="2:5" ht="16" x14ac:dyDescent="0.35"/>
    <row r="127" spans="2:5" ht="18.75" customHeight="1" x14ac:dyDescent="0.35"/>
    <row r="128" spans="2:5" ht="16" x14ac:dyDescent="0.35"/>
    <row r="129" ht="16" x14ac:dyDescent="0.35"/>
    <row r="130" ht="16" x14ac:dyDescent="0.35"/>
    <row r="131" ht="16" x14ac:dyDescent="0.35"/>
    <row r="132" ht="16" x14ac:dyDescent="0.35"/>
    <row r="133" ht="16" x14ac:dyDescent="0.35"/>
    <row r="134" ht="16" x14ac:dyDescent="0.35"/>
    <row r="135" ht="16" x14ac:dyDescent="0.35"/>
    <row r="136" ht="16" x14ac:dyDescent="0.35"/>
    <row r="137" ht="16" x14ac:dyDescent="0.35"/>
    <row r="138" ht="16" x14ac:dyDescent="0.35"/>
    <row r="139" ht="16" x14ac:dyDescent="0.35"/>
    <row r="140" ht="16" x14ac:dyDescent="0.35"/>
    <row r="141" ht="16" x14ac:dyDescent="0.35"/>
    <row r="142" ht="16" x14ac:dyDescent="0.35"/>
    <row r="143" ht="16" x14ac:dyDescent="0.35"/>
    <row r="144" ht="16" x14ac:dyDescent="0.35"/>
    <row r="145" ht="16" x14ac:dyDescent="0.35"/>
    <row r="146" ht="16" x14ac:dyDescent="0.35"/>
    <row r="147" ht="16" x14ac:dyDescent="0.35"/>
    <row r="148" ht="16" x14ac:dyDescent="0.35"/>
  </sheetData>
  <mergeCells count="9">
    <mergeCell ref="B94:I94"/>
    <mergeCell ref="B95:I95"/>
    <mergeCell ref="B96:I96"/>
    <mergeCell ref="B99:D99"/>
    <mergeCell ref="D10:D13"/>
    <mergeCell ref="B16:E16"/>
    <mergeCell ref="B17:E17"/>
    <mergeCell ref="B18:E18"/>
    <mergeCell ref="B93:I93"/>
  </mergeCells>
  <dataValidations count="26">
    <dataValidation type="textLength" allowBlank="1" showInputMessage="1" showErrorMessage="1" errorTitle="Veuillez ne pas modifier" error="Veuillez ne pas modifier ces cellules" sqref="B75:C75 B74:G74 B16:E17 B19:C19 F75 B20 D20:E20 I42 B38:D39 B41:D41 E38:F41 B42 D42:G42" xr:uid="{41CB2CFC-8915-431A-8B82-76B8D96A6704}">
      <formula1>10000</formula1>
      <formula2>50000</formula2>
    </dataValidation>
    <dataValidation type="decimal" allowBlank="1" showInputMessage="1" showErrorMessage="1" errorTitle="Veuillez ne pas modifier" error="Veuillez ne pas modifier ces cellules" sqref="E97:G99 B97:D98" xr:uid="{3A04F5EF-66E4-43AD-A539-8FA3BA9F198C}">
      <formula1>10000</formula1>
      <formula2>500000</formula2>
    </dataValidation>
    <dataValidation allowBlank="1" showInputMessage="1" showErrorMessage="1" promptTitle="URL du registre" prompt="Veuillez indiquer l'URL directe vers le registre ou l'agence" sqref="D40" xr:uid="{FF61CD17-04D9-4E17-8201-8C3D36137BFF}"/>
    <dataValidation allowBlank="1" showInputMessage="1" showErrorMessage="1" promptTitle="Nom du registre" prompt="Veuillez saisir le nom du registre ou de l'agence" sqref="C40" xr:uid="{AA416186-66C7-468A-ABAB-5FAA86F8A146}"/>
    <dataValidation allowBlank="1" showInputMessage="1" showErrorMessage="1" promptTitle="Nom de l'identifiant" prompt="Veuillez saisir le nom de l'identifiant, tel que « Numéro d'identification du contribuable » ou similaire" sqref="J23:L32 B40" xr:uid="{FC7A539E-0F6B-429E-8CD3-69786236AD39}"/>
    <dataValidation type="whole" allowBlank="1" showInputMessage="1" showErrorMessage="1" errorTitle="Veuillez ne pas modifier" error="Veuillez ne pas modifier ces cellules" sqref="D75 B93:B96" xr:uid="{FDE65DF8-CA28-4BE2-AC49-6DAD21AF5E77}">
      <formula1>444</formula1>
      <formula2>445</formula2>
    </dataValidation>
    <dataValidation type="list" allowBlank="1" showInputMessage="1" showErrorMessage="1" sqref="F92" xr:uid="{DDDC6CD4-1998-4B24-880C-9DED458166FA}">
      <formula1>Simple_options_list</formula1>
    </dataValidation>
    <dataValidation allowBlank="1" showInputMessage="1" showErrorMessage="1" promptTitle="Compagnie associée" prompt="Veuillez indiquer les compagnies affiliées au projet, séparées par une virgule." sqref="D84:D85" xr:uid="{990B4CFE-C77D-4B99-90F4-BE71B86E0400}"/>
    <dataValidation type="list" allowBlank="1" showInputMessage="1" showErrorMessage="1" sqref="G92 F76:F91" xr:uid="{765C9FE0-D12B-4DF9-AE3E-DE4CE4CC1EDB}">
      <formula1>Project_phases_list</formula1>
    </dataValidation>
    <dataValidation type="whole" allowBlank="1" showInputMessage="1" showErrorMessage="1" errorTitle="Veuillez ne pas modifier" error="Veuillez ne pas modifier ces cellules" sqref="E75" xr:uid="{EF07BAD0-2F5A-4204-A46F-F594A3588E86}">
      <formula1>4</formula1>
      <formula2>5</formula2>
    </dataValidation>
    <dataValidation allowBlank="1" showInputMessage="1" showErrorMessage="1" promptTitle="Numéro de référence" prompt="Veuillez indiquer le numéro de référence de l'accord légal: contrat, licence, concession,…" sqref="C76:C81 C84:C91" xr:uid="{35B65327-F6D3-41FF-A657-92A960D2D1F1}"/>
    <dataValidation allowBlank="1" showInputMessage="1" showErrorMessage="1" errorTitle="Veuillez ne pas modifier" error="Veuillez ne pas modifier ces cellules" sqref="H42 B99:D99" xr:uid="{61CAE946-A4D7-4D88-A2EA-B59DF5431476}"/>
    <dataValidation allowBlank="1" showInputMessage="1" showErrorMessage="1" promptTitle="Numéro d'identification" prompt="Veuillez indiquer le numéro d'identification de l'agence gouvernementale, si applicable" sqref="D21:D33 D54" xr:uid="{B62DCA52-4501-43B1-A007-69E53BD53B5F}"/>
    <dataValidation allowBlank="1" showInputMessage="1" showErrorMessage="1" promptTitle="Organisme gouvernmental destinat" prompt="Veuillez indiquer le nom de l'agence gouvernementale collectant le flux_x000a__x000a_Veuillez vous abstenir d'utiliser des acronymes et indiquez le nom complet" sqref="B21:B33 B43 B54" xr:uid="{5F2CD2D8-A157-47E5-A3F5-C3C3A71E1458}"/>
    <dataValidation allowBlank="1" showInputMessage="1" showErrorMessage="1" promptTitle="Numéro d'identification" prompt="Veuillez saisir un numéro d'identification unique, tel qu’un TIN, un numéro d'organisation ou similaire." sqref="D43:D53 D55:D72" xr:uid="{CB3B9251-12D5-4F96-BBCA-A761DAA6C149}"/>
    <dataValidation allowBlank="1" showInputMessage="1" showErrorMessage="1" promptTitle="Nom de l'entreprise" prompt="Saisissez le nom de l'entreprise ici_x000a__x000a_Veuillez vous abstenir d'utiliser des acronymes et indiquez le nom complet" sqref="B44:B53 B55:B72 D86:D91 D76:D83" xr:uid="{42A6D033-2055-45B6-94DB-C3843F45F704}"/>
    <dataValidation type="list" allowBlank="1" showInputMessage="1" showErrorMessage="1" promptTitle="Veuillez sélectionner le secteur" prompt="Veuillez sélectionner le secteur pertinent pour l'entreprise dans la liste" sqref="E43:E72" xr:uid="{F383C4B0-BFB1-4275-8902-B9CBC1BDD66F}">
      <formula1>Sector_list</formula1>
    </dataValidation>
    <dataValidation allowBlank="1" showInputMessage="1" showErrorMessage="1" promptTitle="Veuillez sélectionner les matièr" prompt="Veuillez sélectionner les matières premières exploitées, séparées par une virgule" sqref="F43:F72" xr:uid="{03DB06AD-5356-48E6-AF86-BD36AB1EF40E}"/>
    <dataValidation errorStyle="warning" allowBlank="1" showInputMessage="1" showErrorMessage="1" errorTitle="URL" error="Veuillez indiquer une URL" sqref="G43:H72" xr:uid="{7E085E98-106D-442B-9524-E857F18034EC}"/>
    <dataValidation type="whole" allowBlank="1" showInputMessage="1" showErrorMessage="1" errorTitle="Veuillez ne pas remplir" error="Ces cellules seront complétées automatiquement" promptTitle="Ne pas remplir" prompt="Complété automatiquement depuis le feuillet 5" sqref="I43:I72" xr:uid="{FE005BD3-F114-40C2-B7BB-6805E3DA760A}">
      <formula1>1</formula1>
      <formula2>2</formula2>
    </dataValidation>
    <dataValidation type="list" allowBlank="1" showInputMessage="1" showErrorMessage="1" sqref="C43:C72" xr:uid="{5B632419-A767-4DE0-8BA9-B8BB05BA6696}">
      <formula1>"&lt; Type d'entreprise &gt;,Société publique financière et Entreprise d'Etat,Privée"</formula1>
    </dataValidation>
    <dataValidation allowBlank="1" showInputMessage="1" showErrorMessage="1" promptTitle="Production -volume-" prompt="Veuillez indiquer le volume de production du projet" sqref="G76:G91" xr:uid="{214EC8C1-6BF9-40F3-9758-86701E4D2A88}"/>
    <dataValidation allowBlank="1" showInputMessage="1" showErrorMessage="1" promptTitle="Production -valeur-" prompt="Veuillez indiquer la valeur de la production du projet" sqref="I76:I91" xr:uid="{6908EAC0-1385-4F50-B3D8-4B8A57D60130}"/>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H76:H77 H80:H82 H84 H86:H91" xr:uid="{41AEB8C4-3D9C-4110-A3FD-27B3DB753D54}">
      <formula1>"&lt;Selectionner unité&gt;,Sm3,Sm3 o.e.,Barils,Tonnes,oz,carats,Scf"</formula1>
    </dataValidation>
    <dataValidation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H83 H78:H79 H85" xr:uid="{BE3133C2-61D1-4453-9FAE-234C90F148A9}"/>
    <dataValidation allowBlank="1" showInputMessage="1" showErrorMessage="1" promptTitle="Nom du Projet" prompt="Veuillez indiquer le nom du Projet._x000a__x000a_Veuillez vous abstenir d'utiliser des acronymes et indiquez le nom complet_x000a__x000a_" sqref="B76:B92" xr:uid="{28E7BA77-65D5-4785-9580-9EE9295D25F1}"/>
  </dataValidations>
  <hyperlinks>
    <hyperlink ref="B14" r:id="rId1" xr:uid="{00000000-0004-0000-0300-000004000000}"/>
    <hyperlink ref="B95:G95" r:id="rId2" display="Pour la version la plus récente des modèles de données résumées, consultez https://eiti.org/fr/document/modele-donnees-resumees-itie" xr:uid="{720C091A-88D8-4AD8-A681-42225317FFF1}"/>
    <hyperlink ref="B94:G94" r:id="rId3" display="Vous voulez en savoir plus sur votre pays ? Vérifiez si votre pays met en œuvre la Norme ITIE en visitant https://eiti.org/countries" xr:uid="{B05B0465-C1F8-4E2C-B484-E8B1089F5DD4}"/>
    <hyperlink ref="B96:G96" r:id="rId4" display="Give us your feedback or report a conflict in the data! Write to us at  data@eiti.org" xr:uid="{89CD5C69-DD4F-4A10-A797-F37E54CCEA66}"/>
    <hyperlink ref="G43" r:id="rId5" xr:uid="{77CB0953-55F3-441C-BB9A-528FB8EBA0FA}"/>
    <hyperlink ref="H43" r:id="rId6" xr:uid="{EA6F4B78-4FD5-463D-A06F-3587D2B967AD}"/>
    <hyperlink ref="G44" r:id="rId7" display="https://www.total.com/fr" xr:uid="{DFF040ED-CBB1-454F-A496-679DC9EA9C63}"/>
    <hyperlink ref="G45" r:id="rId8" xr:uid="{D6058879-1AA9-4F56-9A63-3A7079F7033C}"/>
    <hyperlink ref="G48" r:id="rId9" xr:uid="{7268DD0F-4FF8-4945-83A8-466D50840532}"/>
    <hyperlink ref="G51" r:id="rId10" xr:uid="{90CE265B-F6BA-4BCC-B9EE-8F7921DA762B}"/>
    <hyperlink ref="G52" r:id="rId11" xr:uid="{1B713B38-6722-47BD-ACA0-448DFC12C4CC}"/>
    <hyperlink ref="G53" r:id="rId12" xr:uid="{C73947F3-7991-4748-9B66-2517D6AAEDB5}"/>
    <hyperlink ref="G54" r:id="rId13" xr:uid="{B7E354F5-2AFF-4C95-8482-89062B445CE8}"/>
    <hyperlink ref="G46" r:id="rId14" xr:uid="{3837E495-A576-411C-93A7-3EB3FDD18076}"/>
    <hyperlink ref="G49" r:id="rId15" xr:uid="{D4001852-3569-4FF5-88B6-F2EF59037EC7}"/>
    <hyperlink ref="G50" r:id="rId16" xr:uid="{72D9D8AA-8D15-425F-8574-69ED0CF75A8C}"/>
    <hyperlink ref="G55" r:id="rId17" xr:uid="{80B5853A-35BF-4E49-8481-32AE3A42F115}"/>
    <hyperlink ref="G56" r:id="rId18" xr:uid="{D4EB1EE4-92FE-4396-BECE-AC3CC02AA36F}"/>
    <hyperlink ref="G60" r:id="rId19" xr:uid="{FF9F5484-97E6-42A3-B32E-AAFFE4BCCAB2}"/>
    <hyperlink ref="G62" r:id="rId20" xr:uid="{744FE64B-F6EB-4A1E-8600-2B30105ED773}"/>
    <hyperlink ref="G64" r:id="rId21" xr:uid="{3A5FB5C9-5C71-4AA0-9E98-FE808B56F18C}"/>
    <hyperlink ref="G66" r:id="rId22" xr:uid="{5E34DD04-98B2-4504-AE1E-CA1875101BD5}"/>
    <hyperlink ref="G69" r:id="rId23" xr:uid="{66D308B4-1D31-4FB4-A6F5-864AC5F6E722}"/>
    <hyperlink ref="G70" r:id="rId24" xr:uid="{53EC8234-FAA1-40C7-9CE5-E1BB35F9ED46}"/>
  </hyperlinks>
  <pageMargins left="0.25" right="0.25" top="0.75" bottom="0.75" header="0.3" footer="0.3"/>
  <pageSetup paperSize="8" fitToHeight="0" orientation="landscape" horizontalDpi="2400" verticalDpi="2400" r:id="rId25"/>
  <drawing r:id="rId26"/>
  <legacyDrawing r:id="rId27"/>
  <tableParts count="3">
    <tablePart r:id="rId28"/>
    <tablePart r:id="rId29"/>
    <tablePart r:id="rId30"/>
  </tableParts>
  <extLst>
    <ext xmlns:x14="http://schemas.microsoft.com/office/spreadsheetml/2009/9/main" uri="{CCE6A557-97BC-4b89-ADB6-D9C93CAAB3DF}">
      <x14:dataValidations xmlns:xm="http://schemas.microsoft.com/office/excel/2006/main" count="3">
        <x14:dataValidation type="list" allowBlank="1" showInputMessage="1" showErrorMessage="1" xr:uid="{A0485DF7-0291-4282-9DA4-8B361737270D}">
          <x14:formula1>
            <xm:f>Listes!$AE$3:$AE$7</xm:f>
          </x14:formula1>
          <xm:sqref>C21:C33</xm:sqref>
        </x14:dataValidation>
        <x14:dataValidation type="list" allowBlank="1" showInputMessage="1" showErrorMessage="1" xr:uid="{080AB5DF-9F7C-4D51-B77F-2D9DAE275C99}">
          <x14:formula1>
            <xm:f>Listes!$I$11:$I$168</xm:f>
          </x14:formula1>
          <xm:sqref>J76:J91</xm:sqref>
        </x14:dataValidation>
        <x14:dataValidation type="list" allowBlank="1" showInputMessage="1" showErrorMessage="1" promptTitle="Matières premières" prompt="Veuillez indiquer les matières premières exploitées, en utilisant une ligne par matière première. Si un projet génère plusieurs matières premières, veuillez utiliser plusieurs lignes." xr:uid="{1147B3CD-88E0-4ADE-BDEB-31D0737FF63C}">
          <x14:formula1>
            <xm:f>Listes!$O$3:$O$73</xm:f>
          </x14:formula1>
          <xm:sqref>E76:E91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U106"/>
  <sheetViews>
    <sheetView showGridLines="0" topLeftCell="G68" zoomScale="104" zoomScaleNormal="55" workbookViewId="0">
      <selection activeCell="F22" sqref="F22:G22"/>
    </sheetView>
  </sheetViews>
  <sheetFormatPr defaultColWidth="9.1796875" defaultRowHeight="14" x14ac:dyDescent="0.35"/>
  <cols>
    <col min="1" max="1" width="3" style="220" customWidth="1"/>
    <col min="2" max="4" width="9.1796875" style="220" hidden="1" customWidth="1"/>
    <col min="5" max="5" width="27.453125" style="220" hidden="1" customWidth="1"/>
    <col min="6" max="6" width="38" style="220" customWidth="1"/>
    <col min="7" max="7" width="16.7265625" style="220" customWidth="1"/>
    <col min="8" max="8" width="36" style="220" customWidth="1"/>
    <col min="9" max="9" width="22.1796875" style="220" customWidth="1"/>
    <col min="10" max="10" width="52.81640625" style="220" customWidth="1"/>
    <col min="11" max="11" width="11.1796875" style="220" customWidth="1"/>
    <col min="12" max="12" width="2.7265625" style="220" customWidth="1"/>
    <col min="13" max="13" width="19.54296875" style="220" bestFit="1" customWidth="1"/>
    <col min="14" max="14" width="73.453125" style="220" bestFit="1" customWidth="1"/>
    <col min="15" max="16384" width="9.1796875" style="220"/>
  </cols>
  <sheetData>
    <row r="1" spans="6:14" s="17" customFormat="1" ht="15.75" hidden="1" customHeight="1" x14ac:dyDescent="0.35"/>
    <row r="2" spans="6:14" s="17" customFormat="1" ht="16" hidden="1" x14ac:dyDescent="0.35">
      <c r="F2" s="18"/>
      <c r="H2" s="18"/>
      <c r="J2" s="18"/>
      <c r="K2" s="18"/>
    </row>
    <row r="3" spans="6:14" s="17" customFormat="1" ht="16" hidden="1" x14ac:dyDescent="0.35">
      <c r="F3" s="18"/>
      <c r="H3" s="18"/>
      <c r="J3" s="18"/>
      <c r="K3" s="18"/>
      <c r="N3" s="19" t="s">
        <v>2178</v>
      </c>
    </row>
    <row r="4" spans="6:14" s="17" customFormat="1" ht="16" hidden="1" x14ac:dyDescent="0.35">
      <c r="F4" s="18"/>
      <c r="H4" s="18"/>
      <c r="J4" s="18"/>
      <c r="K4" s="18"/>
      <c r="N4" s="19" t="str">
        <f>Introduction!G4</f>
        <v>AAAA-MM-JJ</v>
      </c>
    </row>
    <row r="5" spans="6:14" s="17" customFormat="1" ht="16" hidden="1" x14ac:dyDescent="0.35"/>
    <row r="6" spans="6:14" s="17" customFormat="1" ht="16" hidden="1" x14ac:dyDescent="0.35"/>
    <row r="7" spans="6:14" s="17" customFormat="1" ht="16" x14ac:dyDescent="0.35"/>
    <row r="8" spans="6:14" s="17" customFormat="1" ht="16" x14ac:dyDescent="0.35">
      <c r="F8" s="21" t="s">
        <v>2100</v>
      </c>
      <c r="G8" s="83"/>
      <c r="H8" s="83"/>
      <c r="I8" s="83"/>
      <c r="J8" s="83"/>
      <c r="K8" s="83"/>
      <c r="L8" s="83"/>
      <c r="M8" s="83"/>
      <c r="N8" s="83"/>
    </row>
    <row r="9" spans="6:14" s="17" customFormat="1" ht="21" customHeight="1" x14ac:dyDescent="0.35">
      <c r="F9" s="378" t="s">
        <v>2179</v>
      </c>
      <c r="G9" s="378"/>
      <c r="H9" s="378"/>
      <c r="I9" s="378"/>
      <c r="J9" s="378"/>
      <c r="K9" s="223"/>
      <c r="L9" s="223"/>
      <c r="M9" s="378"/>
      <c r="N9" s="378"/>
    </row>
    <row r="10" spans="6:14" s="17" customFormat="1" ht="31" customHeight="1" x14ac:dyDescent="0.35">
      <c r="F10" s="379" t="s">
        <v>2349</v>
      </c>
      <c r="G10" s="379"/>
      <c r="H10" s="379"/>
      <c r="I10" s="379"/>
      <c r="J10" s="379"/>
      <c r="K10" s="224"/>
      <c r="L10" s="83"/>
      <c r="M10" s="369"/>
      <c r="N10" s="369"/>
    </row>
    <row r="11" spans="6:14" s="17" customFormat="1" ht="29.25" customHeight="1" x14ac:dyDescent="0.35">
      <c r="F11" s="380" t="s">
        <v>2350</v>
      </c>
      <c r="G11" s="380"/>
      <c r="H11" s="380"/>
      <c r="I11" s="380"/>
      <c r="J11" s="380"/>
      <c r="K11" s="225"/>
      <c r="L11" s="83"/>
      <c r="M11" s="369"/>
      <c r="N11" s="369"/>
    </row>
    <row r="12" spans="6:14" s="17" customFormat="1" ht="33.65" customHeight="1" x14ac:dyDescent="0.35">
      <c r="F12" s="380" t="s">
        <v>2351</v>
      </c>
      <c r="G12" s="380"/>
      <c r="H12" s="380"/>
      <c r="I12" s="380"/>
      <c r="J12" s="380"/>
      <c r="K12" s="225"/>
      <c r="L12" s="83"/>
      <c r="M12" s="369"/>
      <c r="N12" s="369"/>
    </row>
    <row r="13" spans="6:14" s="17" customFormat="1" ht="36" customHeight="1" x14ac:dyDescent="0.35">
      <c r="F13" s="376" t="s">
        <v>2352</v>
      </c>
      <c r="G13" s="376"/>
      <c r="H13" s="376"/>
      <c r="I13" s="376"/>
      <c r="J13" s="376"/>
      <c r="K13" s="226"/>
      <c r="L13" s="83"/>
      <c r="M13" s="369"/>
      <c r="N13" s="369"/>
    </row>
    <row r="14" spans="6:14" s="17" customFormat="1" ht="50.25" customHeight="1" x14ac:dyDescent="0.35">
      <c r="F14" s="377" t="s">
        <v>2353</v>
      </c>
      <c r="G14" s="377"/>
      <c r="H14" s="377"/>
      <c r="I14" s="377"/>
      <c r="J14" s="377"/>
      <c r="K14" s="227"/>
      <c r="L14" s="83"/>
      <c r="M14" s="369"/>
      <c r="N14" s="369"/>
    </row>
    <row r="15" spans="6:14" s="17" customFormat="1" ht="33" customHeight="1" x14ac:dyDescent="0.35">
      <c r="F15" s="366" t="s">
        <v>2102</v>
      </c>
      <c r="G15" s="366"/>
      <c r="H15" s="366"/>
      <c r="I15" s="366"/>
      <c r="J15" s="366"/>
      <c r="K15" s="228"/>
      <c r="L15" s="83"/>
      <c r="M15" s="229"/>
      <c r="N15" s="229"/>
    </row>
    <row r="16" spans="6:14" s="17" customFormat="1" ht="16" x14ac:dyDescent="0.4">
      <c r="F16" s="359" t="s">
        <v>2230</v>
      </c>
      <c r="G16" s="359"/>
      <c r="H16" s="359"/>
      <c r="I16" s="359"/>
      <c r="J16" s="359"/>
      <c r="K16" s="359"/>
      <c r="L16" s="359"/>
      <c r="M16" s="359"/>
      <c r="N16" s="359"/>
    </row>
    <row r="17" spans="2:21" s="17" customFormat="1" ht="16" x14ac:dyDescent="0.35"/>
    <row r="18" spans="2:21" s="17" customFormat="1" ht="22.5" x14ac:dyDescent="0.35">
      <c r="F18" s="230" t="s">
        <v>2101</v>
      </c>
      <c r="G18" s="83"/>
      <c r="H18" s="231"/>
      <c r="I18" s="83"/>
      <c r="J18" s="231"/>
      <c r="K18" s="231"/>
      <c r="M18" s="232" t="s">
        <v>2103</v>
      </c>
      <c r="N18" s="233"/>
    </row>
    <row r="19" spans="2:21" s="17" customFormat="1" ht="15.65" customHeight="1" x14ac:dyDescent="0.35">
      <c r="M19" s="371" t="s">
        <v>2532</v>
      </c>
      <c r="N19" s="372"/>
    </row>
    <row r="20" spans="2:21" ht="16" x14ac:dyDescent="0.35">
      <c r="F20" s="368" t="s">
        <v>2354</v>
      </c>
      <c r="G20" s="368"/>
      <c r="H20" s="368"/>
      <c r="I20" s="368"/>
      <c r="J20" s="368"/>
      <c r="K20" s="300"/>
      <c r="M20" s="17"/>
      <c r="N20" s="17"/>
    </row>
    <row r="21" spans="2:21" ht="14.15" customHeight="1" x14ac:dyDescent="0.35">
      <c r="B21" s="234" t="s">
        <v>1403</v>
      </c>
      <c r="C21" s="234" t="s">
        <v>1404</v>
      </c>
      <c r="D21" s="234" t="s">
        <v>1405</v>
      </c>
      <c r="E21" s="234" t="s">
        <v>1406</v>
      </c>
      <c r="F21" s="235" t="s">
        <v>2105</v>
      </c>
      <c r="G21" s="220" t="s">
        <v>1465</v>
      </c>
      <c r="H21" s="236" t="s">
        <v>1352</v>
      </c>
      <c r="I21" s="220" t="s">
        <v>1409</v>
      </c>
      <c r="J21" s="220" t="s">
        <v>1353</v>
      </c>
      <c r="K21" s="220" t="s">
        <v>970</v>
      </c>
      <c r="M21" s="375" t="s">
        <v>2104</v>
      </c>
      <c r="N21" s="375"/>
    </row>
    <row r="22" spans="2:21" ht="42.75" customHeight="1" x14ac:dyDescent="0.35">
      <c r="B22" s="334"/>
      <c r="C22" s="334"/>
      <c r="D22" s="334"/>
      <c r="E22" s="334"/>
      <c r="F22" s="330" t="s">
        <v>2538</v>
      </c>
      <c r="G22" s="330" t="s">
        <v>1517</v>
      </c>
      <c r="H22" s="330" t="s">
        <v>2729</v>
      </c>
      <c r="I22" s="330" t="s">
        <v>2600</v>
      </c>
      <c r="J22" s="332">
        <v>57696675052</v>
      </c>
      <c r="K22" s="332" t="s">
        <v>1172</v>
      </c>
      <c r="M22" s="367" t="s">
        <v>2106</v>
      </c>
      <c r="N22" s="367"/>
    </row>
    <row r="23" spans="2:21" x14ac:dyDescent="0.35">
      <c r="B23" s="329" t="str">
        <f>IFERROR(VLOOKUP(Government_revenues_table[[#This Row],[Classification SFP]],Table6_GFS_codes_classification[],COLUMNS($F:F)+3,FALSE),"Do not enter data")</f>
        <v>Autre revenu (14E)</v>
      </c>
      <c r="C23" s="329" t="str">
        <f>IFERROR(VLOOKUP(Government_revenues_table[[#This Row],[Classification SFP]],Table6_GFS_codes_classification[],COLUMNS($F:G)+3,FALSE),"Do not enter data")</f>
        <v>Revenu dégagé de la propriété (141E)</v>
      </c>
      <c r="D23" s="329" t="str">
        <f>IFERROR(VLOOKUP(Government_revenues_table[[#This Row],[Classification SFP]],Table6_GFS_codes_classification[],COLUMNS($F:H)+3,FALSE),"Do not enter data")</f>
        <v>Loyers (1415E)</v>
      </c>
      <c r="E23" s="329" t="str">
        <f>IFERROR(VLOOKUP(Government_revenues_table[[#This Row],[Classification SFP]],Table6_GFS_codes_classification[],COLUMNS($F:I)+3,FALSE),"Do not enter data")</f>
        <v>Droits sur la production (en nature ou en espèces)(1415E3)</v>
      </c>
      <c r="F23" s="330" t="s">
        <v>1447</v>
      </c>
      <c r="G23" s="331" t="s">
        <v>1517</v>
      </c>
      <c r="H23" s="330" t="s">
        <v>2694</v>
      </c>
      <c r="I23" s="330" t="s">
        <v>2594</v>
      </c>
      <c r="J23" s="332">
        <v>29342953218</v>
      </c>
      <c r="K23" s="332" t="s">
        <v>1172</v>
      </c>
      <c r="M23" s="367"/>
      <c r="N23" s="367"/>
    </row>
    <row r="24" spans="2:21" x14ac:dyDescent="0.35">
      <c r="B24" s="329" t="str">
        <f>IFERROR(VLOOKUP(Government_revenues_table[[#This Row],[Classification SFP]],Table6_GFS_codes_classification[],COLUMNS($F:F)+3,FALSE),"Do not enter data")</f>
        <v>Autre revenu (14E)</v>
      </c>
      <c r="C24" s="329" t="str">
        <f>IFERROR(VLOOKUP(Government_revenues_table[[#This Row],[Classification SFP]],Table6_GFS_codes_classification[],COLUMNS($F:G)+3,FALSE),"Do not enter data")</f>
        <v>Revenu dégagé de la propriété (141E)</v>
      </c>
      <c r="D24" s="329" t="str">
        <f>IFERROR(VLOOKUP(Government_revenues_table[[#This Row],[Classification SFP]],Table6_GFS_codes_classification[],COLUMNS($F:H)+3,FALSE),"Do not enter data")</f>
        <v>Loyers (1415E)</v>
      </c>
      <c r="E24" s="329" t="str">
        <f>IFERROR(VLOOKUP(Government_revenues_table[[#This Row],[Classification SFP]],Table6_GFS_codes_classification[],COLUMNS($F:I)+3,FALSE),"Do not enter data")</f>
        <v>Redevances (1415E1)</v>
      </c>
      <c r="F24" s="330" t="s">
        <v>1467</v>
      </c>
      <c r="G24" s="330" t="s">
        <v>2099</v>
      </c>
      <c r="H24" s="330" t="s">
        <v>2703</v>
      </c>
      <c r="I24" s="330" t="s">
        <v>2594</v>
      </c>
      <c r="J24" s="332">
        <f>13809503567+17689293</f>
        <v>13827192860</v>
      </c>
      <c r="K24" s="332" t="s">
        <v>1172</v>
      </c>
      <c r="M24" s="367"/>
      <c r="N24" s="367"/>
    </row>
    <row r="25" spans="2:21" ht="33.75" customHeight="1" x14ac:dyDescent="0.35">
      <c r="B25" s="329" t="str">
        <f>IFERROR(VLOOKUP(Government_revenues_table[[#This Row],[Classification SFP]],Table6_GFS_codes_classification[],COLUMNS($F:F)+3,FALSE),"Do not enter data")</f>
        <v>Impôts (11E)</v>
      </c>
      <c r="C25" s="329" t="str">
        <f>IFERROR(VLOOKUP(Government_revenues_table[[#This Row],[Classification SFP]],Table6_GFS_codes_classification[],COLUMNS($F:G)+3,FALSE),"Do not enter data")</f>
        <v>Impôts sur le revenu, le bénéfice et les plus-values</v>
      </c>
      <c r="D25" s="329" t="str">
        <f>IFERROR(VLOOKUP(Government_revenues_table[[#This Row],[Classification SFP]],Table6_GFS_codes_classification[],COLUMNS($F:H)+3,FALSE),"Do not enter data")</f>
        <v>Impôts ordinaires sur le revenu, le bénéfice et les plus-values (1112E1)</v>
      </c>
      <c r="E25" s="329" t="str">
        <f>IFERROR(VLOOKUP(Government_revenues_table[[#This Row],[Classification SFP]],Table6_GFS_codes_classification[],COLUMNS($F:I)+3,FALSE),"Do not enter data")</f>
        <v>Impôts ordinaires sur le revenu, le bénéfice et les plus-values (1112E1)</v>
      </c>
      <c r="F25" s="330" t="s">
        <v>1425</v>
      </c>
      <c r="G25" s="330" t="s">
        <v>2099</v>
      </c>
      <c r="H25" s="330" t="s">
        <v>2704</v>
      </c>
      <c r="I25" s="330" t="s">
        <v>2594</v>
      </c>
      <c r="J25" s="332">
        <f>13793657310+16553215</f>
        <v>13810210525</v>
      </c>
      <c r="K25" s="332" t="s">
        <v>1172</v>
      </c>
      <c r="M25" s="367"/>
      <c r="N25" s="367"/>
    </row>
    <row r="26" spans="2:21" ht="27" customHeight="1" x14ac:dyDescent="0.35">
      <c r="B26" s="329" t="str">
        <f>IFERROR(VLOOKUP(Government_revenues_table[[#This Row],[Classification SFP]],Table6_GFS_codes_classification[],COLUMNS($F:F)+3,FALSE),"Do not enter data")</f>
        <v>Autre revenu (14E)</v>
      </c>
      <c r="C26" s="329" t="str">
        <f>IFERROR(VLOOKUP(Government_revenues_table[[#This Row],[Classification SFP]],Table6_GFS_codes_classification[],COLUMNS($F:G)+3,FALSE),"Do not enter data")</f>
        <v>Revenu dégagé de la propriété (141E)</v>
      </c>
      <c r="D26" s="329" t="str">
        <f>IFERROR(VLOOKUP(Government_revenues_table[[#This Row],[Classification SFP]],Table6_GFS_codes_classification[],COLUMNS($F:H)+3,FALSE),"Do not enter data")</f>
        <v>Loyers (1415E)</v>
      </c>
      <c r="E26" s="329" t="str">
        <f>IFERROR(VLOOKUP(Government_revenues_table[[#This Row],[Classification SFP]],Table6_GFS_codes_classification[],COLUMNS($F:I)+3,FALSE),"Do not enter data")</f>
        <v>Droits sur la production (en nature ou en espèces)(1415E3)</v>
      </c>
      <c r="F26" s="330" t="s">
        <v>1447</v>
      </c>
      <c r="G26" s="331" t="s">
        <v>1517</v>
      </c>
      <c r="H26" s="330" t="s">
        <v>2695</v>
      </c>
      <c r="I26" s="330" t="s">
        <v>2594</v>
      </c>
      <c r="J26" s="332">
        <v>12575551379</v>
      </c>
      <c r="K26" s="332" t="s">
        <v>1172</v>
      </c>
      <c r="M26" s="367"/>
      <c r="N26" s="367"/>
    </row>
    <row r="27" spans="2:21" x14ac:dyDescent="0.35">
      <c r="B27" s="334"/>
      <c r="C27" s="334"/>
      <c r="D27" s="334"/>
      <c r="E27" s="334"/>
      <c r="F27" s="330" t="s">
        <v>1425</v>
      </c>
      <c r="G27" s="330" t="s">
        <v>2099</v>
      </c>
      <c r="H27" s="330" t="s">
        <v>2705</v>
      </c>
      <c r="I27" s="330" t="s">
        <v>2594</v>
      </c>
      <c r="J27" s="332">
        <f>11970923354+44432617</f>
        <v>12015355971</v>
      </c>
      <c r="K27" s="332" t="s">
        <v>1172</v>
      </c>
      <c r="M27" s="373" t="s">
        <v>2356</v>
      </c>
      <c r="N27" s="373"/>
    </row>
    <row r="28" spans="2:21" x14ac:dyDescent="0.35">
      <c r="B28" s="329" t="str">
        <f>IFERROR(VLOOKUP(Government_revenues_table[[#This Row],[Classification SFP]],Table6_GFS_codes_classification[],COLUMNS($F:F)+3,FALSE),"Do not enter data")</f>
        <v>Autre revenu (14E)</v>
      </c>
      <c r="C28" s="329" t="str">
        <f>IFERROR(VLOOKUP(Government_revenues_table[[#This Row],[Classification SFP]],Table6_GFS_codes_classification[],COLUMNS($F:G)+3,FALSE),"Do not enter data")</f>
        <v>Revenu dégagé de la propriété (141E)</v>
      </c>
      <c r="D28" s="329" t="str">
        <f>IFERROR(VLOOKUP(Government_revenues_table[[#This Row],[Classification SFP]],Table6_GFS_codes_classification[],COLUMNS($F:H)+3,FALSE),"Do not enter data")</f>
        <v>Dividendes (1412E)</v>
      </c>
      <c r="E28" s="329" t="str">
        <f>IFERROR(VLOOKUP(Government_revenues_table[[#This Row],[Classification SFP]],Table6_GFS_codes_classification[],COLUMNS($F:I)+3,FALSE),"Do not enter data")</f>
        <v>Des entreprises d’État (1412E1)</v>
      </c>
      <c r="F28" s="330" t="s">
        <v>1415</v>
      </c>
      <c r="G28" s="331" t="s">
        <v>1517</v>
      </c>
      <c r="H28" s="330" t="s">
        <v>2696</v>
      </c>
      <c r="I28" s="330" t="s">
        <v>2597</v>
      </c>
      <c r="J28" s="332">
        <v>8500000000</v>
      </c>
      <c r="K28" s="332" t="s">
        <v>1172</v>
      </c>
      <c r="M28" s="374" t="s">
        <v>2357</v>
      </c>
      <c r="N28" s="374"/>
    </row>
    <row r="29" spans="2:21" ht="54.75" customHeight="1" thickBot="1" x14ac:dyDescent="0.4">
      <c r="B29" s="334"/>
      <c r="C29" s="334"/>
      <c r="D29" s="334"/>
      <c r="E29" s="334"/>
      <c r="F29" s="330" t="s">
        <v>1415</v>
      </c>
      <c r="G29" s="330" t="s">
        <v>2099</v>
      </c>
      <c r="H29" s="330" t="s">
        <v>2696</v>
      </c>
      <c r="I29" s="330" t="s">
        <v>2597</v>
      </c>
      <c r="J29" s="332">
        <v>8400563354</v>
      </c>
      <c r="K29" s="332" t="s">
        <v>1172</v>
      </c>
      <c r="M29" s="238"/>
      <c r="N29" s="238"/>
    </row>
    <row r="30" spans="2:21" ht="40.5" customHeight="1" x14ac:dyDescent="0.35">
      <c r="B30" s="334"/>
      <c r="C30" s="334"/>
      <c r="D30" s="334"/>
      <c r="E30" s="334"/>
      <c r="F30" s="333" t="s">
        <v>1436</v>
      </c>
      <c r="G30" s="330" t="s">
        <v>2099</v>
      </c>
      <c r="H30" s="330" t="s">
        <v>2698</v>
      </c>
      <c r="I30" s="330" t="s">
        <v>2596</v>
      </c>
      <c r="J30" s="332">
        <f>7814706879+30447951</f>
        <v>7845154830</v>
      </c>
      <c r="K30" s="332" t="s">
        <v>1172</v>
      </c>
      <c r="P30" s="157"/>
      <c r="Q30" s="18"/>
      <c r="R30" s="158"/>
      <c r="S30" s="18"/>
      <c r="T30" s="158"/>
      <c r="U30" s="18"/>
    </row>
    <row r="31" spans="2:21" ht="40.5" customHeight="1" x14ac:dyDescent="0.35">
      <c r="B31" s="329" t="str">
        <f>IFERROR(VLOOKUP(Government_revenues_table[[#This Row],[Classification SFP]],Table6_GFS_codes_classification[],COLUMNS($F:F)+3,FALSE),"Do not enter data")</f>
        <v>Autre revenu (14E)</v>
      </c>
      <c r="C31" s="329" t="str">
        <f>IFERROR(VLOOKUP(Government_revenues_table[[#This Row],[Classification SFP]],Table6_GFS_codes_classification[],COLUMNS($F:G)+3,FALSE),"Do not enter data")</f>
        <v>Revenu dégagé de la propriété (141E)</v>
      </c>
      <c r="D31" s="329" t="str">
        <f>IFERROR(VLOOKUP(Government_revenues_table[[#This Row],[Classification SFP]],Table6_GFS_codes_classification[],COLUMNS($F:H)+3,FALSE),"Do not enter data")</f>
        <v>Loyers (1415E)</v>
      </c>
      <c r="E31" s="329" t="str">
        <f>IFERROR(VLOOKUP(Government_revenues_table[[#This Row],[Classification SFP]],Table6_GFS_codes_classification[],COLUMNS($F:I)+3,FALSE),"Do not enter data")</f>
        <v>Primes (1415E2)</v>
      </c>
      <c r="F31" s="333" t="s">
        <v>1419</v>
      </c>
      <c r="G31" s="331" t="s">
        <v>1517</v>
      </c>
      <c r="H31" s="330" t="s">
        <v>2697</v>
      </c>
      <c r="I31" s="330" t="s">
        <v>2594</v>
      </c>
      <c r="J31" s="332">
        <v>6038626780</v>
      </c>
      <c r="K31" s="332" t="s">
        <v>1172</v>
      </c>
      <c r="P31" s="157"/>
      <c r="Q31" s="18"/>
      <c r="R31" s="158"/>
      <c r="S31" s="18"/>
      <c r="T31" s="158"/>
      <c r="U31" s="18"/>
    </row>
    <row r="32" spans="2:21" ht="40.5" customHeight="1" x14ac:dyDescent="0.35">
      <c r="B32" s="329" t="str">
        <f>IFERROR(VLOOKUP(Government_revenues_table[[#This Row],[Classification SFP]],Table6_GFS_codes_classification[],COLUMNS($F:F)+3,FALSE),"Do not enter data")</f>
        <v>Impôts (11E)</v>
      </c>
      <c r="C32" s="329" t="str">
        <f>IFERROR(VLOOKUP(Government_revenues_table[[#This Row],[Classification SFP]],Table6_GFS_codes_classification[],COLUMNS($F:G)+3,FALSE),"Do not enter data")</f>
        <v>Taxes sur le commerce et les transactions au niveau international (115E)</v>
      </c>
      <c r="D32" s="329" t="str">
        <f>IFERROR(VLOOKUP(Government_revenues_table[[#This Row],[Classification SFP]],Table6_GFS_codes_classification[],COLUMNS($F:H)+3,FALSE),"Do not enter data")</f>
        <v>Droits de douane et autres droits d’importation (1151E)</v>
      </c>
      <c r="E32" s="329" t="str">
        <f>IFERROR(VLOOKUP(Government_revenues_table[[#This Row],[Classification SFP]],Table6_GFS_codes_classification[],COLUMNS($F:I)+3,FALSE),"Do not enter data")</f>
        <v>Droits de douane et autres droits d’importation (1151E)</v>
      </c>
      <c r="F32" s="333" t="s">
        <v>1436</v>
      </c>
      <c r="G32" s="331" t="s">
        <v>1517</v>
      </c>
      <c r="H32" s="330" t="s">
        <v>2698</v>
      </c>
      <c r="I32" s="330" t="s">
        <v>2596</v>
      </c>
      <c r="J32" s="332">
        <v>5424097136</v>
      </c>
      <c r="K32" s="332" t="s">
        <v>1172</v>
      </c>
      <c r="P32" s="157"/>
      <c r="Q32" s="18"/>
      <c r="R32" s="158"/>
      <c r="S32" s="18"/>
      <c r="T32" s="158"/>
      <c r="U32" s="18"/>
    </row>
    <row r="33" spans="2:21" ht="40.5" customHeight="1" x14ac:dyDescent="0.35">
      <c r="B33" s="329" t="str">
        <f>IFERROR(VLOOKUP(Government_revenues_table[[#This Row],[Classification SFP]],Table6_GFS_codes_classification[],COLUMNS($F:F)+3,FALSE),"Do not enter data")</f>
        <v>Impôts (11E)</v>
      </c>
      <c r="C33" s="329" t="str">
        <f>IFERROR(VLOOKUP(Government_revenues_table[[#This Row],[Classification SFP]],Table6_GFS_codes_classification[],COLUMNS($F:G)+3,FALSE),"Do not enter data")</f>
        <v>Impôts sur les biens et services (114E)</v>
      </c>
      <c r="D33" s="329" t="str">
        <f>IFERROR(VLOOKUP(Government_revenues_table[[#This Row],[Classification SFP]],Table6_GFS_codes_classification[],COLUMNS($F:H)+3,FALSE),"Do not enter data")</f>
        <v>Impôts généraux sur les biens et services (TVA, taxes sur les ventes, taxes sur le chiffre d’affaires (1141E)</v>
      </c>
      <c r="E33" s="329" t="str">
        <f>IFERROR(VLOOKUP(Government_revenues_table[[#This Row],[Classification SFP]],Table6_GFS_codes_classification[],COLUMNS($F:I)+3,FALSE),"Do not enter data")</f>
        <v>Impôts généraux sur les biens et services (TVA, taxes sur les ventes, taxes sur le chiffre d’affaires (1141E)</v>
      </c>
      <c r="F33" s="330" t="s">
        <v>1505</v>
      </c>
      <c r="G33" s="331" t="s">
        <v>1517</v>
      </c>
      <c r="H33" s="330" t="s">
        <v>2700</v>
      </c>
      <c r="I33" s="330" t="s">
        <v>2594</v>
      </c>
      <c r="J33" s="332">
        <v>4013837195</v>
      </c>
      <c r="K33" s="332" t="s">
        <v>1172</v>
      </c>
      <c r="P33" s="157"/>
      <c r="Q33" s="18"/>
      <c r="R33" s="158"/>
      <c r="S33" s="18"/>
      <c r="T33" s="158"/>
      <c r="U33" s="18"/>
    </row>
    <row r="34" spans="2:21" ht="40.5" customHeight="1" x14ac:dyDescent="0.35">
      <c r="B34" s="334"/>
      <c r="C34" s="334"/>
      <c r="D34" s="334"/>
      <c r="E34" s="334"/>
      <c r="F34" s="330" t="s">
        <v>1467</v>
      </c>
      <c r="G34" s="330" t="s">
        <v>2099</v>
      </c>
      <c r="H34" s="330" t="s">
        <v>2703</v>
      </c>
      <c r="I34" s="330" t="s">
        <v>2595</v>
      </c>
      <c r="J34" s="332">
        <f>2450730776+7918583+39427332</f>
        <v>2498076691</v>
      </c>
      <c r="K34" s="332" t="s">
        <v>1172</v>
      </c>
      <c r="P34" s="157"/>
      <c r="Q34" s="18"/>
      <c r="R34" s="158"/>
      <c r="S34" s="18"/>
      <c r="T34" s="158"/>
      <c r="U34" s="18"/>
    </row>
    <row r="35" spans="2:21" ht="40.5" customHeight="1" x14ac:dyDescent="0.35">
      <c r="B35" s="334"/>
      <c r="C35" s="334"/>
      <c r="D35" s="334"/>
      <c r="E35" s="334"/>
      <c r="F35" s="330" t="s">
        <v>1392</v>
      </c>
      <c r="G35" s="330" t="s">
        <v>2099</v>
      </c>
      <c r="H35" s="330" t="s">
        <v>2707</v>
      </c>
      <c r="I35" s="330" t="s">
        <v>2594</v>
      </c>
      <c r="J35" s="332">
        <v>1885385109</v>
      </c>
      <c r="K35" s="332" t="s">
        <v>1172</v>
      </c>
      <c r="P35" s="157"/>
      <c r="Q35" s="18"/>
      <c r="R35" s="158"/>
      <c r="S35" s="18"/>
      <c r="T35" s="158"/>
      <c r="U35" s="18"/>
    </row>
    <row r="36" spans="2:21" ht="40.5" customHeight="1" x14ac:dyDescent="0.35">
      <c r="B36" s="334"/>
      <c r="C36" s="334"/>
      <c r="D36" s="334"/>
      <c r="E36" s="334"/>
      <c r="F36" s="330" t="s">
        <v>1425</v>
      </c>
      <c r="G36" s="330" t="s">
        <v>2099</v>
      </c>
      <c r="H36" s="330" t="s">
        <v>2708</v>
      </c>
      <c r="I36" s="330" t="s">
        <v>2594</v>
      </c>
      <c r="J36" s="332">
        <v>1620015762</v>
      </c>
      <c r="K36" s="332" t="s">
        <v>1172</v>
      </c>
      <c r="P36" s="157"/>
      <c r="Q36" s="18"/>
      <c r="R36" s="158"/>
      <c r="S36" s="18"/>
      <c r="T36" s="158"/>
      <c r="U36" s="18"/>
    </row>
    <row r="37" spans="2:21" ht="40.5" customHeight="1" x14ac:dyDescent="0.35">
      <c r="B37" s="329" t="str">
        <f>IFERROR(VLOOKUP(Government_revenues_table[[#This Row],[Classification SFP]],Table6_GFS_codes_classification[],COLUMNS($F:F)+3,FALSE),"Do not enter data")</f>
        <v>Impôts (11E)</v>
      </c>
      <c r="C37" s="329" t="str">
        <f>IFERROR(VLOOKUP(Government_revenues_table[[#This Row],[Classification SFP]],Table6_GFS_codes_classification[],COLUMNS($F:G)+3,FALSE),"Do not enter data")</f>
        <v>Impôts sur le revenu, le bénéfice et les plus-values</v>
      </c>
      <c r="D37" s="329" t="str">
        <f>IFERROR(VLOOKUP(Government_revenues_table[[#This Row],[Classification SFP]],Table6_GFS_codes_classification[],COLUMNS($F:H)+3,FALSE),"Do not enter data")</f>
        <v>Impôts ordinaires sur le revenu, le bénéfice et les plus-values (1112E1)</v>
      </c>
      <c r="E37" s="329" t="str">
        <f>IFERROR(VLOOKUP(Government_revenues_table[[#This Row],[Classification SFP]],Table6_GFS_codes_classification[],COLUMNS($F:I)+3,FALSE),"Do not enter data")</f>
        <v>Impôts ordinaires sur le revenu, le bénéfice et les plus-values (1112E1)</v>
      </c>
      <c r="F37" s="330" t="s">
        <v>1425</v>
      </c>
      <c r="G37" s="331" t="s">
        <v>1517</v>
      </c>
      <c r="H37" s="330" t="s">
        <v>2701</v>
      </c>
      <c r="I37" s="330" t="s">
        <v>2594</v>
      </c>
      <c r="J37" s="332">
        <v>1517196020</v>
      </c>
      <c r="K37" s="332" t="s">
        <v>1172</v>
      </c>
      <c r="P37" s="157"/>
      <c r="Q37" s="18"/>
      <c r="R37" s="158"/>
      <c r="S37" s="18"/>
      <c r="T37" s="158"/>
      <c r="U37" s="18"/>
    </row>
    <row r="38" spans="2:21" x14ac:dyDescent="0.35">
      <c r="B38" s="334"/>
      <c r="C38" s="334"/>
      <c r="D38" s="334"/>
      <c r="E38" s="334"/>
      <c r="F38" s="330" t="s">
        <v>1395</v>
      </c>
      <c r="G38" s="330" t="s">
        <v>1517</v>
      </c>
      <c r="H38" s="330" t="s">
        <v>2728</v>
      </c>
      <c r="I38" s="330" t="s">
        <v>2599</v>
      </c>
      <c r="J38" s="332">
        <v>1363247334</v>
      </c>
      <c r="K38" s="332" t="s">
        <v>1172</v>
      </c>
      <c r="P38" s="370"/>
      <c r="Q38" s="370"/>
      <c r="R38" s="370"/>
      <c r="S38" s="370"/>
      <c r="T38" s="370"/>
      <c r="U38" s="370"/>
    </row>
    <row r="39" spans="2:21" x14ac:dyDescent="0.35">
      <c r="B39" s="334"/>
      <c r="C39" s="334"/>
      <c r="D39" s="334"/>
      <c r="E39" s="334"/>
      <c r="F39" s="330" t="s">
        <v>1422</v>
      </c>
      <c r="G39" s="330" t="s">
        <v>1517</v>
      </c>
      <c r="H39" s="330" t="s">
        <v>2727</v>
      </c>
      <c r="I39" s="330" t="s">
        <v>2599</v>
      </c>
      <c r="J39" s="332">
        <v>1311172726</v>
      </c>
      <c r="K39" s="332" t="s">
        <v>1172</v>
      </c>
      <c r="P39" s="326"/>
      <c r="Q39" s="326"/>
      <c r="R39" s="326"/>
      <c r="S39" s="326"/>
      <c r="T39" s="326"/>
      <c r="U39" s="326"/>
    </row>
    <row r="40" spans="2:21" x14ac:dyDescent="0.35">
      <c r="B40" s="334"/>
      <c r="C40" s="334"/>
      <c r="D40" s="334"/>
      <c r="E40" s="334"/>
      <c r="F40" s="330" t="s">
        <v>1425</v>
      </c>
      <c r="G40" s="330" t="s">
        <v>2099</v>
      </c>
      <c r="H40" s="330" t="s">
        <v>2709</v>
      </c>
      <c r="I40" s="330" t="s">
        <v>2594</v>
      </c>
      <c r="J40" s="332">
        <f>925827417+38088195</f>
        <v>963915612</v>
      </c>
      <c r="K40" s="332" t="s">
        <v>1172</v>
      </c>
    </row>
    <row r="41" spans="2:21" x14ac:dyDescent="0.35">
      <c r="B41" s="329" t="str">
        <f>IFERROR(VLOOKUP(Government_revenues_table[[#This Row],[Classification SFP]],Table6_GFS_codes_classification[],COLUMNS($F:F)+3,FALSE),"Do not enter data")</f>
        <v>Impôts (11E)</v>
      </c>
      <c r="C41" s="329" t="str">
        <f>IFERROR(VLOOKUP(Government_revenues_table[[#This Row],[Classification SFP]],Table6_GFS_codes_classification[],COLUMNS($F:G)+3,FALSE),"Do not enter data")</f>
        <v>Impôts sur les biens et services (114E)</v>
      </c>
      <c r="D41" s="329" t="str">
        <f>IFERROR(VLOOKUP(Government_revenues_table[[#This Row],[Classification SFP]],Table6_GFS_codes_classification[],COLUMNS($F:H)+3,FALSE),"Do not enter data")</f>
        <v>Impôts sur l’usage de biens/permission d’utiliser des biens ou d’exécuter des activités (1145E)</v>
      </c>
      <c r="E41" s="329" t="str">
        <f>IFERROR(VLOOKUP(Government_revenues_table[[#This Row],[Classification SFP]],Table6_GFS_codes_classification[],COLUMNS($F:I)+3,FALSE),"Do not enter data")</f>
        <v>Droits de licence (114521E)</v>
      </c>
      <c r="F41" s="330" t="s">
        <v>1521</v>
      </c>
      <c r="G41" s="330" t="s">
        <v>2099</v>
      </c>
      <c r="H41" s="330" t="s">
        <v>2710</v>
      </c>
      <c r="I41" s="330" t="s">
        <v>2595</v>
      </c>
      <c r="J41" s="332">
        <f>296912545+43945500+365919325</f>
        <v>706777370</v>
      </c>
      <c r="K41" s="332" t="s">
        <v>1172</v>
      </c>
    </row>
    <row r="42" spans="2:21" x14ac:dyDescent="0.35">
      <c r="B42" s="334"/>
      <c r="C42" s="334"/>
      <c r="D42" s="334"/>
      <c r="E42" s="334"/>
      <c r="F42" s="330" t="s">
        <v>1422</v>
      </c>
      <c r="G42" s="331" t="s">
        <v>2099</v>
      </c>
      <c r="H42" s="330" t="s">
        <v>2741</v>
      </c>
      <c r="I42" s="330" t="s">
        <v>2736</v>
      </c>
      <c r="J42" s="332">
        <v>636531600</v>
      </c>
      <c r="K42" s="332" t="s">
        <v>1172</v>
      </c>
    </row>
    <row r="43" spans="2:21" x14ac:dyDescent="0.35">
      <c r="B43" s="329" t="str">
        <f>IFERROR(VLOOKUP(Government_revenues_table[[#This Row],[Classification SFP]],Table6_GFS_codes_classification[],COLUMNS($F:F)+3,FALSE),"Do not enter data")</f>
        <v>Impôts (11E)</v>
      </c>
      <c r="C43" s="329" t="str">
        <f>IFERROR(VLOOKUP(Government_revenues_table[[#This Row],[Classification SFP]],Table6_GFS_codes_classification[],COLUMNS($F:G)+3,FALSE),"Do not enter data")</f>
        <v>Impôts sur les biens et services (114E)</v>
      </c>
      <c r="D43" s="329" t="str">
        <f>IFERROR(VLOOKUP(Government_revenues_table[[#This Row],[Classification SFP]],Table6_GFS_codes_classification[],COLUMNS($F:H)+3,FALSE),"Do not enter data")</f>
        <v>Impôts sur l’usage de biens/permission d’utiliser des biens ou d’exécuter des activités (1145E)</v>
      </c>
      <c r="E43" s="329" t="str">
        <f>IFERROR(VLOOKUP(Government_revenues_table[[#This Row],[Classification SFP]],Table6_GFS_codes_classification[],COLUMNS($F:I)+3,FALSE),"Do not enter data")</f>
        <v>Droits de licence (114521E)</v>
      </c>
      <c r="F43" s="330" t="s">
        <v>1521</v>
      </c>
      <c r="G43" s="330" t="s">
        <v>2099</v>
      </c>
      <c r="H43" s="330" t="s">
        <v>2711</v>
      </c>
      <c r="I43" s="330" t="s">
        <v>2595</v>
      </c>
      <c r="J43" s="332">
        <f>226872035+168789150+191212372</f>
        <v>586873557</v>
      </c>
      <c r="K43" s="332" t="s">
        <v>1172</v>
      </c>
    </row>
    <row r="44" spans="2:21" x14ac:dyDescent="0.35">
      <c r="B44" s="329" t="str">
        <f>IFERROR(VLOOKUP(Government_revenues_table[[#This Row],[Classification SFP]],Table6_GFS_codes_classification[],COLUMNS($F:F)+3,FALSE),"Do not enter data")</f>
        <v>Impôts (11E)</v>
      </c>
      <c r="C44" s="329" t="str">
        <f>IFERROR(VLOOKUP(Government_revenues_table[[#This Row],[Classification SFP]],Table6_GFS_codes_classification[],COLUMNS($F:G)+3,FALSE),"Do not enter data")</f>
        <v>Impôts sur la propriété (113E)</v>
      </c>
      <c r="D44" s="329" t="str">
        <f>IFERROR(VLOOKUP(Government_revenues_table[[#This Row],[Classification SFP]],Table6_GFS_codes_classification[],COLUMNS($F:H)+3,FALSE),"Do not enter data")</f>
        <v>Impôts sur la propriété (113E)</v>
      </c>
      <c r="E44" s="329" t="str">
        <f>IFERROR(VLOOKUP(Government_revenues_table[[#This Row],[Classification SFP]],Table6_GFS_codes_classification[],COLUMNS($F:I)+3,FALSE),"Do not enter data")</f>
        <v>Impôts sur la propriété (113E)</v>
      </c>
      <c r="F44" s="330" t="s">
        <v>1392</v>
      </c>
      <c r="G44" s="331" t="s">
        <v>1517</v>
      </c>
      <c r="H44" s="330" t="s">
        <v>2702</v>
      </c>
      <c r="I44" s="330" t="s">
        <v>2594</v>
      </c>
      <c r="J44" s="332">
        <v>535550225</v>
      </c>
      <c r="K44" s="332" t="s">
        <v>1172</v>
      </c>
    </row>
    <row r="45" spans="2:21" x14ac:dyDescent="0.35">
      <c r="B45" s="334" t="str">
        <f>IFERROR(VLOOKUP(Government_revenues_table[[#This Row],[Classification SFP]],Table6_GFS_codes_classification[],COLUMNS($F:F)+3,FALSE),"Do not enter data")</f>
        <v>Impôts (11E)</v>
      </c>
      <c r="C45" s="334" t="str">
        <f>IFERROR(VLOOKUP(Government_revenues_table[[#This Row],[Classification SFP]],Table6_GFS_codes_classification[],COLUMNS($F:G)+3,FALSE),"Do not enter data")</f>
        <v>Impôts sur la masse salariale et la force de travail (112E)</v>
      </c>
      <c r="D45" s="334" t="str">
        <f>IFERROR(VLOOKUP(Government_revenues_table[[#This Row],[Classification SFP]],Table6_GFS_codes_classification[],COLUMNS($F:H)+3,FALSE),"Do not enter data")</f>
        <v>Impôts sur la masse salariale et la force de travail (112E)</v>
      </c>
      <c r="E45" s="334" t="str">
        <f>IFERROR(VLOOKUP(Government_revenues_table[[#This Row],[Classification SFP]],Table6_GFS_codes_classification[],COLUMNS($F:I)+3,FALSE),"Do not enter data")</f>
        <v>Impôts sur la masse salariale et la force de travail (112E)</v>
      </c>
      <c r="F45" s="330" t="s">
        <v>1391</v>
      </c>
      <c r="G45" s="330" t="s">
        <v>2099</v>
      </c>
      <c r="H45" s="330" t="s">
        <v>2712</v>
      </c>
      <c r="I45" s="330" t="s">
        <v>2594</v>
      </c>
      <c r="J45" s="332">
        <f>513801032+17917570</f>
        <v>531718602</v>
      </c>
      <c r="K45" s="332" t="s">
        <v>1172</v>
      </c>
    </row>
    <row r="46" spans="2:21" x14ac:dyDescent="0.35">
      <c r="B46" s="334"/>
      <c r="C46" s="334"/>
      <c r="D46" s="334"/>
      <c r="E46" s="334"/>
      <c r="F46" s="330" t="s">
        <v>1422</v>
      </c>
      <c r="G46" s="331" t="s">
        <v>2099</v>
      </c>
      <c r="H46" s="330" t="s">
        <v>2741</v>
      </c>
      <c r="I46" s="235" t="s">
        <v>2738</v>
      </c>
      <c r="J46" s="336">
        <v>501830662</v>
      </c>
      <c r="K46" s="332" t="s">
        <v>1172</v>
      </c>
    </row>
    <row r="47" spans="2:21" x14ac:dyDescent="0.35">
      <c r="B47" s="329" t="str">
        <f>IFERROR(VLOOKUP(Government_revenues_table[[#This Row],[Classification SFP]],Table6_GFS_codes_classification[],COLUMNS($F:F)+3,FALSE),"Do not enter data")</f>
        <v>Impôts (11E)</v>
      </c>
      <c r="C47" s="329" t="str">
        <f>IFERROR(VLOOKUP(Government_revenues_table[[#This Row],[Classification SFP]],Table6_GFS_codes_classification[],COLUMNS($F:G)+3,FALSE),"Do not enter data")</f>
        <v>Impôts sur les biens et services (114E)</v>
      </c>
      <c r="D47" s="329" t="str">
        <f>IFERROR(VLOOKUP(Government_revenues_table[[#This Row],[Classification SFP]],Table6_GFS_codes_classification[],COLUMNS($F:H)+3,FALSE),"Do not enter data")</f>
        <v>Impôts généraux sur les biens et services (TVA, taxes sur les ventes, taxes sur le chiffre d’affaires (1141E)</v>
      </c>
      <c r="E47" s="329" t="str">
        <f>IFERROR(VLOOKUP(Government_revenues_table[[#This Row],[Classification SFP]],Table6_GFS_codes_classification[],COLUMNS($F:I)+3,FALSE),"Do not enter data")</f>
        <v>Impôts généraux sur les biens et services (TVA, taxes sur les ventes, taxes sur le chiffre d’affaires (1141E)</v>
      </c>
      <c r="F47" s="330" t="s">
        <v>1505</v>
      </c>
      <c r="G47" s="331" t="s">
        <v>2099</v>
      </c>
      <c r="H47" s="330" t="s">
        <v>2700</v>
      </c>
      <c r="I47" s="330" t="s">
        <v>2594</v>
      </c>
      <c r="J47" s="332">
        <v>497113073</v>
      </c>
      <c r="K47" s="332" t="s">
        <v>1172</v>
      </c>
    </row>
    <row r="48" spans="2:21" x14ac:dyDescent="0.35">
      <c r="B48" s="329" t="str">
        <f>IFERROR(VLOOKUP(Government_revenues_table[[#This Row],[Classification SFP]],Table6_GFS_codes_classification[],COLUMNS($F:F)+3,FALSE),"Do not enter data")</f>
        <v>Impôts (11E)</v>
      </c>
      <c r="C48" s="329" t="str">
        <f>IFERROR(VLOOKUP(Government_revenues_table[[#This Row],[Classification SFP]],Table6_GFS_codes_classification[],COLUMNS($F:G)+3,FALSE),"Do not enter data")</f>
        <v>Impôts sur les biens et services (114E)</v>
      </c>
      <c r="D48" s="329" t="str">
        <f>IFERROR(VLOOKUP(Government_revenues_table[[#This Row],[Classification SFP]],Table6_GFS_codes_classification[],COLUMNS($F:H)+3,FALSE),"Do not enter data")</f>
        <v>Impôts sur l’usage de biens/permission d’utiliser des biens ou d’exécuter des activités (1145E)</v>
      </c>
      <c r="E48" s="329" t="str">
        <f>IFERROR(VLOOKUP(Government_revenues_table[[#This Row],[Classification SFP]],Table6_GFS_codes_classification[],COLUMNS($F:I)+3,FALSE),"Do not enter data")</f>
        <v>Droits de licence (114521E)</v>
      </c>
      <c r="F48" s="330" t="s">
        <v>1521</v>
      </c>
      <c r="G48" s="331" t="s">
        <v>2099</v>
      </c>
      <c r="H48" s="330" t="s">
        <v>2716</v>
      </c>
      <c r="I48" s="330" t="s">
        <v>2595</v>
      </c>
      <c r="J48" s="332">
        <f>51026250+42187500+342608835</f>
        <v>435822585</v>
      </c>
      <c r="K48" s="332" t="s">
        <v>1172</v>
      </c>
    </row>
    <row r="49" spans="2:11" x14ac:dyDescent="0.35">
      <c r="B49" s="329" t="str">
        <f>IFERROR(VLOOKUP(Government_revenues_table[[#This Row],[Classification SFP]],Table6_GFS_codes_classification[],COLUMNS($F:F)+3,FALSE),"Do not enter data")</f>
        <v>Impôts (11E)</v>
      </c>
      <c r="C49" s="329" t="str">
        <f>IFERROR(VLOOKUP(Government_revenues_table[[#This Row],[Classification SFP]],Table6_GFS_codes_classification[],COLUMNS($F:G)+3,FALSE),"Do not enter data")</f>
        <v>Impôts sur les biens et services (114E)</v>
      </c>
      <c r="D49" s="329" t="str">
        <f>IFERROR(VLOOKUP(Government_revenues_table[[#This Row],[Classification SFP]],Table6_GFS_codes_classification[],COLUMNS($F:H)+3,FALSE),"Do not enter data")</f>
        <v>Droits d’accise (1142E)</v>
      </c>
      <c r="E49" s="329" t="str">
        <f>IFERROR(VLOOKUP(Government_revenues_table[[#This Row],[Classification SFP]],Table6_GFS_codes_classification[],COLUMNS($F:I)+3,FALSE),"Do not enter data")</f>
        <v>Droits d’accise (1142E)</v>
      </c>
      <c r="F49" s="330" t="s">
        <v>1429</v>
      </c>
      <c r="G49" s="331" t="s">
        <v>2099</v>
      </c>
      <c r="H49" s="330" t="s">
        <v>2715</v>
      </c>
      <c r="I49" s="330" t="s">
        <v>2595</v>
      </c>
      <c r="J49" s="332">
        <f>44700000+60895500+300266435</f>
        <v>405861935</v>
      </c>
      <c r="K49" s="332" t="s">
        <v>1172</v>
      </c>
    </row>
    <row r="50" spans="2:11" x14ac:dyDescent="0.35">
      <c r="B50" s="329" t="str">
        <f>IFERROR(VLOOKUP(Government_revenues_table[[#This Row],[Classification SFP]],Table6_GFS_codes_classification[],COLUMNS($F:F)+3,FALSE),"Do not enter data")</f>
        <v>Impôts (11E)</v>
      </c>
      <c r="C50" s="329" t="str">
        <f>IFERROR(VLOOKUP(Government_revenues_table[[#This Row],[Classification SFP]],Table6_GFS_codes_classification[],COLUMNS($F:G)+3,FALSE),"Do not enter data")</f>
        <v>Impôts sur le revenu, le bénéfice et les plus-values</v>
      </c>
      <c r="D50" s="329" t="str">
        <f>IFERROR(VLOOKUP(Government_revenues_table[[#This Row],[Classification SFP]],Table6_GFS_codes_classification[],COLUMNS($F:H)+3,FALSE),"Do not enter data")</f>
        <v>Impôts ordinaires sur le revenu, le bénéfice et les plus-values (1112E1)</v>
      </c>
      <c r="E50" s="329" t="str">
        <f>IFERROR(VLOOKUP(Government_revenues_table[[#This Row],[Classification SFP]],Table6_GFS_codes_classification[],COLUMNS($F:I)+3,FALSE),"Do not enter data")</f>
        <v>Impôts ordinaires sur le revenu, le bénéfice et les plus-values (1112E1)</v>
      </c>
      <c r="F50" s="330" t="s">
        <v>1425</v>
      </c>
      <c r="G50" s="331" t="s">
        <v>2099</v>
      </c>
      <c r="H50" s="330" t="s">
        <v>2714</v>
      </c>
      <c r="I50" s="330" t="s">
        <v>2594</v>
      </c>
      <c r="J50" s="332">
        <f>273742679+2686679</f>
        <v>276429358</v>
      </c>
      <c r="K50" s="332" t="s">
        <v>1172</v>
      </c>
    </row>
    <row r="51" spans="2:11" x14ac:dyDescent="0.35">
      <c r="B51" s="334"/>
      <c r="C51" s="334"/>
      <c r="D51" s="334"/>
      <c r="E51" s="334"/>
      <c r="F51" s="330" t="s">
        <v>1422</v>
      </c>
      <c r="G51" s="331" t="s">
        <v>2099</v>
      </c>
      <c r="H51" s="330" t="s">
        <v>2741</v>
      </c>
      <c r="I51" s="235" t="s">
        <v>2737</v>
      </c>
      <c r="J51" s="336">
        <v>220037096</v>
      </c>
      <c r="K51" s="332" t="s">
        <v>1172</v>
      </c>
    </row>
    <row r="52" spans="2:11" x14ac:dyDescent="0.35">
      <c r="B52" s="329" t="str">
        <f>IFERROR(VLOOKUP(Government_revenues_table[[#This Row],[Classification SFP]],Table6_GFS_codes_classification[],COLUMNS($F:F)+3,FALSE),"Do not enter data")</f>
        <v>Autre revenu (14E)</v>
      </c>
      <c r="C52" s="329" t="str">
        <f>IFERROR(VLOOKUP(Government_revenues_table[[#This Row],[Classification SFP]],Table6_GFS_codes_classification[],COLUMNS($F:G)+3,FALSE),"Do not enter data")</f>
        <v>Revenu dégagé de la propriété (141E)</v>
      </c>
      <c r="D52" s="329" t="str">
        <f>IFERROR(VLOOKUP(Government_revenues_table[[#This Row],[Classification SFP]],Table6_GFS_codes_classification[],COLUMNS($F:H)+3,FALSE),"Do not enter data")</f>
        <v>Loyers (1415E)</v>
      </c>
      <c r="E52" s="329" t="str">
        <f>IFERROR(VLOOKUP(Government_revenues_table[[#This Row],[Classification SFP]],Table6_GFS_codes_classification[],COLUMNS($F:I)+3,FALSE),"Do not enter data")</f>
        <v>Transferts obligatoires à l’État (infrastructures et autres éléments) (1415E4)</v>
      </c>
      <c r="F52" s="330" t="s">
        <v>1422</v>
      </c>
      <c r="G52" s="331" t="s">
        <v>2099</v>
      </c>
      <c r="H52" s="330" t="s">
        <v>2718</v>
      </c>
      <c r="I52" s="330" t="s">
        <v>2595</v>
      </c>
      <c r="J52" s="332">
        <f>150000000+25000000+35000000</f>
        <v>210000000</v>
      </c>
      <c r="K52" s="332" t="s">
        <v>1172</v>
      </c>
    </row>
    <row r="53" spans="2:11" x14ac:dyDescent="0.35">
      <c r="B53" s="329" t="str">
        <f>IFERROR(VLOOKUP(Government_revenues_table[[#This Row],[Classification SFP]],Table6_GFS_codes_classification[],COLUMNS($F:F)+3,FALSE),"Do not enter data")</f>
        <v>Impôts (11E)</v>
      </c>
      <c r="C53" s="329" t="str">
        <f>IFERROR(VLOOKUP(Government_revenues_table[[#This Row],[Classification SFP]],Table6_GFS_codes_classification[],COLUMNS($F:G)+3,FALSE),"Do not enter data")</f>
        <v>Autres impôts payés par les entreprises exploitant des ressources naturelles (116E)</v>
      </c>
      <c r="D53" s="329" t="str">
        <f>IFERROR(VLOOKUP(Government_revenues_table[[#This Row],[Classification SFP]],Table6_GFS_codes_classification[],COLUMNS($F:H)+3,FALSE),"Do not enter data")</f>
        <v>Autres impôts payés par les entreprises exploitant des ressources naturelles (116E)</v>
      </c>
      <c r="E53" s="329" t="str">
        <f>IFERROR(VLOOKUP(Government_revenues_table[[#This Row],[Classification SFP]],Table6_GFS_codes_classification[],COLUMNS($F:I)+3,FALSE),"Do not enter data")</f>
        <v>Autres impôts payés par les entreprises exploitant des ressources naturelles (116E)</v>
      </c>
      <c r="F53" s="330" t="s">
        <v>1395</v>
      </c>
      <c r="G53" s="331" t="s">
        <v>2099</v>
      </c>
      <c r="H53" s="330" t="s">
        <v>2721</v>
      </c>
      <c r="I53" s="330" t="s">
        <v>2595</v>
      </c>
      <c r="J53" s="332">
        <f>200000+178347500</f>
        <v>178547500</v>
      </c>
      <c r="K53" s="332" t="s">
        <v>1172</v>
      </c>
    </row>
    <row r="54" spans="2:11" x14ac:dyDescent="0.35">
      <c r="B54" s="334"/>
      <c r="C54" s="334"/>
      <c r="D54" s="334"/>
      <c r="E54" s="334"/>
      <c r="F54" s="333" t="s">
        <v>1436</v>
      </c>
      <c r="G54" s="330" t="s">
        <v>2099</v>
      </c>
      <c r="H54" s="330" t="s">
        <v>2713</v>
      </c>
      <c r="I54" s="330" t="s">
        <v>2596</v>
      </c>
      <c r="J54" s="332">
        <v>156363767</v>
      </c>
      <c r="K54" s="332" t="s">
        <v>1172</v>
      </c>
    </row>
    <row r="55" spans="2:11" x14ac:dyDescent="0.35">
      <c r="B55" s="329" t="str">
        <f>IFERROR(VLOOKUP(Government_revenues_table[[#This Row],[Classification SFP]],Table6_GFS_codes_classification[],COLUMNS($F:F)+3,FALSE),"Do not enter data")</f>
        <v>Autre revenu (14E)</v>
      </c>
      <c r="C55" s="329" t="str">
        <f>IFERROR(VLOOKUP(Government_revenues_table[[#This Row],[Classification SFP]],Table6_GFS_codes_classification[],COLUMNS($F:G)+3,FALSE),"Do not enter data")</f>
        <v>Revenu dégagé de la propriété (141E)</v>
      </c>
      <c r="D55" s="329" t="str">
        <f>IFERROR(VLOOKUP(Government_revenues_table[[#This Row],[Classification SFP]],Table6_GFS_codes_classification[],COLUMNS($F:H)+3,FALSE),"Do not enter data")</f>
        <v>Loyers (1415E)</v>
      </c>
      <c r="E55" s="329" t="str">
        <f>IFERROR(VLOOKUP(Government_revenues_table[[#This Row],[Classification SFP]],Table6_GFS_codes_classification[],COLUMNS($F:I)+3,FALSE),"Do not enter data")</f>
        <v>Transferts obligatoires à l’État (infrastructures et autres éléments) (1415E4)</v>
      </c>
      <c r="F55" s="330" t="s">
        <v>1422</v>
      </c>
      <c r="G55" s="331" t="s">
        <v>2099</v>
      </c>
      <c r="H55" s="330" t="s">
        <v>2741</v>
      </c>
      <c r="I55" s="235" t="s">
        <v>2739</v>
      </c>
      <c r="J55" s="336">
        <v>70479706</v>
      </c>
      <c r="K55" s="332" t="s">
        <v>1172</v>
      </c>
    </row>
    <row r="56" spans="2:11" x14ac:dyDescent="0.35">
      <c r="B56" s="334"/>
      <c r="C56" s="334"/>
      <c r="D56" s="334"/>
      <c r="E56" s="334"/>
      <c r="F56" s="330" t="s">
        <v>1391</v>
      </c>
      <c r="G56" s="330" t="s">
        <v>1517</v>
      </c>
      <c r="H56" s="330" t="s">
        <v>2712</v>
      </c>
      <c r="I56" s="330" t="s">
        <v>2594</v>
      </c>
      <c r="J56" s="332">
        <v>67852829</v>
      </c>
      <c r="K56" s="332" t="s">
        <v>1172</v>
      </c>
    </row>
    <row r="57" spans="2:11" x14ac:dyDescent="0.35">
      <c r="B57" s="334"/>
      <c r="C57" s="334"/>
      <c r="D57" s="334"/>
      <c r="E57" s="334"/>
      <c r="F57" s="330" t="s">
        <v>1395</v>
      </c>
      <c r="G57" s="331" t="s">
        <v>2099</v>
      </c>
      <c r="H57" s="330" t="s">
        <v>2723</v>
      </c>
      <c r="I57" s="330" t="s">
        <v>2595</v>
      </c>
      <c r="J57" s="332">
        <v>66356529</v>
      </c>
      <c r="K57" s="332" t="s">
        <v>1172</v>
      </c>
    </row>
    <row r="58" spans="2:11" x14ac:dyDescent="0.35">
      <c r="B58" s="334"/>
      <c r="C58" s="334"/>
      <c r="D58" s="334"/>
      <c r="E58" s="334"/>
      <c r="F58" s="330" t="s">
        <v>1425</v>
      </c>
      <c r="G58" s="331" t="s">
        <v>1517</v>
      </c>
      <c r="H58" s="330" t="s">
        <v>2726</v>
      </c>
      <c r="I58" s="330" t="s">
        <v>2594</v>
      </c>
      <c r="J58" s="332">
        <v>44426571</v>
      </c>
      <c r="K58" s="332" t="s">
        <v>1172</v>
      </c>
    </row>
    <row r="59" spans="2:11" x14ac:dyDescent="0.35">
      <c r="B59" s="329" t="str">
        <f>IFERROR(VLOOKUP(Government_revenues_table[[#This Row],[Classification SFP]],Table6_GFS_codes_classification[],COLUMNS($F:F)+3,FALSE),"Do not enter data")</f>
        <v>Impôts (11E)</v>
      </c>
      <c r="C59" s="329" t="str">
        <f>IFERROR(VLOOKUP(Government_revenues_table[[#This Row],[Classification SFP]],Table6_GFS_codes_classification[],COLUMNS($F:G)+3,FALSE),"Do not enter data")</f>
        <v>Impôts sur le revenu, le bénéfice et les plus-values</v>
      </c>
      <c r="D59" s="329" t="str">
        <f>IFERROR(VLOOKUP(Government_revenues_table[[#This Row],[Classification SFP]],Table6_GFS_codes_classification[],COLUMNS($F:H)+3,FALSE),"Do not enter data")</f>
        <v>Impôts ordinaires sur le revenu, le bénéfice et les plus-values (1112E1)</v>
      </c>
      <c r="E59" s="329" t="str">
        <f>IFERROR(VLOOKUP(Government_revenues_table[[#This Row],[Classification SFP]],Table6_GFS_codes_classification[],COLUMNS($F:I)+3,FALSE),"Do not enter data")</f>
        <v>Impôts ordinaires sur le revenu, le bénéfice et les plus-values (1112E1)</v>
      </c>
      <c r="F59" s="330" t="s">
        <v>1425</v>
      </c>
      <c r="G59" s="331" t="s">
        <v>1517</v>
      </c>
      <c r="H59" s="330" t="s">
        <v>2704</v>
      </c>
      <c r="I59" s="330" t="s">
        <v>2594</v>
      </c>
      <c r="J59" s="332">
        <v>35000000</v>
      </c>
      <c r="K59" s="332" t="s">
        <v>1172</v>
      </c>
    </row>
    <row r="60" spans="2:11" x14ac:dyDescent="0.35">
      <c r="B60" s="329" t="str">
        <f>IFERROR(VLOOKUP(Government_revenues_table[[#This Row],[Classification SFP]],Table6_GFS_codes_classification[],COLUMNS($F:F)+3,FALSE),"Do not enter data")</f>
        <v>Impôts (11E)</v>
      </c>
      <c r="C60" s="329" t="str">
        <f>IFERROR(VLOOKUP(Government_revenues_table[[#This Row],[Classification SFP]],Table6_GFS_codes_classification[],COLUMNS($F:G)+3,FALSE),"Do not enter data")</f>
        <v>Impôts sur la propriété (113E)</v>
      </c>
      <c r="D60" s="329" t="str">
        <f>IFERROR(VLOOKUP(Government_revenues_table[[#This Row],[Classification SFP]],Table6_GFS_codes_classification[],COLUMNS($F:H)+3,FALSE),"Do not enter data")</f>
        <v>Impôts sur la propriété (113E)</v>
      </c>
      <c r="E60" s="329" t="str">
        <f>IFERROR(VLOOKUP(Government_revenues_table[[#This Row],[Classification SFP]],Table6_GFS_codes_classification[],COLUMNS($F:I)+3,FALSE),"Do not enter data")</f>
        <v>Impôts sur la propriété (113E)</v>
      </c>
      <c r="F60" s="330" t="s">
        <v>1392</v>
      </c>
      <c r="G60" s="331" t="s">
        <v>2099</v>
      </c>
      <c r="H60" s="330" t="s">
        <v>2702</v>
      </c>
      <c r="I60" s="330" t="s">
        <v>2594</v>
      </c>
      <c r="J60" s="332">
        <f>15696610+14781689</f>
        <v>30478299</v>
      </c>
      <c r="K60" s="332" t="s">
        <v>1172</v>
      </c>
    </row>
    <row r="61" spans="2:11" x14ac:dyDescent="0.35">
      <c r="B61" s="334"/>
      <c r="C61" s="334"/>
      <c r="D61" s="334"/>
      <c r="E61" s="334"/>
      <c r="F61" s="330" t="s">
        <v>1422</v>
      </c>
      <c r="G61" s="331" t="s">
        <v>2099</v>
      </c>
      <c r="H61" s="330" t="s">
        <v>2741</v>
      </c>
      <c r="I61" s="235" t="s">
        <v>2740</v>
      </c>
      <c r="J61" s="336">
        <v>19449399</v>
      </c>
      <c r="K61" s="332" t="s">
        <v>1172</v>
      </c>
    </row>
    <row r="62" spans="2:11" x14ac:dyDescent="0.35">
      <c r="B62" s="329" t="str">
        <f>IFERROR(VLOOKUP(Government_revenues_table[[#This Row],[Classification SFP]],Table6_GFS_codes_classification[],COLUMNS($F:F)+3,FALSE),"Do not enter data")</f>
        <v>Impôts (11E)</v>
      </c>
      <c r="C62" s="329" t="str">
        <f>IFERROR(VLOOKUP(Government_revenues_table[[#This Row],[Classification SFP]],Table6_GFS_codes_classification[],COLUMNS($F:G)+3,FALSE),"Do not enter data")</f>
        <v>Autres impôts payés par les entreprises exploitant des ressources naturelles (116E)</v>
      </c>
      <c r="D62" s="329" t="str">
        <f>IFERROR(VLOOKUP(Government_revenues_table[[#This Row],[Classification SFP]],Table6_GFS_codes_classification[],COLUMNS($F:H)+3,FALSE),"Do not enter data")</f>
        <v>Autres impôts payés par les entreprises exploitant des ressources naturelles (116E)</v>
      </c>
      <c r="E62" s="329" t="str">
        <f>IFERROR(VLOOKUP(Government_revenues_table[[#This Row],[Classification SFP]],Table6_GFS_codes_classification[],COLUMNS($F:I)+3,FALSE),"Do not enter data")</f>
        <v>Autres impôts payés par les entreprises exploitant des ressources naturelles (116E)</v>
      </c>
      <c r="F62" s="330" t="s">
        <v>1395</v>
      </c>
      <c r="G62" s="331" t="s">
        <v>2099</v>
      </c>
      <c r="H62" s="330" t="s">
        <v>2720</v>
      </c>
      <c r="I62" s="330" t="s">
        <v>2594</v>
      </c>
      <c r="J62" s="335">
        <v>5575939</v>
      </c>
      <c r="K62" s="332" t="s">
        <v>1172</v>
      </c>
    </row>
    <row r="63" spans="2:11" x14ac:dyDescent="0.35">
      <c r="B63" s="334"/>
      <c r="C63" s="334"/>
      <c r="D63" s="334"/>
      <c r="E63" s="334"/>
      <c r="F63" s="330" t="s">
        <v>1395</v>
      </c>
      <c r="G63" s="331" t="s">
        <v>2099</v>
      </c>
      <c r="H63" s="330" t="s">
        <v>2723</v>
      </c>
      <c r="I63" s="330" t="s">
        <v>2595</v>
      </c>
      <c r="J63" s="332">
        <v>2975605</v>
      </c>
      <c r="K63" s="332" t="s">
        <v>1172</v>
      </c>
    </row>
    <row r="64" spans="2:11" x14ac:dyDescent="0.35">
      <c r="B64" s="334"/>
      <c r="C64" s="334"/>
      <c r="D64" s="334"/>
      <c r="E64" s="334"/>
      <c r="F64" s="330" t="s">
        <v>1395</v>
      </c>
      <c r="G64" s="331" t="s">
        <v>2099</v>
      </c>
      <c r="H64" s="330" t="s">
        <v>2724</v>
      </c>
      <c r="I64" s="330" t="s">
        <v>2595</v>
      </c>
      <c r="J64" s="332">
        <v>2480000</v>
      </c>
      <c r="K64" s="332" t="s">
        <v>1172</v>
      </c>
    </row>
    <row r="65" spans="2:11" x14ac:dyDescent="0.35">
      <c r="B65" s="334"/>
      <c r="C65" s="334"/>
      <c r="D65" s="334"/>
      <c r="E65" s="334"/>
      <c r="F65" s="330" t="s">
        <v>1395</v>
      </c>
      <c r="G65" s="331" t="s">
        <v>2099</v>
      </c>
      <c r="H65" s="330" t="s">
        <v>2722</v>
      </c>
      <c r="I65" s="330" t="s">
        <v>2595</v>
      </c>
      <c r="J65" s="332">
        <f>75000+2335000</f>
        <v>2410000</v>
      </c>
      <c r="K65" s="332" t="s">
        <v>1172</v>
      </c>
    </row>
    <row r="66" spans="2:11" x14ac:dyDescent="0.35">
      <c r="B66" s="334"/>
      <c r="C66" s="334"/>
      <c r="D66" s="334"/>
      <c r="E66" s="334"/>
      <c r="F66" s="330" t="s">
        <v>1425</v>
      </c>
      <c r="G66" s="331" t="s">
        <v>1517</v>
      </c>
      <c r="H66" s="330" t="s">
        <v>2725</v>
      </c>
      <c r="I66" s="330" t="s">
        <v>2594</v>
      </c>
      <c r="J66" s="332">
        <v>2233798</v>
      </c>
      <c r="K66" s="332" t="s">
        <v>1172</v>
      </c>
    </row>
    <row r="67" spans="2:11" x14ac:dyDescent="0.35">
      <c r="B67" s="329" t="str">
        <f>IFERROR(VLOOKUP(Government_revenues_table[[#This Row],[Classification SFP]],Table6_GFS_codes_classification[],COLUMNS($F:F)+3,FALSE),"Do not enter data")</f>
        <v>Impôts (11E)</v>
      </c>
      <c r="C67" s="329" t="str">
        <f>IFERROR(VLOOKUP(Government_revenues_table[[#This Row],[Classification SFP]],Table6_GFS_codes_classification[],COLUMNS($F:G)+3,FALSE),"Do not enter data")</f>
        <v>Impôts sur les biens et services (114E)</v>
      </c>
      <c r="D67" s="329" t="str">
        <f>IFERROR(VLOOKUP(Government_revenues_table[[#This Row],[Classification SFP]],Table6_GFS_codes_classification[],COLUMNS($F:H)+3,FALSE),"Do not enter data")</f>
        <v>Impôts sur l’usage de biens/permission d’utiliser des biens ou d’exécuter des activités (1145E)</v>
      </c>
      <c r="E67" s="329" t="str">
        <f>IFERROR(VLOOKUP(Government_revenues_table[[#This Row],[Classification SFP]],Table6_GFS_codes_classification[],COLUMNS($F:I)+3,FALSE),"Do not enter data")</f>
        <v>Droits de licence (114521E)</v>
      </c>
      <c r="F67" s="330" t="s">
        <v>1521</v>
      </c>
      <c r="G67" s="331" t="s">
        <v>2099</v>
      </c>
      <c r="H67" s="330" t="s">
        <v>2717</v>
      </c>
      <c r="I67" s="330" t="s">
        <v>2595</v>
      </c>
      <c r="J67" s="332">
        <v>1200000</v>
      </c>
      <c r="K67" s="332" t="s">
        <v>1172</v>
      </c>
    </row>
    <row r="68" spans="2:11" x14ac:dyDescent="0.35">
      <c r="B68" s="334"/>
      <c r="C68" s="334"/>
      <c r="D68" s="334"/>
      <c r="E68" s="334"/>
      <c r="F68" s="330" t="s">
        <v>1425</v>
      </c>
      <c r="G68" s="331" t="s">
        <v>1517</v>
      </c>
      <c r="H68" s="330" t="s">
        <v>2714</v>
      </c>
      <c r="I68" s="330" t="s">
        <v>2594</v>
      </c>
      <c r="J68" s="332">
        <v>609596</v>
      </c>
      <c r="K68" s="332" t="s">
        <v>1172</v>
      </c>
    </row>
    <row r="69" spans="2:11" x14ac:dyDescent="0.35">
      <c r="B69" s="329" t="str">
        <f>IFERROR(VLOOKUP(Government_revenues_table[[#This Row],[Classification SFP]],Table6_GFS_codes_classification[],COLUMNS($F:F)+3,FALSE),"Do not enter data")</f>
        <v>Impôts (11E)</v>
      </c>
      <c r="C69" s="329" t="str">
        <f>IFERROR(VLOOKUP(Government_revenues_table[[#This Row],[Classification SFP]],Table6_GFS_codes_classification[],COLUMNS($F:G)+3,FALSE),"Do not enter data")</f>
        <v>Impôts sur les biens et services (114E)</v>
      </c>
      <c r="D69" s="329" t="str">
        <f>IFERROR(VLOOKUP(Government_revenues_table[[#This Row],[Classification SFP]],Table6_GFS_codes_classification[],COLUMNS($F:H)+3,FALSE),"Do not enter data")</f>
        <v>Impôts sur l’usage de biens/permission d’utiliser des biens ou d’exécuter des activités (1145E)</v>
      </c>
      <c r="E69" s="329" t="str">
        <f>IFERROR(VLOOKUP(Government_revenues_table[[#This Row],[Classification SFP]],Table6_GFS_codes_classification[],COLUMNS($F:I)+3,FALSE),"Do not enter data")</f>
        <v>Droits de licence (114521E)</v>
      </c>
      <c r="F69" s="330" t="s">
        <v>1521</v>
      </c>
      <c r="G69" s="331" t="s">
        <v>2099</v>
      </c>
      <c r="H69" s="330" t="s">
        <v>2719</v>
      </c>
      <c r="I69" s="330" t="s">
        <v>2595</v>
      </c>
      <c r="J69" s="332">
        <v>300000</v>
      </c>
      <c r="K69" s="332" t="s">
        <v>1172</v>
      </c>
    </row>
    <row r="70" spans="2:11" x14ac:dyDescent="0.35">
      <c r="B70" s="234"/>
      <c r="C70" s="234"/>
      <c r="D70" s="234"/>
      <c r="E70" s="234"/>
      <c r="F70" s="239"/>
      <c r="J70" s="237"/>
      <c r="K70" s="237"/>
    </row>
    <row r="71" spans="2:11" ht="14.5" thickBot="1" x14ac:dyDescent="0.4"/>
    <row r="72" spans="2:11" ht="16.5" thickBot="1" x14ac:dyDescent="0.45">
      <c r="I72" s="240" t="s">
        <v>2537</v>
      </c>
      <c r="J72" s="241">
        <f>SUMIF(Government_revenues_table[Devise],"USD",Government_revenues_table[Valeur des revenus])+(IFERROR(SUMIF(Government_revenues_table[Devise],"&lt;&gt;USD",Government_revenues_table[Valeur des revenus])/'Partie 1 - Présentation'!$E$51,0))</f>
        <v>354581858.44317937</v>
      </c>
      <c r="K72" s="309"/>
    </row>
    <row r="73" spans="2:11" ht="21" customHeight="1" thickBot="1" x14ac:dyDescent="0.4">
      <c r="J73" s="243"/>
    </row>
    <row r="74" spans="2:11" ht="16.5" thickBot="1" x14ac:dyDescent="0.45">
      <c r="I74" s="240" t="str">
        <f>"Total en "&amp;'Partie 1 - Présentation'!$E$50</f>
        <v>Total en XOF</v>
      </c>
      <c r="J74" s="241">
        <f>IF('Partie 1 - Présentation'!$E$50="USD",0,SUMIF(Government_revenues_table[Devise],'Partie 1 - Présentation'!$E$50,Government_revenues_table[Valeur des revenus]))+(IFERROR(SUMIF(Government_revenues_table[Devise],"USD",Government_revenues_table[Valeur des revenus])*'Partie 1 - Présentation'!$E$51,0))</f>
        <v>196880513155</v>
      </c>
      <c r="K74" s="309"/>
    </row>
    <row r="78" spans="2:11" ht="22.5" x14ac:dyDescent="0.35">
      <c r="F78" s="244" t="s">
        <v>2359</v>
      </c>
      <c r="G78" s="232"/>
      <c r="H78" s="232"/>
      <c r="I78" s="232"/>
      <c r="J78" s="232"/>
      <c r="K78" s="232"/>
    </row>
    <row r="79" spans="2:11" x14ac:dyDescent="0.35">
      <c r="F79" s="245" t="s">
        <v>2077</v>
      </c>
      <c r="G79" s="246"/>
      <c r="H79" s="246"/>
      <c r="I79" s="246"/>
      <c r="J79" s="247"/>
      <c r="K79" s="247"/>
    </row>
    <row r="80" spans="2:11" x14ac:dyDescent="0.35">
      <c r="F80" s="245"/>
      <c r="G80" s="246"/>
      <c r="H80" s="246"/>
      <c r="I80" s="246"/>
      <c r="J80" s="247"/>
      <c r="K80" s="247"/>
    </row>
    <row r="81" spans="6:14" x14ac:dyDescent="0.35">
      <c r="F81" s="245"/>
      <c r="G81" s="246"/>
      <c r="H81" s="246"/>
      <c r="I81" s="246"/>
      <c r="J81" s="247"/>
      <c r="K81" s="247"/>
      <c r="N81" s="310"/>
    </row>
    <row r="82" spans="6:14" x14ac:dyDescent="0.35">
      <c r="F82" s="245" t="s">
        <v>2360</v>
      </c>
      <c r="G82" s="246" t="s">
        <v>2361</v>
      </c>
      <c r="H82" s="246"/>
      <c r="I82" s="246"/>
      <c r="J82" s="247"/>
      <c r="K82" s="247"/>
      <c r="N82" s="310"/>
    </row>
    <row r="83" spans="6:14" x14ac:dyDescent="0.35">
      <c r="F83" s="245" t="s">
        <v>2362</v>
      </c>
      <c r="G83" s="246" t="s">
        <v>2363</v>
      </c>
      <c r="H83" s="246"/>
      <c r="I83" s="246"/>
      <c r="J83" s="247"/>
      <c r="K83" s="247"/>
    </row>
    <row r="84" spans="6:14" x14ac:dyDescent="0.35">
      <c r="F84" s="245"/>
      <c r="G84" s="248" t="s">
        <v>1465</v>
      </c>
      <c r="H84" s="248" t="s">
        <v>1352</v>
      </c>
      <c r="I84" s="248" t="s">
        <v>1409</v>
      </c>
      <c r="J84" s="249" t="s">
        <v>1353</v>
      </c>
      <c r="K84" s="250" t="s">
        <v>970</v>
      </c>
    </row>
    <row r="85" spans="6:14" x14ac:dyDescent="0.35">
      <c r="F85" s="245"/>
      <c r="G85" s="251" t="s">
        <v>1490</v>
      </c>
      <c r="H85" s="251" t="s">
        <v>2699</v>
      </c>
      <c r="I85" s="251" t="s">
        <v>2594</v>
      </c>
      <c r="J85" s="252">
        <v>4633866451</v>
      </c>
      <c r="K85" s="247" t="s">
        <v>1172</v>
      </c>
    </row>
    <row r="86" spans="6:14" x14ac:dyDescent="0.35">
      <c r="F86" s="245"/>
      <c r="G86" s="246" t="s">
        <v>2355</v>
      </c>
      <c r="H86" s="246" t="s">
        <v>2706</v>
      </c>
      <c r="I86" s="246" t="s">
        <v>2594</v>
      </c>
      <c r="J86" s="247">
        <f>11314484377+233744825</f>
        <v>11548229202</v>
      </c>
      <c r="K86" s="253" t="s">
        <v>1172</v>
      </c>
    </row>
    <row r="87" spans="6:14" ht="14.5" thickBot="1" x14ac:dyDescent="0.4">
      <c r="F87" s="245"/>
      <c r="G87" s="254" t="s">
        <v>2358</v>
      </c>
      <c r="H87" s="254"/>
      <c r="I87" s="254"/>
      <c r="J87" s="255">
        <f>SUM(J85:J86)</f>
        <v>16182095653</v>
      </c>
      <c r="K87" s="253" t="s">
        <v>1172</v>
      </c>
    </row>
    <row r="88" spans="6:14" ht="14.5" thickTop="1" x14ac:dyDescent="0.35">
      <c r="F88" s="245" t="s">
        <v>2364</v>
      </c>
      <c r="G88" s="246" t="s">
        <v>2365</v>
      </c>
      <c r="H88" s="246"/>
      <c r="I88" s="246"/>
      <c r="J88" s="247"/>
      <c r="K88" s="247"/>
    </row>
    <row r="89" spans="6:14" x14ac:dyDescent="0.35">
      <c r="F89" s="245" t="s">
        <v>2366</v>
      </c>
      <c r="G89" s="246" t="s">
        <v>2365</v>
      </c>
      <c r="H89" s="246"/>
      <c r="I89" s="246"/>
      <c r="J89" s="247"/>
      <c r="K89" s="247"/>
    </row>
    <row r="90" spans="6:14" x14ac:dyDescent="0.35">
      <c r="F90" s="245" t="s">
        <v>2367</v>
      </c>
      <c r="G90" s="246" t="s">
        <v>2365</v>
      </c>
      <c r="H90" s="246"/>
      <c r="I90" s="246"/>
      <c r="J90" s="247"/>
      <c r="K90" s="247"/>
      <c r="N90" s="310"/>
    </row>
    <row r="91" spans="6:14" x14ac:dyDescent="0.35">
      <c r="F91" s="245"/>
      <c r="G91" s="246"/>
      <c r="H91" s="246"/>
      <c r="I91" s="246"/>
      <c r="J91" s="247"/>
      <c r="K91" s="247"/>
    </row>
    <row r="92" spans="6:14" x14ac:dyDescent="0.35">
      <c r="F92" s="245"/>
      <c r="G92" s="246"/>
      <c r="H92" s="246"/>
      <c r="I92" s="246"/>
      <c r="J92" s="247"/>
      <c r="K92" s="247"/>
    </row>
    <row r="93" spans="6:14" ht="18.75" customHeight="1" x14ac:dyDescent="0.35">
      <c r="F93" s="245"/>
      <c r="G93" s="246"/>
      <c r="H93" s="246"/>
      <c r="I93" s="246"/>
      <c r="J93" s="247"/>
      <c r="K93" s="247"/>
    </row>
    <row r="94" spans="6:14" ht="15.75" customHeight="1" x14ac:dyDescent="0.35">
      <c r="F94" s="245"/>
      <c r="G94" s="246"/>
      <c r="H94" s="246"/>
      <c r="I94" s="246"/>
      <c r="J94" s="247"/>
      <c r="K94" s="247"/>
    </row>
    <row r="95" spans="6:14" x14ac:dyDescent="0.35">
      <c r="F95" s="245"/>
      <c r="G95" s="246"/>
      <c r="H95" s="246"/>
      <c r="I95" s="246"/>
      <c r="J95" s="247"/>
      <c r="K95" s="247"/>
    </row>
    <row r="96" spans="6:14" x14ac:dyDescent="0.35">
      <c r="F96" s="245"/>
      <c r="G96" s="246"/>
      <c r="H96" s="246"/>
      <c r="I96" s="246"/>
      <c r="J96" s="247"/>
      <c r="K96" s="247"/>
    </row>
    <row r="97" spans="2:14" ht="16" x14ac:dyDescent="0.35">
      <c r="F97" s="49"/>
      <c r="G97" s="49"/>
      <c r="H97" s="49"/>
      <c r="I97" s="49"/>
      <c r="J97" s="49"/>
      <c r="K97" s="49"/>
    </row>
    <row r="98" spans="2:14" ht="15.75" customHeight="1" x14ac:dyDescent="0.35"/>
    <row r="100" spans="2:14" s="17" customFormat="1" ht="17.25" hidden="1" customHeight="1" thickBot="1" x14ac:dyDescent="0.45">
      <c r="B100" s="360" t="s">
        <v>2168</v>
      </c>
      <c r="C100" s="360"/>
      <c r="D100" s="360"/>
      <c r="E100" s="360"/>
      <c r="F100" s="360"/>
      <c r="G100" s="360"/>
      <c r="H100" s="360"/>
      <c r="I100" s="360"/>
      <c r="J100" s="360"/>
      <c r="K100" s="360"/>
      <c r="L100" s="360"/>
      <c r="M100" s="360"/>
      <c r="N100" s="360"/>
    </row>
    <row r="101" spans="2:14" s="17" customFormat="1" ht="24" hidden="1" customHeight="1" thickBot="1" x14ac:dyDescent="0.45">
      <c r="B101" s="361" t="s">
        <v>2169</v>
      </c>
      <c r="C101" s="361"/>
      <c r="D101" s="361"/>
      <c r="E101" s="361"/>
      <c r="F101" s="361"/>
      <c r="G101" s="361"/>
      <c r="H101" s="361"/>
      <c r="I101" s="361"/>
      <c r="J101" s="361"/>
      <c r="K101" s="361"/>
      <c r="L101" s="361"/>
      <c r="M101" s="361"/>
      <c r="N101" s="361"/>
    </row>
    <row r="102" spans="2:14" s="17" customFormat="1" ht="19.5" hidden="1" customHeight="1" thickBot="1" x14ac:dyDescent="0.45">
      <c r="B102" s="381" t="s">
        <v>2170</v>
      </c>
      <c r="C102" s="381"/>
      <c r="D102" s="381"/>
      <c r="E102" s="381"/>
      <c r="F102" s="381"/>
      <c r="G102" s="381"/>
      <c r="H102" s="381"/>
      <c r="I102" s="381"/>
      <c r="J102" s="381"/>
      <c r="K102" s="381"/>
      <c r="L102" s="381"/>
      <c r="M102" s="381"/>
      <c r="N102" s="381"/>
    </row>
    <row r="103" spans="2:14" s="17" customFormat="1" ht="18.75" hidden="1" customHeight="1" x14ac:dyDescent="0.4">
      <c r="B103" s="382" t="s">
        <v>2171</v>
      </c>
      <c r="C103" s="382"/>
      <c r="D103" s="382"/>
      <c r="E103" s="382"/>
      <c r="F103" s="382"/>
      <c r="G103" s="382"/>
      <c r="H103" s="382"/>
      <c r="I103" s="382"/>
      <c r="J103" s="382"/>
      <c r="K103" s="382"/>
      <c r="L103" s="382"/>
      <c r="M103" s="382"/>
      <c r="N103" s="382"/>
    </row>
    <row r="104" spans="2:14" s="71" customFormat="1" ht="16.5" thickBot="1" x14ac:dyDescent="0.4">
      <c r="B104" s="62"/>
      <c r="C104" s="62"/>
      <c r="D104" s="62"/>
      <c r="E104" s="62"/>
      <c r="F104" s="62"/>
      <c r="G104" s="62"/>
    </row>
    <row r="105" spans="2:14" ht="19" x14ac:dyDescent="0.35">
      <c r="F105" s="207" t="s">
        <v>2224</v>
      </c>
      <c r="G105" s="17"/>
      <c r="H105" s="222"/>
      <c r="I105" s="17"/>
      <c r="J105" s="222"/>
      <c r="K105" s="222"/>
    </row>
    <row r="106" spans="2:14" ht="16" x14ac:dyDescent="0.35">
      <c r="F106" s="340" t="s">
        <v>2377</v>
      </c>
      <c r="G106" s="340"/>
      <c r="H106" s="340"/>
      <c r="I106" s="17"/>
    </row>
  </sheetData>
  <sheetProtection insertRows="0"/>
  <protectedRanges>
    <protectedRange algorithmName="SHA-512" hashValue="19r0bVvPR7yZA0UiYij7Tv1CBk3noIABvFePbLhCJ4nk3L6A+Fy+RdPPS3STf+a52x4pG2PQK4FAkXK9epnlIA==" saltValue="gQC4yrLvnbJqxYZ0KSEoZA==" spinCount="100000" sqref="I22:K70 F22:G70" name="Government revenues"/>
  </protectedRanges>
  <mergeCells count="22">
    <mergeCell ref="F106:H106"/>
    <mergeCell ref="B100:N100"/>
    <mergeCell ref="B101:N101"/>
    <mergeCell ref="B102:N102"/>
    <mergeCell ref="B103:N103"/>
    <mergeCell ref="F9:J9"/>
    <mergeCell ref="M9:N9"/>
    <mergeCell ref="F10:J10"/>
    <mergeCell ref="F11:J11"/>
    <mergeCell ref="F12:J12"/>
    <mergeCell ref="F15:J15"/>
    <mergeCell ref="M22:N26"/>
    <mergeCell ref="F20:J20"/>
    <mergeCell ref="M10:N14"/>
    <mergeCell ref="P38:U38"/>
    <mergeCell ref="M19:N19"/>
    <mergeCell ref="M27:N27"/>
    <mergeCell ref="M28:N28"/>
    <mergeCell ref="M21:N21"/>
    <mergeCell ref="F16:N16"/>
    <mergeCell ref="F13:J13"/>
    <mergeCell ref="F14:J14"/>
  </mergeCells>
  <dataValidations count="12">
    <dataValidation type="whole" allowBlank="1" showInputMessage="1" showErrorMessage="1" errorTitle="Veuillez ne pas modifier" error="Veuillez ne pas modifier ces cellules" sqref="F105:H105 I105:N106 F97:N99" xr:uid="{FCA6884C-D84E-46B1-BC99-F2A599AD31FD}">
      <formula1>10000</formula1>
      <formula2>50000</formula2>
    </dataValidation>
    <dataValidation type="textLength" allowBlank="1" showInputMessage="1" showErrorMessage="1" errorTitle="Veuillez ne pas modifier" error="Veuillez ne pas modifier ces cellules" sqref="F78:K79 G21:H21 G18:K18 J20:J21" xr:uid="{858403C6-6CF3-4330-8FAE-A0880B43D812}">
      <formula1>10000</formula1>
      <formula2>50000</formula2>
    </dataValidation>
    <dataValidation type="list" showDropDown="1" showInputMessage="1" showErrorMessage="1" errorTitle="Veuillez ne pas modifier" error="Veuillez ne pas modifier ces cellules" sqref="M29:N29" xr:uid="{CC20AE7C-DA66-44D4-AA91-08155DBFF97A}">
      <formula1>"#ERROR!"</formula1>
    </dataValidation>
    <dataValidation allowBlank="1" showInputMessage="1" showErrorMessage="1" errorTitle="Veuillez ne pas modifier" error="Veuillez ne pas modifier ces cellules" sqref="I21 F106:H106" xr:uid="{21CBFACE-2704-4133-972F-EF1DBA32DD01}"/>
    <dataValidation type="whole" errorStyle="warning" allowBlank="1" showInputMessage="1" showErrorMessage="1" errorTitle="Veuillez ne pas remplir" error="Ces cellules seront complétées automatiquement" sqref="J72 J74" xr:uid="{5FDA2C22-6698-4092-A24B-A634F149817D}">
      <formula1>44444</formula1>
      <formula2>44445</formula2>
    </dataValidation>
    <dataValidation type="whole" allowBlank="1" showInputMessage="1" showErrorMessage="1" errorTitle="Veuillez ne pas modifier" error="Veuillez ne pas modifier ces cellules" sqref="F18 F21 M22:N28 B100:B103 F20:K20" xr:uid="{2B33D4D6-72DD-4030-8D04-46CC2022EF8B}">
      <formula1>444</formula1>
      <formula2>445</formula2>
    </dataValidation>
    <dataValidation type="decimal" allowBlank="1" showInputMessage="1" showErrorMessage="1" errorTitle="Veuillez ne pas modifier" error="Veuillez ne pas modifier ces cellules" sqref="B104:G104" xr:uid="{E200F538-697C-4C9A-90D1-69BEF7C8E1CF}">
      <formula1>10000</formula1>
      <formula2>500000</formula2>
    </dataValidation>
    <dataValidation type="whole" allowBlank="1" showInputMessage="1" showErrorMessage="1" errorTitle="Veuillez ne pas modifier" error="Veuillez ne pas modifier ces cellules" sqref="K21" xr:uid="{F978E49C-9896-4E07-A232-2C3A1095E723}">
      <formula1>4</formula1>
      <formula2>5</formula2>
    </dataValidation>
    <dataValidation type="whole" allowBlank="1" showInputMessage="1" showErrorMessage="1" sqref="M18:N21" xr:uid="{E0BB9871-6B4B-4F41-8FBD-DEADD417B770}">
      <formula1>444</formula1>
      <formula2>445</formula2>
    </dataValidation>
    <dataValidation type="decimal" operator="greaterThanOrEqual" allowBlank="1" showInputMessage="1" showErrorMessage="1" errorTitle="Nombre" error="Veuillez saisir uniquement des chiffres dans cette cellule. " promptTitle="Valeur du flux de revenu" prompt="Veuillez indiquer le montant total du flux de revenus, tels que divulgués par la gouvernement, incluant également les revenus non-rapprochés." sqref="J22:J70" xr:uid="{8DE4F693-69E2-42F7-86CA-588D29D470C2}">
      <formula1>0</formula1>
    </dataValidation>
    <dataValidation type="list" allowBlank="1" showInputMessage="1" showErrorMessage="1" sqref="F22:F70" xr:uid="{75492094-BBC0-4CDF-A07F-F90B90205450}">
      <formula1>GFS_list</formula1>
    </dataValidation>
    <dataValidation allowBlank="1" showInputMessage="1" showErrorMessage="1" promptTitle="Nom du flux de revenus" prompt="Veuillez saisir le nom des flux de revenus ici._x000a__x000a_Inclure uniquement les paiements effectués au nom des entreprises. NE PAS inclure les revenus au nom de particuliers, tels que PAYE, etc..." sqref="H22:H70" xr:uid="{412A52AC-399A-488E-8D1B-3A21DC78B086}"/>
  </dataValidations>
  <hyperlinks>
    <hyperlink ref="M19" r:id="rId1" location="r5-1" display="EITI Requirement 5.1" xr:uid="{00000000-0004-0000-0400-000006000000}"/>
    <hyperlink ref="F16:N16" r:id="rId2" display="If you have any questions, please contact data@eiti.org" xr:uid="{00000000-0004-0000-0400-000007000000}"/>
    <hyperlink ref="F20" r:id="rId3" location="r4-1" display="EITI Requirement 4.1" xr:uid="{00000000-0004-0000-0400-000008000000}"/>
    <hyperlink ref="F20:J20" r:id="rId4" location="r4-1" display=" Exigence ITIE 4.1.d.: Divulgation exhaustive de la part du gouvernement " xr:uid="{71821841-DBF5-4B9E-A7D5-569E645DB078}"/>
    <hyperlink ref="B102:G102" r:id="rId5" display="Pour la version la plus récente des modèles de données résumées, consultez https://eiti.org/fr/document/modele-donnees-resumees-itie" xr:uid="{59A1968A-B6B9-4C95-AB4B-10DEE6914D53}"/>
    <hyperlink ref="B101:G101" r:id="rId6" display="Vous voulez en savoir plus sur votre pays ? Vérifiez si votre pays met en œuvre la Norme ITIE en visitant https://eiti.org/countries" xr:uid="{274401AA-35F5-454A-A6FF-6CA674E2F027}"/>
    <hyperlink ref="B103:G103" r:id="rId7" display="Give us your feedback or report a conflict in the data! Write to us at  data@eiti.org" xr:uid="{5BDFDDE6-5505-4327-9496-85D947F7C00D}"/>
    <hyperlink ref="M28:N28" r:id="rId8" display="or, https://www.imf.org/external/np/sta/gfsm/" xr:uid="{00000000-0004-0000-0400-000004000000}"/>
    <hyperlink ref="M27:N27" r:id="rId9" display="Pour plus d’orientations, visitez la page https://eiti.org/fr/document/modele-donnees-resumees-itie" xr:uid="{00000000-0004-0000-0400-000005000000}"/>
    <hyperlink ref="M19:N19" r:id="rId10" location="r5-1" display="Exigence ITIE 5.1.b: Classification des revenus" xr:uid="{F4C2D2C7-20B3-46BF-80DB-5C45A80E9FC9}"/>
  </hyperlinks>
  <pageMargins left="0.7" right="0.7" top="0.75" bottom="0.75" header="0.3" footer="0.3"/>
  <pageSetup paperSize="9" orientation="portrait" r:id="rId11"/>
  <colBreaks count="1" manualBreakCount="1">
    <brk id="12" max="1048575" man="1"/>
  </colBreaks>
  <drawing r:id="rId12"/>
  <legacyDrawing r:id="rId13"/>
  <tableParts count="1">
    <tablePart r:id="rId14"/>
  </tableParts>
  <extLst>
    <ext xmlns:x14="http://schemas.microsoft.com/office/spreadsheetml/2009/9/main" uri="{CCE6A557-97BC-4b89-ADB6-D9C93CAAB3DF}">
      <x14:dataValidations xmlns:xm="http://schemas.microsoft.com/office/excel/2006/main" count="5">
        <x14:dataValidation type="list" allowBlank="1" showInputMessage="1" showErrorMessage="1" xr:uid="{0DA05D4C-2892-4A24-B9AE-E100653ED7C7}">
          <x14:formula1>
            <xm:f>Listes!$I$11:$I$168</xm:f>
          </x14:formula1>
          <xm:sqref>K85:K87</xm:sqref>
        </x14:dataValidation>
        <x14:dataValidation type="list" allowBlank="1" showInputMessage="1" showErrorMessage="1" xr:uid="{FBFDEC11-9487-46A2-B4C5-3404468A80F5}">
          <x14:formula1>
            <xm:f>'C:\Users\kr65\Downloads\SD\2.0\[Summary Data 2.0 data validation french translation.xlsm]Lists'!#REF!</xm:f>
          </x14:formula1>
          <xm:sqref>B22:E70</xm:sqref>
        </x14:dataValidation>
        <x14:dataValidation type="list" allowBlank="1" showInputMessage="1" showErrorMessage="1" promptTitle="Veuillez sélectionner le secteur" prompt="Veuillez sélectionner le secteur parmi la liste" xr:uid="{67A07785-E727-4FD4-AE16-5628BF5937F8}">
          <x14:formula1>
            <xm:f>Listes!$AA$3:$AA$9</xm:f>
          </x14:formula1>
          <xm:sqref>G22:G70</xm:sqref>
        </x14:dataValidation>
        <x14:dataValidation type="list" operator="greaterThanOrEqual" allowBlank="1" showInputMessage="1" showErrorMessage="1" errorTitle="Nombre" error="Veuillez saisir uniquement des chiffres dans cette cellule. " xr:uid="{D3E9BDB2-5224-4742-9537-7FBD6964F103}">
          <x14:formula1>
            <xm:f>Listes!$I$11:$I$168</xm:f>
          </x14:formula1>
          <xm:sqref>K22:K70</xm:sqref>
        </x14:dataValidation>
        <x14:dataValidation type="list" allowBlank="1" showInputMessage="1" showErrorMessage="1" promptTitle="Organisme gouvernmental destinat" prompt="Veuillez indiquer le nom de l'agence gouvernementale collectant le flux_x000a__x000a_Veuillez vous abstenir d'utiliser des acronymes et indiquez le nom complet" xr:uid="{3B69BF49-A24C-4BDD-917D-3FB9920AB452}">
          <x14:formula1>
            <xm:f>'Partie 3 - Entités déclarantes'!$B$21:$B$33</xm:f>
          </x14:formula1>
          <xm:sqref>I22:I70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AH255"/>
  <sheetViews>
    <sheetView showGridLines="0" topLeftCell="A166" zoomScale="63" zoomScaleNormal="40" workbookViewId="0">
      <selection activeCell="N17" sqref="N17"/>
    </sheetView>
  </sheetViews>
  <sheetFormatPr defaultColWidth="9.1796875" defaultRowHeight="14" x14ac:dyDescent="0.35"/>
  <cols>
    <col min="1" max="1" width="3.81640625" style="220" customWidth="1"/>
    <col min="2" max="2" width="4.54296875" style="220" hidden="1" customWidth="1"/>
    <col min="3" max="3" width="17.26953125" style="220" customWidth="1"/>
    <col min="4" max="4" width="18.26953125" style="220" customWidth="1"/>
    <col min="5" max="5" width="19.36328125" style="220" customWidth="1"/>
    <col min="6" max="6" width="17.26953125" style="220" customWidth="1"/>
    <col min="7" max="7" width="23.54296875" style="220" customWidth="1"/>
    <col min="8" max="8" width="25.453125" style="220" customWidth="1"/>
    <col min="9" max="9" width="20" style="220" customWidth="1"/>
    <col min="10" max="10" width="23" style="220" customWidth="1"/>
    <col min="11" max="11" width="27.54296875" style="220" customWidth="1"/>
    <col min="12" max="12" width="20" style="220" customWidth="1"/>
    <col min="13" max="13" width="9.1796875" style="220"/>
    <col min="14" max="14" width="15.1796875" style="220" customWidth="1"/>
    <col min="15" max="16" width="9.1796875" style="220"/>
    <col min="17" max="33" width="15.81640625" style="235" customWidth="1"/>
    <col min="34" max="16384" width="9.1796875" style="220"/>
  </cols>
  <sheetData>
    <row r="1" spans="2:34" x14ac:dyDescent="0.35">
      <c r="C1" s="235"/>
      <c r="D1" s="235"/>
      <c r="E1" s="235"/>
      <c r="F1" s="235"/>
      <c r="G1" s="235"/>
      <c r="H1" s="235"/>
      <c r="I1" s="235"/>
      <c r="J1" s="235"/>
      <c r="K1" s="235"/>
    </row>
    <row r="2" spans="2:34" ht="16" x14ac:dyDescent="0.35">
      <c r="C2" s="21" t="s">
        <v>2368</v>
      </c>
      <c r="D2" s="256"/>
      <c r="E2" s="256"/>
      <c r="F2" s="257"/>
      <c r="G2" s="256"/>
      <c r="H2" s="256"/>
      <c r="I2" s="256"/>
      <c r="J2" s="256"/>
      <c r="K2" s="256"/>
      <c r="L2" s="258"/>
    </row>
    <row r="3" spans="2:34" ht="20" x14ac:dyDescent="0.35">
      <c r="C3" s="378" t="s">
        <v>2179</v>
      </c>
      <c r="D3" s="378"/>
      <c r="E3" s="378"/>
      <c r="F3" s="378"/>
      <c r="G3" s="223"/>
      <c r="H3" s="223"/>
      <c r="I3" s="259"/>
      <c r="J3" s="223"/>
      <c r="K3" s="223"/>
      <c r="L3" s="223"/>
    </row>
    <row r="4" spans="2:34" ht="16" x14ac:dyDescent="0.35">
      <c r="C4" s="386" t="s">
        <v>2369</v>
      </c>
      <c r="D4" s="386"/>
      <c r="E4" s="386"/>
      <c r="F4" s="386"/>
      <c r="G4" s="386"/>
      <c r="H4" s="260"/>
      <c r="I4" s="390"/>
      <c r="J4" s="390"/>
      <c r="K4" s="390"/>
      <c r="L4" s="258"/>
    </row>
    <row r="5" spans="2:34" ht="16" x14ac:dyDescent="0.35">
      <c r="C5" s="386" t="s">
        <v>2370</v>
      </c>
      <c r="D5" s="386"/>
      <c r="E5" s="386"/>
      <c r="F5" s="386"/>
      <c r="G5" s="386"/>
      <c r="H5" s="260"/>
      <c r="I5" s="390"/>
      <c r="J5" s="390"/>
      <c r="K5" s="390"/>
      <c r="L5" s="258"/>
    </row>
    <row r="6" spans="2:34" ht="16" x14ac:dyDescent="0.35">
      <c r="C6" s="386" t="s">
        <v>2371</v>
      </c>
      <c r="D6" s="386"/>
      <c r="E6" s="386"/>
      <c r="F6" s="386"/>
      <c r="G6" s="386"/>
      <c r="H6" s="260"/>
      <c r="I6" s="390"/>
      <c r="J6" s="390"/>
      <c r="K6" s="390"/>
      <c r="L6" s="258"/>
    </row>
    <row r="7" spans="2:34" ht="16" x14ac:dyDescent="0.35">
      <c r="C7" s="386" t="s">
        <v>2372</v>
      </c>
      <c r="D7" s="386"/>
      <c r="E7" s="386"/>
      <c r="F7" s="386"/>
      <c r="G7" s="386"/>
      <c r="H7" s="260"/>
      <c r="I7" s="390"/>
      <c r="J7" s="390"/>
      <c r="K7" s="390"/>
      <c r="L7" s="258"/>
    </row>
    <row r="8" spans="2:34" ht="16" x14ac:dyDescent="0.35">
      <c r="C8" s="386" t="s">
        <v>2373</v>
      </c>
      <c r="D8" s="386"/>
      <c r="E8" s="386"/>
      <c r="F8" s="386"/>
      <c r="G8" s="386"/>
      <c r="H8" s="260"/>
      <c r="I8" s="390"/>
      <c r="J8" s="390"/>
      <c r="K8" s="390"/>
      <c r="L8" s="258"/>
    </row>
    <row r="9" spans="2:34" ht="16" x14ac:dyDescent="0.4">
      <c r="C9" s="359" t="s">
        <v>2330</v>
      </c>
      <c r="D9" s="359"/>
      <c r="E9" s="359"/>
      <c r="F9" s="359"/>
      <c r="G9" s="359"/>
      <c r="H9" s="359"/>
      <c r="I9" s="359"/>
      <c r="J9" s="359"/>
      <c r="K9" s="359"/>
      <c r="L9" s="258"/>
    </row>
    <row r="11" spans="2:34" ht="22.5" x14ac:dyDescent="0.35">
      <c r="C11" s="387" t="s">
        <v>2374</v>
      </c>
      <c r="D11" s="387"/>
      <c r="E11" s="387"/>
      <c r="F11" s="387"/>
      <c r="G11" s="387"/>
      <c r="H11" s="387"/>
      <c r="I11" s="387"/>
      <c r="J11" s="387"/>
      <c r="K11" s="387"/>
    </row>
    <row r="13" spans="2:34" x14ac:dyDescent="0.35">
      <c r="C13" s="388" t="s">
        <v>2533</v>
      </c>
      <c r="D13" s="388"/>
      <c r="E13" s="388"/>
      <c r="F13" s="388"/>
      <c r="G13" s="388"/>
      <c r="H13" s="388"/>
      <c r="I13" s="388"/>
      <c r="J13" s="388"/>
      <c r="K13" s="389"/>
      <c r="L13" s="301"/>
      <c r="M13" s="301"/>
      <c r="N13" s="301"/>
    </row>
    <row r="14" spans="2:34" x14ac:dyDescent="0.35">
      <c r="B14" s="220" t="s">
        <v>1468</v>
      </c>
      <c r="C14" s="220" t="s">
        <v>1455</v>
      </c>
      <c r="D14" s="220" t="s">
        <v>1469</v>
      </c>
      <c r="E14" s="220" t="s">
        <v>1410</v>
      </c>
      <c r="F14" s="220" t="s">
        <v>1411</v>
      </c>
      <c r="G14" s="220" t="s">
        <v>1412</v>
      </c>
      <c r="H14" s="220" t="s">
        <v>1408</v>
      </c>
      <c r="I14" s="220" t="s">
        <v>1456</v>
      </c>
      <c r="J14" s="220" t="s">
        <v>1470</v>
      </c>
      <c r="K14" s="220" t="s">
        <v>2119</v>
      </c>
      <c r="L14" s="220" t="s">
        <v>2120</v>
      </c>
      <c r="M14" s="220" t="s">
        <v>2121</v>
      </c>
      <c r="N14" s="220" t="s">
        <v>1413</v>
      </c>
      <c r="Q14" s="220"/>
      <c r="AH14" s="235"/>
    </row>
    <row r="15" spans="2:34" ht="28" x14ac:dyDescent="0.35">
      <c r="B15" s="327"/>
      <c r="C15" s="17" t="s">
        <v>2607</v>
      </c>
      <c r="D15" s="220" t="s">
        <v>2600</v>
      </c>
      <c r="E15" s="236" t="s">
        <v>2729</v>
      </c>
      <c r="F15" s="220" t="s">
        <v>1471</v>
      </c>
      <c r="G15" s="220" t="s">
        <v>1471</v>
      </c>
      <c r="H15" s="220" t="s">
        <v>2686</v>
      </c>
      <c r="I15" s="220" t="s">
        <v>1172</v>
      </c>
      <c r="J15" s="261">
        <v>57696675052</v>
      </c>
      <c r="K15" s="220" t="s">
        <v>2536</v>
      </c>
      <c r="Q15" s="220"/>
      <c r="AH15" s="235"/>
    </row>
    <row r="16" spans="2:34" ht="42" x14ac:dyDescent="0.35">
      <c r="B16" s="327"/>
      <c r="C16" s="71" t="s">
        <v>2600</v>
      </c>
      <c r="D16" s="236" t="s">
        <v>2594</v>
      </c>
      <c r="E16" s="236" t="s">
        <v>2694</v>
      </c>
      <c r="F16" s="220" t="s">
        <v>1471</v>
      </c>
      <c r="G16" s="220" t="s">
        <v>1471</v>
      </c>
      <c r="H16" s="220" t="s">
        <v>2682</v>
      </c>
      <c r="I16" s="220" t="s">
        <v>1172</v>
      </c>
      <c r="J16" s="261">
        <v>15215842154.851856</v>
      </c>
      <c r="K16" s="220" t="s">
        <v>1471</v>
      </c>
      <c r="L16" s="261">
        <f>638107+461431</f>
        <v>1099538</v>
      </c>
      <c r="M16" s="220" t="s">
        <v>2572</v>
      </c>
      <c r="N16" s="220" t="s">
        <v>2730</v>
      </c>
      <c r="Q16" s="220"/>
      <c r="AH16" s="235"/>
    </row>
    <row r="17" spans="2:34" ht="28" x14ac:dyDescent="0.35">
      <c r="B17" s="327"/>
      <c r="C17" s="71" t="s">
        <v>2600</v>
      </c>
      <c r="D17" s="236" t="s">
        <v>2594</v>
      </c>
      <c r="E17" s="236" t="s">
        <v>2694</v>
      </c>
      <c r="F17" s="220" t="s">
        <v>1471</v>
      </c>
      <c r="G17" s="220" t="s">
        <v>1471</v>
      </c>
      <c r="H17" s="220" t="s">
        <v>2683</v>
      </c>
      <c r="I17" s="220" t="s">
        <v>1172</v>
      </c>
      <c r="J17" s="261">
        <v>14127111063.148146</v>
      </c>
      <c r="K17" s="220" t="s">
        <v>1471</v>
      </c>
      <c r="L17" s="261">
        <f>638107+461431</f>
        <v>1099538</v>
      </c>
      <c r="M17" s="220" t="s">
        <v>2572</v>
      </c>
      <c r="N17" s="220" t="s">
        <v>2730</v>
      </c>
      <c r="Q17" s="220"/>
      <c r="AH17" s="235"/>
    </row>
    <row r="18" spans="2:34" ht="28" x14ac:dyDescent="0.35">
      <c r="B18" s="327"/>
      <c r="C18" s="17" t="s">
        <v>2632</v>
      </c>
      <c r="D18" s="236" t="s">
        <v>2594</v>
      </c>
      <c r="E18" s="236" t="s">
        <v>2704</v>
      </c>
      <c r="F18" s="220" t="s">
        <v>2536</v>
      </c>
      <c r="G18" s="220" t="s">
        <v>2536</v>
      </c>
      <c r="I18" s="220" t="s">
        <v>1172</v>
      </c>
      <c r="J18" s="261">
        <v>11996329554</v>
      </c>
      <c r="K18" s="220" t="s">
        <v>2536</v>
      </c>
      <c r="Q18" s="220"/>
      <c r="AH18" s="235"/>
    </row>
    <row r="19" spans="2:34" ht="28" x14ac:dyDescent="0.35">
      <c r="B19" s="327"/>
      <c r="C19" s="17" t="s">
        <v>2632</v>
      </c>
      <c r="D19" s="236" t="s">
        <v>2594</v>
      </c>
      <c r="E19" s="236" t="s">
        <v>2701</v>
      </c>
      <c r="F19" s="220" t="s">
        <v>2536</v>
      </c>
      <c r="G19" s="220" t="s">
        <v>2536</v>
      </c>
      <c r="I19" s="220" t="s">
        <v>1172</v>
      </c>
      <c r="J19" s="261">
        <v>9900000000</v>
      </c>
      <c r="K19" s="220" t="s">
        <v>2536</v>
      </c>
      <c r="Q19" s="220"/>
      <c r="AH19" s="235"/>
    </row>
    <row r="20" spans="2:34" ht="28" x14ac:dyDescent="0.35">
      <c r="B20" s="327"/>
      <c r="C20" s="71" t="s">
        <v>2600</v>
      </c>
      <c r="D20" s="236" t="s">
        <v>2597</v>
      </c>
      <c r="E20" s="236" t="s">
        <v>2696</v>
      </c>
      <c r="F20" s="220" t="s">
        <v>2536</v>
      </c>
      <c r="G20" s="220" t="s">
        <v>2536</v>
      </c>
      <c r="I20" s="220" t="s">
        <v>1172</v>
      </c>
      <c r="J20" s="261">
        <v>8500000000</v>
      </c>
      <c r="K20" s="220" t="s">
        <v>2536</v>
      </c>
      <c r="Q20" s="220"/>
      <c r="AH20" s="235"/>
    </row>
    <row r="21" spans="2:34" ht="42" x14ac:dyDescent="0.35">
      <c r="B21" s="327"/>
      <c r="C21" s="17" t="s">
        <v>2632</v>
      </c>
      <c r="D21" s="236" t="s">
        <v>2597</v>
      </c>
      <c r="E21" s="236" t="s">
        <v>2696</v>
      </c>
      <c r="F21" s="220" t="s">
        <v>2536</v>
      </c>
      <c r="G21" s="220" t="s">
        <v>2536</v>
      </c>
      <c r="I21" s="220" t="s">
        <v>1172</v>
      </c>
      <c r="J21" s="261">
        <v>7260000000</v>
      </c>
      <c r="K21" s="220" t="s">
        <v>2536</v>
      </c>
      <c r="Q21" s="220"/>
      <c r="AH21" s="235"/>
    </row>
    <row r="22" spans="2:34" ht="28" x14ac:dyDescent="0.35">
      <c r="B22" s="327"/>
      <c r="C22" s="71" t="s">
        <v>2600</v>
      </c>
      <c r="D22" s="236" t="s">
        <v>2594</v>
      </c>
      <c r="E22" s="236" t="s">
        <v>2695</v>
      </c>
      <c r="F22" s="220" t="s">
        <v>1471</v>
      </c>
      <c r="G22" s="220" t="s">
        <v>1471</v>
      </c>
      <c r="H22" s="220" t="s">
        <v>2682</v>
      </c>
      <c r="I22" s="220" t="s">
        <v>1172</v>
      </c>
      <c r="J22" s="261">
        <v>6521075209.1481457</v>
      </c>
      <c r="K22" s="220" t="s">
        <v>1471</v>
      </c>
      <c r="L22" s="261">
        <f>638107+461431</f>
        <v>1099538</v>
      </c>
      <c r="M22" s="220" t="s">
        <v>2572</v>
      </c>
      <c r="N22" s="220" t="s">
        <v>2730</v>
      </c>
      <c r="Q22" s="220"/>
      <c r="AH22" s="235"/>
    </row>
    <row r="23" spans="2:34" ht="28" x14ac:dyDescent="0.35">
      <c r="B23" s="327"/>
      <c r="C23" s="71" t="s">
        <v>2600</v>
      </c>
      <c r="D23" s="236" t="s">
        <v>2594</v>
      </c>
      <c r="E23" s="236" t="s">
        <v>2695</v>
      </c>
      <c r="F23" s="220" t="s">
        <v>1471</v>
      </c>
      <c r="G23" s="220" t="s">
        <v>1471</v>
      </c>
      <c r="H23" s="220" t="s">
        <v>2683</v>
      </c>
      <c r="I23" s="220" t="s">
        <v>1172</v>
      </c>
      <c r="J23" s="261">
        <v>6054476169.8518553</v>
      </c>
      <c r="K23" s="220" t="s">
        <v>1471</v>
      </c>
      <c r="L23" s="261">
        <f>638107+461431</f>
        <v>1099538</v>
      </c>
      <c r="M23" s="220" t="s">
        <v>2572</v>
      </c>
      <c r="N23" s="220" t="s">
        <v>2730</v>
      </c>
      <c r="Q23" s="220"/>
      <c r="AH23" s="235"/>
    </row>
    <row r="24" spans="2:34" ht="70" x14ac:dyDescent="0.35">
      <c r="B24" s="220" t="str">
        <f>VLOOKUP(C24,Companies[],3,FALSE)</f>
        <v>7602349 S</v>
      </c>
      <c r="C24" s="71" t="s">
        <v>2600</v>
      </c>
      <c r="D24" s="236" t="s">
        <v>2596</v>
      </c>
      <c r="E24" s="236" t="s">
        <v>2698</v>
      </c>
      <c r="F24" s="220" t="s">
        <v>2536</v>
      </c>
      <c r="G24" s="220" t="s">
        <v>2536</v>
      </c>
      <c r="I24" s="220" t="s">
        <v>1172</v>
      </c>
      <c r="J24" s="261">
        <v>5373054415</v>
      </c>
      <c r="K24" s="220" t="s">
        <v>2536</v>
      </c>
      <c r="Q24" s="220"/>
      <c r="AH24" s="235"/>
    </row>
    <row r="25" spans="2:34" ht="28" x14ac:dyDescent="0.35">
      <c r="B25" s="327"/>
      <c r="C25" s="17" t="s">
        <v>2632</v>
      </c>
      <c r="D25" s="236" t="s">
        <v>2594</v>
      </c>
      <c r="E25" s="236" t="s">
        <v>2703</v>
      </c>
      <c r="F25" s="220" t="s">
        <v>2536</v>
      </c>
      <c r="G25" s="220" t="s">
        <v>2536</v>
      </c>
      <c r="I25" s="220" t="s">
        <v>1172</v>
      </c>
      <c r="J25" s="261">
        <v>4096896346</v>
      </c>
      <c r="K25" s="220" t="s">
        <v>2536</v>
      </c>
      <c r="Q25" s="220"/>
      <c r="AH25" s="235"/>
    </row>
    <row r="26" spans="2:34" ht="56" x14ac:dyDescent="0.35">
      <c r="B26" s="327"/>
      <c r="C26" s="71" t="s">
        <v>2600</v>
      </c>
      <c r="D26" s="236" t="s">
        <v>2594</v>
      </c>
      <c r="E26" s="236" t="s">
        <v>2700</v>
      </c>
      <c r="F26" s="220" t="s">
        <v>2536</v>
      </c>
      <c r="G26" s="220" t="s">
        <v>2536</v>
      </c>
      <c r="I26" s="220" t="s">
        <v>1172</v>
      </c>
      <c r="J26" s="261">
        <v>4013837195</v>
      </c>
      <c r="K26" s="220" t="s">
        <v>2536</v>
      </c>
      <c r="Q26" s="220"/>
      <c r="AH26" s="235"/>
    </row>
    <row r="27" spans="2:34" ht="28" x14ac:dyDescent="0.35">
      <c r="B27" s="327"/>
      <c r="C27" s="17" t="s">
        <v>2633</v>
      </c>
      <c r="D27" s="236" t="s">
        <v>2594</v>
      </c>
      <c r="E27" s="236" t="s">
        <v>2703</v>
      </c>
      <c r="F27" s="220" t="s">
        <v>2536</v>
      </c>
      <c r="G27" s="220" t="s">
        <v>2536</v>
      </c>
      <c r="I27" s="220" t="s">
        <v>1172</v>
      </c>
      <c r="J27" s="261">
        <v>3083392257</v>
      </c>
      <c r="K27" s="220" t="s">
        <v>2536</v>
      </c>
      <c r="Q27" s="220"/>
      <c r="AH27" s="235"/>
    </row>
    <row r="28" spans="2:34" ht="42" x14ac:dyDescent="0.35">
      <c r="B28" s="327"/>
      <c r="C28" s="17" t="s">
        <v>2636</v>
      </c>
      <c r="D28" s="236" t="s">
        <v>2594</v>
      </c>
      <c r="E28" s="236" t="s">
        <v>2703</v>
      </c>
      <c r="F28" s="220" t="s">
        <v>2536</v>
      </c>
      <c r="G28" s="220" t="s">
        <v>2536</v>
      </c>
      <c r="I28" s="220" t="s">
        <v>1172</v>
      </c>
      <c r="J28" s="261">
        <v>3081877655</v>
      </c>
      <c r="K28" s="220" t="s">
        <v>2536</v>
      </c>
      <c r="Q28" s="220"/>
      <c r="AH28" s="235"/>
    </row>
    <row r="29" spans="2:34" ht="42" x14ac:dyDescent="0.35">
      <c r="B29" s="327"/>
      <c r="C29" s="17" t="s">
        <v>2632</v>
      </c>
      <c r="D29" s="236" t="s">
        <v>2596</v>
      </c>
      <c r="E29" s="236" t="s">
        <v>2698</v>
      </c>
      <c r="F29" s="220" t="s">
        <v>2536</v>
      </c>
      <c r="G29" s="220" t="s">
        <v>2536</v>
      </c>
      <c r="I29" s="220" t="s">
        <v>1172</v>
      </c>
      <c r="J29" s="261">
        <v>2387277462</v>
      </c>
      <c r="K29" s="220" t="s">
        <v>2536</v>
      </c>
      <c r="Q29" s="220"/>
      <c r="AH29" s="235"/>
    </row>
    <row r="30" spans="2:34" ht="56" x14ac:dyDescent="0.35">
      <c r="B30" s="327"/>
      <c r="C30" s="17" t="s">
        <v>2634</v>
      </c>
      <c r="D30" s="236" t="s">
        <v>2596</v>
      </c>
      <c r="E30" s="236" t="s">
        <v>2698</v>
      </c>
      <c r="F30" s="220" t="s">
        <v>2536</v>
      </c>
      <c r="G30" s="220" t="s">
        <v>2536</v>
      </c>
      <c r="I30" s="220" t="s">
        <v>1172</v>
      </c>
      <c r="J30" s="261">
        <v>2261209173</v>
      </c>
      <c r="K30" s="220" t="s">
        <v>2536</v>
      </c>
      <c r="Q30" s="220"/>
      <c r="AH30" s="235"/>
    </row>
    <row r="31" spans="2:34" ht="28" x14ac:dyDescent="0.35">
      <c r="B31" s="327"/>
      <c r="C31" s="17" t="s">
        <v>2633</v>
      </c>
      <c r="D31" s="236" t="s">
        <v>2594</v>
      </c>
      <c r="E31" s="236" t="s">
        <v>2701</v>
      </c>
      <c r="F31" s="220" t="s">
        <v>2536</v>
      </c>
      <c r="G31" s="220" t="s">
        <v>2536</v>
      </c>
      <c r="I31" s="220" t="s">
        <v>1172</v>
      </c>
      <c r="J31" s="261">
        <v>1993347096</v>
      </c>
      <c r="K31" s="220" t="s">
        <v>2536</v>
      </c>
      <c r="Q31" s="220"/>
      <c r="AH31" s="235"/>
    </row>
    <row r="32" spans="2:34" ht="28" x14ac:dyDescent="0.35">
      <c r="B32" s="327"/>
      <c r="C32" s="17" t="s">
        <v>2614</v>
      </c>
      <c r="D32" s="236" t="s">
        <v>2594</v>
      </c>
      <c r="E32" s="236" t="s">
        <v>2697</v>
      </c>
      <c r="F32" s="220" t="s">
        <v>2536</v>
      </c>
      <c r="G32" s="220" t="s">
        <v>2536</v>
      </c>
      <c r="I32" s="220" t="s">
        <v>1172</v>
      </c>
      <c r="J32" s="261">
        <v>1899504731</v>
      </c>
      <c r="K32" s="220" t="s">
        <v>2536</v>
      </c>
      <c r="Q32" s="220"/>
      <c r="AH32" s="235"/>
    </row>
    <row r="33" spans="2:34" ht="42" x14ac:dyDescent="0.35">
      <c r="B33" s="327"/>
      <c r="C33" s="17" t="s">
        <v>2634</v>
      </c>
      <c r="D33" s="236" t="s">
        <v>2594</v>
      </c>
      <c r="E33" s="236" t="s">
        <v>2703</v>
      </c>
      <c r="F33" s="220" t="s">
        <v>2536</v>
      </c>
      <c r="G33" s="220" t="s">
        <v>2536</v>
      </c>
      <c r="I33" s="220" t="s">
        <v>1172</v>
      </c>
      <c r="J33" s="261">
        <v>1762690542</v>
      </c>
      <c r="K33" s="220" t="s">
        <v>2536</v>
      </c>
      <c r="Q33" s="220"/>
      <c r="AH33" s="235"/>
    </row>
    <row r="34" spans="2:34" ht="28" x14ac:dyDescent="0.35">
      <c r="B34" s="327"/>
      <c r="C34" s="17" t="s">
        <v>2638</v>
      </c>
      <c r="D34" s="236" t="s">
        <v>2594</v>
      </c>
      <c r="E34" s="236" t="s">
        <v>2707</v>
      </c>
      <c r="F34" s="220" t="s">
        <v>2536</v>
      </c>
      <c r="G34" s="220" t="s">
        <v>2536</v>
      </c>
      <c r="I34" s="220" t="s">
        <v>1172</v>
      </c>
      <c r="J34" s="261">
        <v>1698212354</v>
      </c>
      <c r="K34" s="220" t="s">
        <v>2536</v>
      </c>
      <c r="Q34" s="220"/>
      <c r="AH34" s="235"/>
    </row>
    <row r="35" spans="2:34" ht="42" x14ac:dyDescent="0.35">
      <c r="B35" s="327"/>
      <c r="C35" s="71" t="s">
        <v>2600</v>
      </c>
      <c r="D35" s="236" t="s">
        <v>2594</v>
      </c>
      <c r="E35" s="236" t="s">
        <v>2701</v>
      </c>
      <c r="F35" s="220" t="s">
        <v>2536</v>
      </c>
      <c r="G35" s="220" t="s">
        <v>2536</v>
      </c>
      <c r="I35" s="220" t="s">
        <v>1172</v>
      </c>
      <c r="J35" s="261">
        <v>1517196020</v>
      </c>
      <c r="K35" s="220" t="s">
        <v>2536</v>
      </c>
      <c r="Q35" s="220"/>
      <c r="AH35" s="235"/>
    </row>
    <row r="36" spans="2:34" ht="28" x14ac:dyDescent="0.35">
      <c r="B36" s="327"/>
      <c r="C36" s="17" t="s">
        <v>2634</v>
      </c>
      <c r="D36" s="236" t="s">
        <v>2594</v>
      </c>
      <c r="E36" s="236" t="s">
        <v>2704</v>
      </c>
      <c r="F36" s="220" t="s">
        <v>2536</v>
      </c>
      <c r="G36" s="220" t="s">
        <v>2536</v>
      </c>
      <c r="I36" s="220" t="s">
        <v>1172</v>
      </c>
      <c r="J36" s="261">
        <v>1485211750</v>
      </c>
      <c r="K36" s="220" t="s">
        <v>2536</v>
      </c>
      <c r="Q36" s="220"/>
      <c r="AH36" s="235"/>
    </row>
    <row r="37" spans="2:34" ht="28" x14ac:dyDescent="0.35">
      <c r="B37" s="327"/>
      <c r="C37" s="17" t="s">
        <v>2633</v>
      </c>
      <c r="D37" s="236" t="s">
        <v>2597</v>
      </c>
      <c r="E37" s="236" t="s">
        <v>2696</v>
      </c>
      <c r="F37" s="220" t="s">
        <v>2536</v>
      </c>
      <c r="G37" s="220" t="s">
        <v>2536</v>
      </c>
      <c r="I37" s="220" t="s">
        <v>1172</v>
      </c>
      <c r="J37" s="261">
        <v>1128663354</v>
      </c>
      <c r="K37" s="220" t="s">
        <v>2536</v>
      </c>
      <c r="Q37" s="220"/>
      <c r="AH37" s="235"/>
    </row>
    <row r="38" spans="2:34" ht="56" x14ac:dyDescent="0.35">
      <c r="B38" s="327"/>
      <c r="C38" s="17" t="s">
        <v>2634</v>
      </c>
      <c r="D38" s="236" t="s">
        <v>2594</v>
      </c>
      <c r="E38" s="236" t="s">
        <v>2726</v>
      </c>
      <c r="F38" s="220" t="s">
        <v>2536</v>
      </c>
      <c r="G38" s="220" t="s">
        <v>2536</v>
      </c>
      <c r="I38" s="220" t="s">
        <v>1172</v>
      </c>
      <c r="J38" s="261">
        <v>1121742557</v>
      </c>
      <c r="K38" s="220" t="s">
        <v>2536</v>
      </c>
      <c r="Q38" s="220"/>
      <c r="AH38" s="235"/>
    </row>
    <row r="39" spans="2:34" ht="28" x14ac:dyDescent="0.35">
      <c r="B39" s="327"/>
      <c r="C39" s="17" t="s">
        <v>2637</v>
      </c>
      <c r="D39" s="236" t="s">
        <v>2594</v>
      </c>
      <c r="E39" s="236" t="s">
        <v>2703</v>
      </c>
      <c r="F39" s="220" t="s">
        <v>2536</v>
      </c>
      <c r="G39" s="220" t="s">
        <v>2536</v>
      </c>
      <c r="I39" s="220" t="s">
        <v>1172</v>
      </c>
      <c r="J39" s="261">
        <v>1014858420</v>
      </c>
      <c r="K39" s="220" t="s">
        <v>2536</v>
      </c>
      <c r="Q39" s="220"/>
      <c r="AH39" s="235"/>
    </row>
    <row r="40" spans="2:34" ht="28" x14ac:dyDescent="0.35">
      <c r="B40" s="327"/>
      <c r="C40" s="17" t="s">
        <v>2635</v>
      </c>
      <c r="D40" s="236" t="s">
        <v>2596</v>
      </c>
      <c r="E40" s="236" t="s">
        <v>2698</v>
      </c>
      <c r="F40" s="220" t="s">
        <v>2536</v>
      </c>
      <c r="G40" s="220" t="s">
        <v>2536</v>
      </c>
      <c r="I40" s="220" t="s">
        <v>1172</v>
      </c>
      <c r="J40" s="261">
        <v>906028896</v>
      </c>
      <c r="K40" s="220" t="s">
        <v>2536</v>
      </c>
      <c r="Q40" s="220"/>
      <c r="AH40" s="235"/>
    </row>
    <row r="41" spans="2:34" ht="70" x14ac:dyDescent="0.35">
      <c r="B41" s="327"/>
      <c r="C41" s="17" t="s">
        <v>2632</v>
      </c>
      <c r="D41" s="236" t="s">
        <v>2595</v>
      </c>
      <c r="E41" s="236" t="s">
        <v>2703</v>
      </c>
      <c r="F41" s="220" t="s">
        <v>2536</v>
      </c>
      <c r="G41" s="220" t="s">
        <v>2536</v>
      </c>
      <c r="I41" s="220" t="s">
        <v>1172</v>
      </c>
      <c r="J41" s="261">
        <v>722981531</v>
      </c>
      <c r="K41" s="220" t="s">
        <v>2536</v>
      </c>
      <c r="Q41" s="220"/>
      <c r="AH41" s="235"/>
    </row>
    <row r="42" spans="2:34" ht="70" x14ac:dyDescent="0.35">
      <c r="B42" s="327"/>
      <c r="C42" s="17" t="s">
        <v>2611</v>
      </c>
      <c r="D42" s="236" t="s">
        <v>2599</v>
      </c>
      <c r="E42" s="236" t="s">
        <v>2727</v>
      </c>
      <c r="F42" s="220" t="s">
        <v>2536</v>
      </c>
      <c r="G42" s="220" t="s">
        <v>2536</v>
      </c>
      <c r="I42" s="220" t="s">
        <v>1172</v>
      </c>
      <c r="J42" s="261">
        <v>664125000</v>
      </c>
      <c r="K42" s="220" t="s">
        <v>2536</v>
      </c>
      <c r="Q42" s="220"/>
      <c r="AH42" s="235"/>
    </row>
    <row r="43" spans="2:34" ht="42" x14ac:dyDescent="0.35">
      <c r="B43" s="327"/>
      <c r="C43" s="17" t="s">
        <v>2675</v>
      </c>
      <c r="D43" s="236" t="s">
        <v>2596</v>
      </c>
      <c r="E43" s="236" t="s">
        <v>2698</v>
      </c>
      <c r="F43" s="220" t="s">
        <v>2536</v>
      </c>
      <c r="G43" s="220" t="s">
        <v>2536</v>
      </c>
      <c r="I43" s="220" t="s">
        <v>1172</v>
      </c>
      <c r="J43" s="261">
        <v>659245048</v>
      </c>
      <c r="K43" s="220" t="s">
        <v>2536</v>
      </c>
      <c r="Q43" s="220"/>
      <c r="AH43" s="235"/>
    </row>
    <row r="44" spans="2:34" ht="56" x14ac:dyDescent="0.35">
      <c r="B44" s="327"/>
      <c r="C44" s="17" t="s">
        <v>2633</v>
      </c>
      <c r="D44" s="220" t="s">
        <v>2736</v>
      </c>
      <c r="E44" s="235" t="s">
        <v>2741</v>
      </c>
      <c r="F44" s="220" t="s">
        <v>2536</v>
      </c>
      <c r="G44" s="220" t="s">
        <v>2536</v>
      </c>
      <c r="I44" s="220" t="s">
        <v>1172</v>
      </c>
      <c r="J44" s="261">
        <v>636531600</v>
      </c>
      <c r="K44" s="220" t="s">
        <v>2536</v>
      </c>
      <c r="Q44" s="220"/>
      <c r="AH44" s="235"/>
    </row>
    <row r="45" spans="2:34" ht="28" x14ac:dyDescent="0.35">
      <c r="B45" s="327"/>
      <c r="C45" s="17" t="s">
        <v>2611</v>
      </c>
      <c r="D45" s="236" t="s">
        <v>2599</v>
      </c>
      <c r="E45" s="236" t="s">
        <v>2728</v>
      </c>
      <c r="F45" s="220" t="s">
        <v>2536</v>
      </c>
      <c r="G45" s="220" t="s">
        <v>2536</v>
      </c>
      <c r="I45" s="220" t="s">
        <v>1172</v>
      </c>
      <c r="J45" s="261">
        <v>614949038</v>
      </c>
      <c r="K45" s="220" t="s">
        <v>2536</v>
      </c>
      <c r="Q45" s="220"/>
      <c r="AH45" s="235"/>
    </row>
    <row r="46" spans="2:34" ht="28" x14ac:dyDescent="0.35">
      <c r="B46" s="327"/>
      <c r="C46" s="17" t="s">
        <v>2633</v>
      </c>
      <c r="D46" s="236" t="s">
        <v>2596</v>
      </c>
      <c r="E46" s="236" t="s">
        <v>2698</v>
      </c>
      <c r="F46" s="220" t="s">
        <v>2536</v>
      </c>
      <c r="G46" s="220" t="s">
        <v>2536</v>
      </c>
      <c r="I46" s="220" t="s">
        <v>1172</v>
      </c>
      <c r="J46" s="261">
        <v>586103737</v>
      </c>
      <c r="K46" s="220" t="s">
        <v>2536</v>
      </c>
      <c r="Q46" s="220"/>
      <c r="AH46" s="235"/>
    </row>
    <row r="47" spans="2:34" ht="28" x14ac:dyDescent="0.35">
      <c r="B47" s="327"/>
      <c r="C47" s="17" t="s">
        <v>2633</v>
      </c>
      <c r="D47" s="236" t="s">
        <v>2595</v>
      </c>
      <c r="E47" s="236" t="s">
        <v>2703</v>
      </c>
      <c r="F47" s="220" t="s">
        <v>2536</v>
      </c>
      <c r="G47" s="220" t="s">
        <v>2536</v>
      </c>
      <c r="I47" s="220" t="s">
        <v>1172</v>
      </c>
      <c r="J47" s="261">
        <v>544128045</v>
      </c>
      <c r="K47" s="220" t="s">
        <v>2536</v>
      </c>
      <c r="Q47" s="220"/>
      <c r="AH47" s="235"/>
    </row>
    <row r="48" spans="2:34" ht="28" x14ac:dyDescent="0.35">
      <c r="B48" s="327"/>
      <c r="C48" s="17" t="s">
        <v>2636</v>
      </c>
      <c r="D48" s="236" t="s">
        <v>2595</v>
      </c>
      <c r="E48" s="236" t="s">
        <v>2703</v>
      </c>
      <c r="F48" s="220" t="s">
        <v>2536</v>
      </c>
      <c r="G48" s="220" t="s">
        <v>2536</v>
      </c>
      <c r="I48" s="220" t="s">
        <v>1172</v>
      </c>
      <c r="J48" s="261">
        <v>543860763</v>
      </c>
      <c r="K48" s="220" t="s">
        <v>2536</v>
      </c>
      <c r="Q48" s="220"/>
      <c r="AH48" s="235"/>
    </row>
    <row r="49" spans="2:34" ht="28" x14ac:dyDescent="0.35">
      <c r="B49" s="327"/>
      <c r="C49" s="71" t="s">
        <v>2600</v>
      </c>
      <c r="D49" s="236" t="s">
        <v>2594</v>
      </c>
      <c r="E49" s="236" t="s">
        <v>2702</v>
      </c>
      <c r="F49" s="220" t="s">
        <v>2536</v>
      </c>
      <c r="G49" s="220" t="s">
        <v>2536</v>
      </c>
      <c r="I49" s="220" t="s">
        <v>1172</v>
      </c>
      <c r="J49" s="261">
        <v>535550225</v>
      </c>
      <c r="K49" s="220" t="s">
        <v>2536</v>
      </c>
      <c r="Q49" s="220"/>
      <c r="AH49" s="235"/>
    </row>
    <row r="50" spans="2:34" ht="42" x14ac:dyDescent="0.35">
      <c r="B50" s="327"/>
      <c r="C50" s="17" t="s">
        <v>2612</v>
      </c>
      <c r="D50" s="236" t="s">
        <v>2594</v>
      </c>
      <c r="E50" s="236" t="s">
        <v>2697</v>
      </c>
      <c r="F50" s="220" t="s">
        <v>1471</v>
      </c>
      <c r="G50" s="220" t="s">
        <v>1471</v>
      </c>
      <c r="H50" s="220" t="s">
        <v>2734</v>
      </c>
      <c r="I50" s="220" t="s">
        <v>1172</v>
      </c>
      <c r="J50" s="261">
        <v>528000000</v>
      </c>
      <c r="K50" s="220" t="s">
        <v>2536</v>
      </c>
      <c r="Q50" s="220"/>
      <c r="AH50" s="235"/>
    </row>
    <row r="51" spans="2:34" ht="42" x14ac:dyDescent="0.35">
      <c r="B51" s="327"/>
      <c r="C51" s="17" t="s">
        <v>2607</v>
      </c>
      <c r="D51" s="236" t="s">
        <v>2594</v>
      </c>
      <c r="E51" s="236" t="s">
        <v>2697</v>
      </c>
      <c r="F51" s="220" t="s">
        <v>1471</v>
      </c>
      <c r="G51" s="220" t="s">
        <v>1471</v>
      </c>
      <c r="H51" s="220" t="s">
        <v>2686</v>
      </c>
      <c r="I51" s="220" t="s">
        <v>1172</v>
      </c>
      <c r="J51" s="261">
        <v>526530000</v>
      </c>
      <c r="K51" s="220" t="s">
        <v>2536</v>
      </c>
      <c r="Q51" s="220"/>
      <c r="AH51" s="235"/>
    </row>
    <row r="52" spans="2:34" ht="56" x14ac:dyDescent="0.35">
      <c r="B52" s="327"/>
      <c r="C52" s="17" t="s">
        <v>2636</v>
      </c>
      <c r="D52" s="220" t="s">
        <v>2738</v>
      </c>
      <c r="E52" s="235" t="s">
        <v>2741</v>
      </c>
      <c r="F52" s="220" t="s">
        <v>2536</v>
      </c>
      <c r="G52" s="220" t="s">
        <v>2536</v>
      </c>
      <c r="I52" s="220" t="s">
        <v>1172</v>
      </c>
      <c r="J52" s="261">
        <v>501830662</v>
      </c>
      <c r="K52" s="220" t="s">
        <v>2536</v>
      </c>
      <c r="Q52" s="220"/>
      <c r="AH52" s="235"/>
    </row>
    <row r="53" spans="2:34" ht="56" x14ac:dyDescent="0.35">
      <c r="B53" s="327"/>
      <c r="C53" s="17" t="s">
        <v>2639</v>
      </c>
      <c r="D53" s="236" t="s">
        <v>2594</v>
      </c>
      <c r="E53" s="236" t="s">
        <v>2700</v>
      </c>
      <c r="F53" s="220" t="s">
        <v>2536</v>
      </c>
      <c r="G53" s="220" t="s">
        <v>2536</v>
      </c>
      <c r="I53" s="220" t="s">
        <v>1172</v>
      </c>
      <c r="J53" s="261">
        <v>445656881</v>
      </c>
      <c r="K53" s="220" t="s">
        <v>2536</v>
      </c>
      <c r="Q53" s="220"/>
      <c r="AH53" s="235"/>
    </row>
    <row r="54" spans="2:34" ht="28" x14ac:dyDescent="0.35">
      <c r="B54" s="327"/>
      <c r="C54" s="17" t="s">
        <v>2614</v>
      </c>
      <c r="D54" s="236" t="s">
        <v>2594</v>
      </c>
      <c r="E54" s="236" t="s">
        <v>2697</v>
      </c>
      <c r="F54" s="220" t="s">
        <v>1471</v>
      </c>
      <c r="G54" s="220" t="s">
        <v>1471</v>
      </c>
      <c r="H54" s="220" t="s">
        <v>2690</v>
      </c>
      <c r="I54" s="220" t="s">
        <v>1172</v>
      </c>
      <c r="J54" s="261">
        <v>417358412.02881247</v>
      </c>
      <c r="K54" s="220" t="s">
        <v>2536</v>
      </c>
      <c r="Q54" s="220"/>
      <c r="AH54" s="235"/>
    </row>
    <row r="55" spans="2:34" ht="28" x14ac:dyDescent="0.35">
      <c r="B55" s="327"/>
      <c r="C55" s="17" t="s">
        <v>2614</v>
      </c>
      <c r="D55" s="236" t="s">
        <v>2594</v>
      </c>
      <c r="E55" s="236" t="s">
        <v>2697</v>
      </c>
      <c r="F55" s="220" t="s">
        <v>1471</v>
      </c>
      <c r="G55" s="220" t="s">
        <v>1471</v>
      </c>
      <c r="H55" s="220" t="s">
        <v>2735</v>
      </c>
      <c r="I55" s="220" t="s">
        <v>1172</v>
      </c>
      <c r="J55" s="261">
        <v>417358412.02881247</v>
      </c>
      <c r="K55" s="220" t="s">
        <v>2536</v>
      </c>
      <c r="Q55" s="220"/>
      <c r="AH55" s="235"/>
    </row>
    <row r="56" spans="2:34" ht="28" x14ac:dyDescent="0.35">
      <c r="B56" s="327"/>
      <c r="C56" s="17" t="s">
        <v>2614</v>
      </c>
      <c r="D56" s="236" t="s">
        <v>2594</v>
      </c>
      <c r="E56" s="236" t="s">
        <v>2697</v>
      </c>
      <c r="F56" s="220" t="s">
        <v>1471</v>
      </c>
      <c r="G56" s="220" t="s">
        <v>1471</v>
      </c>
      <c r="H56" s="220" t="s">
        <v>2691</v>
      </c>
      <c r="I56" s="220" t="s">
        <v>1172</v>
      </c>
      <c r="J56" s="261">
        <v>417358412.02881247</v>
      </c>
      <c r="K56" s="220" t="s">
        <v>2536</v>
      </c>
      <c r="Q56" s="220"/>
      <c r="AH56" s="235"/>
    </row>
    <row r="57" spans="2:34" ht="28" x14ac:dyDescent="0.35">
      <c r="B57" s="327"/>
      <c r="C57" s="17" t="s">
        <v>2614</v>
      </c>
      <c r="D57" s="236" t="s">
        <v>2594</v>
      </c>
      <c r="E57" s="236" t="s">
        <v>2697</v>
      </c>
      <c r="F57" s="220" t="s">
        <v>1471</v>
      </c>
      <c r="G57" s="220" t="s">
        <v>1471</v>
      </c>
      <c r="H57" s="220" t="s">
        <v>2692</v>
      </c>
      <c r="I57" s="220" t="s">
        <v>1172</v>
      </c>
      <c r="J57" s="261">
        <v>417358406.47634161</v>
      </c>
      <c r="K57" s="220" t="s">
        <v>2536</v>
      </c>
      <c r="Q57" s="220"/>
      <c r="AH57" s="235"/>
    </row>
    <row r="58" spans="2:34" ht="28" x14ac:dyDescent="0.35">
      <c r="B58" s="327"/>
      <c r="C58" s="17" t="s">
        <v>2614</v>
      </c>
      <c r="D58" s="236" t="s">
        <v>2594</v>
      </c>
      <c r="E58" s="236" t="s">
        <v>2697</v>
      </c>
      <c r="F58" s="220" t="s">
        <v>1471</v>
      </c>
      <c r="G58" s="220" t="s">
        <v>1471</v>
      </c>
      <c r="H58" s="220" t="s">
        <v>2693</v>
      </c>
      <c r="I58" s="220" t="s">
        <v>1172</v>
      </c>
      <c r="J58" s="261">
        <v>417358406.47634161</v>
      </c>
      <c r="K58" s="220" t="s">
        <v>2536</v>
      </c>
      <c r="Q58" s="220"/>
      <c r="AH58" s="235"/>
    </row>
    <row r="59" spans="2:34" ht="28" x14ac:dyDescent="0.35">
      <c r="B59" s="327"/>
      <c r="C59" s="17" t="s">
        <v>2615</v>
      </c>
      <c r="D59" s="236" t="s">
        <v>2594</v>
      </c>
      <c r="E59" s="236" t="s">
        <v>2697</v>
      </c>
      <c r="F59" s="220" t="s">
        <v>2536</v>
      </c>
      <c r="G59" s="220" t="s">
        <v>2536</v>
      </c>
      <c r="I59" s="220" t="s">
        <v>1172</v>
      </c>
      <c r="J59" s="261">
        <v>394800000</v>
      </c>
      <c r="K59" s="220" t="s">
        <v>2536</v>
      </c>
      <c r="Q59" s="220"/>
      <c r="AH59" s="235"/>
    </row>
    <row r="60" spans="2:34" ht="42" x14ac:dyDescent="0.35">
      <c r="B60" s="327"/>
      <c r="C60" s="17" t="s">
        <v>2635</v>
      </c>
      <c r="D60" s="236" t="s">
        <v>2594</v>
      </c>
      <c r="E60" s="236" t="s">
        <v>2709</v>
      </c>
      <c r="F60" s="220" t="s">
        <v>2536</v>
      </c>
      <c r="G60" s="220" t="s">
        <v>2536</v>
      </c>
      <c r="I60" s="220" t="s">
        <v>1172</v>
      </c>
      <c r="J60" s="261">
        <v>390083410</v>
      </c>
      <c r="K60" s="220" t="s">
        <v>2536</v>
      </c>
      <c r="Q60" s="220"/>
      <c r="AH60" s="235"/>
    </row>
    <row r="61" spans="2:34" ht="42" x14ac:dyDescent="0.35">
      <c r="B61" s="327"/>
      <c r="C61" s="17" t="s">
        <v>2640</v>
      </c>
      <c r="D61" s="236" t="s">
        <v>2594</v>
      </c>
      <c r="E61" s="236" t="s">
        <v>2703</v>
      </c>
      <c r="F61" s="220" t="s">
        <v>2536</v>
      </c>
      <c r="G61" s="220" t="s">
        <v>2536</v>
      </c>
      <c r="I61" s="220" t="s">
        <v>1172</v>
      </c>
      <c r="J61" s="261">
        <v>343299384</v>
      </c>
      <c r="K61" s="220" t="s">
        <v>2536</v>
      </c>
      <c r="Q61" s="220"/>
      <c r="AH61" s="235"/>
    </row>
    <row r="62" spans="2:34" ht="42" x14ac:dyDescent="0.35">
      <c r="B62" s="327"/>
      <c r="C62" s="17" t="s">
        <v>2637</v>
      </c>
      <c r="D62" s="236" t="s">
        <v>2596</v>
      </c>
      <c r="E62" s="236" t="s">
        <v>2698</v>
      </c>
      <c r="F62" s="220" t="s">
        <v>2536</v>
      </c>
      <c r="G62" s="220" t="s">
        <v>2536</v>
      </c>
      <c r="I62" s="220" t="s">
        <v>1172</v>
      </c>
      <c r="J62" s="261">
        <v>330331715</v>
      </c>
      <c r="K62" s="220" t="s">
        <v>2536</v>
      </c>
      <c r="Q62" s="220"/>
      <c r="AH62" s="235"/>
    </row>
    <row r="63" spans="2:34" ht="42" x14ac:dyDescent="0.35">
      <c r="B63" s="327"/>
      <c r="C63" s="17" t="s">
        <v>2637</v>
      </c>
      <c r="D63" s="236" t="s">
        <v>2594</v>
      </c>
      <c r="E63" s="236" t="s">
        <v>2726</v>
      </c>
      <c r="F63" s="220" t="s">
        <v>2536</v>
      </c>
      <c r="G63" s="220" t="s">
        <v>2536</v>
      </c>
      <c r="I63" s="220" t="s">
        <v>1172</v>
      </c>
      <c r="J63" s="261">
        <v>326040379</v>
      </c>
      <c r="K63" s="220" t="s">
        <v>2536</v>
      </c>
      <c r="Q63" s="220"/>
      <c r="AH63" s="235"/>
    </row>
    <row r="64" spans="2:34" ht="42" x14ac:dyDescent="0.35">
      <c r="B64" s="327"/>
      <c r="C64" s="17" t="s">
        <v>2634</v>
      </c>
      <c r="D64" s="236" t="s">
        <v>2595</v>
      </c>
      <c r="E64" s="236" t="s">
        <v>2703</v>
      </c>
      <c r="F64" s="220" t="s">
        <v>2536</v>
      </c>
      <c r="G64" s="220" t="s">
        <v>2536</v>
      </c>
      <c r="I64" s="220" t="s">
        <v>1172</v>
      </c>
      <c r="J64" s="261">
        <v>311097771</v>
      </c>
      <c r="K64" s="220" t="s">
        <v>2536</v>
      </c>
      <c r="Q64" s="220"/>
      <c r="AH64" s="235"/>
    </row>
    <row r="65" spans="2:34" ht="56" x14ac:dyDescent="0.35">
      <c r="B65" s="327"/>
      <c r="C65" s="17" t="s">
        <v>2639</v>
      </c>
      <c r="D65" s="236" t="s">
        <v>2594</v>
      </c>
      <c r="E65" s="236" t="s">
        <v>2704</v>
      </c>
      <c r="F65" s="220" t="s">
        <v>2536</v>
      </c>
      <c r="G65" s="220" t="s">
        <v>2536</v>
      </c>
      <c r="I65" s="220" t="s">
        <v>1172</v>
      </c>
      <c r="J65" s="261">
        <v>272116006</v>
      </c>
      <c r="K65" s="220" t="s">
        <v>2536</v>
      </c>
      <c r="Q65" s="220"/>
      <c r="AH65" s="235"/>
    </row>
    <row r="66" spans="2:34" ht="56" x14ac:dyDescent="0.35">
      <c r="B66" s="327"/>
      <c r="C66" s="17" t="s">
        <v>2636</v>
      </c>
      <c r="D66" s="236" t="s">
        <v>2594</v>
      </c>
      <c r="E66" s="236" t="s">
        <v>2709</v>
      </c>
      <c r="F66" s="220" t="s">
        <v>2536</v>
      </c>
      <c r="G66" s="220" t="s">
        <v>2536</v>
      </c>
      <c r="I66" s="220" t="s">
        <v>1172</v>
      </c>
      <c r="J66" s="261">
        <v>264566981</v>
      </c>
      <c r="K66" s="220" t="s">
        <v>2536</v>
      </c>
      <c r="Q66" s="220"/>
      <c r="AH66" s="235"/>
    </row>
    <row r="67" spans="2:34" ht="56" x14ac:dyDescent="0.35">
      <c r="B67" s="327"/>
      <c r="C67" s="17" t="s">
        <v>2639</v>
      </c>
      <c r="D67" s="236" t="s">
        <v>2596</v>
      </c>
      <c r="E67" s="236" t="s">
        <v>2698</v>
      </c>
      <c r="F67" s="220" t="s">
        <v>2536</v>
      </c>
      <c r="G67" s="220" t="s">
        <v>2536</v>
      </c>
      <c r="I67" s="220" t="s">
        <v>1172</v>
      </c>
      <c r="J67" s="261">
        <v>248123464</v>
      </c>
      <c r="K67" s="220" t="s">
        <v>2536</v>
      </c>
      <c r="Q67" s="220"/>
      <c r="AH67" s="235"/>
    </row>
    <row r="68" spans="2:34" ht="56" x14ac:dyDescent="0.35">
      <c r="B68" s="327"/>
      <c r="C68" s="17" t="s">
        <v>2633</v>
      </c>
      <c r="D68" s="236" t="s">
        <v>2594</v>
      </c>
      <c r="E68" s="236" t="s">
        <v>2709</v>
      </c>
      <c r="F68" s="220" t="s">
        <v>2536</v>
      </c>
      <c r="G68" s="220" t="s">
        <v>2536</v>
      </c>
      <c r="I68" s="220" t="s">
        <v>1172</v>
      </c>
      <c r="J68" s="261">
        <v>237629695</v>
      </c>
      <c r="K68" s="220" t="s">
        <v>2536</v>
      </c>
      <c r="Q68" s="220"/>
      <c r="AH68" s="235"/>
    </row>
    <row r="69" spans="2:34" ht="56" x14ac:dyDescent="0.35">
      <c r="B69" s="327"/>
      <c r="C69" s="17" t="s">
        <v>2634</v>
      </c>
      <c r="D69" s="220" t="s">
        <v>2737</v>
      </c>
      <c r="E69" s="235" t="s">
        <v>2741</v>
      </c>
      <c r="F69" s="220" t="s">
        <v>2536</v>
      </c>
      <c r="G69" s="220" t="s">
        <v>2536</v>
      </c>
      <c r="I69" s="220" t="s">
        <v>1172</v>
      </c>
      <c r="J69" s="261">
        <v>220037096</v>
      </c>
      <c r="K69" s="220" t="s">
        <v>2536</v>
      </c>
      <c r="Q69" s="220"/>
      <c r="AH69" s="235"/>
    </row>
    <row r="70" spans="2:34" ht="28" x14ac:dyDescent="0.35">
      <c r="B70" s="327"/>
      <c r="C70" s="17" t="s">
        <v>2642</v>
      </c>
      <c r="D70" s="236" t="s">
        <v>2594</v>
      </c>
      <c r="E70" s="236" t="s">
        <v>2703</v>
      </c>
      <c r="F70" s="220" t="s">
        <v>2536</v>
      </c>
      <c r="G70" s="220" t="s">
        <v>2536</v>
      </c>
      <c r="I70" s="220" t="s">
        <v>1172</v>
      </c>
      <c r="J70" s="261">
        <v>214821819</v>
      </c>
      <c r="K70" s="220" t="s">
        <v>2536</v>
      </c>
      <c r="Q70" s="220"/>
      <c r="AH70" s="235"/>
    </row>
    <row r="71" spans="2:34" ht="28" x14ac:dyDescent="0.35">
      <c r="B71" s="327"/>
      <c r="C71" s="17" t="s">
        <v>2635</v>
      </c>
      <c r="D71" s="236" t="s">
        <v>2594</v>
      </c>
      <c r="E71" s="236" t="s">
        <v>2712</v>
      </c>
      <c r="F71" s="220" t="s">
        <v>2536</v>
      </c>
      <c r="G71" s="220" t="s">
        <v>2536</v>
      </c>
      <c r="I71" s="220" t="s">
        <v>1172</v>
      </c>
      <c r="J71" s="261">
        <v>206982864</v>
      </c>
      <c r="K71" s="220" t="s">
        <v>2536</v>
      </c>
      <c r="Q71" s="220"/>
      <c r="AH71" s="235"/>
    </row>
    <row r="72" spans="2:34" ht="42" x14ac:dyDescent="0.35">
      <c r="B72" s="327"/>
      <c r="C72" s="17" t="s">
        <v>2612</v>
      </c>
      <c r="D72" s="236" t="s">
        <v>2594</v>
      </c>
      <c r="E72" s="236" t="s">
        <v>2697</v>
      </c>
      <c r="F72" s="220" t="s">
        <v>1471</v>
      </c>
      <c r="G72" s="220" t="s">
        <v>1471</v>
      </c>
      <c r="H72" s="220" t="s">
        <v>2732</v>
      </c>
      <c r="I72" s="220" t="s">
        <v>1172</v>
      </c>
      <c r="J72" s="261">
        <v>202500000</v>
      </c>
      <c r="K72" s="220" t="s">
        <v>2536</v>
      </c>
      <c r="Q72" s="220"/>
      <c r="AH72" s="235"/>
    </row>
    <row r="73" spans="2:34" ht="42" x14ac:dyDescent="0.35">
      <c r="B73" s="327"/>
      <c r="C73" s="17" t="s">
        <v>2612</v>
      </c>
      <c r="D73" s="236" t="s">
        <v>2594</v>
      </c>
      <c r="E73" s="236" t="s">
        <v>2697</v>
      </c>
      <c r="F73" s="220" t="s">
        <v>1471</v>
      </c>
      <c r="G73" s="220" t="s">
        <v>1471</v>
      </c>
      <c r="H73" s="220" t="s">
        <v>2733</v>
      </c>
      <c r="I73" s="220" t="s">
        <v>1172</v>
      </c>
      <c r="J73" s="261">
        <v>202500000</v>
      </c>
      <c r="K73" s="220" t="s">
        <v>2536</v>
      </c>
      <c r="Q73" s="220"/>
      <c r="AH73" s="235"/>
    </row>
    <row r="74" spans="2:34" ht="42" x14ac:dyDescent="0.35">
      <c r="B74" s="327"/>
      <c r="C74" s="17" t="s">
        <v>2612</v>
      </c>
      <c r="D74" s="236" t="s">
        <v>2594</v>
      </c>
      <c r="E74" s="236" t="s">
        <v>2697</v>
      </c>
      <c r="F74" s="220" t="s">
        <v>1471</v>
      </c>
      <c r="G74" s="220" t="s">
        <v>1471</v>
      </c>
      <c r="H74" s="220" t="s">
        <v>2731</v>
      </c>
      <c r="I74" s="220" t="s">
        <v>1172</v>
      </c>
      <c r="J74" s="261">
        <v>198000000</v>
      </c>
      <c r="K74" s="220" t="s">
        <v>2536</v>
      </c>
      <c r="Q74" s="220"/>
      <c r="AH74" s="235"/>
    </row>
    <row r="75" spans="2:34" ht="28" x14ac:dyDescent="0.35">
      <c r="B75" s="327"/>
      <c r="C75" s="17" t="s">
        <v>2637</v>
      </c>
      <c r="D75" s="236" t="s">
        <v>2595</v>
      </c>
      <c r="E75" s="236" t="s">
        <v>2703</v>
      </c>
      <c r="F75" s="220" t="s">
        <v>2536</v>
      </c>
      <c r="G75" s="220" t="s">
        <v>2536</v>
      </c>
      <c r="I75" s="220" t="s">
        <v>1172</v>
      </c>
      <c r="J75" s="261">
        <v>179092662</v>
      </c>
      <c r="K75" s="220" t="s">
        <v>2536</v>
      </c>
      <c r="Q75" s="220"/>
      <c r="AH75" s="235"/>
    </row>
    <row r="76" spans="2:34" ht="70" x14ac:dyDescent="0.35">
      <c r="B76" s="327"/>
      <c r="C76" s="17" t="s">
        <v>2675</v>
      </c>
      <c r="D76" s="236" t="s">
        <v>2595</v>
      </c>
      <c r="E76" s="236" t="s">
        <v>2710</v>
      </c>
      <c r="F76" s="220" t="s">
        <v>2536</v>
      </c>
      <c r="G76" s="220" t="s">
        <v>2536</v>
      </c>
      <c r="I76" s="220" t="s">
        <v>1172</v>
      </c>
      <c r="J76" s="261">
        <v>171975810</v>
      </c>
      <c r="K76" s="220" t="s">
        <v>2536</v>
      </c>
      <c r="Q76" s="220"/>
      <c r="AH76" s="235"/>
    </row>
    <row r="77" spans="2:34" ht="42" x14ac:dyDescent="0.35">
      <c r="B77" s="327"/>
      <c r="C77" s="17" t="s">
        <v>2635</v>
      </c>
      <c r="D77" s="236" t="s">
        <v>2596</v>
      </c>
      <c r="E77" s="236" t="s">
        <v>2713</v>
      </c>
      <c r="F77" s="220" t="s">
        <v>2536</v>
      </c>
      <c r="G77" s="220" t="s">
        <v>2536</v>
      </c>
      <c r="I77" s="220" t="s">
        <v>1172</v>
      </c>
      <c r="J77" s="261">
        <v>156363767</v>
      </c>
      <c r="K77" s="220" t="s">
        <v>2536</v>
      </c>
      <c r="Q77" s="220"/>
      <c r="AH77" s="235"/>
    </row>
    <row r="78" spans="2:34" ht="42" x14ac:dyDescent="0.35">
      <c r="B78" s="327"/>
      <c r="C78" s="17" t="s">
        <v>2642</v>
      </c>
      <c r="D78" s="236" t="s">
        <v>2596</v>
      </c>
      <c r="E78" s="236" t="s">
        <v>2698</v>
      </c>
      <c r="F78" s="220" t="s">
        <v>2536</v>
      </c>
      <c r="G78" s="220" t="s">
        <v>2536</v>
      </c>
      <c r="I78" s="220" t="s">
        <v>1172</v>
      </c>
      <c r="J78" s="261">
        <v>153853752</v>
      </c>
      <c r="K78" s="220" t="s">
        <v>2536</v>
      </c>
      <c r="Q78" s="220"/>
      <c r="AH78" s="235"/>
    </row>
    <row r="79" spans="2:34" ht="56" x14ac:dyDescent="0.35">
      <c r="B79" s="327"/>
      <c r="C79" s="17" t="s">
        <v>2646</v>
      </c>
      <c r="D79" s="236" t="s">
        <v>2594</v>
      </c>
      <c r="E79" s="236" t="s">
        <v>2703</v>
      </c>
      <c r="F79" s="220" t="s">
        <v>2536</v>
      </c>
      <c r="G79" s="220" t="s">
        <v>2536</v>
      </c>
      <c r="I79" s="220" t="s">
        <v>1172</v>
      </c>
      <c r="J79" s="261">
        <v>148690618</v>
      </c>
      <c r="K79" s="220" t="s">
        <v>2536</v>
      </c>
      <c r="Q79" s="220"/>
      <c r="AH79" s="235"/>
    </row>
    <row r="80" spans="2:34" ht="28" x14ac:dyDescent="0.35">
      <c r="B80" s="327"/>
      <c r="C80" s="17" t="s">
        <v>2605</v>
      </c>
      <c r="D80" s="236" t="s">
        <v>2599</v>
      </c>
      <c r="E80" s="236" t="s">
        <v>2728</v>
      </c>
      <c r="F80" s="220" t="s">
        <v>1471</v>
      </c>
      <c r="G80" s="220" t="s">
        <v>1471</v>
      </c>
      <c r="H80" s="220" t="s">
        <v>2685</v>
      </c>
      <c r="I80" s="220" t="s">
        <v>1172</v>
      </c>
      <c r="J80" s="261">
        <v>137019428</v>
      </c>
      <c r="K80" s="220" t="s">
        <v>2536</v>
      </c>
      <c r="Q80" s="220"/>
      <c r="AH80" s="235"/>
    </row>
    <row r="81" spans="2:34" ht="42" x14ac:dyDescent="0.35">
      <c r="B81" s="327"/>
      <c r="C81" s="17" t="s">
        <v>2639</v>
      </c>
      <c r="D81" s="236" t="s">
        <v>2595</v>
      </c>
      <c r="E81" s="236" t="s">
        <v>2710</v>
      </c>
      <c r="F81" s="220" t="s">
        <v>2536</v>
      </c>
      <c r="G81" s="220" t="s">
        <v>2536</v>
      </c>
      <c r="I81" s="220" t="s">
        <v>1172</v>
      </c>
      <c r="J81" s="261">
        <v>124936735</v>
      </c>
      <c r="K81" s="220" t="s">
        <v>2536</v>
      </c>
      <c r="Q81" s="220"/>
      <c r="AH81" s="235"/>
    </row>
    <row r="82" spans="2:34" ht="42" x14ac:dyDescent="0.35">
      <c r="B82" s="327"/>
      <c r="C82" s="17" t="s">
        <v>2638</v>
      </c>
      <c r="D82" s="236" t="s">
        <v>2596</v>
      </c>
      <c r="E82" s="236" t="s">
        <v>2698</v>
      </c>
      <c r="F82" s="220" t="s">
        <v>2536</v>
      </c>
      <c r="G82" s="220" t="s">
        <v>2536</v>
      </c>
      <c r="I82" s="220" t="s">
        <v>1172</v>
      </c>
      <c r="J82" s="261">
        <v>113355866</v>
      </c>
      <c r="K82" s="220" t="s">
        <v>2536</v>
      </c>
      <c r="Q82" s="220"/>
      <c r="AH82" s="235"/>
    </row>
    <row r="83" spans="2:34" ht="42" x14ac:dyDescent="0.35">
      <c r="B83" s="327"/>
      <c r="C83" s="17" t="s">
        <v>2639</v>
      </c>
      <c r="D83" s="236" t="s">
        <v>2594</v>
      </c>
      <c r="E83" s="236" t="s">
        <v>2714</v>
      </c>
      <c r="F83" s="220" t="s">
        <v>2536</v>
      </c>
      <c r="G83" s="220" t="s">
        <v>2536</v>
      </c>
      <c r="I83" s="220" t="s">
        <v>1172</v>
      </c>
      <c r="J83" s="261">
        <v>87606574</v>
      </c>
      <c r="K83" s="220" t="s">
        <v>2536</v>
      </c>
      <c r="Q83" s="220"/>
      <c r="AH83" s="235"/>
    </row>
    <row r="84" spans="2:34" ht="42" x14ac:dyDescent="0.35">
      <c r="B84" s="327"/>
      <c r="C84" s="17" t="s">
        <v>2613</v>
      </c>
      <c r="D84" s="236" t="s">
        <v>2599</v>
      </c>
      <c r="E84" s="236" t="s">
        <v>2727</v>
      </c>
      <c r="F84" s="220" t="s">
        <v>1471</v>
      </c>
      <c r="G84" s="220" t="s">
        <v>1471</v>
      </c>
      <c r="H84" s="220" t="s">
        <v>2688</v>
      </c>
      <c r="I84" s="220" t="s">
        <v>1172</v>
      </c>
      <c r="J84" s="261">
        <v>83287063</v>
      </c>
      <c r="K84" s="220" t="s">
        <v>2536</v>
      </c>
      <c r="Q84" s="220"/>
      <c r="AH84" s="235"/>
    </row>
    <row r="85" spans="2:34" ht="28" x14ac:dyDescent="0.35">
      <c r="B85" s="327"/>
      <c r="C85" s="17" t="s">
        <v>2613</v>
      </c>
      <c r="D85" s="236" t="s">
        <v>2599</v>
      </c>
      <c r="E85" s="236" t="s">
        <v>2727</v>
      </c>
      <c r="F85" s="220" t="s">
        <v>1471</v>
      </c>
      <c r="G85" s="220" t="s">
        <v>1471</v>
      </c>
      <c r="H85" s="220" t="s">
        <v>2689</v>
      </c>
      <c r="I85" s="220" t="s">
        <v>1172</v>
      </c>
      <c r="J85" s="261">
        <v>83287063</v>
      </c>
      <c r="K85" s="220" t="s">
        <v>2536</v>
      </c>
      <c r="Q85" s="220"/>
      <c r="AH85" s="235"/>
    </row>
    <row r="86" spans="2:34" ht="70" x14ac:dyDescent="0.35">
      <c r="B86" s="327"/>
      <c r="C86" s="17" t="s">
        <v>2613</v>
      </c>
      <c r="D86" s="236" t="s">
        <v>2599</v>
      </c>
      <c r="E86" s="236" t="s">
        <v>2728</v>
      </c>
      <c r="F86" s="220" t="s">
        <v>1471</v>
      </c>
      <c r="G86" s="220" t="s">
        <v>1471</v>
      </c>
      <c r="H86" s="220" t="s">
        <v>2688</v>
      </c>
      <c r="I86" s="220" t="s">
        <v>1172</v>
      </c>
      <c r="J86" s="261">
        <v>83287063</v>
      </c>
      <c r="K86" s="220" t="s">
        <v>2536</v>
      </c>
      <c r="Q86" s="220"/>
      <c r="AH86" s="235"/>
    </row>
    <row r="87" spans="2:34" ht="42" x14ac:dyDescent="0.35">
      <c r="B87" s="327"/>
      <c r="C87" s="17" t="s">
        <v>2613</v>
      </c>
      <c r="D87" s="236" t="s">
        <v>2599</v>
      </c>
      <c r="E87" s="236" t="s">
        <v>2728</v>
      </c>
      <c r="F87" s="220" t="s">
        <v>1471</v>
      </c>
      <c r="G87" s="220" t="s">
        <v>1471</v>
      </c>
      <c r="H87" s="220" t="s">
        <v>2689</v>
      </c>
      <c r="I87" s="220" t="s">
        <v>1172</v>
      </c>
      <c r="J87" s="261">
        <v>83287063</v>
      </c>
      <c r="K87" s="220" t="s">
        <v>2536</v>
      </c>
      <c r="Q87" s="220"/>
      <c r="AH87" s="235"/>
    </row>
    <row r="88" spans="2:34" ht="42" x14ac:dyDescent="0.35">
      <c r="B88" s="327"/>
      <c r="C88" s="17" t="s">
        <v>2614</v>
      </c>
      <c r="D88" s="236" t="s">
        <v>2599</v>
      </c>
      <c r="E88" s="236" t="s">
        <v>2727</v>
      </c>
      <c r="F88" s="220" t="s">
        <v>1471</v>
      </c>
      <c r="G88" s="220" t="s">
        <v>1471</v>
      </c>
      <c r="H88" s="220" t="s">
        <v>2690</v>
      </c>
      <c r="I88" s="220" t="s">
        <v>1172</v>
      </c>
      <c r="J88" s="261">
        <v>83287062.75</v>
      </c>
      <c r="K88" s="220" t="s">
        <v>2536</v>
      </c>
      <c r="Q88" s="220"/>
      <c r="AH88" s="235"/>
    </row>
    <row r="89" spans="2:34" ht="42" x14ac:dyDescent="0.35">
      <c r="B89" s="327"/>
      <c r="C89" s="17" t="s">
        <v>2614</v>
      </c>
      <c r="D89" s="236" t="s">
        <v>2599</v>
      </c>
      <c r="E89" s="236" t="s">
        <v>2727</v>
      </c>
      <c r="F89" s="220" t="s">
        <v>1471</v>
      </c>
      <c r="G89" s="220" t="s">
        <v>1471</v>
      </c>
      <c r="H89" s="220" t="s">
        <v>2735</v>
      </c>
      <c r="I89" s="220" t="s">
        <v>1172</v>
      </c>
      <c r="J89" s="261">
        <v>83287062.75</v>
      </c>
      <c r="K89" s="220" t="s">
        <v>2536</v>
      </c>
      <c r="Q89" s="220"/>
      <c r="AH89" s="235"/>
    </row>
    <row r="90" spans="2:34" ht="56" x14ac:dyDescent="0.35">
      <c r="B90" s="327"/>
      <c r="C90" s="17" t="s">
        <v>2614</v>
      </c>
      <c r="D90" s="236" t="s">
        <v>2599</v>
      </c>
      <c r="E90" s="236" t="s">
        <v>2727</v>
      </c>
      <c r="F90" s="220" t="s">
        <v>1471</v>
      </c>
      <c r="G90" s="220" t="s">
        <v>1471</v>
      </c>
      <c r="H90" s="220" t="s">
        <v>2691</v>
      </c>
      <c r="I90" s="220" t="s">
        <v>1172</v>
      </c>
      <c r="J90" s="261">
        <v>83287062.75</v>
      </c>
      <c r="K90" s="220" t="s">
        <v>2536</v>
      </c>
      <c r="Q90" s="220"/>
      <c r="AH90" s="235"/>
    </row>
    <row r="91" spans="2:34" ht="28" x14ac:dyDescent="0.35">
      <c r="B91" s="327"/>
      <c r="C91" s="17" t="s">
        <v>2614</v>
      </c>
      <c r="D91" s="236" t="s">
        <v>2599</v>
      </c>
      <c r="E91" s="236" t="s">
        <v>2727</v>
      </c>
      <c r="F91" s="220" t="s">
        <v>1471</v>
      </c>
      <c r="G91" s="220" t="s">
        <v>1471</v>
      </c>
      <c r="H91" s="220" t="s">
        <v>2692</v>
      </c>
      <c r="I91" s="220" t="s">
        <v>1172</v>
      </c>
      <c r="J91" s="261">
        <v>83287062.75</v>
      </c>
      <c r="K91" s="220" t="s">
        <v>2536</v>
      </c>
      <c r="Q91" s="220"/>
      <c r="AH91" s="235"/>
    </row>
    <row r="92" spans="2:34" ht="42" x14ac:dyDescent="0.35">
      <c r="B92" s="327"/>
      <c r="C92" s="17" t="s">
        <v>2614</v>
      </c>
      <c r="D92" s="236" t="s">
        <v>2599</v>
      </c>
      <c r="E92" s="236" t="s">
        <v>2727</v>
      </c>
      <c r="F92" s="220" t="s">
        <v>1471</v>
      </c>
      <c r="G92" s="220" t="s">
        <v>1471</v>
      </c>
      <c r="H92" s="220" t="s">
        <v>2693</v>
      </c>
      <c r="I92" s="220" t="s">
        <v>1172</v>
      </c>
      <c r="J92" s="261">
        <v>83287062.75</v>
      </c>
      <c r="K92" s="220" t="s">
        <v>2536</v>
      </c>
      <c r="Q92" s="220"/>
      <c r="AH92" s="235"/>
    </row>
    <row r="93" spans="2:34" ht="42" x14ac:dyDescent="0.35">
      <c r="B93" s="327"/>
      <c r="C93" s="17" t="s">
        <v>2614</v>
      </c>
      <c r="D93" s="236" t="s">
        <v>2599</v>
      </c>
      <c r="E93" s="236" t="s">
        <v>2728</v>
      </c>
      <c r="F93" s="220" t="s">
        <v>1471</v>
      </c>
      <c r="G93" s="220" t="s">
        <v>1471</v>
      </c>
      <c r="H93" s="220" t="s">
        <v>2690</v>
      </c>
      <c r="I93" s="220" t="s">
        <v>1172</v>
      </c>
      <c r="J93" s="261">
        <v>83287062.75</v>
      </c>
      <c r="K93" s="220" t="s">
        <v>2536</v>
      </c>
      <c r="Q93" s="220"/>
      <c r="AH93" s="235"/>
    </row>
    <row r="94" spans="2:34" ht="28" x14ac:dyDescent="0.35">
      <c r="B94" s="327"/>
      <c r="C94" s="17" t="s">
        <v>2614</v>
      </c>
      <c r="D94" s="236" t="s">
        <v>2599</v>
      </c>
      <c r="E94" s="236" t="s">
        <v>2728</v>
      </c>
      <c r="F94" s="220" t="s">
        <v>1471</v>
      </c>
      <c r="G94" s="220" t="s">
        <v>1471</v>
      </c>
      <c r="H94" s="220" t="s">
        <v>2735</v>
      </c>
      <c r="I94" s="220" t="s">
        <v>1172</v>
      </c>
      <c r="J94" s="261">
        <v>83287062.75</v>
      </c>
      <c r="K94" s="220" t="s">
        <v>2536</v>
      </c>
      <c r="Q94" s="220"/>
      <c r="AH94" s="235"/>
    </row>
    <row r="95" spans="2:34" ht="42" x14ac:dyDescent="0.35">
      <c r="B95" s="327"/>
      <c r="C95" s="17" t="s">
        <v>2614</v>
      </c>
      <c r="D95" s="236" t="s">
        <v>2599</v>
      </c>
      <c r="E95" s="236" t="s">
        <v>2728</v>
      </c>
      <c r="F95" s="220" t="s">
        <v>1471</v>
      </c>
      <c r="G95" s="220" t="s">
        <v>1471</v>
      </c>
      <c r="H95" s="220" t="s">
        <v>2691</v>
      </c>
      <c r="I95" s="220" t="s">
        <v>1172</v>
      </c>
      <c r="J95" s="261">
        <v>83287062.75</v>
      </c>
      <c r="K95" s="220" t="s">
        <v>2536</v>
      </c>
      <c r="Q95" s="220"/>
      <c r="AH95" s="235"/>
    </row>
    <row r="96" spans="2:34" ht="42" x14ac:dyDescent="0.35">
      <c r="B96" s="327"/>
      <c r="C96" s="17" t="s">
        <v>2614</v>
      </c>
      <c r="D96" s="236" t="s">
        <v>2599</v>
      </c>
      <c r="E96" s="236" t="s">
        <v>2728</v>
      </c>
      <c r="F96" s="220" t="s">
        <v>1471</v>
      </c>
      <c r="G96" s="220" t="s">
        <v>1471</v>
      </c>
      <c r="H96" s="220" t="s">
        <v>2692</v>
      </c>
      <c r="I96" s="220" t="s">
        <v>1172</v>
      </c>
      <c r="J96" s="261">
        <v>83287062.75</v>
      </c>
      <c r="K96" s="220" t="s">
        <v>2536</v>
      </c>
      <c r="Q96" s="220"/>
      <c r="AH96" s="235"/>
    </row>
    <row r="97" spans="2:34" ht="28" x14ac:dyDescent="0.35">
      <c r="B97" s="327"/>
      <c r="C97" s="17" t="s">
        <v>2614</v>
      </c>
      <c r="D97" s="236" t="s">
        <v>2599</v>
      </c>
      <c r="E97" s="236" t="s">
        <v>2728</v>
      </c>
      <c r="F97" s="220" t="s">
        <v>1471</v>
      </c>
      <c r="G97" s="220" t="s">
        <v>1471</v>
      </c>
      <c r="H97" s="220" t="s">
        <v>2693</v>
      </c>
      <c r="I97" s="220" t="s">
        <v>1172</v>
      </c>
      <c r="J97" s="261">
        <v>83287062.75</v>
      </c>
      <c r="K97" s="220" t="s">
        <v>2536</v>
      </c>
      <c r="Q97" s="220"/>
      <c r="AH97" s="235"/>
    </row>
    <row r="98" spans="2:34" ht="28" x14ac:dyDescent="0.35">
      <c r="B98" s="327"/>
      <c r="C98" s="17" t="s">
        <v>2640</v>
      </c>
      <c r="D98" s="236" t="s">
        <v>2595</v>
      </c>
      <c r="E98" s="236" t="s">
        <v>2703</v>
      </c>
      <c r="F98" s="220" t="s">
        <v>2536</v>
      </c>
      <c r="G98" s="220" t="s">
        <v>2536</v>
      </c>
      <c r="I98" s="220" t="s">
        <v>1172</v>
      </c>
      <c r="J98" s="261">
        <v>82313862</v>
      </c>
      <c r="K98" s="220" t="s">
        <v>2536</v>
      </c>
      <c r="Q98" s="220"/>
      <c r="AH98" s="235"/>
    </row>
    <row r="99" spans="2:34" ht="70" x14ac:dyDescent="0.35">
      <c r="B99" s="327"/>
      <c r="C99" s="17" t="s">
        <v>2636</v>
      </c>
      <c r="D99" s="236" t="s">
        <v>2595</v>
      </c>
      <c r="E99" s="236" t="s">
        <v>2718</v>
      </c>
      <c r="F99" s="220" t="s">
        <v>2536</v>
      </c>
      <c r="G99" s="220" t="s">
        <v>2536</v>
      </c>
      <c r="I99" s="220" t="s">
        <v>1172</v>
      </c>
      <c r="J99" s="261">
        <v>75000000</v>
      </c>
      <c r="K99" s="220" t="s">
        <v>2536</v>
      </c>
      <c r="Q99" s="220"/>
      <c r="AH99" s="235"/>
    </row>
    <row r="100" spans="2:34" ht="42" x14ac:dyDescent="0.35">
      <c r="B100" s="327"/>
      <c r="C100" s="17" t="s">
        <v>2632</v>
      </c>
      <c r="D100" s="236" t="s">
        <v>2594</v>
      </c>
      <c r="E100" s="236" t="s">
        <v>2712</v>
      </c>
      <c r="F100" s="220" t="s">
        <v>2536</v>
      </c>
      <c r="G100" s="220" t="s">
        <v>2536</v>
      </c>
      <c r="I100" s="220" t="s">
        <v>1172</v>
      </c>
      <c r="J100" s="261">
        <v>72874056</v>
      </c>
      <c r="K100" s="220" t="s">
        <v>2536</v>
      </c>
      <c r="Q100" s="220"/>
      <c r="AH100" s="235"/>
    </row>
    <row r="101" spans="2:34" ht="42" x14ac:dyDescent="0.35">
      <c r="B101" s="327"/>
      <c r="C101" s="17" t="s">
        <v>2640</v>
      </c>
      <c r="D101" s="220" t="s">
        <v>2739</v>
      </c>
      <c r="E101" s="235" t="s">
        <v>2741</v>
      </c>
      <c r="F101" s="220" t="s">
        <v>2536</v>
      </c>
      <c r="G101" s="220" t="s">
        <v>2536</v>
      </c>
      <c r="I101" s="220" t="s">
        <v>1172</v>
      </c>
      <c r="J101" s="261">
        <v>70479706</v>
      </c>
      <c r="K101" s="220" t="s">
        <v>2536</v>
      </c>
      <c r="Q101" s="220"/>
      <c r="AH101" s="235"/>
    </row>
    <row r="102" spans="2:34" ht="42" x14ac:dyDescent="0.35">
      <c r="B102" s="327"/>
      <c r="C102" s="17" t="s">
        <v>2645</v>
      </c>
      <c r="D102" s="236" t="s">
        <v>2596</v>
      </c>
      <c r="E102" s="236" t="s">
        <v>2698</v>
      </c>
      <c r="F102" s="220" t="s">
        <v>2536</v>
      </c>
      <c r="G102" s="220" t="s">
        <v>2536</v>
      </c>
      <c r="I102" s="220" t="s">
        <v>1172</v>
      </c>
      <c r="J102" s="261">
        <v>64889928</v>
      </c>
      <c r="K102" s="220" t="s">
        <v>2536</v>
      </c>
      <c r="Q102" s="220"/>
      <c r="AH102" s="235"/>
    </row>
    <row r="103" spans="2:34" ht="42" x14ac:dyDescent="0.35">
      <c r="B103" s="327"/>
      <c r="C103" s="71" t="s">
        <v>2600</v>
      </c>
      <c r="D103" s="236" t="s">
        <v>2594</v>
      </c>
      <c r="E103" s="236" t="s">
        <v>2712</v>
      </c>
      <c r="F103" s="220" t="s">
        <v>2536</v>
      </c>
      <c r="G103" s="220" t="s">
        <v>2536</v>
      </c>
      <c r="I103" s="220" t="s">
        <v>1172</v>
      </c>
      <c r="J103" s="261">
        <v>64740213</v>
      </c>
      <c r="K103" s="220" t="s">
        <v>2536</v>
      </c>
      <c r="Q103" s="220"/>
      <c r="AH103" s="235"/>
    </row>
    <row r="104" spans="2:34" ht="56" x14ac:dyDescent="0.35">
      <c r="B104" s="327"/>
      <c r="C104" s="17" t="s">
        <v>2635</v>
      </c>
      <c r="D104" s="236" t="s">
        <v>2594</v>
      </c>
      <c r="E104" s="236" t="s">
        <v>2703</v>
      </c>
      <c r="F104" s="220" t="s">
        <v>2536</v>
      </c>
      <c r="G104" s="220" t="s">
        <v>2536</v>
      </c>
      <c r="I104" s="220" t="s">
        <v>1172</v>
      </c>
      <c r="J104" s="261">
        <v>62976526</v>
      </c>
      <c r="K104" s="220" t="s">
        <v>2536</v>
      </c>
      <c r="Q104" s="220"/>
      <c r="AH104" s="235"/>
    </row>
    <row r="105" spans="2:34" ht="28" x14ac:dyDescent="0.35">
      <c r="B105" s="327"/>
      <c r="C105" s="17" t="s">
        <v>2634</v>
      </c>
      <c r="D105" s="236" t="s">
        <v>2594</v>
      </c>
      <c r="E105" s="236" t="s">
        <v>2712</v>
      </c>
      <c r="F105" s="220" t="s">
        <v>2536</v>
      </c>
      <c r="G105" s="220" t="s">
        <v>2536</v>
      </c>
      <c r="I105" s="220" t="s">
        <v>1172</v>
      </c>
      <c r="J105" s="261">
        <v>60721162</v>
      </c>
      <c r="K105" s="220" t="s">
        <v>2536</v>
      </c>
      <c r="Q105" s="220"/>
      <c r="AH105" s="235"/>
    </row>
    <row r="106" spans="2:34" ht="28" x14ac:dyDescent="0.35">
      <c r="B106" s="327"/>
      <c r="C106" s="17" t="s">
        <v>2644</v>
      </c>
      <c r="D106" s="236" t="s">
        <v>2594</v>
      </c>
      <c r="E106" s="236" t="s">
        <v>2726</v>
      </c>
      <c r="F106" s="220" t="s">
        <v>2536</v>
      </c>
      <c r="G106" s="220" t="s">
        <v>2536</v>
      </c>
      <c r="I106" s="220" t="s">
        <v>1172</v>
      </c>
      <c r="J106" s="261">
        <v>59217920</v>
      </c>
      <c r="K106" s="220" t="s">
        <v>2536</v>
      </c>
      <c r="Q106" s="220"/>
      <c r="AH106" s="235"/>
    </row>
    <row r="107" spans="2:34" ht="42" x14ac:dyDescent="0.35">
      <c r="B107" s="327"/>
      <c r="C107" s="17" t="s">
        <v>2633</v>
      </c>
      <c r="D107" s="236" t="s">
        <v>2594</v>
      </c>
      <c r="E107" s="236" t="s">
        <v>2707</v>
      </c>
      <c r="F107" s="220" t="s">
        <v>2536</v>
      </c>
      <c r="G107" s="220" t="s">
        <v>2536</v>
      </c>
      <c r="I107" s="220" t="s">
        <v>1172</v>
      </c>
      <c r="J107" s="261">
        <v>53652500</v>
      </c>
      <c r="K107" s="220" t="s">
        <v>2536</v>
      </c>
      <c r="Q107" s="220"/>
      <c r="AH107" s="235"/>
    </row>
    <row r="108" spans="2:34" ht="28" x14ac:dyDescent="0.35">
      <c r="B108" s="327"/>
      <c r="C108" s="17" t="s">
        <v>2634</v>
      </c>
      <c r="D108" s="236" t="s">
        <v>2594</v>
      </c>
      <c r="E108" s="236" t="s">
        <v>2700</v>
      </c>
      <c r="F108" s="220" t="s">
        <v>2536</v>
      </c>
      <c r="G108" s="220" t="s">
        <v>2536</v>
      </c>
      <c r="I108" s="220" t="s">
        <v>1172</v>
      </c>
      <c r="J108" s="261">
        <v>51456192</v>
      </c>
      <c r="K108" s="220" t="s">
        <v>2536</v>
      </c>
      <c r="Q108" s="220"/>
      <c r="AH108" s="235"/>
    </row>
    <row r="109" spans="2:34" ht="42" x14ac:dyDescent="0.35">
      <c r="B109" s="327"/>
      <c r="C109" s="17" t="s">
        <v>2605</v>
      </c>
      <c r="D109" s="236" t="s">
        <v>2599</v>
      </c>
      <c r="E109" s="236" t="s">
        <v>2727</v>
      </c>
      <c r="F109" s="220" t="s">
        <v>2536</v>
      </c>
      <c r="G109" s="220" t="s">
        <v>2536</v>
      </c>
      <c r="I109" s="220" t="s">
        <v>1172</v>
      </c>
      <c r="J109" s="261">
        <v>51113800</v>
      </c>
      <c r="K109" s="220" t="s">
        <v>2536</v>
      </c>
      <c r="Q109" s="220"/>
      <c r="AH109" s="235"/>
    </row>
    <row r="110" spans="2:34" ht="42" x14ac:dyDescent="0.35">
      <c r="B110" s="327"/>
      <c r="C110" s="17" t="s">
        <v>2634</v>
      </c>
      <c r="D110" s="236" t="s">
        <v>2595</v>
      </c>
      <c r="E110" s="236" t="s">
        <v>2718</v>
      </c>
      <c r="F110" s="220" t="s">
        <v>2536</v>
      </c>
      <c r="G110" s="220" t="s">
        <v>2536</v>
      </c>
      <c r="I110" s="220" t="s">
        <v>1172</v>
      </c>
      <c r="J110" s="261">
        <v>50000000</v>
      </c>
      <c r="K110" s="220" t="s">
        <v>2536</v>
      </c>
      <c r="Q110" s="220"/>
      <c r="AH110" s="235"/>
    </row>
    <row r="111" spans="2:34" ht="28" x14ac:dyDescent="0.35">
      <c r="B111" s="327"/>
      <c r="C111" s="17" t="s">
        <v>2634</v>
      </c>
      <c r="D111" s="236" t="s">
        <v>2594</v>
      </c>
      <c r="E111" s="236" t="s">
        <v>2707</v>
      </c>
      <c r="F111" s="220" t="s">
        <v>2536</v>
      </c>
      <c r="G111" s="220" t="s">
        <v>2536</v>
      </c>
      <c r="I111" s="220" t="s">
        <v>1172</v>
      </c>
      <c r="J111" s="261">
        <v>49414962</v>
      </c>
      <c r="K111" s="220" t="s">
        <v>2536</v>
      </c>
      <c r="Q111" s="220"/>
      <c r="AH111" s="235"/>
    </row>
    <row r="112" spans="2:34" ht="70" x14ac:dyDescent="0.35">
      <c r="B112" s="327"/>
      <c r="C112" s="17" t="s">
        <v>2636</v>
      </c>
      <c r="D112" s="236" t="s">
        <v>2595</v>
      </c>
      <c r="E112" s="236" t="s">
        <v>2711</v>
      </c>
      <c r="F112" s="220" t="s">
        <v>2536</v>
      </c>
      <c r="G112" s="220" t="s">
        <v>2536</v>
      </c>
      <c r="I112" s="220" t="s">
        <v>1172</v>
      </c>
      <c r="J112" s="261">
        <v>48875000</v>
      </c>
      <c r="K112" s="220" t="s">
        <v>2536</v>
      </c>
      <c r="Q112" s="220"/>
      <c r="AH112" s="235"/>
    </row>
    <row r="113" spans="2:34" ht="42" x14ac:dyDescent="0.35">
      <c r="B113" s="327"/>
      <c r="C113" s="17" t="s">
        <v>2646</v>
      </c>
      <c r="D113" s="236" t="s">
        <v>2595</v>
      </c>
      <c r="E113" s="236" t="s">
        <v>2711</v>
      </c>
      <c r="F113" s="220" t="s">
        <v>2536</v>
      </c>
      <c r="G113" s="220" t="s">
        <v>2536</v>
      </c>
      <c r="I113" s="220" t="s">
        <v>1172</v>
      </c>
      <c r="J113" s="261">
        <v>47950000</v>
      </c>
      <c r="K113" s="220" t="s">
        <v>2536</v>
      </c>
      <c r="Q113" s="220"/>
      <c r="AH113" s="235"/>
    </row>
    <row r="114" spans="2:34" ht="42" x14ac:dyDescent="0.35">
      <c r="B114" s="327"/>
      <c r="C114" s="17" t="s">
        <v>2643</v>
      </c>
      <c r="D114" s="236" t="s">
        <v>2594</v>
      </c>
      <c r="E114" s="236" t="s">
        <v>2726</v>
      </c>
      <c r="F114" s="220" t="s">
        <v>2536</v>
      </c>
      <c r="G114" s="220" t="s">
        <v>2536</v>
      </c>
      <c r="I114" s="220" t="s">
        <v>1172</v>
      </c>
      <c r="J114" s="261">
        <v>47329811</v>
      </c>
      <c r="K114" s="220" t="s">
        <v>2536</v>
      </c>
      <c r="Q114" s="220"/>
      <c r="AH114" s="235"/>
    </row>
    <row r="115" spans="2:34" ht="42" x14ac:dyDescent="0.35">
      <c r="B115" s="327"/>
      <c r="C115" s="71" t="s">
        <v>2600</v>
      </c>
      <c r="D115" s="236" t="s">
        <v>2594</v>
      </c>
      <c r="E115" s="236" t="s">
        <v>2726</v>
      </c>
      <c r="F115" s="220" t="s">
        <v>2536</v>
      </c>
      <c r="G115" s="220" t="s">
        <v>2536</v>
      </c>
      <c r="I115" s="220" t="s">
        <v>1172</v>
      </c>
      <c r="J115" s="261">
        <v>41501759</v>
      </c>
      <c r="K115" s="220" t="s">
        <v>2536</v>
      </c>
      <c r="Q115" s="220"/>
      <c r="AH115" s="235"/>
    </row>
    <row r="116" spans="2:34" ht="42" x14ac:dyDescent="0.35">
      <c r="B116" s="327"/>
      <c r="C116" s="17" t="s">
        <v>2637</v>
      </c>
      <c r="D116" s="236" t="s">
        <v>2594</v>
      </c>
      <c r="E116" s="236" t="s">
        <v>2712</v>
      </c>
      <c r="F116" s="220" t="s">
        <v>2536</v>
      </c>
      <c r="G116" s="220" t="s">
        <v>2536</v>
      </c>
      <c r="I116" s="220" t="s">
        <v>1172</v>
      </c>
      <c r="J116" s="261">
        <v>40547014</v>
      </c>
      <c r="K116" s="220" t="s">
        <v>2536</v>
      </c>
      <c r="Q116" s="220"/>
      <c r="AH116" s="235"/>
    </row>
    <row r="117" spans="2:34" ht="42" x14ac:dyDescent="0.35">
      <c r="B117" s="327"/>
      <c r="C117" s="17" t="s">
        <v>2634</v>
      </c>
      <c r="D117" s="236" t="s">
        <v>2594</v>
      </c>
      <c r="E117" s="236" t="s">
        <v>2714</v>
      </c>
      <c r="F117" s="220" t="s">
        <v>2536</v>
      </c>
      <c r="G117" s="220" t="s">
        <v>2536</v>
      </c>
      <c r="I117" s="220" t="s">
        <v>1172</v>
      </c>
      <c r="J117" s="261">
        <v>39733391</v>
      </c>
      <c r="K117" s="220" t="s">
        <v>2536</v>
      </c>
      <c r="Q117" s="220"/>
      <c r="AH117" s="235"/>
    </row>
    <row r="118" spans="2:34" ht="42" x14ac:dyDescent="0.35">
      <c r="B118" s="327"/>
      <c r="C118" s="17" t="s">
        <v>2642</v>
      </c>
      <c r="D118" s="236" t="s">
        <v>2595</v>
      </c>
      <c r="E118" s="236" t="s">
        <v>2711</v>
      </c>
      <c r="F118" s="220" t="s">
        <v>2536</v>
      </c>
      <c r="G118" s="220" t="s">
        <v>2536</v>
      </c>
      <c r="I118" s="220" t="s">
        <v>1172</v>
      </c>
      <c r="J118" s="261">
        <v>37500000</v>
      </c>
      <c r="K118" s="220" t="s">
        <v>2536</v>
      </c>
      <c r="Q118" s="220"/>
      <c r="AH118" s="235"/>
    </row>
    <row r="119" spans="2:34" ht="28" x14ac:dyDescent="0.35">
      <c r="B119" s="327"/>
      <c r="C119" s="17" t="s">
        <v>2636</v>
      </c>
      <c r="D119" s="236" t="s">
        <v>2594</v>
      </c>
      <c r="E119" s="236" t="s">
        <v>2707</v>
      </c>
      <c r="F119" s="220" t="s">
        <v>2536</v>
      </c>
      <c r="G119" s="220" t="s">
        <v>2536</v>
      </c>
      <c r="I119" s="220" t="s">
        <v>1172</v>
      </c>
      <c r="J119" s="261">
        <v>37449908</v>
      </c>
      <c r="K119" s="220" t="s">
        <v>2536</v>
      </c>
      <c r="Q119" s="220"/>
      <c r="AH119" s="235"/>
    </row>
    <row r="120" spans="2:34" ht="42" x14ac:dyDescent="0.35">
      <c r="B120" s="327"/>
      <c r="C120" s="71" t="s">
        <v>2601</v>
      </c>
      <c r="D120" s="236" t="s">
        <v>2594</v>
      </c>
      <c r="E120" s="236" t="s">
        <v>2701</v>
      </c>
      <c r="F120" s="220" t="s">
        <v>2536</v>
      </c>
      <c r="G120" s="220" t="s">
        <v>2536</v>
      </c>
      <c r="I120" s="220" t="s">
        <v>1172</v>
      </c>
      <c r="J120" s="261">
        <v>36512859</v>
      </c>
      <c r="K120" s="220" t="s">
        <v>2536</v>
      </c>
      <c r="Q120" s="220"/>
      <c r="AH120" s="235"/>
    </row>
    <row r="121" spans="2:34" ht="42" x14ac:dyDescent="0.35">
      <c r="B121" s="327"/>
      <c r="C121" s="17" t="s">
        <v>2608</v>
      </c>
      <c r="D121" s="236" t="s">
        <v>2596</v>
      </c>
      <c r="E121" s="236" t="s">
        <v>2698</v>
      </c>
      <c r="F121" s="220" t="s">
        <v>2536</v>
      </c>
      <c r="G121" s="220" t="s">
        <v>2536</v>
      </c>
      <c r="I121" s="220" t="s">
        <v>1172</v>
      </c>
      <c r="J121" s="261">
        <v>35680455</v>
      </c>
      <c r="K121" s="220" t="s">
        <v>2536</v>
      </c>
      <c r="Q121" s="220"/>
      <c r="AH121" s="235"/>
    </row>
    <row r="122" spans="2:34" ht="42" x14ac:dyDescent="0.35">
      <c r="B122" s="327"/>
      <c r="C122" s="17" t="s">
        <v>2642</v>
      </c>
      <c r="D122" s="236" t="s">
        <v>2594</v>
      </c>
      <c r="E122" s="236" t="s">
        <v>2714</v>
      </c>
      <c r="F122" s="220" t="s">
        <v>2536</v>
      </c>
      <c r="G122" s="220" t="s">
        <v>2536</v>
      </c>
      <c r="I122" s="220" t="s">
        <v>1172</v>
      </c>
      <c r="J122" s="261">
        <v>35632549</v>
      </c>
      <c r="K122" s="220" t="s">
        <v>2536</v>
      </c>
      <c r="Q122" s="220"/>
      <c r="AH122" s="235"/>
    </row>
    <row r="123" spans="2:34" ht="42" x14ac:dyDescent="0.35">
      <c r="B123" s="327"/>
      <c r="C123" s="71" t="s">
        <v>2600</v>
      </c>
      <c r="D123" s="236" t="s">
        <v>2594</v>
      </c>
      <c r="E123" s="236" t="s">
        <v>2704</v>
      </c>
      <c r="F123" s="220" t="s">
        <v>2536</v>
      </c>
      <c r="G123" s="220" t="s">
        <v>2536</v>
      </c>
      <c r="I123" s="220" t="s">
        <v>1172</v>
      </c>
      <c r="J123" s="261">
        <v>35000000</v>
      </c>
      <c r="K123" s="220" t="s">
        <v>2536</v>
      </c>
      <c r="Q123" s="220"/>
      <c r="AH123" s="235"/>
    </row>
    <row r="124" spans="2:34" ht="28" x14ac:dyDescent="0.35">
      <c r="B124" s="327"/>
      <c r="C124" s="17" t="s">
        <v>2635</v>
      </c>
      <c r="D124" s="236" t="s">
        <v>2594</v>
      </c>
      <c r="E124" s="236" t="s">
        <v>2704</v>
      </c>
      <c r="F124" s="220" t="s">
        <v>2536</v>
      </c>
      <c r="G124" s="220" t="s">
        <v>2536</v>
      </c>
      <c r="I124" s="220" t="s">
        <v>1172</v>
      </c>
      <c r="J124" s="261">
        <v>35000000</v>
      </c>
      <c r="K124" s="220" t="s">
        <v>2536</v>
      </c>
      <c r="Q124" s="220"/>
      <c r="AH124" s="235"/>
    </row>
    <row r="125" spans="2:34" ht="28" x14ac:dyDescent="0.35">
      <c r="B125" s="327"/>
      <c r="C125" s="17" t="s">
        <v>2638</v>
      </c>
      <c r="D125" s="236" t="s">
        <v>2594</v>
      </c>
      <c r="E125" s="236" t="s">
        <v>2726</v>
      </c>
      <c r="F125" s="220" t="s">
        <v>2536</v>
      </c>
      <c r="G125" s="220" t="s">
        <v>2536</v>
      </c>
      <c r="I125" s="220" t="s">
        <v>1172</v>
      </c>
      <c r="J125" s="261">
        <v>34008714</v>
      </c>
      <c r="K125" s="220" t="s">
        <v>2536</v>
      </c>
      <c r="Q125" s="220"/>
      <c r="AH125" s="235"/>
    </row>
    <row r="126" spans="2:34" ht="42" x14ac:dyDescent="0.35">
      <c r="B126" s="327"/>
      <c r="C126" s="17" t="s">
        <v>2641</v>
      </c>
      <c r="D126" s="236" t="s">
        <v>2595</v>
      </c>
      <c r="E126" s="236" t="s">
        <v>2716</v>
      </c>
      <c r="F126" s="220" t="s">
        <v>2536</v>
      </c>
      <c r="G126" s="220" t="s">
        <v>2536</v>
      </c>
      <c r="I126" s="220" t="s">
        <v>1172</v>
      </c>
      <c r="J126" s="261">
        <v>32812500</v>
      </c>
      <c r="K126" s="220" t="s">
        <v>2536</v>
      </c>
      <c r="Q126" s="220"/>
      <c r="AH126" s="235"/>
    </row>
    <row r="127" spans="2:34" ht="42" x14ac:dyDescent="0.35">
      <c r="B127" s="327"/>
      <c r="C127" s="17" t="s">
        <v>2640</v>
      </c>
      <c r="D127" s="236" t="s">
        <v>2594</v>
      </c>
      <c r="E127" s="236" t="s">
        <v>2707</v>
      </c>
      <c r="F127" s="220" t="s">
        <v>2536</v>
      </c>
      <c r="G127" s="220" t="s">
        <v>2536</v>
      </c>
      <c r="I127" s="220" t="s">
        <v>1172</v>
      </c>
      <c r="J127" s="261">
        <v>32541274</v>
      </c>
      <c r="K127" s="220" t="s">
        <v>2536</v>
      </c>
      <c r="Q127" s="220"/>
      <c r="AH127" s="235"/>
    </row>
    <row r="128" spans="2:34" ht="42" x14ac:dyDescent="0.35">
      <c r="B128" s="327"/>
      <c r="C128" s="17" t="s">
        <v>2643</v>
      </c>
      <c r="D128" s="236" t="s">
        <v>2594</v>
      </c>
      <c r="E128" s="236" t="s">
        <v>2714</v>
      </c>
      <c r="F128" s="220" t="s">
        <v>2536</v>
      </c>
      <c r="G128" s="220" t="s">
        <v>2536</v>
      </c>
      <c r="I128" s="220" t="s">
        <v>1172</v>
      </c>
      <c r="J128" s="261">
        <v>31747331</v>
      </c>
      <c r="K128" s="220" t="s">
        <v>2536</v>
      </c>
      <c r="Q128" s="220"/>
      <c r="AH128" s="235"/>
    </row>
    <row r="129" spans="2:34" ht="28" x14ac:dyDescent="0.35">
      <c r="B129" s="327"/>
      <c r="C129" s="17" t="s">
        <v>2642</v>
      </c>
      <c r="D129" s="236" t="s">
        <v>2595</v>
      </c>
      <c r="E129" s="236" t="s">
        <v>2703</v>
      </c>
      <c r="F129" s="220" t="s">
        <v>2536</v>
      </c>
      <c r="G129" s="220" t="s">
        <v>2536</v>
      </c>
      <c r="I129" s="220" t="s">
        <v>1172</v>
      </c>
      <c r="J129" s="261">
        <v>29901422</v>
      </c>
      <c r="K129" s="220" t="s">
        <v>2536</v>
      </c>
      <c r="Q129" s="220"/>
      <c r="AH129" s="235"/>
    </row>
    <row r="130" spans="2:34" ht="70" x14ac:dyDescent="0.35">
      <c r="B130" s="327"/>
      <c r="C130" s="17" t="s">
        <v>2608</v>
      </c>
      <c r="D130" s="236" t="s">
        <v>2599</v>
      </c>
      <c r="E130" s="236" t="s">
        <v>2728</v>
      </c>
      <c r="F130" s="220" t="s">
        <v>2536</v>
      </c>
      <c r="G130" s="220" t="s">
        <v>2536</v>
      </c>
      <c r="I130" s="220" t="s">
        <v>1172</v>
      </c>
      <c r="J130" s="261">
        <v>28269428</v>
      </c>
      <c r="K130" s="220" t="s">
        <v>2536</v>
      </c>
      <c r="Q130" s="220"/>
      <c r="AH130" s="235"/>
    </row>
    <row r="131" spans="2:34" ht="42" x14ac:dyDescent="0.35">
      <c r="B131" s="327"/>
      <c r="C131" s="17" t="s">
        <v>2634</v>
      </c>
      <c r="D131" s="236" t="s">
        <v>2594</v>
      </c>
      <c r="E131" s="236" t="s">
        <v>2701</v>
      </c>
      <c r="F131" s="220" t="s">
        <v>2536</v>
      </c>
      <c r="G131" s="220" t="s">
        <v>2536</v>
      </c>
      <c r="I131" s="220" t="s">
        <v>1172</v>
      </c>
      <c r="J131" s="261">
        <v>27044115</v>
      </c>
      <c r="K131" s="220" t="s">
        <v>2536</v>
      </c>
      <c r="Q131" s="220"/>
      <c r="AH131" s="235"/>
    </row>
    <row r="132" spans="2:34" ht="42" x14ac:dyDescent="0.35">
      <c r="B132" s="327"/>
      <c r="C132" s="17" t="s">
        <v>2646</v>
      </c>
      <c r="D132" s="236" t="s">
        <v>2595</v>
      </c>
      <c r="E132" s="236" t="s">
        <v>2703</v>
      </c>
      <c r="F132" s="220" t="s">
        <v>2536</v>
      </c>
      <c r="G132" s="220" t="s">
        <v>2536</v>
      </c>
      <c r="I132" s="220" t="s">
        <v>1172</v>
      </c>
      <c r="J132" s="261">
        <v>26241216</v>
      </c>
      <c r="K132" s="220" t="s">
        <v>2536</v>
      </c>
      <c r="Q132" s="220"/>
      <c r="AH132" s="235"/>
    </row>
    <row r="133" spans="2:34" ht="28" x14ac:dyDescent="0.35">
      <c r="B133" s="327"/>
      <c r="C133" s="17" t="s">
        <v>2640</v>
      </c>
      <c r="D133" s="236" t="s">
        <v>2594</v>
      </c>
      <c r="E133" s="236" t="s">
        <v>2714</v>
      </c>
      <c r="F133" s="220" t="s">
        <v>2536</v>
      </c>
      <c r="G133" s="220" t="s">
        <v>2536</v>
      </c>
      <c r="I133" s="220" t="s">
        <v>1172</v>
      </c>
      <c r="J133" s="261">
        <v>25694018</v>
      </c>
      <c r="K133" s="220" t="s">
        <v>2536</v>
      </c>
      <c r="Q133" s="220"/>
      <c r="AH133" s="235"/>
    </row>
    <row r="134" spans="2:34" ht="28" x14ac:dyDescent="0.35">
      <c r="B134" s="327"/>
      <c r="C134" s="17" t="s">
        <v>2640</v>
      </c>
      <c r="D134" s="236" t="s">
        <v>2596</v>
      </c>
      <c r="E134" s="236" t="s">
        <v>2698</v>
      </c>
      <c r="F134" s="220" t="s">
        <v>2536</v>
      </c>
      <c r="G134" s="220" t="s">
        <v>2536</v>
      </c>
      <c r="I134" s="220" t="s">
        <v>1172</v>
      </c>
      <c r="J134" s="261">
        <v>25504275</v>
      </c>
      <c r="K134" s="220" t="s">
        <v>2536</v>
      </c>
      <c r="Q134" s="220"/>
      <c r="AH134" s="235"/>
    </row>
    <row r="135" spans="2:34" ht="42" x14ac:dyDescent="0.35">
      <c r="B135" s="327"/>
      <c r="C135" s="17" t="s">
        <v>2641</v>
      </c>
      <c r="D135" s="236" t="s">
        <v>2596</v>
      </c>
      <c r="E135" s="236" t="s">
        <v>2698</v>
      </c>
      <c r="F135" s="220" t="s">
        <v>2536</v>
      </c>
      <c r="G135" s="220" t="s">
        <v>2536</v>
      </c>
      <c r="I135" s="220" t="s">
        <v>1172</v>
      </c>
      <c r="J135" s="261">
        <v>25424315</v>
      </c>
      <c r="K135" s="220" t="s">
        <v>2536</v>
      </c>
      <c r="Q135" s="220"/>
      <c r="AH135" s="235"/>
    </row>
    <row r="136" spans="2:34" ht="42" x14ac:dyDescent="0.35">
      <c r="B136" s="327"/>
      <c r="C136" s="17" t="s">
        <v>2633</v>
      </c>
      <c r="D136" s="236" t="s">
        <v>2595</v>
      </c>
      <c r="E136" s="236" t="s">
        <v>2711</v>
      </c>
      <c r="F136" s="220" t="s">
        <v>2536</v>
      </c>
      <c r="G136" s="220" t="s">
        <v>2536</v>
      </c>
      <c r="I136" s="220" t="s">
        <v>1172</v>
      </c>
      <c r="J136" s="261">
        <v>25050000</v>
      </c>
      <c r="K136" s="220" t="s">
        <v>2536</v>
      </c>
      <c r="Q136" s="220"/>
      <c r="AH136" s="235"/>
    </row>
    <row r="137" spans="2:34" ht="70" x14ac:dyDescent="0.35">
      <c r="B137" s="327"/>
      <c r="C137" s="17" t="s">
        <v>2642</v>
      </c>
      <c r="D137" s="236" t="s">
        <v>2595</v>
      </c>
      <c r="E137" s="236" t="s">
        <v>2718</v>
      </c>
      <c r="F137" s="220" t="s">
        <v>2536</v>
      </c>
      <c r="G137" s="220" t="s">
        <v>2536</v>
      </c>
      <c r="I137" s="220" t="s">
        <v>1172</v>
      </c>
      <c r="J137" s="261">
        <v>25000000</v>
      </c>
      <c r="K137" s="220" t="s">
        <v>2536</v>
      </c>
      <c r="Q137" s="220"/>
      <c r="AH137" s="235"/>
    </row>
    <row r="138" spans="2:34" ht="42" x14ac:dyDescent="0.35">
      <c r="B138" s="327"/>
      <c r="C138" s="17" t="s">
        <v>2633</v>
      </c>
      <c r="D138" s="236" t="s">
        <v>2594</v>
      </c>
      <c r="E138" s="236" t="s">
        <v>2712</v>
      </c>
      <c r="F138" s="220" t="s">
        <v>2536</v>
      </c>
      <c r="G138" s="220" t="s">
        <v>2536</v>
      </c>
      <c r="I138" s="220" t="s">
        <v>1172</v>
      </c>
      <c r="J138" s="261">
        <v>24743971</v>
      </c>
      <c r="K138" s="220" t="s">
        <v>2536</v>
      </c>
      <c r="Q138" s="220"/>
      <c r="AH138" s="235"/>
    </row>
    <row r="139" spans="2:34" ht="42" x14ac:dyDescent="0.35">
      <c r="B139" s="327"/>
      <c r="C139" s="17" t="s">
        <v>2641</v>
      </c>
      <c r="D139" s="236" t="s">
        <v>2594</v>
      </c>
      <c r="E139" s="236" t="s">
        <v>2712</v>
      </c>
      <c r="F139" s="220" t="s">
        <v>2536</v>
      </c>
      <c r="G139" s="220" t="s">
        <v>2536</v>
      </c>
      <c r="I139" s="220" t="s">
        <v>1172</v>
      </c>
      <c r="J139" s="261">
        <v>23830696</v>
      </c>
      <c r="K139" s="220" t="s">
        <v>2536</v>
      </c>
      <c r="Q139" s="220"/>
      <c r="AH139" s="235"/>
    </row>
    <row r="140" spans="2:34" ht="42" x14ac:dyDescent="0.35">
      <c r="B140" s="327"/>
      <c r="C140" s="71" t="s">
        <v>2601</v>
      </c>
      <c r="D140" s="236" t="s">
        <v>2595</v>
      </c>
      <c r="E140" s="236" t="s">
        <v>2711</v>
      </c>
      <c r="F140" s="220" t="s">
        <v>2536</v>
      </c>
      <c r="G140" s="220" t="s">
        <v>2536</v>
      </c>
      <c r="I140" s="220" t="s">
        <v>1172</v>
      </c>
      <c r="J140" s="261">
        <v>21510200</v>
      </c>
      <c r="K140" s="220" t="s">
        <v>2536</v>
      </c>
      <c r="Q140" s="220"/>
      <c r="AH140" s="235"/>
    </row>
    <row r="141" spans="2:34" ht="42" x14ac:dyDescent="0.35">
      <c r="B141" s="327"/>
      <c r="C141" s="71" t="s">
        <v>2601</v>
      </c>
      <c r="D141" s="236" t="s">
        <v>2596</v>
      </c>
      <c r="E141" s="236" t="s">
        <v>2698</v>
      </c>
      <c r="F141" s="220" t="s">
        <v>2536</v>
      </c>
      <c r="G141" s="220" t="s">
        <v>2536</v>
      </c>
      <c r="I141" s="220" t="s">
        <v>1172</v>
      </c>
      <c r="J141" s="261">
        <v>21470437</v>
      </c>
      <c r="K141" s="220" t="s">
        <v>2536</v>
      </c>
      <c r="Q141" s="220"/>
      <c r="AH141" s="235"/>
    </row>
    <row r="142" spans="2:34" ht="28" x14ac:dyDescent="0.35">
      <c r="B142" s="327"/>
      <c r="C142" s="17" t="s">
        <v>2642</v>
      </c>
      <c r="D142" s="220" t="s">
        <v>2740</v>
      </c>
      <c r="E142" s="235" t="s">
        <v>2741</v>
      </c>
      <c r="F142" s="220" t="s">
        <v>2536</v>
      </c>
      <c r="G142" s="220" t="s">
        <v>2536</v>
      </c>
      <c r="I142" s="220" t="s">
        <v>1172</v>
      </c>
      <c r="J142" s="261">
        <v>19449399</v>
      </c>
      <c r="K142" s="220" t="s">
        <v>2536</v>
      </c>
      <c r="Q142" s="220"/>
      <c r="AH142" s="235"/>
    </row>
    <row r="143" spans="2:34" ht="42" x14ac:dyDescent="0.35">
      <c r="B143" s="327"/>
      <c r="C143" s="17" t="s">
        <v>2638</v>
      </c>
      <c r="D143" s="236" t="s">
        <v>2595</v>
      </c>
      <c r="E143" s="236" t="s">
        <v>2716</v>
      </c>
      <c r="F143" s="220" t="s">
        <v>2536</v>
      </c>
      <c r="G143" s="220" t="s">
        <v>2536</v>
      </c>
      <c r="I143" s="220" t="s">
        <v>1172</v>
      </c>
      <c r="J143" s="261">
        <v>18213750</v>
      </c>
      <c r="K143" s="220" t="s">
        <v>2536</v>
      </c>
      <c r="Q143" s="220"/>
      <c r="AH143" s="235"/>
    </row>
    <row r="144" spans="2:34" ht="28" x14ac:dyDescent="0.35">
      <c r="B144" s="327"/>
      <c r="C144" s="71" t="s">
        <v>2601</v>
      </c>
      <c r="D144" s="236" t="s">
        <v>2595</v>
      </c>
      <c r="E144" s="236" t="s">
        <v>2715</v>
      </c>
      <c r="F144" s="220" t="s">
        <v>2536</v>
      </c>
      <c r="G144" s="220" t="s">
        <v>2536</v>
      </c>
      <c r="I144" s="220" t="s">
        <v>1172</v>
      </c>
      <c r="J144" s="261">
        <v>16650000</v>
      </c>
      <c r="K144" s="220" t="s">
        <v>2536</v>
      </c>
      <c r="Q144" s="220"/>
      <c r="AH144" s="235"/>
    </row>
    <row r="145" spans="2:34" ht="28" x14ac:dyDescent="0.35">
      <c r="B145" s="327"/>
      <c r="C145" s="17" t="s">
        <v>2639</v>
      </c>
      <c r="D145" s="236" t="s">
        <v>2594</v>
      </c>
      <c r="E145" s="236" t="s">
        <v>2702</v>
      </c>
      <c r="F145" s="220" t="s">
        <v>2536</v>
      </c>
      <c r="G145" s="220" t="s">
        <v>2536</v>
      </c>
      <c r="I145" s="220" t="s">
        <v>1172</v>
      </c>
      <c r="J145" s="261">
        <v>15696610</v>
      </c>
      <c r="K145" s="220" t="s">
        <v>2536</v>
      </c>
      <c r="Q145" s="220"/>
      <c r="AH145" s="235"/>
    </row>
    <row r="146" spans="2:34" ht="42" x14ac:dyDescent="0.35">
      <c r="B146" s="327"/>
      <c r="C146" s="17" t="s">
        <v>2647</v>
      </c>
      <c r="D146" s="236" t="s">
        <v>2596</v>
      </c>
      <c r="E146" s="236" t="s">
        <v>2698</v>
      </c>
      <c r="F146" s="220" t="s">
        <v>2536</v>
      </c>
      <c r="G146" s="220" t="s">
        <v>2536</v>
      </c>
      <c r="I146" s="220" t="s">
        <v>1172</v>
      </c>
      <c r="J146" s="261">
        <v>14530578</v>
      </c>
      <c r="K146" s="220" t="s">
        <v>2536</v>
      </c>
      <c r="Q146" s="220"/>
      <c r="AH146" s="235"/>
    </row>
    <row r="147" spans="2:34" ht="28" x14ac:dyDescent="0.35">
      <c r="B147" s="327"/>
      <c r="C147" s="17" t="s">
        <v>2635</v>
      </c>
      <c r="D147" s="236" t="s">
        <v>2594</v>
      </c>
      <c r="E147" s="236" t="s">
        <v>2714</v>
      </c>
      <c r="F147" s="220" t="s">
        <v>2536</v>
      </c>
      <c r="G147" s="220" t="s">
        <v>2536</v>
      </c>
      <c r="I147" s="220" t="s">
        <v>1172</v>
      </c>
      <c r="J147" s="261">
        <v>14503556</v>
      </c>
      <c r="K147" s="220" t="s">
        <v>2536</v>
      </c>
      <c r="Q147" s="220"/>
      <c r="AH147" s="235"/>
    </row>
    <row r="148" spans="2:34" ht="70" x14ac:dyDescent="0.35">
      <c r="B148" s="327"/>
      <c r="C148" s="17" t="s">
        <v>2638</v>
      </c>
      <c r="D148" s="236" t="s">
        <v>2594</v>
      </c>
      <c r="E148" s="236" t="s">
        <v>2712</v>
      </c>
      <c r="F148" s="220" t="s">
        <v>2536</v>
      </c>
      <c r="G148" s="220" t="s">
        <v>2536</v>
      </c>
      <c r="I148" s="220" t="s">
        <v>1172</v>
      </c>
      <c r="J148" s="261">
        <v>14148318</v>
      </c>
      <c r="K148" s="220" t="s">
        <v>2536</v>
      </c>
      <c r="Q148" s="220"/>
      <c r="AH148" s="235"/>
    </row>
    <row r="149" spans="2:34" ht="42" x14ac:dyDescent="0.35">
      <c r="B149" s="327"/>
      <c r="C149" s="71" t="s">
        <v>2601</v>
      </c>
      <c r="D149" s="236" t="s">
        <v>2594</v>
      </c>
      <c r="E149" s="236" t="s">
        <v>2726</v>
      </c>
      <c r="F149" s="220" t="s">
        <v>2536</v>
      </c>
      <c r="G149" s="220" t="s">
        <v>2536</v>
      </c>
      <c r="I149" s="220" t="s">
        <v>1172</v>
      </c>
      <c r="J149" s="261">
        <v>14073708</v>
      </c>
      <c r="K149" s="220" t="s">
        <v>2536</v>
      </c>
      <c r="Q149" s="220"/>
      <c r="AH149" s="235"/>
    </row>
    <row r="150" spans="2:34" ht="42" x14ac:dyDescent="0.35">
      <c r="B150" s="327"/>
      <c r="C150" s="17" t="s">
        <v>2640</v>
      </c>
      <c r="D150" s="236" t="s">
        <v>2594</v>
      </c>
      <c r="E150" s="236" t="s">
        <v>2701</v>
      </c>
      <c r="F150" s="220" t="s">
        <v>2536</v>
      </c>
      <c r="G150" s="220" t="s">
        <v>2536</v>
      </c>
      <c r="I150" s="220" t="s">
        <v>1172</v>
      </c>
      <c r="J150" s="261">
        <v>14019284</v>
      </c>
      <c r="K150" s="220" t="s">
        <v>2536</v>
      </c>
      <c r="Q150" s="220"/>
      <c r="AH150" s="235"/>
    </row>
    <row r="151" spans="2:34" ht="42" x14ac:dyDescent="0.35">
      <c r="B151" s="327"/>
      <c r="C151" s="17" t="s">
        <v>2639</v>
      </c>
      <c r="D151" s="236" t="s">
        <v>2594</v>
      </c>
      <c r="E151" s="236" t="s">
        <v>2726</v>
      </c>
      <c r="F151" s="220" t="s">
        <v>2536</v>
      </c>
      <c r="G151" s="220" t="s">
        <v>2536</v>
      </c>
      <c r="I151" s="220" t="s">
        <v>1172</v>
      </c>
      <c r="J151" s="261">
        <v>14007758</v>
      </c>
      <c r="K151" s="220" t="s">
        <v>2536</v>
      </c>
      <c r="Q151" s="220"/>
      <c r="AH151" s="235"/>
    </row>
    <row r="152" spans="2:34" ht="42" x14ac:dyDescent="0.35">
      <c r="B152" s="327"/>
      <c r="C152" s="17" t="s">
        <v>2639</v>
      </c>
      <c r="D152" s="236" t="s">
        <v>2594</v>
      </c>
      <c r="E152" s="236" t="s">
        <v>2712</v>
      </c>
      <c r="F152" s="220" t="s">
        <v>2536</v>
      </c>
      <c r="G152" s="220" t="s">
        <v>2536</v>
      </c>
      <c r="I152" s="220" t="s">
        <v>1172</v>
      </c>
      <c r="J152" s="261">
        <v>13922084</v>
      </c>
      <c r="K152" s="220" t="s">
        <v>2536</v>
      </c>
      <c r="Q152" s="220"/>
      <c r="AH152" s="235"/>
    </row>
    <row r="153" spans="2:34" ht="28" x14ac:dyDescent="0.35">
      <c r="B153" s="327"/>
      <c r="C153" s="17" t="s">
        <v>2638</v>
      </c>
      <c r="D153" s="236" t="s">
        <v>2594</v>
      </c>
      <c r="E153" s="236" t="s">
        <v>2714</v>
      </c>
      <c r="F153" s="220" t="s">
        <v>2536</v>
      </c>
      <c r="G153" s="220" t="s">
        <v>2536</v>
      </c>
      <c r="I153" s="220" t="s">
        <v>1172</v>
      </c>
      <c r="J153" s="261">
        <v>13327875</v>
      </c>
      <c r="K153" s="220" t="s">
        <v>2536</v>
      </c>
      <c r="Q153" s="220"/>
      <c r="AH153" s="235"/>
    </row>
    <row r="154" spans="2:34" ht="42" x14ac:dyDescent="0.35">
      <c r="B154" s="327"/>
      <c r="C154" s="17" t="s">
        <v>2607</v>
      </c>
      <c r="D154" s="236" t="s">
        <v>2599</v>
      </c>
      <c r="E154" s="236" t="s">
        <v>2727</v>
      </c>
      <c r="F154" s="220" t="s">
        <v>1471</v>
      </c>
      <c r="G154" s="220" t="s">
        <v>1471</v>
      </c>
      <c r="H154" s="220" t="s">
        <v>2686</v>
      </c>
      <c r="I154" s="220" t="s">
        <v>1172</v>
      </c>
      <c r="J154" s="261">
        <v>12924486</v>
      </c>
      <c r="K154" s="220" t="s">
        <v>2536</v>
      </c>
      <c r="Q154" s="220"/>
      <c r="AH154" s="235"/>
    </row>
    <row r="155" spans="2:34" ht="28" x14ac:dyDescent="0.35">
      <c r="B155" s="327"/>
      <c r="C155" s="17" t="s">
        <v>2644</v>
      </c>
      <c r="D155" s="236" t="s">
        <v>2594</v>
      </c>
      <c r="E155" s="236" t="s">
        <v>2712</v>
      </c>
      <c r="F155" s="220" t="s">
        <v>2536</v>
      </c>
      <c r="G155" s="220" t="s">
        <v>2536</v>
      </c>
      <c r="I155" s="220" t="s">
        <v>1172</v>
      </c>
      <c r="J155" s="261">
        <v>12641280</v>
      </c>
      <c r="K155" s="220" t="s">
        <v>2536</v>
      </c>
      <c r="Q155" s="220"/>
      <c r="AH155" s="235"/>
    </row>
    <row r="156" spans="2:34" ht="42" x14ac:dyDescent="0.35">
      <c r="B156" s="327"/>
      <c r="C156" s="17" t="s">
        <v>2637</v>
      </c>
      <c r="D156" s="236" t="s">
        <v>2594</v>
      </c>
      <c r="E156" s="236" t="s">
        <v>2714</v>
      </c>
      <c r="F156" s="220" t="s">
        <v>2536</v>
      </c>
      <c r="G156" s="220" t="s">
        <v>2536</v>
      </c>
      <c r="I156" s="220" t="s">
        <v>1172</v>
      </c>
      <c r="J156" s="261">
        <v>12481954</v>
      </c>
      <c r="K156" s="220" t="s">
        <v>2536</v>
      </c>
      <c r="Q156" s="220"/>
      <c r="AH156" s="235"/>
    </row>
    <row r="157" spans="2:34" ht="42" x14ac:dyDescent="0.35">
      <c r="B157" s="327"/>
      <c r="C157" s="17" t="s">
        <v>2634</v>
      </c>
      <c r="D157" s="236" t="s">
        <v>2597</v>
      </c>
      <c r="E157" s="236" t="s">
        <v>2696</v>
      </c>
      <c r="F157" s="220" t="s">
        <v>2536</v>
      </c>
      <c r="G157" s="220" t="s">
        <v>2536</v>
      </c>
      <c r="I157" s="220" t="s">
        <v>1172</v>
      </c>
      <c r="J157" s="261">
        <v>11900000</v>
      </c>
      <c r="K157" s="220" t="s">
        <v>2536</v>
      </c>
      <c r="Q157" s="220"/>
      <c r="AH157" s="235"/>
    </row>
    <row r="158" spans="2:34" ht="28" x14ac:dyDescent="0.35">
      <c r="B158" s="327"/>
      <c r="C158" s="17" t="s">
        <v>2675</v>
      </c>
      <c r="D158" s="236" t="s">
        <v>2595</v>
      </c>
      <c r="E158" s="236" t="s">
        <v>2711</v>
      </c>
      <c r="F158" s="220" t="s">
        <v>2536</v>
      </c>
      <c r="G158" s="220" t="s">
        <v>2536</v>
      </c>
      <c r="I158" s="220" t="s">
        <v>1172</v>
      </c>
      <c r="J158" s="261">
        <v>11578515</v>
      </c>
      <c r="K158" s="220" t="s">
        <v>2536</v>
      </c>
      <c r="Q158" s="220"/>
      <c r="AH158" s="235"/>
    </row>
    <row r="159" spans="2:34" ht="70" x14ac:dyDescent="0.35">
      <c r="B159" s="327"/>
      <c r="C159" s="71" t="s">
        <v>2601</v>
      </c>
      <c r="D159" s="236" t="s">
        <v>2594</v>
      </c>
      <c r="E159" s="236" t="s">
        <v>2712</v>
      </c>
      <c r="F159" s="220" t="s">
        <v>2536</v>
      </c>
      <c r="G159" s="220" t="s">
        <v>2536</v>
      </c>
      <c r="I159" s="220" t="s">
        <v>1172</v>
      </c>
      <c r="J159" s="261">
        <v>11553137</v>
      </c>
      <c r="K159" s="220" t="s">
        <v>2536</v>
      </c>
      <c r="Q159" s="220"/>
      <c r="AH159" s="235"/>
    </row>
    <row r="160" spans="2:34" ht="42" x14ac:dyDescent="0.35">
      <c r="B160" s="327"/>
      <c r="C160" s="17" t="s">
        <v>2645</v>
      </c>
      <c r="D160" s="236" t="s">
        <v>2594</v>
      </c>
      <c r="E160" s="236" t="s">
        <v>2707</v>
      </c>
      <c r="F160" s="220" t="s">
        <v>2536</v>
      </c>
      <c r="G160" s="220" t="s">
        <v>2536</v>
      </c>
      <c r="I160" s="220" t="s">
        <v>1172</v>
      </c>
      <c r="J160" s="261">
        <v>11414111</v>
      </c>
      <c r="K160" s="220" t="s">
        <v>2536</v>
      </c>
      <c r="Q160" s="220"/>
      <c r="AH160" s="235"/>
    </row>
    <row r="161" spans="2:34" ht="42" x14ac:dyDescent="0.35">
      <c r="B161" s="327"/>
      <c r="C161" s="17" t="s">
        <v>2640</v>
      </c>
      <c r="D161" s="236" t="s">
        <v>2594</v>
      </c>
      <c r="E161" s="236" t="s">
        <v>2712</v>
      </c>
      <c r="F161" s="220" t="s">
        <v>2536</v>
      </c>
      <c r="G161" s="220" t="s">
        <v>2536</v>
      </c>
      <c r="I161" s="220" t="s">
        <v>1172</v>
      </c>
      <c r="J161" s="261">
        <v>11262062</v>
      </c>
      <c r="K161" s="220" t="s">
        <v>2536</v>
      </c>
      <c r="Q161" s="220"/>
      <c r="AH161" s="235"/>
    </row>
    <row r="162" spans="2:34" ht="28" x14ac:dyDescent="0.35">
      <c r="B162" s="327"/>
      <c r="C162" s="17" t="s">
        <v>2635</v>
      </c>
      <c r="D162" s="236" t="s">
        <v>2595</v>
      </c>
      <c r="E162" s="236" t="s">
        <v>2703</v>
      </c>
      <c r="F162" s="220" t="s">
        <v>2536</v>
      </c>
      <c r="G162" s="220" t="s">
        <v>2536</v>
      </c>
      <c r="I162" s="220" t="s">
        <v>1172</v>
      </c>
      <c r="J162" s="261">
        <v>11113504</v>
      </c>
      <c r="K162" s="220" t="s">
        <v>2536</v>
      </c>
      <c r="Q162" s="220"/>
      <c r="AH162" s="235"/>
    </row>
    <row r="163" spans="2:34" ht="42" x14ac:dyDescent="0.35">
      <c r="B163" s="327"/>
      <c r="C163" s="71" t="s">
        <v>2601</v>
      </c>
      <c r="D163" s="236" t="s">
        <v>2594</v>
      </c>
      <c r="E163" s="236" t="s">
        <v>2714</v>
      </c>
      <c r="F163" s="220" t="s">
        <v>2536</v>
      </c>
      <c r="G163" s="220" t="s">
        <v>2536</v>
      </c>
      <c r="I163" s="220" t="s">
        <v>1172</v>
      </c>
      <c r="J163" s="261">
        <v>10967078</v>
      </c>
      <c r="K163" s="220" t="s">
        <v>2536</v>
      </c>
      <c r="Q163" s="220"/>
      <c r="AH163" s="235"/>
    </row>
    <row r="164" spans="2:34" ht="42" x14ac:dyDescent="0.35">
      <c r="B164" s="327"/>
      <c r="C164" s="17" t="s">
        <v>2644</v>
      </c>
      <c r="D164" s="236" t="s">
        <v>2596</v>
      </c>
      <c r="E164" s="236" t="s">
        <v>2698</v>
      </c>
      <c r="F164" s="220" t="s">
        <v>2536</v>
      </c>
      <c r="G164" s="220" t="s">
        <v>2536</v>
      </c>
      <c r="I164" s="220" t="s">
        <v>1172</v>
      </c>
      <c r="J164" s="261">
        <v>10176069</v>
      </c>
      <c r="K164" s="220" t="s">
        <v>2536</v>
      </c>
      <c r="Q164" s="220"/>
      <c r="AH164" s="235"/>
    </row>
    <row r="165" spans="2:34" ht="42" x14ac:dyDescent="0.35">
      <c r="B165" s="327"/>
      <c r="C165" s="17" t="s">
        <v>2632</v>
      </c>
      <c r="D165" s="236" t="s">
        <v>2594</v>
      </c>
      <c r="E165" s="236" t="s">
        <v>2714</v>
      </c>
      <c r="F165" s="220" t="s">
        <v>2536</v>
      </c>
      <c r="G165" s="220" t="s">
        <v>2536</v>
      </c>
      <c r="I165" s="220" t="s">
        <v>1172</v>
      </c>
      <c r="J165" s="261">
        <v>8847323</v>
      </c>
      <c r="K165" s="220" t="s">
        <v>2536</v>
      </c>
      <c r="Q165" s="220"/>
      <c r="AH165" s="235"/>
    </row>
    <row r="166" spans="2:34" ht="42" x14ac:dyDescent="0.35">
      <c r="B166" s="327"/>
      <c r="C166" s="17" t="s">
        <v>2607</v>
      </c>
      <c r="D166" s="236" t="s">
        <v>2596</v>
      </c>
      <c r="E166" s="236" t="s">
        <v>2698</v>
      </c>
      <c r="F166" s="220" t="s">
        <v>1471</v>
      </c>
      <c r="G166" s="220" t="s">
        <v>1471</v>
      </c>
      <c r="H166" s="220" t="s">
        <v>2686</v>
      </c>
      <c r="I166" s="220" t="s">
        <v>1172</v>
      </c>
      <c r="J166" s="261">
        <v>8069850</v>
      </c>
      <c r="K166" s="220" t="s">
        <v>2536</v>
      </c>
      <c r="Q166" s="220"/>
      <c r="AH166" s="235"/>
    </row>
    <row r="167" spans="2:34" ht="28" x14ac:dyDescent="0.35">
      <c r="B167" s="327"/>
      <c r="C167" s="17" t="s">
        <v>2643</v>
      </c>
      <c r="D167" s="236" t="s">
        <v>2594</v>
      </c>
      <c r="E167" s="236" t="s">
        <v>2712</v>
      </c>
      <c r="F167" s="220" t="s">
        <v>2536</v>
      </c>
      <c r="G167" s="220" t="s">
        <v>2536</v>
      </c>
      <c r="I167" s="220" t="s">
        <v>1172</v>
      </c>
      <c r="J167" s="261">
        <v>7419988</v>
      </c>
      <c r="K167" s="220" t="s">
        <v>2536</v>
      </c>
      <c r="Q167" s="220"/>
      <c r="AH167" s="235"/>
    </row>
    <row r="168" spans="2:34" ht="28" x14ac:dyDescent="0.35">
      <c r="B168" s="327"/>
      <c r="C168" s="17" t="s">
        <v>2643</v>
      </c>
      <c r="D168" s="236" t="s">
        <v>2595</v>
      </c>
      <c r="E168" s="236" t="s">
        <v>2711</v>
      </c>
      <c r="F168" s="220" t="s">
        <v>2536</v>
      </c>
      <c r="G168" s="220" t="s">
        <v>2536</v>
      </c>
      <c r="I168" s="220" t="s">
        <v>1172</v>
      </c>
      <c r="J168" s="261">
        <v>7304490</v>
      </c>
      <c r="K168" s="220" t="s">
        <v>2536</v>
      </c>
      <c r="Q168" s="220"/>
      <c r="AH168" s="235"/>
    </row>
    <row r="169" spans="2:34" ht="42" x14ac:dyDescent="0.35">
      <c r="B169" s="327"/>
      <c r="C169" s="17" t="s">
        <v>2609</v>
      </c>
      <c r="D169" s="236" t="s">
        <v>2596</v>
      </c>
      <c r="E169" s="236" t="s">
        <v>2698</v>
      </c>
      <c r="F169" s="220" t="s">
        <v>1471</v>
      </c>
      <c r="G169" s="220" t="s">
        <v>1471</v>
      </c>
      <c r="H169" s="220" t="s">
        <v>2687</v>
      </c>
      <c r="I169" s="220" t="s">
        <v>1172</v>
      </c>
      <c r="J169" s="261">
        <v>7284770</v>
      </c>
      <c r="K169" s="220" t="s">
        <v>2536</v>
      </c>
      <c r="Q169" s="220"/>
      <c r="AH169" s="235"/>
    </row>
    <row r="170" spans="2:34" ht="70" x14ac:dyDescent="0.35">
      <c r="B170" s="327"/>
      <c r="C170" s="17" t="s">
        <v>2642</v>
      </c>
      <c r="D170" s="236" t="s">
        <v>2595</v>
      </c>
      <c r="E170" s="236" t="s">
        <v>2715</v>
      </c>
      <c r="F170" s="220" t="s">
        <v>2536</v>
      </c>
      <c r="G170" s="220" t="s">
        <v>2536</v>
      </c>
      <c r="I170" s="220" t="s">
        <v>1172</v>
      </c>
      <c r="J170" s="261">
        <v>7100000</v>
      </c>
      <c r="K170" s="220" t="s">
        <v>2536</v>
      </c>
      <c r="Q170" s="220"/>
      <c r="AH170" s="235"/>
    </row>
    <row r="171" spans="2:34" ht="42" x14ac:dyDescent="0.35">
      <c r="B171" s="327"/>
      <c r="C171" s="17" t="s">
        <v>2646</v>
      </c>
      <c r="D171" s="236" t="s">
        <v>2596</v>
      </c>
      <c r="E171" s="236" t="s">
        <v>2698</v>
      </c>
      <c r="F171" s="220" t="s">
        <v>2536</v>
      </c>
      <c r="G171" s="220" t="s">
        <v>2536</v>
      </c>
      <c r="I171" s="220" t="s">
        <v>1172</v>
      </c>
      <c r="J171" s="261">
        <v>6748999</v>
      </c>
      <c r="K171" s="220" t="s">
        <v>2536</v>
      </c>
      <c r="Q171" s="220"/>
      <c r="AH171" s="235"/>
    </row>
    <row r="172" spans="2:34" ht="42" x14ac:dyDescent="0.35">
      <c r="B172" s="327"/>
      <c r="C172" s="17" t="s">
        <v>2647</v>
      </c>
      <c r="D172" s="236" t="s">
        <v>2595</v>
      </c>
      <c r="E172" s="236" t="s">
        <v>2711</v>
      </c>
      <c r="F172" s="220" t="s">
        <v>2536</v>
      </c>
      <c r="G172" s="220" t="s">
        <v>2536</v>
      </c>
      <c r="I172" s="220" t="s">
        <v>1172</v>
      </c>
      <c r="J172" s="261">
        <v>6682050</v>
      </c>
      <c r="K172" s="220" t="s">
        <v>2536</v>
      </c>
      <c r="Q172" s="220"/>
      <c r="AH172" s="235"/>
    </row>
    <row r="173" spans="2:34" ht="42" x14ac:dyDescent="0.35">
      <c r="B173" s="327"/>
      <c r="C173" s="17" t="s">
        <v>2634</v>
      </c>
      <c r="D173" s="236" t="s">
        <v>2595</v>
      </c>
      <c r="E173" s="236" t="s">
        <v>2711</v>
      </c>
      <c r="F173" s="220" t="s">
        <v>2536</v>
      </c>
      <c r="G173" s="220" t="s">
        <v>2536</v>
      </c>
      <c r="I173" s="220" t="s">
        <v>1172</v>
      </c>
      <c r="J173" s="261">
        <v>6250000</v>
      </c>
      <c r="K173" s="220" t="s">
        <v>2536</v>
      </c>
      <c r="Q173" s="220"/>
      <c r="AH173" s="235"/>
    </row>
    <row r="174" spans="2:34" ht="28" x14ac:dyDescent="0.35">
      <c r="B174" s="327"/>
      <c r="C174" s="17" t="s">
        <v>2638</v>
      </c>
      <c r="D174" s="236" t="s">
        <v>2595</v>
      </c>
      <c r="E174" s="236" t="s">
        <v>2711</v>
      </c>
      <c r="F174" s="220" t="s">
        <v>2536</v>
      </c>
      <c r="G174" s="220" t="s">
        <v>2536</v>
      </c>
      <c r="I174" s="220" t="s">
        <v>1172</v>
      </c>
      <c r="J174" s="261">
        <v>6102100</v>
      </c>
      <c r="K174" s="220" t="s">
        <v>2536</v>
      </c>
      <c r="Q174" s="220"/>
      <c r="AH174" s="235"/>
    </row>
    <row r="175" spans="2:34" ht="28" x14ac:dyDescent="0.35">
      <c r="B175" s="327"/>
      <c r="C175" s="17" t="s">
        <v>2636</v>
      </c>
      <c r="D175" s="236" t="s">
        <v>2594</v>
      </c>
      <c r="E175" s="236" t="s">
        <v>2714</v>
      </c>
      <c r="F175" s="220" t="s">
        <v>2536</v>
      </c>
      <c r="G175" s="220" t="s">
        <v>2536</v>
      </c>
      <c r="I175" s="220" t="s">
        <v>1172</v>
      </c>
      <c r="J175" s="261">
        <v>5438787</v>
      </c>
      <c r="K175" s="220" t="s">
        <v>2536</v>
      </c>
      <c r="Q175" s="220"/>
      <c r="AH175" s="235"/>
    </row>
    <row r="176" spans="2:34" ht="42" x14ac:dyDescent="0.35">
      <c r="B176" s="327"/>
      <c r="C176" s="17" t="s">
        <v>2644</v>
      </c>
      <c r="D176" s="236" t="s">
        <v>2595</v>
      </c>
      <c r="E176" s="236" t="s">
        <v>2715</v>
      </c>
      <c r="F176" s="220" t="s">
        <v>2536</v>
      </c>
      <c r="G176" s="220" t="s">
        <v>2536</v>
      </c>
      <c r="I176" s="220" t="s">
        <v>1172</v>
      </c>
      <c r="J176" s="261">
        <v>5200000</v>
      </c>
      <c r="K176" s="220" t="s">
        <v>2536</v>
      </c>
      <c r="Q176" s="220"/>
      <c r="AH176" s="235"/>
    </row>
    <row r="177" spans="2:34" ht="28" x14ac:dyDescent="0.35">
      <c r="B177" s="327"/>
      <c r="C177" s="17" t="s">
        <v>2635</v>
      </c>
      <c r="D177" s="236" t="s">
        <v>2595</v>
      </c>
      <c r="E177" s="236" t="s">
        <v>2711</v>
      </c>
      <c r="F177" s="220" t="s">
        <v>2536</v>
      </c>
      <c r="G177" s="220" t="s">
        <v>2536</v>
      </c>
      <c r="I177" s="220" t="s">
        <v>1172</v>
      </c>
      <c r="J177" s="261">
        <v>5182450</v>
      </c>
      <c r="K177" s="220" t="s">
        <v>2536</v>
      </c>
      <c r="Q177" s="220"/>
      <c r="AH177" s="235"/>
    </row>
    <row r="178" spans="2:34" ht="70" x14ac:dyDescent="0.35">
      <c r="B178" s="327"/>
      <c r="C178" s="17" t="s">
        <v>2647</v>
      </c>
      <c r="D178" s="236" t="s">
        <v>2594</v>
      </c>
      <c r="E178" s="236" t="s">
        <v>2714</v>
      </c>
      <c r="F178" s="220" t="s">
        <v>2536</v>
      </c>
      <c r="G178" s="220" t="s">
        <v>2536</v>
      </c>
      <c r="I178" s="220" t="s">
        <v>1172</v>
      </c>
      <c r="J178" s="261">
        <v>5172175</v>
      </c>
      <c r="K178" s="220" t="s">
        <v>2536</v>
      </c>
      <c r="Q178" s="220"/>
      <c r="AH178" s="235"/>
    </row>
    <row r="179" spans="2:34" ht="42" x14ac:dyDescent="0.35">
      <c r="B179" s="327"/>
      <c r="C179" s="17" t="s">
        <v>2633</v>
      </c>
      <c r="D179" s="236" t="s">
        <v>2594</v>
      </c>
      <c r="E179" s="236" t="s">
        <v>2714</v>
      </c>
      <c r="F179" s="220" t="s">
        <v>2536</v>
      </c>
      <c r="G179" s="220" t="s">
        <v>2536</v>
      </c>
      <c r="I179" s="220" t="s">
        <v>1172</v>
      </c>
      <c r="J179" s="261">
        <v>5054954</v>
      </c>
      <c r="K179" s="220" t="s">
        <v>2536</v>
      </c>
      <c r="Q179" s="220"/>
      <c r="AH179" s="235"/>
    </row>
    <row r="180" spans="2:34" ht="42" x14ac:dyDescent="0.35">
      <c r="B180" s="327"/>
      <c r="C180" s="71" t="s">
        <v>2601</v>
      </c>
      <c r="D180" s="236" t="s">
        <v>2594</v>
      </c>
      <c r="E180" s="236" t="s">
        <v>2704</v>
      </c>
      <c r="F180" s="220" t="s">
        <v>2536</v>
      </c>
      <c r="G180" s="220" t="s">
        <v>2536</v>
      </c>
      <c r="I180" s="220" t="s">
        <v>1172</v>
      </c>
      <c r="J180" s="261">
        <v>5000000</v>
      </c>
      <c r="K180" s="220" t="s">
        <v>2536</v>
      </c>
      <c r="Q180" s="220"/>
      <c r="AH180" s="235"/>
    </row>
    <row r="181" spans="2:34" ht="42" x14ac:dyDescent="0.35">
      <c r="B181" s="327"/>
      <c r="C181" s="17" t="s">
        <v>2645</v>
      </c>
      <c r="D181" s="236" t="s">
        <v>2594</v>
      </c>
      <c r="E181" s="236" t="s">
        <v>2712</v>
      </c>
      <c r="F181" s="220" t="s">
        <v>2536</v>
      </c>
      <c r="G181" s="220" t="s">
        <v>2536</v>
      </c>
      <c r="I181" s="220" t="s">
        <v>1172</v>
      </c>
      <c r="J181" s="261">
        <v>4646798</v>
      </c>
      <c r="K181" s="220" t="s">
        <v>2536</v>
      </c>
      <c r="Q181" s="220"/>
      <c r="AH181" s="235"/>
    </row>
    <row r="182" spans="2:34" ht="42" x14ac:dyDescent="0.35">
      <c r="B182" s="327"/>
      <c r="C182" s="17" t="s">
        <v>2647</v>
      </c>
      <c r="D182" s="236" t="s">
        <v>2594</v>
      </c>
      <c r="E182" s="236" t="s">
        <v>2712</v>
      </c>
      <c r="F182" s="220" t="s">
        <v>2536</v>
      </c>
      <c r="G182" s="220" t="s">
        <v>2536</v>
      </c>
      <c r="I182" s="220" t="s">
        <v>1172</v>
      </c>
      <c r="J182" s="261">
        <v>4574993</v>
      </c>
      <c r="K182" s="220" t="s">
        <v>2536</v>
      </c>
      <c r="Q182" s="220"/>
      <c r="AH182" s="235"/>
    </row>
    <row r="183" spans="2:34" ht="28" x14ac:dyDescent="0.35">
      <c r="B183" s="327"/>
      <c r="C183" s="17" t="s">
        <v>2638</v>
      </c>
      <c r="D183" s="236" t="s">
        <v>2595</v>
      </c>
      <c r="E183" s="236" t="s">
        <v>2715</v>
      </c>
      <c r="F183" s="220" t="s">
        <v>2536</v>
      </c>
      <c r="G183" s="220" t="s">
        <v>2536</v>
      </c>
      <c r="I183" s="220" t="s">
        <v>1172</v>
      </c>
      <c r="J183" s="261">
        <v>4250000</v>
      </c>
      <c r="K183" s="220" t="s">
        <v>2536</v>
      </c>
      <c r="Q183" s="220"/>
      <c r="AH183" s="235"/>
    </row>
    <row r="184" spans="2:34" ht="42" x14ac:dyDescent="0.35">
      <c r="B184" s="327"/>
      <c r="C184" s="17" t="s">
        <v>2643</v>
      </c>
      <c r="D184" s="236" t="s">
        <v>2594</v>
      </c>
      <c r="E184" s="236" t="s">
        <v>2707</v>
      </c>
      <c r="F184" s="220" t="s">
        <v>2536</v>
      </c>
      <c r="G184" s="220" t="s">
        <v>2536</v>
      </c>
      <c r="I184" s="220" t="s">
        <v>1172</v>
      </c>
      <c r="J184" s="261">
        <v>4001506</v>
      </c>
      <c r="K184" s="220" t="s">
        <v>2536</v>
      </c>
      <c r="Q184" s="220"/>
      <c r="AH184" s="235"/>
    </row>
    <row r="185" spans="2:34" ht="42" x14ac:dyDescent="0.35">
      <c r="B185" s="327"/>
      <c r="C185" s="17" t="s">
        <v>2645</v>
      </c>
      <c r="D185" s="236" t="s">
        <v>2594</v>
      </c>
      <c r="E185" s="236" t="s">
        <v>2714</v>
      </c>
      <c r="F185" s="220" t="s">
        <v>2536</v>
      </c>
      <c r="G185" s="220" t="s">
        <v>2536</v>
      </c>
      <c r="I185" s="220" t="s">
        <v>1172</v>
      </c>
      <c r="J185" s="261">
        <v>3389457</v>
      </c>
      <c r="K185" s="220" t="s">
        <v>2536</v>
      </c>
      <c r="Q185" s="220"/>
      <c r="AH185" s="235"/>
    </row>
    <row r="186" spans="2:34" ht="28" x14ac:dyDescent="0.35">
      <c r="B186" s="327"/>
      <c r="C186" s="17" t="s">
        <v>2675</v>
      </c>
      <c r="D186" s="236" t="s">
        <v>2595</v>
      </c>
      <c r="E186" s="236" t="s">
        <v>2715</v>
      </c>
      <c r="F186" s="220" t="s">
        <v>2536</v>
      </c>
      <c r="G186" s="220" t="s">
        <v>2536</v>
      </c>
      <c r="I186" s="220" t="s">
        <v>1172</v>
      </c>
      <c r="J186" s="261">
        <v>2850000</v>
      </c>
      <c r="K186" s="220" t="s">
        <v>2536</v>
      </c>
      <c r="Q186" s="220"/>
      <c r="AH186" s="235"/>
    </row>
    <row r="187" spans="2:34" ht="42" x14ac:dyDescent="0.35">
      <c r="B187" s="327"/>
      <c r="C187" s="17" t="s">
        <v>2610</v>
      </c>
      <c r="D187" s="236" t="s">
        <v>2594</v>
      </c>
      <c r="E187" s="236" t="s">
        <v>2712</v>
      </c>
      <c r="F187" s="220" t="s">
        <v>2536</v>
      </c>
      <c r="G187" s="220" t="s">
        <v>2536</v>
      </c>
      <c r="I187" s="220" t="s">
        <v>1172</v>
      </c>
      <c r="J187" s="261">
        <v>2727768</v>
      </c>
      <c r="K187" s="220" t="s">
        <v>2536</v>
      </c>
      <c r="Q187" s="220"/>
      <c r="AH187" s="235"/>
    </row>
    <row r="188" spans="2:34" ht="70" x14ac:dyDescent="0.35">
      <c r="B188" s="327"/>
      <c r="C188" s="17" t="s">
        <v>2637</v>
      </c>
      <c r="D188" s="236" t="s">
        <v>2594</v>
      </c>
      <c r="E188" s="236" t="s">
        <v>2707</v>
      </c>
      <c r="F188" s="220" t="s">
        <v>2536</v>
      </c>
      <c r="G188" s="220" t="s">
        <v>2536</v>
      </c>
      <c r="I188" s="220" t="s">
        <v>1172</v>
      </c>
      <c r="J188" s="261">
        <v>2700000</v>
      </c>
      <c r="K188" s="220" t="s">
        <v>2536</v>
      </c>
      <c r="Q188" s="220"/>
      <c r="AH188" s="235"/>
    </row>
    <row r="189" spans="2:34" ht="42" x14ac:dyDescent="0.35">
      <c r="B189" s="327"/>
      <c r="C189" s="17" t="s">
        <v>2607</v>
      </c>
      <c r="D189" s="236" t="s">
        <v>2594</v>
      </c>
      <c r="E189" s="236" t="s">
        <v>2725</v>
      </c>
      <c r="F189" s="220" t="s">
        <v>1471</v>
      </c>
      <c r="G189" s="220" t="s">
        <v>1471</v>
      </c>
      <c r="H189" s="220" t="s">
        <v>2686</v>
      </c>
      <c r="I189" s="220" t="s">
        <v>1172</v>
      </c>
      <c r="J189" s="261">
        <v>2233798</v>
      </c>
      <c r="K189" s="220" t="s">
        <v>2536</v>
      </c>
      <c r="Q189" s="220"/>
      <c r="AH189" s="235"/>
    </row>
    <row r="190" spans="2:34" ht="42" x14ac:dyDescent="0.35">
      <c r="B190" s="327"/>
      <c r="C190" s="17" t="s">
        <v>2642</v>
      </c>
      <c r="D190" s="236" t="s">
        <v>2594</v>
      </c>
      <c r="E190" s="236" t="s">
        <v>2712</v>
      </c>
      <c r="F190" s="220" t="s">
        <v>2536</v>
      </c>
      <c r="G190" s="220" t="s">
        <v>2536</v>
      </c>
      <c r="I190" s="220" t="s">
        <v>1172</v>
      </c>
      <c r="J190" s="261">
        <v>2175593</v>
      </c>
      <c r="K190" s="220" t="s">
        <v>2536</v>
      </c>
      <c r="Q190" s="220"/>
      <c r="AH190" s="235"/>
    </row>
    <row r="191" spans="2:34" ht="42" x14ac:dyDescent="0.35">
      <c r="B191" s="327"/>
      <c r="C191" s="17" t="s">
        <v>2609</v>
      </c>
      <c r="D191" s="236" t="s">
        <v>2594</v>
      </c>
      <c r="E191" s="236" t="s">
        <v>2726</v>
      </c>
      <c r="F191" s="220" t="s">
        <v>1471</v>
      </c>
      <c r="G191" s="220" t="s">
        <v>1471</v>
      </c>
      <c r="H191" s="220" t="s">
        <v>2687</v>
      </c>
      <c r="I191" s="220" t="s">
        <v>1172</v>
      </c>
      <c r="J191" s="261">
        <v>2099859</v>
      </c>
      <c r="K191" s="220" t="s">
        <v>2536</v>
      </c>
      <c r="Q191" s="220"/>
      <c r="AH191" s="235"/>
    </row>
    <row r="192" spans="2:34" ht="28" x14ac:dyDescent="0.35">
      <c r="B192" s="327"/>
      <c r="C192" s="17" t="s">
        <v>2637</v>
      </c>
      <c r="D192" s="236" t="s">
        <v>2595</v>
      </c>
      <c r="E192" s="236" t="s">
        <v>2715</v>
      </c>
      <c r="F192" s="220" t="s">
        <v>2536</v>
      </c>
      <c r="G192" s="220" t="s">
        <v>2536</v>
      </c>
      <c r="I192" s="220" t="s">
        <v>1172</v>
      </c>
      <c r="J192" s="261">
        <v>1870000</v>
      </c>
      <c r="K192" s="220" t="s">
        <v>2536</v>
      </c>
      <c r="Q192" s="220"/>
      <c r="AH192" s="235"/>
    </row>
    <row r="193" spans="2:34" ht="28" x14ac:dyDescent="0.35">
      <c r="B193" s="327"/>
      <c r="C193" s="17" t="s">
        <v>2637</v>
      </c>
      <c r="D193" s="236" t="s">
        <v>2594</v>
      </c>
      <c r="E193" s="236" t="s">
        <v>2709</v>
      </c>
      <c r="F193" s="220" t="s">
        <v>2536</v>
      </c>
      <c r="G193" s="220" t="s">
        <v>2536</v>
      </c>
      <c r="I193" s="220" t="s">
        <v>1172</v>
      </c>
      <c r="J193" s="261">
        <v>1800000</v>
      </c>
      <c r="K193" s="220" t="s">
        <v>2536</v>
      </c>
      <c r="Q193" s="220"/>
      <c r="AH193" s="235"/>
    </row>
    <row r="194" spans="2:34" ht="42" x14ac:dyDescent="0.35">
      <c r="B194" s="327"/>
      <c r="C194" s="17" t="s">
        <v>2646</v>
      </c>
      <c r="D194" s="236" t="s">
        <v>2594</v>
      </c>
      <c r="E194" s="236" t="s">
        <v>2712</v>
      </c>
      <c r="F194" s="220" t="s">
        <v>2536</v>
      </c>
      <c r="G194" s="220" t="s">
        <v>2536</v>
      </c>
      <c r="I194" s="220" t="s">
        <v>1172</v>
      </c>
      <c r="J194" s="261">
        <v>1757016</v>
      </c>
      <c r="K194" s="220" t="s">
        <v>2536</v>
      </c>
      <c r="Q194" s="220"/>
      <c r="AH194" s="235"/>
    </row>
    <row r="195" spans="2:34" ht="42" x14ac:dyDescent="0.35">
      <c r="B195" s="327"/>
      <c r="C195" s="17" t="s">
        <v>2644</v>
      </c>
      <c r="D195" s="236" t="s">
        <v>2595</v>
      </c>
      <c r="E195" s="236" t="s">
        <v>2711</v>
      </c>
      <c r="F195" s="220" t="s">
        <v>2536</v>
      </c>
      <c r="G195" s="220" t="s">
        <v>2536</v>
      </c>
      <c r="I195" s="220" t="s">
        <v>1172</v>
      </c>
      <c r="J195" s="261">
        <v>1539000</v>
      </c>
      <c r="K195" s="220" t="s">
        <v>2536</v>
      </c>
      <c r="Q195" s="220"/>
      <c r="AH195" s="235"/>
    </row>
    <row r="196" spans="2:34" ht="70" x14ac:dyDescent="0.35">
      <c r="B196" s="327"/>
      <c r="C196" s="17" t="s">
        <v>2647</v>
      </c>
      <c r="D196" s="236" t="s">
        <v>2594</v>
      </c>
      <c r="E196" s="236" t="s">
        <v>2726</v>
      </c>
      <c r="F196" s="220" t="s">
        <v>2536</v>
      </c>
      <c r="G196" s="220" t="s">
        <v>2536</v>
      </c>
      <c r="I196" s="220" t="s">
        <v>1172</v>
      </c>
      <c r="J196" s="261">
        <v>1537490</v>
      </c>
      <c r="K196" s="220" t="s">
        <v>2536</v>
      </c>
      <c r="Q196" s="220"/>
      <c r="AH196" s="235"/>
    </row>
    <row r="197" spans="2:34" ht="42" x14ac:dyDescent="0.35">
      <c r="B197" s="327"/>
      <c r="C197" s="17" t="s">
        <v>2641</v>
      </c>
      <c r="D197" s="236" t="s">
        <v>2595</v>
      </c>
      <c r="E197" s="236" t="s">
        <v>2715</v>
      </c>
      <c r="F197" s="220" t="s">
        <v>2536</v>
      </c>
      <c r="G197" s="220" t="s">
        <v>2536</v>
      </c>
      <c r="I197" s="220" t="s">
        <v>1172</v>
      </c>
      <c r="J197" s="261">
        <v>1500000</v>
      </c>
      <c r="K197" s="220" t="s">
        <v>2536</v>
      </c>
      <c r="Q197" s="220"/>
      <c r="AH197" s="235"/>
    </row>
    <row r="198" spans="2:34" ht="42" x14ac:dyDescent="0.35">
      <c r="B198" s="327"/>
      <c r="C198" s="17" t="s">
        <v>2641</v>
      </c>
      <c r="D198" s="236" t="s">
        <v>2594</v>
      </c>
      <c r="E198" s="236" t="s">
        <v>2726</v>
      </c>
      <c r="F198" s="220" t="s">
        <v>2536</v>
      </c>
      <c r="G198" s="220" t="s">
        <v>2536</v>
      </c>
      <c r="I198" s="220" t="s">
        <v>1172</v>
      </c>
      <c r="J198" s="261">
        <v>1375737</v>
      </c>
      <c r="K198" s="220" t="s">
        <v>2536</v>
      </c>
      <c r="Q198" s="220"/>
      <c r="AH198" s="235"/>
    </row>
    <row r="199" spans="2:34" ht="28" x14ac:dyDescent="0.35">
      <c r="B199" s="327"/>
      <c r="C199" s="17" t="s">
        <v>2641</v>
      </c>
      <c r="D199" s="236" t="s">
        <v>2594</v>
      </c>
      <c r="E199" s="236" t="s">
        <v>2714</v>
      </c>
      <c r="F199" s="220" t="s">
        <v>2536</v>
      </c>
      <c r="G199" s="220" t="s">
        <v>2536</v>
      </c>
      <c r="I199" s="220" t="s">
        <v>1172</v>
      </c>
      <c r="J199" s="261">
        <v>1320807</v>
      </c>
      <c r="K199" s="220" t="s">
        <v>2536</v>
      </c>
      <c r="Q199" s="220"/>
      <c r="AH199" s="235"/>
    </row>
    <row r="200" spans="2:34" ht="28" x14ac:dyDescent="0.35">
      <c r="B200" s="327"/>
      <c r="C200" s="17" t="s">
        <v>2675</v>
      </c>
      <c r="D200" s="236" t="s">
        <v>2595</v>
      </c>
      <c r="E200" s="236" t="s">
        <v>2717</v>
      </c>
      <c r="F200" s="220" t="s">
        <v>2536</v>
      </c>
      <c r="G200" s="220" t="s">
        <v>2536</v>
      </c>
      <c r="I200" s="220" t="s">
        <v>1172</v>
      </c>
      <c r="J200" s="261">
        <v>1200000</v>
      </c>
      <c r="K200" s="220" t="s">
        <v>2536</v>
      </c>
      <c r="Q200" s="220"/>
      <c r="AH200" s="235"/>
    </row>
    <row r="201" spans="2:34" ht="42" x14ac:dyDescent="0.35">
      <c r="B201" s="327"/>
      <c r="C201" s="17" t="s">
        <v>2633</v>
      </c>
      <c r="D201" s="236" t="s">
        <v>2595</v>
      </c>
      <c r="E201" s="236" t="s">
        <v>2715</v>
      </c>
      <c r="F201" s="220" t="s">
        <v>2536</v>
      </c>
      <c r="G201" s="220" t="s">
        <v>2536</v>
      </c>
      <c r="I201" s="220" t="s">
        <v>1172</v>
      </c>
      <c r="J201" s="261">
        <v>1170000</v>
      </c>
      <c r="K201" s="220" t="s">
        <v>2536</v>
      </c>
      <c r="Q201" s="220"/>
      <c r="AH201" s="235"/>
    </row>
    <row r="202" spans="2:34" ht="70" x14ac:dyDescent="0.35">
      <c r="B202" s="327"/>
      <c r="C202" s="17" t="s">
        <v>2641</v>
      </c>
      <c r="D202" s="236" t="s">
        <v>2595</v>
      </c>
      <c r="E202" s="236" t="s">
        <v>2711</v>
      </c>
      <c r="F202" s="220" t="s">
        <v>2536</v>
      </c>
      <c r="G202" s="220" t="s">
        <v>2536</v>
      </c>
      <c r="I202" s="220" t="s">
        <v>1172</v>
      </c>
      <c r="J202" s="261">
        <v>1123230</v>
      </c>
      <c r="K202" s="220" t="s">
        <v>2536</v>
      </c>
      <c r="Q202" s="220"/>
      <c r="AH202" s="235"/>
    </row>
    <row r="203" spans="2:34" ht="42" x14ac:dyDescent="0.35">
      <c r="B203" s="327"/>
      <c r="C203" s="17" t="s">
        <v>2635</v>
      </c>
      <c r="D203" s="236" t="s">
        <v>2595</v>
      </c>
      <c r="E203" s="236" t="s">
        <v>2715</v>
      </c>
      <c r="F203" s="220" t="s">
        <v>2536</v>
      </c>
      <c r="G203" s="220" t="s">
        <v>2536</v>
      </c>
      <c r="I203" s="220" t="s">
        <v>1172</v>
      </c>
      <c r="J203" s="261">
        <v>910000</v>
      </c>
      <c r="K203" s="220" t="s">
        <v>2536</v>
      </c>
      <c r="Q203" s="220"/>
      <c r="AH203" s="235"/>
    </row>
    <row r="204" spans="2:34" ht="42" x14ac:dyDescent="0.35">
      <c r="B204" s="327"/>
      <c r="C204" s="17" t="s">
        <v>2632</v>
      </c>
      <c r="D204" s="236" t="s">
        <v>2595</v>
      </c>
      <c r="E204" s="236" t="s">
        <v>2715</v>
      </c>
      <c r="F204" s="220" t="s">
        <v>2536</v>
      </c>
      <c r="G204" s="220" t="s">
        <v>2536</v>
      </c>
      <c r="I204" s="220" t="s">
        <v>1172</v>
      </c>
      <c r="J204" s="261">
        <v>750000</v>
      </c>
      <c r="K204" s="220" t="s">
        <v>2536</v>
      </c>
      <c r="Q204" s="220"/>
      <c r="AH204" s="235"/>
    </row>
    <row r="205" spans="2:34" ht="28" x14ac:dyDescent="0.35">
      <c r="B205" s="327"/>
      <c r="C205" s="17" t="s">
        <v>2634</v>
      </c>
      <c r="D205" s="236" t="s">
        <v>2595</v>
      </c>
      <c r="E205" s="236" t="s">
        <v>2715</v>
      </c>
      <c r="F205" s="220" t="s">
        <v>2536</v>
      </c>
      <c r="G205" s="220" t="s">
        <v>2536</v>
      </c>
      <c r="I205" s="220" t="s">
        <v>1172</v>
      </c>
      <c r="J205" s="261">
        <v>700000</v>
      </c>
      <c r="K205" s="220" t="s">
        <v>2536</v>
      </c>
      <c r="Q205" s="220"/>
      <c r="AH205" s="235"/>
    </row>
    <row r="206" spans="2:34" ht="42" x14ac:dyDescent="0.35">
      <c r="B206" s="327"/>
      <c r="C206" s="17" t="s">
        <v>2636</v>
      </c>
      <c r="D206" s="236" t="s">
        <v>2595</v>
      </c>
      <c r="E206" s="236" t="s">
        <v>2715</v>
      </c>
      <c r="F206" s="220" t="s">
        <v>2536</v>
      </c>
      <c r="G206" s="220" t="s">
        <v>2536</v>
      </c>
      <c r="I206" s="220" t="s">
        <v>1172</v>
      </c>
      <c r="J206" s="261">
        <v>680000</v>
      </c>
      <c r="K206" s="220" t="s">
        <v>2536</v>
      </c>
      <c r="Q206" s="220"/>
      <c r="AH206" s="235"/>
    </row>
    <row r="207" spans="2:34" ht="42" x14ac:dyDescent="0.35">
      <c r="B207" s="327"/>
      <c r="C207" s="17" t="s">
        <v>2605</v>
      </c>
      <c r="D207" s="236" t="s">
        <v>2594</v>
      </c>
      <c r="E207" s="236" t="s">
        <v>2714</v>
      </c>
      <c r="F207" s="220" t="s">
        <v>1471</v>
      </c>
      <c r="G207" s="220" t="s">
        <v>1471</v>
      </c>
      <c r="H207" s="220" t="s">
        <v>2684</v>
      </c>
      <c r="I207" s="220" t="s">
        <v>1172</v>
      </c>
      <c r="J207" s="261">
        <v>609596</v>
      </c>
      <c r="K207" s="220" t="s">
        <v>2536</v>
      </c>
      <c r="Q207" s="220"/>
      <c r="AH207" s="235"/>
    </row>
    <row r="208" spans="2:34" ht="70" x14ac:dyDescent="0.35">
      <c r="B208" s="327"/>
      <c r="C208" s="17" t="s">
        <v>2607</v>
      </c>
      <c r="D208" s="236" t="s">
        <v>2594</v>
      </c>
      <c r="E208" s="236" t="s">
        <v>2726</v>
      </c>
      <c r="F208" s="220" t="s">
        <v>1471</v>
      </c>
      <c r="G208" s="220" t="s">
        <v>1471</v>
      </c>
      <c r="H208" s="220" t="s">
        <v>2686</v>
      </c>
      <c r="I208" s="220" t="s">
        <v>1172</v>
      </c>
      <c r="J208" s="261">
        <v>583740</v>
      </c>
      <c r="K208" s="220" t="s">
        <v>2536</v>
      </c>
      <c r="Q208" s="220"/>
      <c r="AH208" s="235"/>
    </row>
    <row r="209" spans="2:34" ht="42" x14ac:dyDescent="0.35">
      <c r="B209" s="327"/>
      <c r="C209" s="17" t="s">
        <v>2640</v>
      </c>
      <c r="D209" s="236" t="s">
        <v>2594</v>
      </c>
      <c r="E209" s="236" t="s">
        <v>2726</v>
      </c>
      <c r="F209" s="220" t="s">
        <v>2536</v>
      </c>
      <c r="G209" s="220" t="s">
        <v>2536</v>
      </c>
      <c r="I209" s="220" t="s">
        <v>1172</v>
      </c>
      <c r="J209" s="261">
        <v>571935</v>
      </c>
      <c r="K209" s="220" t="s">
        <v>2536</v>
      </c>
      <c r="Q209" s="220"/>
      <c r="AH209" s="235"/>
    </row>
    <row r="210" spans="2:34" ht="28" x14ac:dyDescent="0.35">
      <c r="B210" s="327"/>
      <c r="C210" s="17" t="s">
        <v>2644</v>
      </c>
      <c r="D210" s="236" t="s">
        <v>2594</v>
      </c>
      <c r="E210" s="236" t="s">
        <v>2714</v>
      </c>
      <c r="F210" s="220" t="s">
        <v>2536</v>
      </c>
      <c r="G210" s="220" t="s">
        <v>2536</v>
      </c>
      <c r="I210" s="220" t="s">
        <v>1172</v>
      </c>
      <c r="J210" s="261">
        <v>570675</v>
      </c>
      <c r="K210" s="220" t="s">
        <v>2536</v>
      </c>
      <c r="Q210" s="220"/>
      <c r="AH210" s="235"/>
    </row>
    <row r="211" spans="2:34" ht="28" x14ac:dyDescent="0.35">
      <c r="B211" s="327"/>
      <c r="C211" s="17" t="s">
        <v>2639</v>
      </c>
      <c r="D211" s="236" t="s">
        <v>2595</v>
      </c>
      <c r="E211" s="236" t="s">
        <v>2715</v>
      </c>
      <c r="F211" s="220" t="s">
        <v>2536</v>
      </c>
      <c r="G211" s="220" t="s">
        <v>2536</v>
      </c>
      <c r="I211" s="220" t="s">
        <v>1172</v>
      </c>
      <c r="J211" s="261">
        <v>440000</v>
      </c>
      <c r="K211" s="220" t="s">
        <v>2536</v>
      </c>
      <c r="Q211" s="220"/>
      <c r="AH211" s="235"/>
    </row>
    <row r="212" spans="2:34" ht="70" x14ac:dyDescent="0.35">
      <c r="B212" s="327"/>
      <c r="C212" s="17" t="s">
        <v>2643</v>
      </c>
      <c r="D212" s="236" t="s">
        <v>2596</v>
      </c>
      <c r="E212" s="236" t="s">
        <v>2698</v>
      </c>
      <c r="F212" s="220" t="s">
        <v>2536</v>
      </c>
      <c r="G212" s="220" t="s">
        <v>2536</v>
      </c>
      <c r="I212" s="220" t="s">
        <v>1172</v>
      </c>
      <c r="J212" s="261">
        <v>433165</v>
      </c>
      <c r="K212" s="220" t="s">
        <v>2536</v>
      </c>
      <c r="Q212" s="220"/>
      <c r="AH212" s="235"/>
    </row>
    <row r="213" spans="2:34" ht="42" x14ac:dyDescent="0.35">
      <c r="B213" s="327"/>
      <c r="C213" s="17" t="s">
        <v>2611</v>
      </c>
      <c r="D213" s="236" t="s">
        <v>2594</v>
      </c>
      <c r="E213" s="236" t="s">
        <v>2712</v>
      </c>
      <c r="F213" s="220" t="s">
        <v>2536</v>
      </c>
      <c r="G213" s="220" t="s">
        <v>2536</v>
      </c>
      <c r="I213" s="220" t="s">
        <v>1172</v>
      </c>
      <c r="J213" s="261">
        <v>384848</v>
      </c>
      <c r="K213" s="220" t="s">
        <v>2536</v>
      </c>
      <c r="Q213" s="220"/>
      <c r="AH213" s="235"/>
    </row>
    <row r="214" spans="2:34" ht="42" x14ac:dyDescent="0.35">
      <c r="B214" s="327"/>
      <c r="C214" s="17" t="s">
        <v>2646</v>
      </c>
      <c r="D214" s="236" t="s">
        <v>2595</v>
      </c>
      <c r="E214" s="236" t="s">
        <v>2715</v>
      </c>
      <c r="F214" s="220" t="s">
        <v>2536</v>
      </c>
      <c r="G214" s="220" t="s">
        <v>2536</v>
      </c>
      <c r="I214" s="220" t="s">
        <v>1172</v>
      </c>
      <c r="J214" s="261">
        <v>360000</v>
      </c>
      <c r="K214" s="220" t="s">
        <v>2536</v>
      </c>
      <c r="Q214" s="220"/>
      <c r="AH214" s="235"/>
    </row>
    <row r="215" spans="2:34" ht="42" x14ac:dyDescent="0.35">
      <c r="B215" s="327"/>
      <c r="C215" s="17" t="s">
        <v>2605</v>
      </c>
      <c r="D215" s="236" t="s">
        <v>2594</v>
      </c>
      <c r="E215" s="236" t="s">
        <v>2726</v>
      </c>
      <c r="F215" s="220" t="s">
        <v>2536</v>
      </c>
      <c r="G215" s="220" t="s">
        <v>2536</v>
      </c>
      <c r="I215" s="220" t="s">
        <v>1172</v>
      </c>
      <c r="J215" s="261">
        <v>241213</v>
      </c>
      <c r="K215" s="220" t="s">
        <v>2536</v>
      </c>
      <c r="Q215" s="220"/>
      <c r="AH215" s="235"/>
    </row>
    <row r="216" spans="2:34" ht="28" x14ac:dyDescent="0.35">
      <c r="B216" s="327"/>
      <c r="C216" s="17" t="s">
        <v>2639</v>
      </c>
      <c r="D216" s="236" t="s">
        <v>2595</v>
      </c>
      <c r="E216" s="236" t="s">
        <v>2711</v>
      </c>
      <c r="F216" s="220" t="s">
        <v>2536</v>
      </c>
      <c r="G216" s="220" t="s">
        <v>2536</v>
      </c>
      <c r="I216" s="220" t="s">
        <v>1172</v>
      </c>
      <c r="J216" s="261">
        <v>225000</v>
      </c>
      <c r="K216" s="220" t="s">
        <v>2536</v>
      </c>
      <c r="Q216" s="220"/>
      <c r="AH216" s="235"/>
    </row>
    <row r="217" spans="2:34" ht="28" x14ac:dyDescent="0.35">
      <c r="B217" s="327"/>
      <c r="C217" s="17" t="s">
        <v>2643</v>
      </c>
      <c r="D217" s="236" t="s">
        <v>2595</v>
      </c>
      <c r="E217" s="236" t="s">
        <v>2715</v>
      </c>
      <c r="F217" s="220" t="s">
        <v>2536</v>
      </c>
      <c r="G217" s="220" t="s">
        <v>2536</v>
      </c>
      <c r="I217" s="220" t="s">
        <v>1172</v>
      </c>
      <c r="J217" s="261">
        <v>200000</v>
      </c>
      <c r="K217" s="220" t="s">
        <v>2536</v>
      </c>
      <c r="Q217" s="220"/>
      <c r="AH217" s="235"/>
    </row>
    <row r="218" spans="2:34" ht="42" x14ac:dyDescent="0.35">
      <c r="B218" s="327"/>
      <c r="C218" s="17" t="s">
        <v>2642</v>
      </c>
      <c r="D218" s="236" t="s">
        <v>2594</v>
      </c>
      <c r="E218" s="236" t="s">
        <v>2726</v>
      </c>
      <c r="F218" s="220" t="s">
        <v>2536</v>
      </c>
      <c r="G218" s="220" t="s">
        <v>2536</v>
      </c>
      <c r="I218" s="220" t="s">
        <v>1172</v>
      </c>
      <c r="J218" s="261">
        <v>199662</v>
      </c>
      <c r="K218" s="220" t="s">
        <v>2536</v>
      </c>
      <c r="Q218" s="220"/>
      <c r="AH218" s="235"/>
    </row>
    <row r="219" spans="2:34" ht="70" x14ac:dyDescent="0.35">
      <c r="B219" s="327"/>
      <c r="C219" s="71" t="s">
        <v>2601</v>
      </c>
      <c r="D219" s="236" t="s">
        <v>2595</v>
      </c>
      <c r="E219" s="236" t="s">
        <v>2719</v>
      </c>
      <c r="F219" s="220" t="s">
        <v>2536</v>
      </c>
      <c r="G219" s="220" t="s">
        <v>2536</v>
      </c>
      <c r="I219" s="220" t="s">
        <v>1172</v>
      </c>
      <c r="J219" s="261">
        <v>150000</v>
      </c>
      <c r="K219" s="220" t="s">
        <v>2536</v>
      </c>
      <c r="Q219" s="220"/>
      <c r="AH219" s="235"/>
    </row>
    <row r="220" spans="2:34" ht="42" x14ac:dyDescent="0.35">
      <c r="B220" s="327"/>
      <c r="C220" s="17" t="s">
        <v>2638</v>
      </c>
      <c r="D220" s="236" t="s">
        <v>2595</v>
      </c>
      <c r="E220" s="236" t="s">
        <v>2719</v>
      </c>
      <c r="F220" s="220" t="s">
        <v>2536</v>
      </c>
      <c r="G220" s="220" t="s">
        <v>2536</v>
      </c>
      <c r="I220" s="220" t="s">
        <v>1172</v>
      </c>
      <c r="J220" s="261">
        <v>75000</v>
      </c>
      <c r="K220" s="220" t="s">
        <v>2536</v>
      </c>
      <c r="Q220" s="220"/>
      <c r="AH220" s="235"/>
    </row>
    <row r="221" spans="2:34" ht="16" x14ac:dyDescent="0.35">
      <c r="B221" s="327"/>
      <c r="C221" s="17" t="s">
        <v>2639</v>
      </c>
      <c r="D221" s="236" t="s">
        <v>2595</v>
      </c>
      <c r="E221" s="236" t="s">
        <v>2719</v>
      </c>
      <c r="F221" s="220" t="s">
        <v>2536</v>
      </c>
      <c r="G221" s="220" t="s">
        <v>2536</v>
      </c>
      <c r="I221" s="220" t="s">
        <v>1172</v>
      </c>
      <c r="J221" s="261">
        <v>75000</v>
      </c>
      <c r="K221" s="220" t="s">
        <v>2536</v>
      </c>
      <c r="Q221" s="220"/>
      <c r="AH221" s="235"/>
    </row>
    <row r="222" spans="2:34" ht="16" x14ac:dyDescent="0.35">
      <c r="B222" s="327"/>
      <c r="C222" s="17" t="s">
        <v>2645</v>
      </c>
      <c r="D222" s="236" t="s">
        <v>2595</v>
      </c>
      <c r="E222" s="236" t="s">
        <v>2715</v>
      </c>
      <c r="F222" s="220" t="s">
        <v>2536</v>
      </c>
      <c r="G222" s="220" t="s">
        <v>2536</v>
      </c>
      <c r="I222" s="220" t="s">
        <v>1172</v>
      </c>
      <c r="J222" s="261">
        <v>50000</v>
      </c>
      <c r="K222" s="220" t="s">
        <v>2536</v>
      </c>
      <c r="Q222" s="220"/>
      <c r="AH222" s="235"/>
    </row>
    <row r="223" spans="2:34" ht="16" x14ac:dyDescent="0.35">
      <c r="B223" s="327"/>
      <c r="C223" s="17" t="s">
        <v>2640</v>
      </c>
      <c r="D223" s="236" t="s">
        <v>2595</v>
      </c>
      <c r="E223" s="236" t="s">
        <v>2715</v>
      </c>
      <c r="F223" s="220" t="s">
        <v>2536</v>
      </c>
      <c r="G223" s="220" t="s">
        <v>2536</v>
      </c>
      <c r="I223" s="220" t="s">
        <v>1172</v>
      </c>
      <c r="J223" s="261">
        <v>20000</v>
      </c>
      <c r="K223" s="220" t="s">
        <v>2536</v>
      </c>
      <c r="Q223" s="220"/>
      <c r="AH223" s="235"/>
    </row>
    <row r="224" spans="2:34" ht="16" x14ac:dyDescent="0.35">
      <c r="B224" s="327"/>
      <c r="C224" s="17" t="s">
        <v>2612</v>
      </c>
      <c r="D224" s="236" t="s">
        <v>2596</v>
      </c>
      <c r="E224" s="236" t="s">
        <v>2698</v>
      </c>
      <c r="F224" s="220" t="s">
        <v>2536</v>
      </c>
      <c r="G224" s="220" t="s">
        <v>2536</v>
      </c>
      <c r="I224" s="220" t="s">
        <v>1172</v>
      </c>
      <c r="J224" s="261">
        <v>7646</v>
      </c>
      <c r="K224" s="220" t="s">
        <v>2536</v>
      </c>
      <c r="Q224" s="220"/>
      <c r="AH224" s="235"/>
    </row>
    <row r="225" spans="2:34" ht="16" x14ac:dyDescent="0.35">
      <c r="B225" s="327"/>
      <c r="C225" s="17" t="s">
        <v>2635</v>
      </c>
      <c r="D225" s="236" t="s">
        <v>2594</v>
      </c>
      <c r="E225" s="236" t="s">
        <v>2726</v>
      </c>
      <c r="F225" s="220" t="s">
        <v>2536</v>
      </c>
      <c r="G225" s="220" t="s">
        <v>2536</v>
      </c>
      <c r="I225" s="220" t="s">
        <v>1172</v>
      </c>
      <c r="J225" s="261">
        <v>-89909</v>
      </c>
      <c r="K225" s="220" t="s">
        <v>2536</v>
      </c>
      <c r="Q225" s="220"/>
      <c r="AH225" s="235"/>
    </row>
    <row r="226" spans="2:34" ht="14.5" thickBot="1" x14ac:dyDescent="0.4">
      <c r="G226" s="237"/>
    </row>
    <row r="227" spans="2:34" ht="16.5" thickBot="1" x14ac:dyDescent="0.45">
      <c r="G227" s="237"/>
      <c r="I227" s="240" t="s">
        <v>2537</v>
      </c>
      <c r="J227" s="242"/>
      <c r="K227" s="262">
        <f>SUMIF(Table10[Devise de déclaration],"USD",Table10[Valeur de revenus])+(IFERROR(SUMIF(Table10[Devise de déclaration],"&lt;&gt;USD",Table10[Valeur de revenus])/'Partie 1 - Présentation'!$E$51,0))</f>
        <v>350864389.7950626</v>
      </c>
    </row>
    <row r="228" spans="2:34" ht="16.5" thickBot="1" x14ac:dyDescent="0.45">
      <c r="G228" s="237"/>
      <c r="I228" s="242"/>
      <c r="J228" s="311"/>
      <c r="K228" s="312"/>
    </row>
    <row r="229" spans="2:34" ht="16.5" thickBot="1" x14ac:dyDescent="0.45">
      <c r="G229" s="237"/>
      <c r="I229" s="240" t="str">
        <f>"Total en "&amp;'Partie 1 - Présentation'!$E$50</f>
        <v>Total en XOF</v>
      </c>
      <c r="J229" s="242"/>
      <c r="K229" s="262">
        <f>IF('Partie 1 - Présentation'!$E$50="USD",0,SUMIF(Table10[Devise de déclaration],'Partie 1 - Présentation'!$E$50,Table10[Valeur de revenus]))+(IFERROR(SUMIF(Table10[Devise de déclaration],"USD",Table10[Valeur de revenus])*'Partie 1 - Présentation'!$E$51,0))</f>
        <v>194816399840.53912</v>
      </c>
    </row>
    <row r="230" spans="2:34" ht="16" x14ac:dyDescent="0.4">
      <c r="G230" s="237"/>
      <c r="I230" s="311"/>
      <c r="J230" s="311"/>
      <c r="K230" s="312"/>
    </row>
    <row r="231" spans="2:34" x14ac:dyDescent="0.35">
      <c r="C231" s="220" t="s">
        <v>1464</v>
      </c>
    </row>
    <row r="232" spans="2:34" ht="22.5" x14ac:dyDescent="0.35">
      <c r="C232" s="244" t="s">
        <v>2359</v>
      </c>
      <c r="D232" s="232"/>
      <c r="E232" s="232"/>
      <c r="F232" s="232"/>
      <c r="G232" s="232"/>
      <c r="H232" s="232"/>
      <c r="I232" s="232"/>
      <c r="J232" s="232"/>
      <c r="K232" s="232"/>
    </row>
    <row r="233" spans="2:34" x14ac:dyDescent="0.35">
      <c r="C233" s="245" t="s">
        <v>2375</v>
      </c>
      <c r="D233" s="246"/>
      <c r="E233" s="246"/>
      <c r="F233" s="246"/>
      <c r="G233" s="247"/>
      <c r="H233" s="246"/>
      <c r="I233" s="337">
        <v>4633866451</v>
      </c>
      <c r="J233" s="337">
        <v>133102896310</v>
      </c>
      <c r="K233" s="246"/>
    </row>
    <row r="234" spans="2:34" x14ac:dyDescent="0.35">
      <c r="C234" s="245"/>
      <c r="D234" s="246"/>
      <c r="E234" s="246"/>
      <c r="F234" s="246"/>
      <c r="G234" s="247"/>
      <c r="H234" s="246"/>
      <c r="I234" s="337">
        <v>11314484377</v>
      </c>
      <c r="J234" s="337">
        <v>76213525896</v>
      </c>
      <c r="K234" s="246"/>
    </row>
    <row r="235" spans="2:34" x14ac:dyDescent="0.35">
      <c r="C235" s="245" t="s">
        <v>2376</v>
      </c>
      <c r="D235" s="383">
        <f>SUM(K229+I233+I234)</f>
        <v>210764750668.53912</v>
      </c>
      <c r="E235" s="384"/>
      <c r="F235" s="384"/>
      <c r="G235" s="384"/>
      <c r="H235" s="384"/>
      <c r="I235" s="384"/>
      <c r="J235" s="384"/>
      <c r="K235" s="384"/>
    </row>
    <row r="236" spans="2:34" x14ac:dyDescent="0.35">
      <c r="C236" s="245" t="s">
        <v>2376</v>
      </c>
      <c r="D236" s="385">
        <f>SUM(J233:J234)</f>
        <v>209316422206</v>
      </c>
      <c r="E236" s="384"/>
      <c r="F236" s="384"/>
      <c r="G236" s="384"/>
      <c r="H236" s="384"/>
      <c r="I236" s="384"/>
      <c r="J236" s="384"/>
      <c r="K236" s="384"/>
    </row>
    <row r="237" spans="2:34" x14ac:dyDescent="0.35">
      <c r="C237" s="245" t="s">
        <v>2376</v>
      </c>
      <c r="D237" s="384" t="s">
        <v>2365</v>
      </c>
      <c r="E237" s="384"/>
      <c r="F237" s="384"/>
      <c r="G237" s="384"/>
      <c r="H237" s="384"/>
      <c r="I237" s="384"/>
      <c r="J237" s="384"/>
      <c r="K237" s="384"/>
    </row>
    <row r="238" spans="2:34" x14ac:dyDescent="0.35">
      <c r="C238" s="245" t="s">
        <v>2376</v>
      </c>
      <c r="D238" s="384" t="s">
        <v>2365</v>
      </c>
      <c r="E238" s="384"/>
      <c r="F238" s="384"/>
      <c r="G238" s="384"/>
      <c r="H238" s="384"/>
      <c r="I238" s="384"/>
      <c r="J238" s="384"/>
      <c r="K238" s="384"/>
    </row>
    <row r="239" spans="2:34" x14ac:dyDescent="0.35">
      <c r="C239" s="245" t="s">
        <v>2376</v>
      </c>
      <c r="D239" s="246" t="s">
        <v>2075</v>
      </c>
      <c r="E239" s="246"/>
      <c r="F239" s="246"/>
      <c r="G239" s="247"/>
      <c r="H239" s="246"/>
      <c r="I239" s="246"/>
      <c r="J239" s="246"/>
      <c r="K239" s="246"/>
    </row>
    <row r="240" spans="2:34" x14ac:dyDescent="0.35">
      <c r="C240" s="245"/>
      <c r="D240" s="246"/>
      <c r="E240" s="246"/>
      <c r="F240" s="246"/>
      <c r="G240" s="247"/>
      <c r="H240" s="246"/>
      <c r="I240" s="246"/>
      <c r="J240" s="246"/>
      <c r="K240" s="246"/>
    </row>
    <row r="241" spans="3:16" ht="16.5" thickBot="1" x14ac:dyDescent="0.4">
      <c r="C241" s="62"/>
      <c r="D241" s="62"/>
      <c r="E241" s="62"/>
      <c r="F241" s="62"/>
      <c r="G241" s="62"/>
      <c r="H241" s="62"/>
      <c r="I241" s="62"/>
      <c r="J241" s="62"/>
      <c r="K241" s="62"/>
    </row>
    <row r="243" spans="3:16" ht="16.5" thickBot="1" x14ac:dyDescent="0.45">
      <c r="C243" s="360" t="s">
        <v>2168</v>
      </c>
      <c r="D243" s="360"/>
      <c r="E243" s="360"/>
      <c r="F243" s="360"/>
      <c r="G243" s="360"/>
      <c r="H243" s="360"/>
      <c r="I243" s="360"/>
      <c r="J243" s="360"/>
      <c r="K243" s="360"/>
      <c r="L243" s="263"/>
      <c r="M243" s="263"/>
      <c r="N243" s="263"/>
      <c r="O243" s="263"/>
    </row>
    <row r="244" spans="3:16" ht="16.5" thickBot="1" x14ac:dyDescent="0.45">
      <c r="C244" s="345" t="s">
        <v>2169</v>
      </c>
      <c r="D244" s="345"/>
      <c r="E244" s="345"/>
      <c r="F244" s="345"/>
      <c r="G244" s="345"/>
      <c r="H244" s="345"/>
      <c r="I244" s="345"/>
      <c r="J244" s="345"/>
      <c r="K244" s="345"/>
      <c r="L244" s="264"/>
      <c r="M244" s="264"/>
      <c r="N244" s="264"/>
      <c r="O244" s="264"/>
    </row>
    <row r="245" spans="3:16" ht="16.5" thickBot="1" x14ac:dyDescent="0.45">
      <c r="C245" s="345" t="s">
        <v>2170</v>
      </c>
      <c r="D245" s="345"/>
      <c r="E245" s="345"/>
      <c r="F245" s="345"/>
      <c r="G245" s="345"/>
      <c r="H245" s="345"/>
      <c r="I245" s="345"/>
      <c r="J245" s="345"/>
      <c r="K245" s="345"/>
      <c r="L245" s="265"/>
      <c r="M245" s="265"/>
      <c r="N245" s="265"/>
      <c r="O245" s="265"/>
    </row>
    <row r="246" spans="3:16" ht="16" x14ac:dyDescent="0.4">
      <c r="C246" s="382" t="s">
        <v>2171</v>
      </c>
      <c r="D246" s="382"/>
      <c r="E246" s="382"/>
      <c r="F246" s="382"/>
      <c r="G246" s="382"/>
      <c r="H246" s="382"/>
      <c r="I246" s="382"/>
      <c r="J246" s="382"/>
      <c r="K246" s="382"/>
      <c r="L246" s="266"/>
      <c r="M246" s="266"/>
      <c r="N246" s="266"/>
      <c r="O246" s="266"/>
    </row>
    <row r="247" spans="3:16" ht="16.5" thickBot="1" x14ac:dyDescent="0.4">
      <c r="C247" s="62"/>
      <c r="D247" s="62"/>
      <c r="E247" s="62"/>
      <c r="F247" s="62"/>
      <c r="G247" s="62"/>
      <c r="H247" s="62"/>
      <c r="I247" s="62"/>
      <c r="J247" s="62"/>
      <c r="K247" s="62"/>
    </row>
    <row r="248" spans="3:16" x14ac:dyDescent="0.35">
      <c r="C248" s="340" t="s">
        <v>2224</v>
      </c>
      <c r="D248" s="340"/>
      <c r="E248" s="340"/>
      <c r="F248" s="340"/>
      <c r="G248" s="340"/>
      <c r="H248" s="340"/>
      <c r="I248" s="340"/>
      <c r="J248" s="340"/>
      <c r="K248" s="340"/>
    </row>
    <row r="249" spans="3:16" x14ac:dyDescent="0.35">
      <c r="C249" s="207" t="s">
        <v>2377</v>
      </c>
      <c r="D249" s="207"/>
      <c r="E249" s="207"/>
      <c r="F249" s="207"/>
      <c r="G249" s="207"/>
      <c r="H249" s="207"/>
      <c r="I249" s="340"/>
      <c r="J249" s="340"/>
      <c r="K249" s="340"/>
    </row>
    <row r="255" spans="3:16" x14ac:dyDescent="0.35">
      <c r="P255" s="310"/>
    </row>
  </sheetData>
  <protectedRanges>
    <protectedRange algorithmName="SHA-512" hashValue="19r0bVvPR7yZA0UiYij7Tv1CBk3noIABvFePbLhCJ4nk3L6A+Fy+RdPPS3STf+a52x4pG2PQK4FAkXK9epnlIA==" saltValue="gQC4yrLvnbJqxYZ0KSEoZA==" spinCount="100000" sqref="I230 C226:D230 F226:G230 H15:H226 B15:D225" name="Government revenues_1"/>
    <protectedRange algorithmName="SHA-512" hashValue="19r0bVvPR7yZA0UiYij7Tv1CBk3noIABvFePbLhCJ4nk3L6A+Fy+RdPPS3STf+a52x4pG2PQK4FAkXK9epnlIA==" saltValue="gQC4yrLvnbJqxYZ0KSEoZA==" spinCount="100000" sqref="J227:J230 I15:I225" name="Government revenues_2"/>
  </protectedRanges>
  <mergeCells count="20">
    <mergeCell ref="C11:K11"/>
    <mergeCell ref="C13:K13"/>
    <mergeCell ref="C243:K243"/>
    <mergeCell ref="C244:K244"/>
    <mergeCell ref="I4:K8"/>
    <mergeCell ref="C9:K9"/>
    <mergeCell ref="C8:G8"/>
    <mergeCell ref="C3:F3"/>
    <mergeCell ref="C4:G4"/>
    <mergeCell ref="C5:G5"/>
    <mergeCell ref="C6:G6"/>
    <mergeCell ref="C7:G7"/>
    <mergeCell ref="D235:K235"/>
    <mergeCell ref="D236:K236"/>
    <mergeCell ref="D237:K237"/>
    <mergeCell ref="D238:K238"/>
    <mergeCell ref="I249:K249"/>
    <mergeCell ref="C245:K245"/>
    <mergeCell ref="C246:K246"/>
    <mergeCell ref="C248:K248"/>
  </mergeCells>
  <dataValidations xWindow="1173" yWindow="340" count="10">
    <dataValidation type="whole" allowBlank="1" showInputMessage="1" showErrorMessage="1" errorTitle="Veuillez ne pas modifier" error="Veuillez ne pas modifier ces cellules" sqref="C243:C246 I249:K249" xr:uid="{84E288A0-0C64-4EA5-B3F1-A0C36988EF21}">
      <formula1>444</formula1>
      <formula2>445</formula2>
    </dataValidation>
    <dataValidation allowBlank="1" showInputMessage="1" showErrorMessage="1" errorTitle="Veuillez ne pas modifier" error="Veuillez ne pas modifier ces cellules" sqref="C249:E249" xr:uid="{6CDBB645-7AA4-4D4A-B7C4-61A219494165}"/>
    <dataValidation allowBlank="1" showInputMessage="1" showErrorMessage="1" promptTitle="Volume en nature" prompt="Veuillez renseigner le volume en nature du flux de revenu, si applicable" sqref="L15:L225" xr:uid="{1D5AE22F-AB5D-4D93-B993-61812EEBA92A}"/>
    <dataValidation type="decimal" operator="notBetween" allowBlank="1" showInputMessage="1" showErrorMessage="1" errorTitle="Nombre" error="Veuillez inscrire un nombre dans cette cellule" promptTitle="Montant du flux de revenus" prompt="Veuillez inscrire le montant total réconcilié du flux de revenus comme reporté par le gouvernement, " sqref="J15:J225" xr:uid="{B058B2B4-C488-4729-80FF-3B4655C925BD}">
      <formula1>0.1</formula1>
      <formula2>0.2</formula2>
    </dataValidation>
    <dataValidation type="list" allowBlank="1" showInputMessage="1" showErrorMessage="1" promptTitle="Nom du flux de revenu" prompt="Veuillez saisir le nom des flux de revenus ici._x000a__x000a_Inclure uniquement les paiements effectués au nom des entreprises. NE PAS inclure les revenus au nom de particuliers, tels que PAYE, etc..." sqref="E15:E225" xr:uid="{C69BE60B-203D-4812-832B-B5DE0777B3FD}">
      <formula1>Revenue_stream_list</formula1>
    </dataValidation>
    <dataValidation type="list" allowBlank="1" showInputMessage="1" showErrorMessage="1" sqref="D15:D225" xr:uid="{4603F8C5-3A37-4702-9908-0313233E9BC5}">
      <formula1>Government_entities_list</formula1>
    </dataValidation>
    <dataValidation type="whole" errorStyle="warning" allowBlank="1" showInputMessage="1" showErrorMessage="1" errorTitle="Veuillez ne pas remplir" error="Ces cellules seront complétées automatiquement" sqref="K227 K229" xr:uid="{F2536F73-4BCF-4F6A-835B-3DE5266284A2}">
      <formula1>44444</formula1>
      <formula2>44445</formula2>
    </dataValidation>
    <dataValidation allowBlank="1" showInputMessage="1" showErrorMessage="1" promptTitle="Organisme gouvernmental destinat" prompt="Veuillez indiquer le nom de l'agence gouvernementale collectant le flux_x000a__x000a_Veuillez vous abstenir d'utiliser des acronymes et indiquez le nom complet" sqref="C15:C26 C183:C191" xr:uid="{C8D970E3-1348-4B6E-B93C-35789FACCDE2}"/>
    <dataValidation allowBlank="1" showInputMessage="1" showErrorMessage="1" promptTitle="Nom de l'entreprise" prompt="Saisissez le nom de l'entreprise ici_x000a__x000a_Veuillez vous abstenir d'utiliser des acronymes et indiquez le nom complet" sqref="C27:C182 C192:C225" xr:uid="{C13152D1-2088-44CC-857B-040B6B12B274}"/>
    <dataValidation type="list" allowBlank="1" showInputMessage="1" showErrorMessage="1" sqref="H50:H54 H56:H60 H62:H65 H67:H225" xr:uid="{0CF56BBA-02E7-48A1-8C59-E27B88AC30B0}">
      <formula1>$B$73:$B$88</formula1>
    </dataValidation>
  </dataValidations>
  <hyperlinks>
    <hyperlink ref="C13" r:id="rId1" location="r4-1" display="EITI Requirement 4.1" xr:uid="{00000000-0004-0000-0500-000004000000}"/>
    <hyperlink ref="C9:K9" r:id="rId2" display="If you have any questions, please contact data@eiti.org" xr:uid="{00000000-0004-0000-0500-000005000000}"/>
    <hyperlink ref="C245:H245" r:id="rId3" display="Pour la version la plus récente des modèles de données résumées, consultez https://eiti.org/fr/document/modele-donnees-resumees-itie" xr:uid="{8C407262-8913-493A-9FC4-16A008DC04B3}"/>
    <hyperlink ref="C244:H244" r:id="rId4" display="Vous voulez en savoir plus sur votre pays ? Vérifiez si votre pays met en œuvre la Norme ITIE en visitant https://eiti.org/countries" xr:uid="{B550273B-C2A8-4BFF-92DC-DA59B212B8B9}"/>
    <hyperlink ref="C246:H246" r:id="rId5" display="Give us your feedback or report a conflict in the data! Write to us at  data@eiti.org" xr:uid="{95C432BD-4805-43FB-BFB4-24CA5D2DDD85}"/>
    <hyperlink ref="C13:K13" r:id="rId6" location="r4-1" display="Exigence ITIE 4.1.c: Paiements des entreprises ;  Exigence ITIE 4.7: Déclaration par projet" xr:uid="{56E47720-71A5-4292-8CE6-DF965AE29E62}"/>
  </hyperlinks>
  <pageMargins left="0.7" right="0.7" top="0.75" bottom="0.75" header="0.3" footer="0.3"/>
  <pageSetup paperSize="9" orientation="portrait" r:id="rId7"/>
  <legacyDrawing r:id="rId8"/>
  <tableParts count="1">
    <tablePart r:id="rId9"/>
  </tableParts>
  <extLst>
    <ext xmlns:x14="http://schemas.microsoft.com/office/spreadsheetml/2009/9/main" uri="{CCE6A557-97BC-4b89-ADB6-D9C93CAAB3DF}">
      <x14:dataValidations xmlns:xm="http://schemas.microsoft.com/office/excel/2006/main" xWindow="1173" yWindow="340" count="4">
        <x14:dataValidation type="list" allowBlank="1" showInputMessage="1" showErrorMessage="1" xr:uid="{2A60A894-CBCE-44AD-AB5A-7B1CD11BEF50}">
          <x14:formula1>
            <xm:f>Listes!$I$11:$I$168</xm:f>
          </x14:formula1>
          <xm:sqref>J228 J230</xm:sqref>
        </x14:dataValidation>
        <x14:dataValidation type="list" allowBlank="1" showInputMessage="1" showErrorMessage="1" xr:uid="{716F764A-00AB-4F87-923E-47B947EB2DB9}">
          <x14:formula1>
            <xm:f>Listes!$I$3:$I$7</xm:f>
          </x14:formula1>
          <xm:sqref>K15:K225</xm:sqref>
        </x14:dataValidation>
        <x14:dataValidation type="list" operator="greaterThanOrEqual" allowBlank="1" showInputMessage="1" showErrorMessage="1" errorTitle="Nombre" error="Veuillez saisir uniquement des chiffres dans cette cellule. " xr:uid="{7B07A432-1266-4604-89CB-77F416FF2698}">
          <x14:formula1>
            <xm:f>Listes!$I$11:$I$168</xm:f>
          </x14:formula1>
          <xm:sqref>I15:I225</xm:sqref>
        </x14:dataValidation>
        <x14:dataValidation type="list" allowBlank="1" showInputMessage="1" showErrorMessage="1" xr:uid="{69A73533-158B-41E5-A5EB-D4DE3BEB6CB4}">
          <x14:formula1>
            <xm:f>'Partie 3 - Entités déclarantes'!$B$76:$B$91</xm:f>
          </x14:formula1>
          <xm:sqref>H15:H45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topLeftCell="I3" zoomScaleNormal="100" workbookViewId="0">
      <selection activeCell="P2" sqref="P2"/>
    </sheetView>
  </sheetViews>
  <sheetFormatPr defaultColWidth="26.26953125" defaultRowHeight="14" x14ac:dyDescent="0.35"/>
  <cols>
    <col min="1" max="6" width="26.26953125" style="1"/>
    <col min="7" max="7" width="29" style="1" customWidth="1"/>
    <col min="8" max="9" width="26.26953125" style="1"/>
    <col min="10" max="10" width="18.7265625" style="1" customWidth="1"/>
    <col min="11" max="11" width="29.81640625" style="1" customWidth="1"/>
    <col min="12" max="12" width="4" style="1" customWidth="1"/>
    <col min="13" max="13" width="3.81640625" style="1" customWidth="1"/>
    <col min="14" max="16" width="26.26953125" style="1"/>
    <col min="17" max="17" width="6.81640625" style="1" customWidth="1"/>
    <col min="18" max="18" width="5.26953125" style="1" customWidth="1"/>
    <col min="19" max="19" width="26.26953125" style="1"/>
    <col min="20" max="20" width="39.26953125" style="1" customWidth="1"/>
    <col min="21" max="25" width="26.26953125" style="1"/>
    <col min="26" max="26" width="8.7265625" style="1" customWidth="1"/>
    <col min="27" max="27" width="26.26953125" style="1"/>
    <col min="28" max="28" width="8.453125" style="1" customWidth="1"/>
    <col min="29" max="16384" width="26.26953125" style="1"/>
  </cols>
  <sheetData>
    <row r="1" spans="1:31" ht="28" x14ac:dyDescent="0.35">
      <c r="A1" s="8" t="s">
        <v>966</v>
      </c>
      <c r="B1" s="6"/>
      <c r="C1" s="6"/>
      <c r="D1" s="6"/>
      <c r="E1" s="6"/>
      <c r="F1" s="6"/>
      <c r="G1" s="6"/>
      <c r="H1" s="6"/>
      <c r="I1" s="8" t="s">
        <v>967</v>
      </c>
      <c r="J1" s="6"/>
      <c r="K1" s="8" t="s">
        <v>1276</v>
      </c>
      <c r="L1" s="6"/>
      <c r="M1" s="6"/>
      <c r="N1" s="8" t="s">
        <v>1278</v>
      </c>
      <c r="O1" s="8"/>
      <c r="P1" s="6"/>
      <c r="Q1" s="6"/>
      <c r="R1" s="6"/>
      <c r="S1" s="8" t="s">
        <v>1387</v>
      </c>
      <c r="T1" s="6"/>
      <c r="U1" s="6"/>
      <c r="V1" s="6"/>
      <c r="W1" s="6"/>
      <c r="X1" s="6"/>
      <c r="Y1" s="6"/>
      <c r="Z1" s="6"/>
      <c r="AA1" s="8" t="s">
        <v>1454</v>
      </c>
      <c r="AB1" s="6"/>
      <c r="AC1" s="8" t="s">
        <v>1458</v>
      </c>
      <c r="AE1" s="8" t="s">
        <v>2125</v>
      </c>
    </row>
    <row r="2" spans="1:31" ht="29" x14ac:dyDescent="0.35">
      <c r="A2" s="8" t="s">
        <v>720</v>
      </c>
      <c r="B2" s="8" t="s">
        <v>721</v>
      </c>
      <c r="C2" s="8" t="s">
        <v>1472</v>
      </c>
      <c r="D2" s="8" t="s">
        <v>722</v>
      </c>
      <c r="E2" s="8" t="s">
        <v>1269</v>
      </c>
      <c r="F2" s="8" t="s">
        <v>1270</v>
      </c>
      <c r="G2" s="8" t="s">
        <v>1473</v>
      </c>
      <c r="H2" s="6"/>
      <c r="I2" s="6" t="s">
        <v>968</v>
      </c>
      <c r="J2" s="6"/>
      <c r="K2" s="6" t="s">
        <v>1474</v>
      </c>
      <c r="L2" s="6"/>
      <c r="M2" s="6"/>
      <c r="N2" s="9" t="s">
        <v>1349</v>
      </c>
      <c r="O2" s="9" t="s">
        <v>2392</v>
      </c>
      <c r="P2" s="9" t="s">
        <v>1350</v>
      </c>
      <c r="Q2" s="6"/>
      <c r="R2" s="6"/>
      <c r="S2" s="8" t="s">
        <v>1388</v>
      </c>
      <c r="T2" s="8" t="s">
        <v>1386</v>
      </c>
      <c r="U2" s="8" t="s">
        <v>1351</v>
      </c>
      <c r="V2" s="8" t="s">
        <v>1475</v>
      </c>
      <c r="W2" s="8" t="s">
        <v>1476</v>
      </c>
      <c r="X2" s="8" t="s">
        <v>1477</v>
      </c>
      <c r="Y2" s="8" t="s">
        <v>1478</v>
      </c>
      <c r="Z2" s="6"/>
      <c r="AA2" s="8" t="s">
        <v>1407</v>
      </c>
      <c r="AB2" s="6"/>
      <c r="AC2" s="6" t="s">
        <v>1457</v>
      </c>
      <c r="AE2" s="1" t="s">
        <v>2124</v>
      </c>
    </row>
    <row r="3" spans="1:31" ht="42" x14ac:dyDescent="0.35">
      <c r="A3" s="6" t="s">
        <v>0</v>
      </c>
      <c r="B3" s="6" t="s">
        <v>1</v>
      </c>
      <c r="C3" s="6" t="s">
        <v>2</v>
      </c>
      <c r="D3" s="6" t="s">
        <v>723</v>
      </c>
      <c r="E3" s="6" t="s">
        <v>973</v>
      </c>
      <c r="F3" s="6">
        <v>971</v>
      </c>
      <c r="G3" s="6" t="s">
        <v>974</v>
      </c>
      <c r="H3" s="6"/>
      <c r="I3" s="6" t="s">
        <v>1480</v>
      </c>
      <c r="J3" s="6"/>
      <c r="K3" s="10" t="s">
        <v>2391</v>
      </c>
      <c r="L3" s="6"/>
      <c r="M3" s="6"/>
      <c r="N3" s="11" t="s">
        <v>1314</v>
      </c>
      <c r="O3" s="12" t="s">
        <v>2393</v>
      </c>
      <c r="P3" s="12" t="s">
        <v>2394</v>
      </c>
      <c r="Q3" s="6"/>
      <c r="R3" s="6"/>
      <c r="S3" s="6" t="s">
        <v>1425</v>
      </c>
      <c r="T3" s="6" t="s">
        <v>1426</v>
      </c>
      <c r="U3" s="6" t="s">
        <v>1354</v>
      </c>
      <c r="V3" s="6" t="s">
        <v>1389</v>
      </c>
      <c r="W3" s="6" t="s">
        <v>1390</v>
      </c>
      <c r="X3" s="6" t="s">
        <v>1481</v>
      </c>
      <c r="Y3" s="6" t="s">
        <v>1482</v>
      </c>
      <c r="Z3" s="6"/>
      <c r="AA3" s="6" t="s">
        <v>1483</v>
      </c>
      <c r="AB3" s="6"/>
      <c r="AC3" s="6" t="s">
        <v>1459</v>
      </c>
      <c r="AE3" s="1" t="s">
        <v>2127</v>
      </c>
    </row>
    <row r="4" spans="1:31" ht="42" x14ac:dyDescent="0.35">
      <c r="A4" s="1" t="s">
        <v>581</v>
      </c>
      <c r="B4" s="1" t="s">
        <v>582</v>
      </c>
      <c r="C4" s="1" t="s">
        <v>583</v>
      </c>
      <c r="D4" s="1" t="s">
        <v>924</v>
      </c>
      <c r="E4" s="1" t="s">
        <v>1993</v>
      </c>
      <c r="F4" s="1">
        <v>710</v>
      </c>
      <c r="G4" s="1" t="s">
        <v>1994</v>
      </c>
      <c r="H4" s="6"/>
      <c r="I4" s="6" t="s">
        <v>1484</v>
      </c>
      <c r="J4" s="6"/>
      <c r="K4" s="13" t="s">
        <v>1462</v>
      </c>
      <c r="L4" s="6"/>
      <c r="M4" s="6"/>
      <c r="N4" s="11" t="s">
        <v>1302</v>
      </c>
      <c r="O4" s="12" t="s">
        <v>2395</v>
      </c>
      <c r="P4" s="12" t="s">
        <v>2396</v>
      </c>
      <c r="Q4" s="6"/>
      <c r="R4" s="6"/>
      <c r="S4" s="6" t="s">
        <v>1485</v>
      </c>
      <c r="T4" s="6" t="s">
        <v>1427</v>
      </c>
      <c r="U4" s="6" t="s">
        <v>1355</v>
      </c>
      <c r="V4" s="6" t="s">
        <v>1486</v>
      </c>
      <c r="W4" s="6" t="s">
        <v>1487</v>
      </c>
      <c r="X4" s="6" t="s">
        <v>1488</v>
      </c>
      <c r="Y4" s="6" t="s">
        <v>1489</v>
      </c>
      <c r="Z4" s="6"/>
      <c r="AA4" s="6" t="s">
        <v>1490</v>
      </c>
      <c r="AB4" s="6"/>
      <c r="AC4" s="6" t="s">
        <v>1460</v>
      </c>
      <c r="AE4" s="1" t="s">
        <v>2128</v>
      </c>
    </row>
    <row r="5" spans="1:31" ht="28" x14ac:dyDescent="0.35">
      <c r="A5" s="6" t="s">
        <v>5</v>
      </c>
      <c r="B5" s="6" t="s">
        <v>6</v>
      </c>
      <c r="C5" s="6" t="s">
        <v>7</v>
      </c>
      <c r="D5" s="6" t="s">
        <v>725</v>
      </c>
      <c r="E5" s="6" t="s">
        <v>975</v>
      </c>
      <c r="F5" s="6">
        <v>8</v>
      </c>
      <c r="G5" s="6" t="s">
        <v>976</v>
      </c>
      <c r="H5" s="6"/>
      <c r="I5" s="6" t="s">
        <v>969</v>
      </c>
      <c r="J5" s="6"/>
      <c r="K5" s="6" t="s">
        <v>1491</v>
      </c>
      <c r="L5" s="6"/>
      <c r="M5" s="6"/>
      <c r="N5" s="11" t="s">
        <v>1292</v>
      </c>
      <c r="O5" s="12" t="s">
        <v>2397</v>
      </c>
      <c r="P5" s="12" t="s">
        <v>2398</v>
      </c>
      <c r="Q5" s="6"/>
      <c r="R5" s="6"/>
      <c r="S5" s="6" t="s">
        <v>1391</v>
      </c>
      <c r="T5" s="6" t="s">
        <v>1357</v>
      </c>
      <c r="U5" s="6" t="s">
        <v>1356</v>
      </c>
      <c r="V5" s="6" t="s">
        <v>1492</v>
      </c>
      <c r="W5" s="6" t="s">
        <v>1493</v>
      </c>
      <c r="X5" s="6" t="s">
        <v>1494</v>
      </c>
      <c r="Y5" s="6" t="s">
        <v>1495</v>
      </c>
      <c r="Z5" s="6"/>
      <c r="AA5" s="6" t="s">
        <v>1496</v>
      </c>
      <c r="AB5" s="6"/>
      <c r="AC5" s="6" t="s">
        <v>1497</v>
      </c>
      <c r="AE5" s="1" t="s">
        <v>2129</v>
      </c>
    </row>
    <row r="6" spans="1:31" x14ac:dyDescent="0.35">
      <c r="A6" s="6" t="s">
        <v>8</v>
      </c>
      <c r="B6" s="6" t="s">
        <v>9</v>
      </c>
      <c r="C6" s="6" t="s">
        <v>10</v>
      </c>
      <c r="D6" s="6" t="s">
        <v>726</v>
      </c>
      <c r="E6" s="6" t="s">
        <v>1035</v>
      </c>
      <c r="F6" s="6">
        <v>12</v>
      </c>
      <c r="G6" s="6" t="s">
        <v>1036</v>
      </c>
      <c r="H6" s="6"/>
      <c r="I6" s="6" t="s">
        <v>2536</v>
      </c>
      <c r="J6" s="6"/>
      <c r="K6" s="6" t="s">
        <v>1498</v>
      </c>
      <c r="L6" s="6"/>
      <c r="M6" s="6"/>
      <c r="N6" s="11" t="s">
        <v>1347</v>
      </c>
      <c r="O6" s="12" t="s">
        <v>2399</v>
      </c>
      <c r="P6" s="12" t="s">
        <v>2400</v>
      </c>
      <c r="Q6" s="6"/>
      <c r="R6" s="6"/>
      <c r="S6" s="6" t="s">
        <v>1392</v>
      </c>
      <c r="T6" s="6" t="s">
        <v>1359</v>
      </c>
      <c r="U6" s="6" t="s">
        <v>1358</v>
      </c>
      <c r="V6" s="6" t="s">
        <v>1499</v>
      </c>
      <c r="W6" s="6" t="s">
        <v>1500</v>
      </c>
      <c r="X6" s="6" t="s">
        <v>1501</v>
      </c>
      <c r="Y6" s="6" t="s">
        <v>1502</v>
      </c>
      <c r="Z6" s="6"/>
      <c r="AA6" s="6" t="s">
        <v>2099</v>
      </c>
      <c r="AB6" s="6"/>
      <c r="AC6" s="6" t="s">
        <v>1461</v>
      </c>
      <c r="AE6" s="1" t="s">
        <v>2130</v>
      </c>
    </row>
    <row r="7" spans="1:31" ht="56" x14ac:dyDescent="0.35">
      <c r="A7" s="1" t="s">
        <v>231</v>
      </c>
      <c r="B7" s="1" t="s">
        <v>232</v>
      </c>
      <c r="C7" s="1" t="s">
        <v>233</v>
      </c>
      <c r="D7" s="1" t="s">
        <v>803</v>
      </c>
      <c r="E7" s="1" t="s">
        <v>1747</v>
      </c>
      <c r="F7" s="1">
        <v>978</v>
      </c>
      <c r="G7" s="1" t="s">
        <v>1748</v>
      </c>
      <c r="H7" s="6"/>
      <c r="I7" s="6" t="s">
        <v>1503</v>
      </c>
      <c r="J7" s="6"/>
      <c r="K7" s="6" t="s">
        <v>1504</v>
      </c>
      <c r="L7" s="6"/>
      <c r="N7" s="11" t="s">
        <v>2543</v>
      </c>
      <c r="O7" s="12" t="s">
        <v>2544</v>
      </c>
      <c r="P7" s="12" t="s">
        <v>2545</v>
      </c>
      <c r="Q7" s="6"/>
      <c r="R7" s="6"/>
      <c r="S7" s="6" t="s">
        <v>1505</v>
      </c>
      <c r="T7" s="6" t="s">
        <v>1428</v>
      </c>
      <c r="U7" s="6" t="s">
        <v>1360</v>
      </c>
      <c r="V7" s="6" t="s">
        <v>1506</v>
      </c>
      <c r="W7" s="6" t="s">
        <v>1393</v>
      </c>
      <c r="X7" s="6" t="s">
        <v>1507</v>
      </c>
      <c r="Y7" s="6" t="s">
        <v>1508</v>
      </c>
      <c r="Z7" s="6"/>
      <c r="AA7" s="6" t="s">
        <v>1509</v>
      </c>
      <c r="AB7" s="6"/>
      <c r="AC7" s="6" t="s">
        <v>1510</v>
      </c>
      <c r="AE7" s="1" t="s">
        <v>2126</v>
      </c>
    </row>
    <row r="8" spans="1:31" ht="28" x14ac:dyDescent="0.35">
      <c r="A8" s="6" t="s">
        <v>14</v>
      </c>
      <c r="B8" s="6" t="s">
        <v>15</v>
      </c>
      <c r="C8" s="6" t="s">
        <v>16</v>
      </c>
      <c r="D8" s="6" t="s">
        <v>728</v>
      </c>
      <c r="E8" s="6" t="s">
        <v>1519</v>
      </c>
      <c r="F8" s="6">
        <v>978</v>
      </c>
      <c r="G8" s="6" t="s">
        <v>1520</v>
      </c>
      <c r="H8" s="6"/>
      <c r="I8" s="6"/>
      <c r="J8" s="6"/>
      <c r="K8" s="6"/>
      <c r="L8" s="6"/>
      <c r="M8" s="6"/>
      <c r="N8" s="11" t="s">
        <v>1287</v>
      </c>
      <c r="O8" s="12" t="s">
        <v>2401</v>
      </c>
      <c r="P8" s="12" t="s">
        <v>2402</v>
      </c>
      <c r="Q8" s="6"/>
      <c r="R8" s="6"/>
      <c r="S8" s="6" t="s">
        <v>1429</v>
      </c>
      <c r="T8" s="6" t="s">
        <v>1430</v>
      </c>
      <c r="U8" s="6" t="s">
        <v>1361</v>
      </c>
      <c r="V8" s="6" t="s">
        <v>1513</v>
      </c>
      <c r="W8" s="6" t="s">
        <v>1514</v>
      </c>
      <c r="X8" s="6" t="s">
        <v>1515</v>
      </c>
      <c r="Y8" s="6" t="s">
        <v>1516</v>
      </c>
      <c r="Z8" s="6"/>
      <c r="AA8" s="6" t="s">
        <v>1517</v>
      </c>
      <c r="AB8" s="6"/>
      <c r="AC8" s="6" t="s">
        <v>1518</v>
      </c>
    </row>
    <row r="9" spans="1:31" ht="56" x14ac:dyDescent="0.35">
      <c r="A9" s="6" t="s">
        <v>17</v>
      </c>
      <c r="B9" s="6" t="s">
        <v>18</v>
      </c>
      <c r="C9" s="6" t="s">
        <v>19</v>
      </c>
      <c r="D9" s="6" t="s">
        <v>729</v>
      </c>
      <c r="E9" s="6" t="s">
        <v>981</v>
      </c>
      <c r="F9" s="6">
        <v>973</v>
      </c>
      <c r="G9" s="6" t="s">
        <v>982</v>
      </c>
      <c r="H9" s="6"/>
      <c r="I9" s="8" t="s">
        <v>1277</v>
      </c>
      <c r="J9" s="6"/>
      <c r="K9" s="6"/>
      <c r="L9" s="6"/>
      <c r="M9" s="6"/>
      <c r="N9" s="11" t="s">
        <v>1325</v>
      </c>
      <c r="O9" s="12" t="s">
        <v>2403</v>
      </c>
      <c r="P9" s="12" t="s">
        <v>2404</v>
      </c>
      <c r="Q9" s="6"/>
      <c r="R9" s="6"/>
      <c r="S9" s="6" t="s">
        <v>1521</v>
      </c>
      <c r="T9" s="6" t="s">
        <v>1432</v>
      </c>
      <c r="U9" s="6" t="s">
        <v>1362</v>
      </c>
      <c r="V9" s="6" t="s">
        <v>1522</v>
      </c>
      <c r="W9" s="6" t="s">
        <v>1523</v>
      </c>
      <c r="X9" s="6" t="s">
        <v>1431</v>
      </c>
      <c r="Y9" s="6" t="s">
        <v>1524</v>
      </c>
      <c r="Z9" s="6"/>
      <c r="AA9" s="6" t="s">
        <v>1525</v>
      </c>
      <c r="AB9" s="6"/>
      <c r="AC9" s="6"/>
    </row>
    <row r="10" spans="1:31" ht="56" x14ac:dyDescent="0.35">
      <c r="A10" s="6" t="s">
        <v>20</v>
      </c>
      <c r="B10" s="6" t="s">
        <v>21</v>
      </c>
      <c r="C10" s="6" t="s">
        <v>22</v>
      </c>
      <c r="D10" s="6" t="s">
        <v>730</v>
      </c>
      <c r="E10" s="6" t="s">
        <v>1170</v>
      </c>
      <c r="F10" s="6">
        <v>951</v>
      </c>
      <c r="G10" s="6" t="s">
        <v>1171</v>
      </c>
      <c r="H10" s="6"/>
      <c r="I10" s="7" t="s">
        <v>1526</v>
      </c>
      <c r="J10" s="7" t="s">
        <v>1527</v>
      </c>
      <c r="K10" s="14" t="s">
        <v>1528</v>
      </c>
      <c r="L10" s="6"/>
      <c r="M10" s="6"/>
      <c r="N10" s="11" t="s">
        <v>1286</v>
      </c>
      <c r="O10" s="12" t="s">
        <v>2405</v>
      </c>
      <c r="P10" s="12" t="s">
        <v>2406</v>
      </c>
      <c r="Q10" s="6"/>
      <c r="R10" s="6"/>
      <c r="S10" s="6" t="s">
        <v>1529</v>
      </c>
      <c r="T10" s="6" t="s">
        <v>1433</v>
      </c>
      <c r="U10" s="6" t="s">
        <v>1363</v>
      </c>
      <c r="V10" s="6" t="s">
        <v>1530</v>
      </c>
      <c r="W10" s="6" t="s">
        <v>1531</v>
      </c>
      <c r="X10" s="6" t="s">
        <v>1532</v>
      </c>
      <c r="Y10" s="6" t="s">
        <v>1533</v>
      </c>
      <c r="Z10" s="6"/>
      <c r="AA10" s="6"/>
      <c r="AB10" s="6"/>
      <c r="AC10" s="6"/>
    </row>
    <row r="11" spans="1:31" ht="56" x14ac:dyDescent="0.35">
      <c r="A11" s="6" t="s">
        <v>23</v>
      </c>
      <c r="B11" s="6" t="s">
        <v>24</v>
      </c>
      <c r="C11" s="6" t="s">
        <v>25</v>
      </c>
      <c r="D11" s="6" t="s">
        <v>731</v>
      </c>
      <c r="E11" s="6" t="s">
        <v>1538</v>
      </c>
      <c r="F11" s="6">
        <v>951</v>
      </c>
      <c r="G11" s="6" t="s">
        <v>1539</v>
      </c>
      <c r="H11" s="6"/>
      <c r="I11" s="15" t="s">
        <v>971</v>
      </c>
      <c r="J11" s="15">
        <v>784</v>
      </c>
      <c r="K11" s="16" t="s">
        <v>972</v>
      </c>
      <c r="L11" s="6"/>
      <c r="M11" s="6"/>
      <c r="N11" s="11" t="s">
        <v>1329</v>
      </c>
      <c r="O11" s="12" t="s">
        <v>2407</v>
      </c>
      <c r="P11" s="12" t="s">
        <v>2408</v>
      </c>
      <c r="Q11" s="6"/>
      <c r="R11" s="6"/>
      <c r="S11" s="6" t="s">
        <v>1434</v>
      </c>
      <c r="T11" s="6" t="s">
        <v>1435</v>
      </c>
      <c r="U11" s="6" t="s">
        <v>1364</v>
      </c>
      <c r="V11" s="6" t="s">
        <v>1534</v>
      </c>
      <c r="W11" s="6" t="s">
        <v>1535</v>
      </c>
      <c r="X11" s="6" t="s">
        <v>1536</v>
      </c>
      <c r="Y11" s="6" t="s">
        <v>1537</v>
      </c>
      <c r="Z11" s="6"/>
      <c r="AA11" s="6"/>
      <c r="AB11" s="6"/>
      <c r="AC11" s="6"/>
    </row>
    <row r="12" spans="1:31" ht="42" x14ac:dyDescent="0.35">
      <c r="A12" s="1" t="s">
        <v>441</v>
      </c>
      <c r="B12" s="1" t="s">
        <v>442</v>
      </c>
      <c r="C12" s="1" t="s">
        <v>443</v>
      </c>
      <c r="D12" s="1" t="s">
        <v>876</v>
      </c>
      <c r="E12" s="1" t="s">
        <v>1902</v>
      </c>
      <c r="F12" s="1">
        <v>532</v>
      </c>
      <c r="G12" s="1" t="s">
        <v>1903</v>
      </c>
      <c r="H12" s="6"/>
      <c r="I12" s="15" t="s">
        <v>1540</v>
      </c>
      <c r="J12" s="15">
        <v>971</v>
      </c>
      <c r="K12" s="16" t="s">
        <v>1541</v>
      </c>
      <c r="L12" s="6"/>
      <c r="M12" s="6"/>
      <c r="N12" s="11" t="s">
        <v>1343</v>
      </c>
      <c r="O12" s="12" t="s">
        <v>2409</v>
      </c>
      <c r="P12" s="12" t="s">
        <v>2410</v>
      </c>
      <c r="Q12" s="6"/>
      <c r="R12" s="6"/>
      <c r="S12" s="6" t="s">
        <v>1436</v>
      </c>
      <c r="T12" s="6" t="s">
        <v>1437</v>
      </c>
      <c r="U12" s="6" t="s">
        <v>1365</v>
      </c>
      <c r="V12" s="6" t="s">
        <v>1542</v>
      </c>
      <c r="W12" s="6" t="s">
        <v>1394</v>
      </c>
      <c r="X12" s="6" t="s">
        <v>1543</v>
      </c>
      <c r="Y12" s="6" t="s">
        <v>1544</v>
      </c>
      <c r="Z12" s="6"/>
      <c r="AA12" s="6"/>
      <c r="AB12" s="6"/>
      <c r="AC12" s="6"/>
    </row>
    <row r="13" spans="1:31" ht="42" x14ac:dyDescent="0.35">
      <c r="A13" s="1" t="s">
        <v>551</v>
      </c>
      <c r="B13" s="1" t="s">
        <v>552</v>
      </c>
      <c r="C13" s="1" t="s">
        <v>553</v>
      </c>
      <c r="D13" s="1" t="s">
        <v>914</v>
      </c>
      <c r="E13" s="1" t="s">
        <v>1974</v>
      </c>
      <c r="F13" s="1">
        <v>682</v>
      </c>
      <c r="G13" s="1" t="s">
        <v>1975</v>
      </c>
      <c r="H13" s="6"/>
      <c r="I13" s="15" t="s">
        <v>1545</v>
      </c>
      <c r="J13" s="15">
        <v>8</v>
      </c>
      <c r="K13" s="16" t="s">
        <v>1546</v>
      </c>
      <c r="L13" s="6"/>
      <c r="M13" s="6"/>
      <c r="N13" s="11" t="s">
        <v>1306</v>
      </c>
      <c r="O13" s="12" t="s">
        <v>2411</v>
      </c>
      <c r="P13" s="12" t="s">
        <v>2412</v>
      </c>
      <c r="Q13" s="6"/>
      <c r="R13" s="6"/>
      <c r="S13" s="6" t="s">
        <v>1438</v>
      </c>
      <c r="T13" s="6" t="s">
        <v>1439</v>
      </c>
      <c r="U13" s="6" t="s">
        <v>1366</v>
      </c>
      <c r="V13" s="6" t="s">
        <v>1547</v>
      </c>
      <c r="W13" s="6" t="s">
        <v>1548</v>
      </c>
      <c r="X13" s="6" t="s">
        <v>1549</v>
      </c>
      <c r="Y13" s="6" t="s">
        <v>1550</v>
      </c>
      <c r="Z13" s="6"/>
      <c r="AA13" s="6"/>
      <c r="AB13" s="6"/>
      <c r="AC13" s="6"/>
    </row>
    <row r="14" spans="1:31" ht="42" x14ac:dyDescent="0.35">
      <c r="A14" s="6" t="s">
        <v>26</v>
      </c>
      <c r="B14" s="6" t="s">
        <v>27</v>
      </c>
      <c r="C14" s="6" t="s">
        <v>28</v>
      </c>
      <c r="D14" s="6" t="s">
        <v>732</v>
      </c>
      <c r="E14" s="6" t="s">
        <v>983</v>
      </c>
      <c r="F14" s="6">
        <v>32</v>
      </c>
      <c r="G14" s="6" t="s">
        <v>984</v>
      </c>
      <c r="H14" s="6"/>
      <c r="I14" s="15" t="s">
        <v>1551</v>
      </c>
      <c r="J14" s="15">
        <v>51</v>
      </c>
      <c r="K14" s="16" t="s">
        <v>1552</v>
      </c>
      <c r="L14" s="6"/>
      <c r="M14" s="6"/>
      <c r="N14" s="11" t="s">
        <v>1295</v>
      </c>
      <c r="O14" s="12" t="s">
        <v>2413</v>
      </c>
      <c r="P14" s="12" t="s">
        <v>2414</v>
      </c>
      <c r="Q14" s="6"/>
      <c r="R14" s="6"/>
      <c r="S14" s="6" t="s">
        <v>1440</v>
      </c>
      <c r="T14" s="6" t="s">
        <v>1441</v>
      </c>
      <c r="U14" s="6" t="s">
        <v>1367</v>
      </c>
      <c r="V14" s="6" t="s">
        <v>1553</v>
      </c>
      <c r="W14" s="6" t="s">
        <v>1554</v>
      </c>
      <c r="X14" s="6" t="s">
        <v>1555</v>
      </c>
      <c r="Y14" s="6" t="s">
        <v>1556</v>
      </c>
      <c r="Z14" s="6"/>
      <c r="AA14" s="6"/>
      <c r="AB14" s="6"/>
      <c r="AC14" s="6"/>
    </row>
    <row r="15" spans="1:31" ht="42" x14ac:dyDescent="0.35">
      <c r="A15" s="6" t="s">
        <v>29</v>
      </c>
      <c r="B15" s="6" t="s">
        <v>30</v>
      </c>
      <c r="C15" s="6" t="s">
        <v>31</v>
      </c>
      <c r="D15" s="6" t="s">
        <v>733</v>
      </c>
      <c r="E15" s="6" t="s">
        <v>977</v>
      </c>
      <c r="F15" s="6">
        <v>51</v>
      </c>
      <c r="G15" s="6" t="s">
        <v>978</v>
      </c>
      <c r="H15" s="6"/>
      <c r="I15" s="15" t="s">
        <v>979</v>
      </c>
      <c r="J15" s="15">
        <v>532</v>
      </c>
      <c r="K15" s="16" t="s">
        <v>980</v>
      </c>
      <c r="L15" s="6"/>
      <c r="M15" s="6"/>
      <c r="N15" s="11" t="s">
        <v>1299</v>
      </c>
      <c r="O15" s="12" t="s">
        <v>2415</v>
      </c>
      <c r="P15" s="12" t="s">
        <v>2416</v>
      </c>
      <c r="Q15" s="6"/>
      <c r="R15" s="6"/>
      <c r="S15" s="6" t="s">
        <v>1558</v>
      </c>
      <c r="T15" s="6" t="s">
        <v>1369</v>
      </c>
      <c r="U15" s="6" t="s">
        <v>1368</v>
      </c>
      <c r="V15" s="6" t="s">
        <v>1559</v>
      </c>
      <c r="W15" s="6" t="s">
        <v>1560</v>
      </c>
      <c r="X15" s="6" t="s">
        <v>1561</v>
      </c>
      <c r="Y15" s="6" t="s">
        <v>1562</v>
      </c>
      <c r="Z15" s="6"/>
      <c r="AA15" s="6"/>
      <c r="AB15" s="6"/>
      <c r="AC15" s="6"/>
    </row>
    <row r="16" spans="1:31" ht="28" x14ac:dyDescent="0.35">
      <c r="A16" s="6" t="s">
        <v>32</v>
      </c>
      <c r="B16" s="6" t="s">
        <v>33</v>
      </c>
      <c r="C16" s="6" t="s">
        <v>34</v>
      </c>
      <c r="D16" s="6" t="s">
        <v>734</v>
      </c>
      <c r="E16" s="6" t="s">
        <v>987</v>
      </c>
      <c r="F16" s="6">
        <v>533</v>
      </c>
      <c r="G16" s="6" t="s">
        <v>988</v>
      </c>
      <c r="H16" s="6"/>
      <c r="I16" s="15" t="s">
        <v>1563</v>
      </c>
      <c r="J16" s="15">
        <v>973</v>
      </c>
      <c r="K16" s="16" t="s">
        <v>1564</v>
      </c>
      <c r="L16" s="6"/>
      <c r="M16" s="6"/>
      <c r="N16" s="11" t="s">
        <v>1297</v>
      </c>
      <c r="O16" s="12" t="s">
        <v>2417</v>
      </c>
      <c r="P16" s="12" t="s">
        <v>2418</v>
      </c>
      <c r="Q16" s="6"/>
      <c r="R16" s="6"/>
      <c r="S16" s="6" t="s">
        <v>1397</v>
      </c>
      <c r="T16" s="6" t="s">
        <v>1371</v>
      </c>
      <c r="U16" s="6" t="s">
        <v>1370</v>
      </c>
      <c r="V16" s="6" t="s">
        <v>1396</v>
      </c>
      <c r="W16" s="6" t="s">
        <v>1565</v>
      </c>
      <c r="X16" s="6" t="s">
        <v>1566</v>
      </c>
      <c r="Y16" s="6" t="s">
        <v>1567</v>
      </c>
      <c r="Z16" s="6"/>
      <c r="AA16" s="6"/>
      <c r="AB16" s="6"/>
      <c r="AC16" s="6"/>
    </row>
    <row r="17" spans="1:29" ht="28" x14ac:dyDescent="0.35">
      <c r="A17" s="6" t="s">
        <v>35</v>
      </c>
      <c r="B17" s="6" t="s">
        <v>36</v>
      </c>
      <c r="C17" s="6" t="s">
        <v>37</v>
      </c>
      <c r="D17" s="6" t="s">
        <v>735</v>
      </c>
      <c r="E17" s="6" t="s">
        <v>985</v>
      </c>
      <c r="F17" s="6">
        <v>36</v>
      </c>
      <c r="G17" s="6" t="s">
        <v>986</v>
      </c>
      <c r="H17" s="6"/>
      <c r="I17" s="15" t="s">
        <v>1570</v>
      </c>
      <c r="J17" s="15">
        <v>32</v>
      </c>
      <c r="K17" s="16" t="s">
        <v>1571</v>
      </c>
      <c r="L17" s="6"/>
      <c r="M17" s="6"/>
      <c r="N17" s="11" t="s">
        <v>1328</v>
      </c>
      <c r="O17" s="12" t="s">
        <v>2419</v>
      </c>
      <c r="P17" s="12" t="s">
        <v>2420</v>
      </c>
      <c r="Q17" s="6"/>
      <c r="R17" s="6"/>
      <c r="S17" s="6" t="s">
        <v>1415</v>
      </c>
      <c r="T17" s="6" t="s">
        <v>1442</v>
      </c>
      <c r="U17" s="6" t="s">
        <v>1372</v>
      </c>
      <c r="V17" s="6" t="s">
        <v>1398</v>
      </c>
      <c r="W17" s="6" t="s">
        <v>1399</v>
      </c>
      <c r="X17" s="6" t="s">
        <v>1414</v>
      </c>
      <c r="Y17" s="6" t="s">
        <v>1572</v>
      </c>
      <c r="Z17" s="6"/>
      <c r="AA17" s="6"/>
      <c r="AB17" s="6"/>
      <c r="AC17" s="6"/>
    </row>
    <row r="18" spans="1:29" ht="28" x14ac:dyDescent="0.35">
      <c r="A18" s="6" t="s">
        <v>38</v>
      </c>
      <c r="B18" s="6" t="s">
        <v>39</v>
      </c>
      <c r="C18" s="6" t="s">
        <v>40</v>
      </c>
      <c r="D18" s="6" t="s">
        <v>736</v>
      </c>
      <c r="E18" s="6" t="s">
        <v>1568</v>
      </c>
      <c r="F18" s="6">
        <v>978</v>
      </c>
      <c r="G18" s="6" t="s">
        <v>1569</v>
      </c>
      <c r="H18" s="6"/>
      <c r="I18" s="15" t="s">
        <v>1573</v>
      </c>
      <c r="J18" s="15">
        <v>36</v>
      </c>
      <c r="K18" s="16" t="s">
        <v>1574</v>
      </c>
      <c r="L18" s="6"/>
      <c r="M18" s="6"/>
      <c r="N18" s="11" t="s">
        <v>1330</v>
      </c>
      <c r="O18" s="12" t="s">
        <v>2421</v>
      </c>
      <c r="P18" s="12" t="s">
        <v>2422</v>
      </c>
      <c r="Q18" s="6"/>
      <c r="R18" s="6"/>
      <c r="S18" s="6" t="s">
        <v>1416</v>
      </c>
      <c r="T18" s="6" t="s">
        <v>1443</v>
      </c>
      <c r="U18" s="6" t="s">
        <v>1373</v>
      </c>
      <c r="V18" s="6" t="s">
        <v>1575</v>
      </c>
      <c r="W18" s="6" t="s">
        <v>1576</v>
      </c>
      <c r="X18" s="6" t="s">
        <v>1577</v>
      </c>
      <c r="Y18" s="6" t="s">
        <v>1578</v>
      </c>
      <c r="Z18" s="6"/>
      <c r="AA18" s="6"/>
      <c r="AB18" s="6"/>
      <c r="AC18" s="6"/>
    </row>
    <row r="19" spans="1:29" ht="28" x14ac:dyDescent="0.35">
      <c r="A19" s="6" t="s">
        <v>41</v>
      </c>
      <c r="B19" s="6" t="s">
        <v>42</v>
      </c>
      <c r="C19" s="6" t="s">
        <v>43</v>
      </c>
      <c r="D19" s="6" t="s">
        <v>737</v>
      </c>
      <c r="E19" s="6" t="s">
        <v>989</v>
      </c>
      <c r="F19" s="6">
        <v>944</v>
      </c>
      <c r="G19" s="6" t="s">
        <v>990</v>
      </c>
      <c r="H19" s="6"/>
      <c r="I19" s="15" t="s">
        <v>1579</v>
      </c>
      <c r="J19" s="15">
        <v>533</v>
      </c>
      <c r="K19" s="16" t="s">
        <v>1580</v>
      </c>
      <c r="L19" s="6"/>
      <c r="M19" s="6"/>
      <c r="N19" s="11" t="s">
        <v>1300</v>
      </c>
      <c r="O19" s="12" t="s">
        <v>2423</v>
      </c>
      <c r="P19" s="12" t="s">
        <v>2424</v>
      </c>
      <c r="Q19" s="6"/>
      <c r="R19" s="6"/>
      <c r="S19" s="6" t="s">
        <v>1417</v>
      </c>
      <c r="T19" s="6" t="s">
        <v>1444</v>
      </c>
      <c r="U19" s="6" t="s">
        <v>1374</v>
      </c>
      <c r="V19" s="6" t="s">
        <v>1581</v>
      </c>
      <c r="W19" s="6" t="s">
        <v>1582</v>
      </c>
      <c r="X19" s="6" t="s">
        <v>1583</v>
      </c>
      <c r="Y19" s="6" t="s">
        <v>1584</v>
      </c>
      <c r="Z19" s="6"/>
      <c r="AA19" s="6"/>
      <c r="AB19" s="6"/>
      <c r="AC19" s="6"/>
    </row>
    <row r="20" spans="1:29" ht="28" x14ac:dyDescent="0.35">
      <c r="A20" s="6" t="s">
        <v>44</v>
      </c>
      <c r="B20" s="6" t="s">
        <v>45</v>
      </c>
      <c r="C20" s="6" t="s">
        <v>46</v>
      </c>
      <c r="D20" s="6" t="s">
        <v>738</v>
      </c>
      <c r="E20" s="6" t="s">
        <v>1008</v>
      </c>
      <c r="F20" s="6">
        <v>44</v>
      </c>
      <c r="G20" s="6" t="s">
        <v>1009</v>
      </c>
      <c r="H20" s="6"/>
      <c r="I20" s="15" t="s">
        <v>1585</v>
      </c>
      <c r="J20" s="15">
        <v>944</v>
      </c>
      <c r="K20" s="16" t="s">
        <v>1586</v>
      </c>
      <c r="L20" s="6"/>
      <c r="M20" s="6"/>
      <c r="N20" s="11" t="s">
        <v>1318</v>
      </c>
      <c r="O20" s="12" t="s">
        <v>2425</v>
      </c>
      <c r="P20" s="12" t="s">
        <v>2426</v>
      </c>
      <c r="Q20" s="6"/>
      <c r="R20" s="6"/>
      <c r="S20" s="6" t="s">
        <v>1587</v>
      </c>
      <c r="T20" s="6" t="s">
        <v>1445</v>
      </c>
      <c r="U20" s="6" t="s">
        <v>1375</v>
      </c>
      <c r="V20" s="6" t="s">
        <v>1588</v>
      </c>
      <c r="W20" s="6" t="s">
        <v>1589</v>
      </c>
      <c r="X20" s="6" t="s">
        <v>1418</v>
      </c>
      <c r="Y20" s="6" t="s">
        <v>1590</v>
      </c>
      <c r="Z20" s="6"/>
      <c r="AA20" s="6"/>
      <c r="AB20" s="6"/>
      <c r="AC20" s="6"/>
    </row>
    <row r="21" spans="1:29" ht="28" x14ac:dyDescent="0.35">
      <c r="A21" s="6" t="s">
        <v>47</v>
      </c>
      <c r="B21" s="6" t="s">
        <v>48</v>
      </c>
      <c r="C21" s="6" t="s">
        <v>49</v>
      </c>
      <c r="D21" s="6" t="s">
        <v>739</v>
      </c>
      <c r="E21" s="6" t="s">
        <v>997</v>
      </c>
      <c r="F21" s="6">
        <v>48</v>
      </c>
      <c r="G21" s="6" t="s">
        <v>998</v>
      </c>
      <c r="H21" s="6"/>
      <c r="I21" s="15" t="s">
        <v>991</v>
      </c>
      <c r="J21" s="15">
        <v>977</v>
      </c>
      <c r="K21" s="16" t="s">
        <v>992</v>
      </c>
      <c r="L21" s="6"/>
      <c r="M21" s="6"/>
      <c r="N21" s="11" t="s">
        <v>1301</v>
      </c>
      <c r="O21" s="12" t="s">
        <v>2427</v>
      </c>
      <c r="P21" s="12" t="s">
        <v>2428</v>
      </c>
      <c r="Q21" s="6"/>
      <c r="R21" s="6"/>
      <c r="S21" s="6" t="s">
        <v>1419</v>
      </c>
      <c r="T21" s="6" t="s">
        <v>1446</v>
      </c>
      <c r="U21" s="6" t="s">
        <v>1376</v>
      </c>
      <c r="V21" s="6" t="s">
        <v>1591</v>
      </c>
      <c r="W21" s="6" t="s">
        <v>1592</v>
      </c>
      <c r="X21" s="6" t="s">
        <v>1593</v>
      </c>
      <c r="Y21" s="6" t="s">
        <v>1594</v>
      </c>
      <c r="Z21" s="6"/>
      <c r="AA21" s="6"/>
      <c r="AB21" s="6"/>
      <c r="AC21" s="6"/>
    </row>
    <row r="22" spans="1:29" ht="28" x14ac:dyDescent="0.35">
      <c r="A22" s="6" t="s">
        <v>50</v>
      </c>
      <c r="B22" s="6" t="s">
        <v>51</v>
      </c>
      <c r="C22" s="6" t="s">
        <v>52</v>
      </c>
      <c r="D22" s="6" t="s">
        <v>740</v>
      </c>
      <c r="E22" s="6" t="s">
        <v>994</v>
      </c>
      <c r="F22" s="6">
        <v>50</v>
      </c>
      <c r="G22" s="6" t="s">
        <v>995</v>
      </c>
      <c r="H22" s="6"/>
      <c r="I22" s="15" t="s">
        <v>1595</v>
      </c>
      <c r="J22" s="15">
        <v>52</v>
      </c>
      <c r="K22" s="16" t="s">
        <v>1596</v>
      </c>
      <c r="L22" s="6"/>
      <c r="M22" s="6"/>
      <c r="N22" s="11" t="s">
        <v>1313</v>
      </c>
      <c r="O22" s="12" t="s">
        <v>2429</v>
      </c>
      <c r="P22" s="12" t="s">
        <v>2430</v>
      </c>
      <c r="Q22" s="6"/>
      <c r="R22" s="6"/>
      <c r="S22" s="6" t="s">
        <v>1447</v>
      </c>
      <c r="T22" s="6" t="s">
        <v>1448</v>
      </c>
      <c r="U22" s="6" t="s">
        <v>1377</v>
      </c>
      <c r="V22" s="6" t="s">
        <v>1597</v>
      </c>
      <c r="W22" s="6" t="s">
        <v>1598</v>
      </c>
      <c r="X22" s="6" t="s">
        <v>1599</v>
      </c>
      <c r="Y22" s="6" t="s">
        <v>1420</v>
      </c>
      <c r="Z22" s="6"/>
      <c r="AA22" s="6"/>
      <c r="AB22" s="6"/>
      <c r="AC22" s="6"/>
    </row>
    <row r="23" spans="1:29" ht="28" x14ac:dyDescent="0.35">
      <c r="A23" s="6" t="s">
        <v>53</v>
      </c>
      <c r="B23" s="6" t="s">
        <v>54</v>
      </c>
      <c r="C23" s="6" t="s">
        <v>55</v>
      </c>
      <c r="D23" s="6" t="s">
        <v>741</v>
      </c>
      <c r="E23" s="6" t="s">
        <v>993</v>
      </c>
      <c r="F23" s="6">
        <v>52</v>
      </c>
      <c r="G23" s="6" t="s">
        <v>1176</v>
      </c>
      <c r="H23" s="6"/>
      <c r="I23" s="15" t="s">
        <v>1600</v>
      </c>
      <c r="J23" s="15">
        <v>50</v>
      </c>
      <c r="K23" s="16" t="s">
        <v>1601</v>
      </c>
      <c r="L23" s="6"/>
      <c r="M23" s="6"/>
      <c r="N23" s="11" t="s">
        <v>1342</v>
      </c>
      <c r="O23" s="12" t="s">
        <v>2431</v>
      </c>
      <c r="P23" s="12" t="s">
        <v>2432</v>
      </c>
      <c r="Q23" s="6"/>
      <c r="R23" s="6"/>
      <c r="S23" s="6" t="s">
        <v>2538</v>
      </c>
      <c r="T23" s="6" t="s">
        <v>1449</v>
      </c>
      <c r="U23" s="6" t="s">
        <v>1378</v>
      </c>
      <c r="V23" s="6" t="s">
        <v>1602</v>
      </c>
      <c r="W23" s="6" t="s">
        <v>1603</v>
      </c>
      <c r="X23" s="6" t="s">
        <v>1604</v>
      </c>
      <c r="Y23" s="6" t="s">
        <v>1605</v>
      </c>
      <c r="Z23" s="6"/>
      <c r="AA23" s="6"/>
      <c r="AB23" s="6"/>
      <c r="AC23" s="6"/>
    </row>
    <row r="24" spans="1:29" ht="42" x14ac:dyDescent="0.35">
      <c r="A24" s="6" t="s">
        <v>56</v>
      </c>
      <c r="B24" s="6" t="s">
        <v>57</v>
      </c>
      <c r="C24" s="6" t="s">
        <v>58</v>
      </c>
      <c r="D24" s="6" t="s">
        <v>742</v>
      </c>
      <c r="E24" s="6" t="s">
        <v>1180</v>
      </c>
      <c r="F24" s="6">
        <v>974</v>
      </c>
      <c r="G24" s="6" t="s">
        <v>1181</v>
      </c>
      <c r="H24" s="6"/>
      <c r="I24" s="15" t="s">
        <v>996</v>
      </c>
      <c r="J24" s="15">
        <v>975</v>
      </c>
      <c r="K24" s="16" t="s">
        <v>1177</v>
      </c>
      <c r="L24" s="6"/>
      <c r="M24" s="6"/>
      <c r="N24" s="11" t="s">
        <v>1333</v>
      </c>
      <c r="O24" s="12" t="s">
        <v>2433</v>
      </c>
      <c r="P24" s="12" t="s">
        <v>2434</v>
      </c>
      <c r="Q24" s="6"/>
      <c r="R24" s="6"/>
      <c r="S24" s="6" t="s">
        <v>1422</v>
      </c>
      <c r="T24" s="6" t="s">
        <v>1450</v>
      </c>
      <c r="U24" s="6" t="s">
        <v>1379</v>
      </c>
      <c r="V24" s="6" t="s">
        <v>1608</v>
      </c>
      <c r="W24" s="6" t="s">
        <v>1609</v>
      </c>
      <c r="X24" s="6" t="s">
        <v>1610</v>
      </c>
      <c r="Y24" s="6" t="s">
        <v>1611</v>
      </c>
      <c r="Z24" s="6"/>
      <c r="AA24" s="6"/>
      <c r="AB24" s="6"/>
      <c r="AC24" s="6"/>
    </row>
    <row r="25" spans="1:29" ht="28" x14ac:dyDescent="0.35">
      <c r="A25" s="6" t="s">
        <v>59</v>
      </c>
      <c r="B25" s="6" t="s">
        <v>60</v>
      </c>
      <c r="C25" s="6" t="s">
        <v>61</v>
      </c>
      <c r="D25" s="6" t="s">
        <v>743</v>
      </c>
      <c r="E25" s="6" t="s">
        <v>1606</v>
      </c>
      <c r="F25" s="6">
        <v>978</v>
      </c>
      <c r="G25" s="6" t="s">
        <v>1607</v>
      </c>
      <c r="H25" s="6"/>
      <c r="I25" s="15" t="s">
        <v>1612</v>
      </c>
      <c r="J25" s="15">
        <v>48</v>
      </c>
      <c r="K25" s="16" t="s">
        <v>1613</v>
      </c>
      <c r="L25" s="6"/>
      <c r="M25" s="6"/>
      <c r="N25" s="11" t="s">
        <v>1305</v>
      </c>
      <c r="O25" s="12" t="s">
        <v>2435</v>
      </c>
      <c r="P25" s="12" t="s">
        <v>2436</v>
      </c>
      <c r="Q25" s="6"/>
      <c r="R25" s="6"/>
      <c r="S25" s="6" t="s">
        <v>1423</v>
      </c>
      <c r="T25" s="6" t="s">
        <v>1451</v>
      </c>
      <c r="U25" s="6" t="s">
        <v>1380</v>
      </c>
      <c r="V25" s="6" t="s">
        <v>1614</v>
      </c>
      <c r="W25" s="6" t="s">
        <v>1615</v>
      </c>
      <c r="X25" s="6" t="s">
        <v>1616</v>
      </c>
      <c r="Y25" s="6" t="s">
        <v>1617</v>
      </c>
      <c r="Z25" s="6"/>
      <c r="AA25" s="6"/>
      <c r="AB25" s="6"/>
      <c r="AC25" s="6"/>
    </row>
    <row r="26" spans="1:29" ht="42" x14ac:dyDescent="0.35">
      <c r="A26" s="6" t="s">
        <v>62</v>
      </c>
      <c r="B26" s="6" t="s">
        <v>63</v>
      </c>
      <c r="C26" s="6" t="s">
        <v>64</v>
      </c>
      <c r="D26" s="6" t="s">
        <v>744</v>
      </c>
      <c r="E26" s="6" t="s">
        <v>1012</v>
      </c>
      <c r="F26" s="6">
        <v>84</v>
      </c>
      <c r="G26" s="6" t="s">
        <v>1013</v>
      </c>
      <c r="H26" s="6"/>
      <c r="I26" s="15" t="s">
        <v>999</v>
      </c>
      <c r="J26" s="15">
        <v>108</v>
      </c>
      <c r="K26" s="16" t="s">
        <v>1000</v>
      </c>
      <c r="L26" s="6"/>
      <c r="M26" s="6"/>
      <c r="N26" s="11" t="s">
        <v>1311</v>
      </c>
      <c r="O26" s="12" t="s">
        <v>2437</v>
      </c>
      <c r="P26" s="12" t="s">
        <v>2438</v>
      </c>
      <c r="Q26" s="6"/>
      <c r="R26" s="6"/>
      <c r="S26" s="6" t="s">
        <v>1424</v>
      </c>
      <c r="T26" s="6" t="s">
        <v>1452</v>
      </c>
      <c r="U26" s="6" t="s">
        <v>1381</v>
      </c>
      <c r="V26" s="6" t="s">
        <v>1618</v>
      </c>
      <c r="W26" s="6" t="s">
        <v>1400</v>
      </c>
      <c r="X26" s="6" t="s">
        <v>1619</v>
      </c>
      <c r="Y26" s="6" t="s">
        <v>1620</v>
      </c>
      <c r="Z26" s="6"/>
      <c r="AA26" s="6"/>
      <c r="AB26" s="6"/>
      <c r="AC26" s="6"/>
    </row>
    <row r="27" spans="1:29" ht="42" x14ac:dyDescent="0.35">
      <c r="A27" s="6" t="s">
        <v>65</v>
      </c>
      <c r="B27" s="6" t="s">
        <v>66</v>
      </c>
      <c r="C27" s="6" t="s">
        <v>67</v>
      </c>
      <c r="D27" s="6" t="s">
        <v>745</v>
      </c>
      <c r="E27" s="6" t="s">
        <v>1172</v>
      </c>
      <c r="F27" s="6">
        <v>952</v>
      </c>
      <c r="G27" s="6" t="s">
        <v>1265</v>
      </c>
      <c r="H27" s="6"/>
      <c r="I27" s="15" t="s">
        <v>1621</v>
      </c>
      <c r="J27" s="15">
        <v>60</v>
      </c>
      <c r="K27" s="16" t="s">
        <v>1622</v>
      </c>
      <c r="L27" s="6"/>
      <c r="M27" s="6"/>
      <c r="N27" s="11" t="s">
        <v>1346</v>
      </c>
      <c r="O27" s="12" t="s">
        <v>2439</v>
      </c>
      <c r="P27" s="12" t="s">
        <v>2440</v>
      </c>
      <c r="Q27" s="6"/>
      <c r="R27" s="6"/>
      <c r="S27" s="6" t="s">
        <v>1421</v>
      </c>
      <c r="T27" s="6" t="s">
        <v>1453</v>
      </c>
      <c r="U27" s="6" t="s">
        <v>1382</v>
      </c>
      <c r="V27" s="6" t="s">
        <v>1623</v>
      </c>
      <c r="W27" s="6" t="s">
        <v>1624</v>
      </c>
      <c r="X27" s="6" t="s">
        <v>1625</v>
      </c>
      <c r="Y27" s="6" t="s">
        <v>1626</v>
      </c>
      <c r="Z27" s="6"/>
      <c r="AA27" s="6"/>
      <c r="AB27" s="6"/>
      <c r="AC27" s="6"/>
    </row>
    <row r="28" spans="1:29" ht="28" x14ac:dyDescent="0.35">
      <c r="A28" s="6" t="s">
        <v>68</v>
      </c>
      <c r="B28" s="6" t="s">
        <v>69</v>
      </c>
      <c r="C28" s="6" t="s">
        <v>70</v>
      </c>
      <c r="D28" s="6" t="s">
        <v>746</v>
      </c>
      <c r="E28" s="6" t="s">
        <v>1001</v>
      </c>
      <c r="F28" s="6">
        <v>60</v>
      </c>
      <c r="G28" s="6" t="s">
        <v>1002</v>
      </c>
      <c r="H28" s="6"/>
      <c r="I28" s="15" t="s">
        <v>1003</v>
      </c>
      <c r="J28" s="15">
        <v>96</v>
      </c>
      <c r="K28" s="16" t="s">
        <v>1004</v>
      </c>
      <c r="L28" s="6"/>
      <c r="M28" s="6"/>
      <c r="N28" s="11" t="s">
        <v>1296</v>
      </c>
      <c r="O28" s="12" t="s">
        <v>2441</v>
      </c>
      <c r="P28" s="12" t="s">
        <v>2442</v>
      </c>
      <c r="Q28" s="6"/>
      <c r="R28" s="6"/>
      <c r="S28" s="6" t="s">
        <v>1401</v>
      </c>
      <c r="T28" s="6" t="s">
        <v>2096</v>
      </c>
      <c r="U28" s="6" t="s">
        <v>1383</v>
      </c>
      <c r="V28" s="6" t="s">
        <v>1628</v>
      </c>
      <c r="W28" s="6" t="s">
        <v>2097</v>
      </c>
      <c r="X28" s="6" t="s">
        <v>2098</v>
      </c>
      <c r="Y28" s="6" t="s">
        <v>2097</v>
      </c>
      <c r="Z28" s="6"/>
      <c r="AA28" s="6"/>
      <c r="AB28" s="6"/>
      <c r="AC28" s="6"/>
    </row>
    <row r="29" spans="1:29" ht="28" x14ac:dyDescent="0.35">
      <c r="A29" s="6" t="s">
        <v>71</v>
      </c>
      <c r="B29" s="6" t="s">
        <v>72</v>
      </c>
      <c r="C29" s="6" t="s">
        <v>73</v>
      </c>
      <c r="D29" s="6" t="s">
        <v>747</v>
      </c>
      <c r="E29" s="6" t="s">
        <v>1627</v>
      </c>
      <c r="F29" s="6">
        <v>64</v>
      </c>
      <c r="G29" s="6" t="s">
        <v>2086</v>
      </c>
      <c r="H29" s="6"/>
      <c r="I29" s="15" t="s">
        <v>1629</v>
      </c>
      <c r="J29" s="15">
        <v>68</v>
      </c>
      <c r="K29" s="16" t="s">
        <v>1630</v>
      </c>
      <c r="L29" s="6"/>
      <c r="M29" s="6"/>
      <c r="N29" s="11" t="s">
        <v>1345</v>
      </c>
      <c r="O29" s="12" t="s">
        <v>2443</v>
      </c>
      <c r="P29" s="12" t="s">
        <v>2444</v>
      </c>
      <c r="Q29" s="6"/>
      <c r="R29" s="6"/>
      <c r="S29" s="6" t="s">
        <v>1402</v>
      </c>
      <c r="T29" s="6" t="s">
        <v>1385</v>
      </c>
      <c r="U29" s="6" t="s">
        <v>1384</v>
      </c>
      <c r="V29" s="6" t="s">
        <v>1631</v>
      </c>
      <c r="W29" s="6" t="s">
        <v>1632</v>
      </c>
      <c r="X29" s="6" t="s">
        <v>1633</v>
      </c>
      <c r="Y29" s="6" t="s">
        <v>1634</v>
      </c>
      <c r="Z29" s="6"/>
      <c r="AA29" s="6"/>
      <c r="AB29" s="6"/>
      <c r="AC29" s="6"/>
    </row>
    <row r="30" spans="1:29" x14ac:dyDescent="0.35">
      <c r="A30" s="6" t="s">
        <v>74</v>
      </c>
      <c r="B30" s="6" t="s">
        <v>75</v>
      </c>
      <c r="C30" s="6" t="s">
        <v>76</v>
      </c>
      <c r="D30" s="6" t="s">
        <v>748</v>
      </c>
      <c r="E30" s="6" t="s">
        <v>1005</v>
      </c>
      <c r="F30" s="6">
        <v>68</v>
      </c>
      <c r="G30" s="6" t="s">
        <v>1178</v>
      </c>
      <c r="H30" s="6"/>
      <c r="I30" s="15" t="s">
        <v>1006</v>
      </c>
      <c r="J30" s="15">
        <v>986</v>
      </c>
      <c r="K30" s="16" t="s">
        <v>1007</v>
      </c>
      <c r="L30" s="6"/>
      <c r="M30" s="6"/>
      <c r="N30" s="11" t="s">
        <v>1317</v>
      </c>
      <c r="O30" s="12" t="s">
        <v>2445</v>
      </c>
      <c r="P30" s="12" t="s">
        <v>2446</v>
      </c>
      <c r="Q30" s="6"/>
      <c r="R30" s="6"/>
      <c r="S30" s="6" t="s">
        <v>1637</v>
      </c>
      <c r="T30" s="6" t="s">
        <v>1638</v>
      </c>
      <c r="U30" s="6" t="s">
        <v>1639</v>
      </c>
      <c r="V30" s="6" t="s">
        <v>1640</v>
      </c>
      <c r="W30" s="6" t="s">
        <v>1641</v>
      </c>
      <c r="X30" s="6" t="s">
        <v>1642</v>
      </c>
      <c r="Y30" s="6" t="s">
        <v>1643</v>
      </c>
      <c r="Z30" s="6"/>
      <c r="AA30" s="6"/>
      <c r="AB30" s="6"/>
      <c r="AC30" s="6"/>
    </row>
    <row r="31" spans="1:29" ht="28" x14ac:dyDescent="0.35">
      <c r="A31" s="6" t="s">
        <v>77</v>
      </c>
      <c r="B31" s="6" t="s">
        <v>78</v>
      </c>
      <c r="C31" s="6" t="s">
        <v>79</v>
      </c>
      <c r="D31" s="6" t="s">
        <v>749</v>
      </c>
      <c r="E31" s="6" t="s">
        <v>1635</v>
      </c>
      <c r="F31" s="6">
        <v>977</v>
      </c>
      <c r="G31" s="6" t="s">
        <v>1636</v>
      </c>
      <c r="H31" s="6"/>
      <c r="I31" s="15" t="s">
        <v>1644</v>
      </c>
      <c r="J31" s="15">
        <v>44</v>
      </c>
      <c r="K31" s="16" t="s">
        <v>1645</v>
      </c>
      <c r="L31" s="6"/>
      <c r="M31" s="6"/>
      <c r="N31" s="11" t="s">
        <v>1290</v>
      </c>
      <c r="O31" s="12" t="s">
        <v>2447</v>
      </c>
      <c r="P31" s="12" t="s">
        <v>2448</v>
      </c>
      <c r="Q31" s="6"/>
      <c r="R31" s="6"/>
      <c r="S31" s="6"/>
      <c r="T31" s="6"/>
      <c r="U31" s="6"/>
      <c r="V31" s="6"/>
      <c r="W31" s="6"/>
      <c r="X31" s="6"/>
      <c r="Y31" s="6"/>
      <c r="Z31" s="6"/>
      <c r="AA31" s="6"/>
      <c r="AB31" s="6"/>
      <c r="AC31" s="6"/>
    </row>
    <row r="32" spans="1:29" x14ac:dyDescent="0.35">
      <c r="A32" s="6" t="s">
        <v>80</v>
      </c>
      <c r="B32" s="6" t="s">
        <v>81</v>
      </c>
      <c r="C32" s="6" t="s">
        <v>82</v>
      </c>
      <c r="D32" s="6" t="s">
        <v>750</v>
      </c>
      <c r="E32" s="6" t="s">
        <v>1010</v>
      </c>
      <c r="F32" s="6">
        <v>72</v>
      </c>
      <c r="G32" s="6" t="s">
        <v>1011</v>
      </c>
      <c r="H32" s="6"/>
      <c r="I32" s="15" t="s">
        <v>1648</v>
      </c>
      <c r="J32" s="15">
        <v>64</v>
      </c>
      <c r="K32" s="16" t="s">
        <v>2086</v>
      </c>
      <c r="L32" s="6"/>
      <c r="M32" s="6"/>
      <c r="N32" s="11" t="s">
        <v>1307</v>
      </c>
      <c r="O32" s="12" t="s">
        <v>2449</v>
      </c>
      <c r="P32" s="12" t="s">
        <v>2450</v>
      </c>
      <c r="Q32" s="6"/>
      <c r="R32" s="6"/>
      <c r="S32" s="6"/>
      <c r="T32" s="6"/>
      <c r="U32" s="6"/>
      <c r="V32" s="6"/>
      <c r="W32" s="6"/>
      <c r="X32" s="6"/>
      <c r="Y32" s="6"/>
      <c r="Z32" s="6"/>
      <c r="AA32" s="6"/>
      <c r="AB32" s="6"/>
      <c r="AC32" s="6"/>
    </row>
    <row r="33" spans="1:29" x14ac:dyDescent="0.35">
      <c r="A33" s="6" t="s">
        <v>83</v>
      </c>
      <c r="B33" s="6" t="s">
        <v>84</v>
      </c>
      <c r="C33" s="6" t="s">
        <v>85</v>
      </c>
      <c r="D33" s="6" t="s">
        <v>751</v>
      </c>
      <c r="E33" s="6" t="s">
        <v>1646</v>
      </c>
      <c r="F33" s="6">
        <v>986</v>
      </c>
      <c r="G33" s="6" t="s">
        <v>1647</v>
      </c>
      <c r="H33" s="6"/>
      <c r="I33" s="15" t="s">
        <v>1651</v>
      </c>
      <c r="J33" s="15">
        <v>72</v>
      </c>
      <c r="K33" s="16" t="s">
        <v>1652</v>
      </c>
      <c r="L33" s="6"/>
      <c r="M33" s="6"/>
      <c r="N33" s="11" t="s">
        <v>1309</v>
      </c>
      <c r="O33" s="12" t="s">
        <v>2451</v>
      </c>
      <c r="P33" s="12" t="s">
        <v>2452</v>
      </c>
      <c r="Q33" s="6"/>
      <c r="R33" s="6"/>
      <c r="S33" s="6"/>
      <c r="T33" s="6"/>
      <c r="U33" s="6"/>
      <c r="V33" s="6"/>
      <c r="W33" s="6"/>
      <c r="X33" s="6"/>
      <c r="Y33" s="6"/>
      <c r="Z33" s="6"/>
      <c r="AA33" s="6"/>
      <c r="AB33" s="6"/>
      <c r="AC33" s="6"/>
    </row>
    <row r="34" spans="1:29" x14ac:dyDescent="0.35">
      <c r="A34" s="6" t="s">
        <v>94</v>
      </c>
      <c r="B34" s="6" t="s">
        <v>95</v>
      </c>
      <c r="C34" s="6" t="s">
        <v>96</v>
      </c>
      <c r="D34" s="6" t="s">
        <v>755</v>
      </c>
      <c r="E34" s="6" t="s">
        <v>1661</v>
      </c>
      <c r="F34" s="6">
        <v>975</v>
      </c>
      <c r="G34" s="6" t="s">
        <v>1662</v>
      </c>
      <c r="H34" s="6"/>
      <c r="I34" s="15" t="s">
        <v>1655</v>
      </c>
      <c r="J34" s="15">
        <v>974</v>
      </c>
      <c r="K34" s="16" t="s">
        <v>1656</v>
      </c>
      <c r="L34" s="6"/>
      <c r="M34" s="6"/>
      <c r="N34" s="11" t="s">
        <v>1334</v>
      </c>
      <c r="O34" s="12" t="s">
        <v>2453</v>
      </c>
      <c r="P34" s="12" t="s">
        <v>2454</v>
      </c>
      <c r="Q34" s="6"/>
      <c r="R34" s="6"/>
      <c r="S34" s="6"/>
      <c r="T34" s="6"/>
      <c r="U34" s="6"/>
      <c r="V34" s="6"/>
      <c r="W34" s="6"/>
      <c r="X34" s="6"/>
      <c r="Y34" s="6"/>
      <c r="Z34" s="6"/>
      <c r="AA34" s="6"/>
      <c r="AB34" s="6"/>
      <c r="AC34" s="6"/>
    </row>
    <row r="35" spans="1:29" x14ac:dyDescent="0.35">
      <c r="A35" s="6" t="s">
        <v>97</v>
      </c>
      <c r="B35" s="6" t="s">
        <v>98</v>
      </c>
      <c r="C35" s="6" t="s">
        <v>99</v>
      </c>
      <c r="D35" s="6" t="s">
        <v>756</v>
      </c>
      <c r="E35" s="6" t="s">
        <v>1663</v>
      </c>
      <c r="F35" s="6">
        <v>952</v>
      </c>
      <c r="G35" s="6" t="s">
        <v>1664</v>
      </c>
      <c r="H35" s="6"/>
      <c r="I35" s="15" t="s">
        <v>1659</v>
      </c>
      <c r="J35" s="15">
        <v>84</v>
      </c>
      <c r="K35" s="16" t="s">
        <v>1660</v>
      </c>
      <c r="L35" s="6"/>
      <c r="M35" s="6"/>
      <c r="N35" s="11" t="s">
        <v>1340</v>
      </c>
      <c r="O35" s="12" t="s">
        <v>2455</v>
      </c>
      <c r="P35" s="12" t="s">
        <v>2456</v>
      </c>
      <c r="Q35" s="6"/>
      <c r="R35" s="6"/>
      <c r="S35" s="6"/>
      <c r="T35" s="6"/>
      <c r="U35" s="6"/>
      <c r="V35" s="6"/>
      <c r="W35" s="6"/>
      <c r="X35" s="6"/>
      <c r="Y35" s="6"/>
      <c r="Z35" s="6"/>
      <c r="AA35" s="6"/>
      <c r="AB35" s="6"/>
      <c r="AC35" s="6"/>
    </row>
    <row r="36" spans="1:29" x14ac:dyDescent="0.35">
      <c r="A36" s="6" t="s">
        <v>100</v>
      </c>
      <c r="B36" s="6" t="s">
        <v>101</v>
      </c>
      <c r="C36" s="6" t="s">
        <v>102</v>
      </c>
      <c r="D36" s="6" t="s">
        <v>757</v>
      </c>
      <c r="E36" s="6" t="s">
        <v>1665</v>
      </c>
      <c r="F36" s="6">
        <v>108</v>
      </c>
      <c r="G36" s="6" t="s">
        <v>1666</v>
      </c>
      <c r="H36" s="6"/>
      <c r="I36" s="15" t="s">
        <v>1014</v>
      </c>
      <c r="J36" s="15">
        <v>124</v>
      </c>
      <c r="K36" s="16" t="s">
        <v>1015</v>
      </c>
      <c r="L36" s="6"/>
      <c r="M36" s="6"/>
      <c r="N36" s="11" t="s">
        <v>1341</v>
      </c>
      <c r="O36" s="12" t="s">
        <v>2457</v>
      </c>
      <c r="P36" s="12" t="s">
        <v>2458</v>
      </c>
      <c r="Q36" s="6"/>
      <c r="R36" s="6"/>
      <c r="S36" s="6"/>
      <c r="T36" s="6"/>
      <c r="U36" s="6"/>
      <c r="V36" s="6"/>
      <c r="W36" s="6"/>
      <c r="X36" s="6"/>
      <c r="Y36" s="6"/>
      <c r="Z36" s="6"/>
      <c r="AA36" s="6"/>
      <c r="AB36" s="6"/>
      <c r="AC36" s="6"/>
    </row>
    <row r="37" spans="1:29" ht="28" x14ac:dyDescent="0.35">
      <c r="A37" s="6" t="s">
        <v>103</v>
      </c>
      <c r="B37" s="6" t="s">
        <v>104</v>
      </c>
      <c r="C37" s="6" t="s">
        <v>105</v>
      </c>
      <c r="D37" s="6" t="s">
        <v>758</v>
      </c>
      <c r="E37" s="6" t="s">
        <v>1081</v>
      </c>
      <c r="F37" s="6">
        <v>116</v>
      </c>
      <c r="G37" s="6" t="s">
        <v>1206</v>
      </c>
      <c r="H37" s="6"/>
      <c r="I37" s="15" t="s">
        <v>1016</v>
      </c>
      <c r="J37" s="15">
        <v>976</v>
      </c>
      <c r="K37" s="16" t="s">
        <v>1017</v>
      </c>
      <c r="L37" s="6"/>
      <c r="M37" s="6"/>
      <c r="N37" s="11" t="s">
        <v>1335</v>
      </c>
      <c r="O37" s="12" t="s">
        <v>2459</v>
      </c>
      <c r="P37" s="12" t="s">
        <v>2460</v>
      </c>
      <c r="Q37" s="6"/>
      <c r="R37" s="6"/>
      <c r="S37" s="6"/>
      <c r="T37" s="6"/>
      <c r="U37" s="6"/>
      <c r="V37" s="6"/>
      <c r="W37" s="6"/>
      <c r="X37" s="6"/>
      <c r="Y37" s="6"/>
      <c r="Z37" s="6"/>
      <c r="AA37" s="6"/>
      <c r="AB37" s="6"/>
      <c r="AC37" s="6"/>
    </row>
    <row r="38" spans="1:29" x14ac:dyDescent="0.35">
      <c r="A38" s="6" t="s">
        <v>106</v>
      </c>
      <c r="B38" s="6" t="s">
        <v>107</v>
      </c>
      <c r="C38" s="6" t="s">
        <v>108</v>
      </c>
      <c r="D38" s="6" t="s">
        <v>759</v>
      </c>
      <c r="E38" s="6" t="s">
        <v>1169</v>
      </c>
      <c r="F38" s="6">
        <v>950</v>
      </c>
      <c r="G38" s="6" t="s">
        <v>1271</v>
      </c>
      <c r="H38" s="6"/>
      <c r="I38" s="15" t="s">
        <v>1018</v>
      </c>
      <c r="J38" s="15">
        <v>756</v>
      </c>
      <c r="K38" s="16" t="s">
        <v>1019</v>
      </c>
      <c r="L38" s="6"/>
      <c r="M38" s="6"/>
      <c r="N38" s="11" t="s">
        <v>1294</v>
      </c>
      <c r="O38" s="12" t="s">
        <v>2461</v>
      </c>
      <c r="P38" s="12" t="s">
        <v>2462</v>
      </c>
      <c r="Q38" s="6"/>
      <c r="R38" s="6"/>
      <c r="S38" s="6"/>
      <c r="T38" s="6"/>
      <c r="U38" s="6"/>
      <c r="V38" s="6"/>
      <c r="W38" s="6"/>
      <c r="X38" s="6"/>
      <c r="Y38" s="6"/>
      <c r="Z38" s="6"/>
      <c r="AA38" s="6"/>
      <c r="AB38" s="6"/>
      <c r="AC38" s="6"/>
    </row>
    <row r="39" spans="1:29" x14ac:dyDescent="0.35">
      <c r="A39" s="6" t="s">
        <v>109</v>
      </c>
      <c r="B39" s="6" t="s">
        <v>110</v>
      </c>
      <c r="C39" s="6" t="s">
        <v>111</v>
      </c>
      <c r="D39" s="6" t="s">
        <v>760</v>
      </c>
      <c r="E39" s="6" t="s">
        <v>1668</v>
      </c>
      <c r="F39" s="6">
        <v>124</v>
      </c>
      <c r="G39" s="6" t="s">
        <v>1669</v>
      </c>
      <c r="H39" s="6"/>
      <c r="I39" s="15" t="s">
        <v>1020</v>
      </c>
      <c r="J39" s="15">
        <v>990</v>
      </c>
      <c r="K39" s="16" t="s">
        <v>2088</v>
      </c>
      <c r="L39" s="6"/>
      <c r="M39" s="6"/>
      <c r="N39" s="11" t="s">
        <v>1282</v>
      </c>
      <c r="O39" s="12" t="s">
        <v>2463</v>
      </c>
      <c r="P39" s="12" t="s">
        <v>2464</v>
      </c>
      <c r="Q39" s="6"/>
      <c r="R39" s="6"/>
      <c r="S39" s="6"/>
      <c r="T39" s="6"/>
      <c r="U39" s="6"/>
      <c r="V39" s="6"/>
      <c r="W39" s="6"/>
      <c r="X39" s="6"/>
      <c r="Y39" s="6"/>
      <c r="Z39" s="6"/>
      <c r="AA39" s="6"/>
      <c r="AB39" s="6"/>
      <c r="AC39" s="6"/>
    </row>
    <row r="40" spans="1:29" x14ac:dyDescent="0.35">
      <c r="A40" s="6" t="s">
        <v>112</v>
      </c>
      <c r="B40" s="6" t="s">
        <v>113</v>
      </c>
      <c r="C40" s="6" t="s">
        <v>114</v>
      </c>
      <c r="D40" s="6" t="s">
        <v>761</v>
      </c>
      <c r="E40" s="6" t="s">
        <v>1026</v>
      </c>
      <c r="F40" s="6">
        <v>132</v>
      </c>
      <c r="G40" s="6" t="s">
        <v>1185</v>
      </c>
      <c r="H40" s="6"/>
      <c r="I40" s="15" t="s">
        <v>1182</v>
      </c>
      <c r="J40" s="15">
        <v>0</v>
      </c>
      <c r="K40" s="16" t="s">
        <v>1183</v>
      </c>
      <c r="L40" s="6"/>
      <c r="M40" s="6"/>
      <c r="N40" s="11" t="s">
        <v>1298</v>
      </c>
      <c r="O40" s="12" t="s">
        <v>2465</v>
      </c>
      <c r="P40" s="12" t="s">
        <v>2466</v>
      </c>
      <c r="Q40" s="6"/>
      <c r="R40" s="6"/>
      <c r="S40" s="6"/>
      <c r="T40" s="6"/>
      <c r="U40" s="6"/>
      <c r="V40" s="6"/>
      <c r="W40" s="6"/>
      <c r="X40" s="6"/>
      <c r="Y40" s="6"/>
      <c r="Z40" s="6"/>
      <c r="AA40" s="6"/>
      <c r="AB40" s="6"/>
      <c r="AC40" s="6"/>
    </row>
    <row r="41" spans="1:29" ht="28" x14ac:dyDescent="0.35">
      <c r="A41" s="6" t="s">
        <v>124</v>
      </c>
      <c r="B41" s="6" t="s">
        <v>125</v>
      </c>
      <c r="C41" s="6" t="s">
        <v>126</v>
      </c>
      <c r="D41" s="6" t="s">
        <v>765</v>
      </c>
      <c r="E41" s="6" t="s">
        <v>1676</v>
      </c>
      <c r="F41" s="6">
        <v>990</v>
      </c>
      <c r="G41" s="6" t="s">
        <v>2088</v>
      </c>
      <c r="H41" s="6"/>
      <c r="I41" s="15" t="s">
        <v>1021</v>
      </c>
      <c r="J41" s="15">
        <v>170</v>
      </c>
      <c r="K41" s="16" t="s">
        <v>1022</v>
      </c>
      <c r="L41" s="6"/>
      <c r="M41" s="6"/>
      <c r="N41" s="11" t="s">
        <v>1339</v>
      </c>
      <c r="O41" s="12" t="s">
        <v>2467</v>
      </c>
      <c r="P41" s="12" t="s">
        <v>2468</v>
      </c>
      <c r="Q41" s="6"/>
      <c r="R41" s="6"/>
      <c r="S41" s="6"/>
      <c r="T41" s="6"/>
      <c r="U41" s="6"/>
      <c r="V41" s="6"/>
      <c r="W41" s="6"/>
      <c r="X41" s="6"/>
      <c r="Y41" s="6"/>
      <c r="Z41" s="6"/>
      <c r="AA41" s="6"/>
      <c r="AB41" s="6"/>
      <c r="AC41" s="6"/>
    </row>
    <row r="42" spans="1:29" x14ac:dyDescent="0.35">
      <c r="A42" s="6" t="s">
        <v>127</v>
      </c>
      <c r="B42" s="6" t="s">
        <v>128</v>
      </c>
      <c r="C42" s="6" t="s">
        <v>129</v>
      </c>
      <c r="D42" s="6" t="s">
        <v>766</v>
      </c>
      <c r="E42" s="6" t="s">
        <v>1677</v>
      </c>
      <c r="F42" s="6">
        <v>0</v>
      </c>
      <c r="G42" s="6" t="s">
        <v>1678</v>
      </c>
      <c r="H42" s="6"/>
      <c r="I42" s="15" t="s">
        <v>1023</v>
      </c>
      <c r="J42" s="15">
        <v>188</v>
      </c>
      <c r="K42" s="16" t="s">
        <v>1024</v>
      </c>
      <c r="L42" s="6"/>
      <c r="M42" s="6"/>
      <c r="N42" s="11" t="s">
        <v>1285</v>
      </c>
      <c r="O42" s="12" t="s">
        <v>2469</v>
      </c>
      <c r="P42" s="12" t="s">
        <v>2470</v>
      </c>
      <c r="Q42" s="6"/>
      <c r="R42" s="6"/>
      <c r="S42" s="6"/>
      <c r="T42" s="6"/>
      <c r="U42" s="6"/>
      <c r="V42" s="6"/>
      <c r="W42" s="6"/>
      <c r="X42" s="6"/>
      <c r="Y42" s="6"/>
      <c r="Z42" s="6"/>
      <c r="AA42" s="6"/>
      <c r="AB42" s="6"/>
      <c r="AC42" s="6"/>
    </row>
    <row r="43" spans="1:29" x14ac:dyDescent="0.35">
      <c r="A43" s="6" t="s">
        <v>161</v>
      </c>
      <c r="B43" s="6" t="s">
        <v>162</v>
      </c>
      <c r="C43" s="6" t="s">
        <v>163</v>
      </c>
      <c r="D43" s="6" t="s">
        <v>779</v>
      </c>
      <c r="E43" s="6" t="s">
        <v>1695</v>
      </c>
      <c r="F43" s="6">
        <v>978</v>
      </c>
      <c r="G43" s="6" t="s">
        <v>1696</v>
      </c>
      <c r="H43" s="6"/>
      <c r="I43" s="15" t="s">
        <v>1025</v>
      </c>
      <c r="J43" s="15">
        <v>931</v>
      </c>
      <c r="K43" s="16" t="s">
        <v>1184</v>
      </c>
      <c r="L43" s="6"/>
      <c r="M43" s="6"/>
      <c r="N43" s="11" t="s">
        <v>1331</v>
      </c>
      <c r="O43" s="12" t="s">
        <v>2471</v>
      </c>
      <c r="P43" s="12" t="s">
        <v>2472</v>
      </c>
      <c r="Q43" s="6"/>
      <c r="R43" s="6"/>
      <c r="S43" s="6"/>
      <c r="T43" s="6"/>
      <c r="U43" s="6"/>
      <c r="V43" s="6"/>
      <c r="W43" s="6"/>
      <c r="X43" s="6"/>
      <c r="Y43" s="6"/>
      <c r="Z43" s="6"/>
      <c r="AA43" s="6"/>
      <c r="AB43" s="6"/>
      <c r="AC43" s="6"/>
    </row>
    <row r="44" spans="1:29" x14ac:dyDescent="0.35">
      <c r="A44" s="6" t="s">
        <v>140</v>
      </c>
      <c r="B44" s="6" t="s">
        <v>141</v>
      </c>
      <c r="C44" s="6" t="s">
        <v>142</v>
      </c>
      <c r="D44" s="6" t="s">
        <v>771</v>
      </c>
      <c r="E44" s="6" t="s">
        <v>1685</v>
      </c>
      <c r="F44" s="6">
        <v>170</v>
      </c>
      <c r="G44" s="6" t="s">
        <v>1686</v>
      </c>
      <c r="H44" s="6"/>
      <c r="I44" s="15" t="s">
        <v>1672</v>
      </c>
      <c r="J44" s="15">
        <v>132</v>
      </c>
      <c r="K44" s="16" t="s">
        <v>1673</v>
      </c>
      <c r="L44" s="6"/>
      <c r="M44" s="6"/>
      <c r="N44" s="11" t="s">
        <v>1327</v>
      </c>
      <c r="O44" s="12" t="s">
        <v>2473</v>
      </c>
      <c r="P44" s="12" t="s">
        <v>2474</v>
      </c>
      <c r="Q44" s="6"/>
      <c r="R44" s="6"/>
      <c r="S44" s="6"/>
      <c r="T44" s="6"/>
      <c r="U44" s="6"/>
      <c r="V44" s="6"/>
      <c r="W44" s="6"/>
      <c r="X44" s="6"/>
      <c r="Y44" s="6"/>
      <c r="Z44" s="6"/>
      <c r="AA44" s="6"/>
      <c r="AB44" s="6"/>
      <c r="AC44" s="6"/>
    </row>
    <row r="45" spans="1:29" x14ac:dyDescent="0.35">
      <c r="A45" s="6" t="s">
        <v>143</v>
      </c>
      <c r="B45" s="6" t="s">
        <v>144</v>
      </c>
      <c r="C45" s="6" t="s">
        <v>145</v>
      </c>
      <c r="D45" s="6" t="s">
        <v>772</v>
      </c>
      <c r="E45" s="6" t="s">
        <v>1082</v>
      </c>
      <c r="F45" s="6">
        <v>174</v>
      </c>
      <c r="G45" s="6" t="s">
        <v>1207</v>
      </c>
      <c r="H45" s="6"/>
      <c r="I45" s="15" t="s">
        <v>1027</v>
      </c>
      <c r="J45" s="15">
        <v>203</v>
      </c>
      <c r="K45" s="16" t="s">
        <v>1028</v>
      </c>
      <c r="L45" s="6"/>
      <c r="M45" s="6"/>
      <c r="N45" s="11" t="s">
        <v>1310</v>
      </c>
      <c r="O45" s="12" t="s">
        <v>2475</v>
      </c>
      <c r="P45" s="12" t="s">
        <v>2476</v>
      </c>
      <c r="Q45" s="6"/>
      <c r="R45" s="6"/>
      <c r="S45" s="6"/>
      <c r="T45" s="6"/>
      <c r="U45" s="6"/>
      <c r="V45" s="6"/>
      <c r="W45" s="6"/>
      <c r="X45" s="6"/>
      <c r="Y45" s="6"/>
      <c r="Z45" s="6"/>
      <c r="AA45" s="6"/>
      <c r="AB45" s="6"/>
      <c r="AC45" s="6"/>
    </row>
    <row r="46" spans="1:29" x14ac:dyDescent="0.35">
      <c r="A46" s="1" t="s">
        <v>329</v>
      </c>
      <c r="B46" s="1" t="s">
        <v>330</v>
      </c>
      <c r="C46" s="1" t="s">
        <v>331</v>
      </c>
      <c r="D46" s="1" t="s">
        <v>837</v>
      </c>
      <c r="E46" s="1" t="s">
        <v>1817</v>
      </c>
      <c r="F46" s="1">
        <v>408</v>
      </c>
      <c r="G46" s="1" t="s">
        <v>1818</v>
      </c>
      <c r="H46" s="6"/>
      <c r="I46" s="15" t="s">
        <v>1029</v>
      </c>
      <c r="J46" s="15">
        <v>262</v>
      </c>
      <c r="K46" s="16" t="s">
        <v>1030</v>
      </c>
      <c r="L46" s="6"/>
      <c r="M46" s="6"/>
      <c r="N46" s="11" t="s">
        <v>1293</v>
      </c>
      <c r="O46" s="12" t="s">
        <v>2477</v>
      </c>
      <c r="P46" s="12" t="s">
        <v>2478</v>
      </c>
      <c r="Q46" s="6"/>
      <c r="R46" s="6"/>
      <c r="S46" s="6"/>
      <c r="T46" s="6"/>
      <c r="U46" s="6"/>
      <c r="V46" s="6"/>
      <c r="W46" s="6"/>
      <c r="X46" s="6"/>
      <c r="Y46" s="6"/>
      <c r="Z46" s="6"/>
      <c r="AA46" s="6"/>
      <c r="AB46" s="6"/>
      <c r="AC46" s="6"/>
    </row>
    <row r="47" spans="1:29" ht="28" x14ac:dyDescent="0.35">
      <c r="A47" s="1" t="s">
        <v>332</v>
      </c>
      <c r="B47" s="1" t="s">
        <v>333</v>
      </c>
      <c r="C47" s="1" t="s">
        <v>334</v>
      </c>
      <c r="D47" s="1" t="s">
        <v>838</v>
      </c>
      <c r="E47" s="1" t="s">
        <v>1819</v>
      </c>
      <c r="F47" s="1">
        <v>410</v>
      </c>
      <c r="G47" s="1" t="s">
        <v>1820</v>
      </c>
      <c r="H47" s="6"/>
      <c r="I47" s="15" t="s">
        <v>1031</v>
      </c>
      <c r="J47" s="15">
        <v>208</v>
      </c>
      <c r="K47" s="16" t="s">
        <v>1032</v>
      </c>
      <c r="L47" s="6"/>
      <c r="M47" s="6"/>
      <c r="N47" s="11" t="s">
        <v>1344</v>
      </c>
      <c r="O47" s="12" t="s">
        <v>2479</v>
      </c>
      <c r="P47" s="12" t="s">
        <v>2480</v>
      </c>
      <c r="Q47" s="6"/>
      <c r="R47" s="6"/>
      <c r="S47" s="6"/>
      <c r="T47" s="6"/>
      <c r="U47" s="6"/>
      <c r="V47" s="6"/>
      <c r="W47" s="6"/>
      <c r="X47" s="6"/>
      <c r="Y47" s="6"/>
      <c r="Z47" s="6"/>
      <c r="AA47" s="6"/>
      <c r="AB47" s="6"/>
      <c r="AC47" s="6"/>
    </row>
    <row r="48" spans="1:29" x14ac:dyDescent="0.35">
      <c r="A48" s="6" t="s">
        <v>150</v>
      </c>
      <c r="B48" s="6" t="s">
        <v>151</v>
      </c>
      <c r="C48" s="6" t="s">
        <v>152</v>
      </c>
      <c r="D48" s="6" t="s">
        <v>775</v>
      </c>
      <c r="E48" s="6" t="s">
        <v>1687</v>
      </c>
      <c r="F48" s="6">
        <v>188</v>
      </c>
      <c r="G48" s="6" t="s">
        <v>1688</v>
      </c>
      <c r="H48" s="6"/>
      <c r="I48" s="15" t="s">
        <v>1033</v>
      </c>
      <c r="J48" s="15">
        <v>214</v>
      </c>
      <c r="K48" s="16" t="s">
        <v>1034</v>
      </c>
      <c r="L48" s="6"/>
      <c r="M48" s="6"/>
      <c r="N48" s="11" t="s">
        <v>1324</v>
      </c>
      <c r="O48" s="12" t="s">
        <v>2481</v>
      </c>
      <c r="P48" s="12" t="s">
        <v>2482</v>
      </c>
      <c r="Q48" s="6"/>
      <c r="R48" s="6"/>
      <c r="S48" s="6"/>
      <c r="T48" s="6"/>
      <c r="U48" s="6"/>
      <c r="V48" s="6"/>
      <c r="W48" s="6"/>
      <c r="X48" s="6"/>
      <c r="Y48" s="6"/>
      <c r="Z48" s="6"/>
      <c r="AA48" s="6"/>
      <c r="AB48" s="6"/>
      <c r="AC48" s="6"/>
    </row>
    <row r="49" spans="1:29" x14ac:dyDescent="0.35">
      <c r="A49" s="6" t="s">
        <v>709</v>
      </c>
      <c r="B49" s="6" t="s">
        <v>153</v>
      </c>
      <c r="C49" s="6" t="s">
        <v>154</v>
      </c>
      <c r="D49" s="6" t="s">
        <v>776</v>
      </c>
      <c r="E49" s="6" t="s">
        <v>1689</v>
      </c>
      <c r="F49" s="6">
        <v>952</v>
      </c>
      <c r="G49" s="6" t="s">
        <v>1690</v>
      </c>
      <c r="H49" s="6"/>
      <c r="I49" s="15" t="s">
        <v>1683</v>
      </c>
      <c r="J49" s="15">
        <v>12</v>
      </c>
      <c r="K49" s="16" t="s">
        <v>1684</v>
      </c>
      <c r="L49" s="6"/>
      <c r="M49" s="6"/>
      <c r="N49" s="11" t="s">
        <v>1303</v>
      </c>
      <c r="O49" s="12" t="s">
        <v>2483</v>
      </c>
      <c r="P49" s="12" t="s">
        <v>2484</v>
      </c>
      <c r="Q49" s="6"/>
      <c r="R49" s="6"/>
      <c r="S49" s="6"/>
      <c r="T49" s="6"/>
      <c r="U49" s="6"/>
      <c r="V49" s="6"/>
      <c r="W49" s="6"/>
      <c r="X49" s="6"/>
      <c r="Y49" s="6"/>
      <c r="Z49" s="6"/>
      <c r="AA49" s="6"/>
      <c r="AB49" s="6"/>
      <c r="AC49" s="6"/>
    </row>
    <row r="50" spans="1:29" x14ac:dyDescent="0.35">
      <c r="A50" s="6" t="s">
        <v>155</v>
      </c>
      <c r="B50" s="6" t="s">
        <v>156</v>
      </c>
      <c r="C50" s="6" t="s">
        <v>157</v>
      </c>
      <c r="D50" s="6" t="s">
        <v>777</v>
      </c>
      <c r="E50" s="6" t="s">
        <v>1065</v>
      </c>
      <c r="F50" s="6">
        <v>191</v>
      </c>
      <c r="G50" s="6" t="s">
        <v>2089</v>
      </c>
      <c r="H50" s="6"/>
      <c r="I50" s="15" t="s">
        <v>1037</v>
      </c>
      <c r="J50" s="15">
        <v>818</v>
      </c>
      <c r="K50" s="16" t="s">
        <v>1038</v>
      </c>
      <c r="L50" s="6"/>
      <c r="M50" s="6"/>
      <c r="N50" s="11" t="s">
        <v>1321</v>
      </c>
      <c r="O50" s="12" t="s">
        <v>2485</v>
      </c>
      <c r="P50" s="12" t="s">
        <v>2486</v>
      </c>
      <c r="Q50" s="6"/>
      <c r="R50" s="6"/>
      <c r="S50" s="6"/>
      <c r="T50" s="6"/>
      <c r="U50" s="6"/>
      <c r="V50" s="6"/>
      <c r="W50" s="6"/>
      <c r="X50" s="6"/>
      <c r="Y50" s="6"/>
      <c r="Z50" s="6"/>
      <c r="AA50" s="6"/>
      <c r="AB50" s="6"/>
      <c r="AC50" s="6"/>
    </row>
    <row r="51" spans="1:29" x14ac:dyDescent="0.35">
      <c r="A51" s="6" t="s">
        <v>158</v>
      </c>
      <c r="B51" s="6" t="s">
        <v>159</v>
      </c>
      <c r="C51" s="6" t="s">
        <v>160</v>
      </c>
      <c r="D51" s="6" t="s">
        <v>778</v>
      </c>
      <c r="E51" s="6" t="s">
        <v>1693</v>
      </c>
      <c r="F51" s="6">
        <v>931</v>
      </c>
      <c r="G51" s="6" t="s">
        <v>1694</v>
      </c>
      <c r="H51" s="6"/>
      <c r="I51" s="15" t="s">
        <v>1039</v>
      </c>
      <c r="J51" s="15">
        <v>232</v>
      </c>
      <c r="K51" s="16" t="s">
        <v>1040</v>
      </c>
      <c r="L51" s="6"/>
      <c r="M51" s="6"/>
      <c r="N51" s="11" t="s">
        <v>1312</v>
      </c>
      <c r="O51" s="12" t="s">
        <v>2487</v>
      </c>
      <c r="P51" s="12" t="s">
        <v>2488</v>
      </c>
      <c r="Q51" s="6"/>
      <c r="R51" s="6"/>
      <c r="S51" s="6"/>
      <c r="T51" s="6"/>
      <c r="U51" s="6"/>
      <c r="V51" s="6"/>
      <c r="W51" s="6"/>
      <c r="X51" s="6"/>
      <c r="Y51" s="6"/>
      <c r="Z51" s="6"/>
      <c r="AA51" s="6"/>
      <c r="AB51" s="6"/>
      <c r="AC51" s="6"/>
    </row>
    <row r="52" spans="1:29" ht="28" x14ac:dyDescent="0.35">
      <c r="A52" s="6" t="s">
        <v>167</v>
      </c>
      <c r="B52" s="6" t="s">
        <v>168</v>
      </c>
      <c r="C52" s="6" t="s">
        <v>169</v>
      </c>
      <c r="D52" s="6" t="s">
        <v>781</v>
      </c>
      <c r="E52" s="6" t="s">
        <v>1701</v>
      </c>
      <c r="F52" s="6">
        <v>208</v>
      </c>
      <c r="G52" s="6" t="s">
        <v>1702</v>
      </c>
      <c r="H52" s="6"/>
      <c r="I52" s="15" t="s">
        <v>1041</v>
      </c>
      <c r="J52" s="15">
        <v>230</v>
      </c>
      <c r="K52" s="16" t="s">
        <v>1042</v>
      </c>
      <c r="L52" s="6"/>
      <c r="M52" s="6"/>
      <c r="N52" s="11" t="s">
        <v>1323</v>
      </c>
      <c r="O52" s="12" t="s">
        <v>2541</v>
      </c>
      <c r="P52" s="12" t="s">
        <v>2542</v>
      </c>
      <c r="Q52" s="6"/>
      <c r="R52" s="6"/>
      <c r="S52" s="6"/>
      <c r="T52" s="6"/>
      <c r="U52" s="6"/>
      <c r="V52" s="6"/>
      <c r="W52" s="6"/>
      <c r="X52" s="6"/>
      <c r="Y52" s="6"/>
      <c r="Z52" s="6"/>
      <c r="AA52" s="6"/>
      <c r="AB52" s="6"/>
      <c r="AC52" s="6"/>
    </row>
    <row r="53" spans="1:29" x14ac:dyDescent="0.35">
      <c r="A53" s="6" t="s">
        <v>2087</v>
      </c>
      <c r="B53" s="6" t="s">
        <v>92</v>
      </c>
      <c r="C53" s="6" t="s">
        <v>93</v>
      </c>
      <c r="D53" s="6" t="s">
        <v>754</v>
      </c>
      <c r="E53" s="6" t="s">
        <v>1657</v>
      </c>
      <c r="F53" s="6">
        <v>96</v>
      </c>
      <c r="G53" s="6" t="s">
        <v>1658</v>
      </c>
      <c r="H53" s="6"/>
      <c r="I53" s="15" t="s">
        <v>1691</v>
      </c>
      <c r="J53" s="15">
        <v>978</v>
      </c>
      <c r="K53" s="16" t="s">
        <v>1692</v>
      </c>
      <c r="L53" s="6"/>
      <c r="M53" s="6"/>
      <c r="N53" s="11" t="s">
        <v>1348</v>
      </c>
      <c r="O53" s="12" t="s">
        <v>2489</v>
      </c>
      <c r="P53" s="12" t="s">
        <v>2490</v>
      </c>
      <c r="Q53" s="6"/>
      <c r="R53" s="6"/>
      <c r="S53" s="6"/>
      <c r="T53" s="6"/>
      <c r="U53" s="6"/>
      <c r="V53" s="6"/>
      <c r="W53" s="6"/>
      <c r="X53" s="6"/>
      <c r="Y53" s="6"/>
      <c r="Z53" s="6"/>
      <c r="AA53" s="6"/>
      <c r="AB53" s="6"/>
      <c r="AC53" s="6"/>
    </row>
    <row r="54" spans="1:29" x14ac:dyDescent="0.35">
      <c r="A54" s="6" t="s">
        <v>170</v>
      </c>
      <c r="B54" s="6" t="s">
        <v>171</v>
      </c>
      <c r="C54" s="6" t="s">
        <v>172</v>
      </c>
      <c r="D54" s="6" t="s">
        <v>782</v>
      </c>
      <c r="E54" s="6" t="s">
        <v>1703</v>
      </c>
      <c r="F54" s="6">
        <v>262</v>
      </c>
      <c r="G54" s="6" t="s">
        <v>1704</v>
      </c>
      <c r="H54" s="6"/>
      <c r="I54" s="15" t="s">
        <v>1045</v>
      </c>
      <c r="J54" s="15">
        <v>242</v>
      </c>
      <c r="K54" s="16" t="s">
        <v>1186</v>
      </c>
      <c r="L54" s="6"/>
      <c r="M54" s="6"/>
      <c r="N54" s="11" t="s">
        <v>1338</v>
      </c>
      <c r="O54" s="12" t="s">
        <v>2491</v>
      </c>
      <c r="P54" s="12" t="s">
        <v>2492</v>
      </c>
      <c r="Q54" s="6"/>
      <c r="R54" s="6"/>
      <c r="S54" s="6"/>
      <c r="T54" s="6"/>
      <c r="U54" s="6"/>
      <c r="V54" s="6"/>
      <c r="W54" s="6"/>
      <c r="X54" s="6"/>
      <c r="Y54" s="6"/>
      <c r="Z54" s="6"/>
      <c r="AA54" s="6"/>
      <c r="AB54" s="6"/>
      <c r="AC54" s="6"/>
    </row>
    <row r="55" spans="1:29" ht="28" x14ac:dyDescent="0.35">
      <c r="A55" s="6" t="s">
        <v>173</v>
      </c>
      <c r="B55" s="6" t="s">
        <v>174</v>
      </c>
      <c r="C55" s="6" t="s">
        <v>175</v>
      </c>
      <c r="D55" s="6" t="s">
        <v>783</v>
      </c>
      <c r="E55" s="6" t="s">
        <v>1705</v>
      </c>
      <c r="F55" s="6">
        <v>951</v>
      </c>
      <c r="G55" s="6" t="s">
        <v>1706</v>
      </c>
      <c r="H55" s="6"/>
      <c r="I55" s="15" t="s">
        <v>1046</v>
      </c>
      <c r="J55" s="15">
        <v>238</v>
      </c>
      <c r="K55" s="16" t="s">
        <v>1047</v>
      </c>
      <c r="L55" s="6"/>
      <c r="M55" s="6"/>
      <c r="N55" s="11" t="s">
        <v>1288</v>
      </c>
      <c r="O55" s="12" t="s">
        <v>2493</v>
      </c>
      <c r="P55" s="12" t="s">
        <v>2494</v>
      </c>
      <c r="Q55" s="6"/>
      <c r="R55" s="6"/>
      <c r="S55" s="6"/>
      <c r="T55" s="6"/>
      <c r="U55" s="6"/>
      <c r="V55" s="6"/>
      <c r="W55" s="6"/>
      <c r="X55" s="6"/>
      <c r="Y55" s="6"/>
      <c r="Z55" s="6"/>
      <c r="AA55" s="6"/>
      <c r="AB55" s="6"/>
      <c r="AC55" s="6"/>
    </row>
    <row r="56" spans="1:29" x14ac:dyDescent="0.35">
      <c r="A56" s="1" t="s">
        <v>182</v>
      </c>
      <c r="B56" s="1" t="s">
        <v>183</v>
      </c>
      <c r="C56" s="1" t="s">
        <v>184</v>
      </c>
      <c r="D56" s="1" t="s">
        <v>786</v>
      </c>
      <c r="E56" s="1" t="s">
        <v>1711</v>
      </c>
      <c r="F56" s="1">
        <v>818</v>
      </c>
      <c r="G56" s="1" t="s">
        <v>1712</v>
      </c>
      <c r="H56" s="6"/>
      <c r="I56" s="15" t="s">
        <v>1048</v>
      </c>
      <c r="J56" s="15">
        <v>826</v>
      </c>
      <c r="K56" s="16" t="s">
        <v>1049</v>
      </c>
      <c r="L56" s="6"/>
      <c r="M56" s="6"/>
      <c r="N56" s="11" t="s">
        <v>1291</v>
      </c>
      <c r="O56" s="12" t="s">
        <v>2495</v>
      </c>
      <c r="P56" s="12" t="s">
        <v>2496</v>
      </c>
      <c r="Q56" s="6"/>
      <c r="R56" s="6"/>
      <c r="S56" s="6"/>
      <c r="T56" s="6"/>
      <c r="U56" s="6"/>
      <c r="V56" s="6"/>
      <c r="W56" s="6"/>
      <c r="X56" s="6"/>
      <c r="Y56" s="6"/>
      <c r="Z56" s="6"/>
      <c r="AA56" s="6"/>
      <c r="AB56" s="6"/>
      <c r="AC56" s="6"/>
    </row>
    <row r="57" spans="1:29" x14ac:dyDescent="0.35">
      <c r="A57" s="1" t="s">
        <v>660</v>
      </c>
      <c r="B57" s="1" t="s">
        <v>661</v>
      </c>
      <c r="C57" s="1" t="s">
        <v>662</v>
      </c>
      <c r="D57" s="1" t="s">
        <v>952</v>
      </c>
      <c r="E57" s="1" t="s">
        <v>2041</v>
      </c>
      <c r="F57" s="1">
        <v>784</v>
      </c>
      <c r="G57" s="1" t="s">
        <v>2042</v>
      </c>
      <c r="H57" s="6"/>
      <c r="I57" s="15" t="s">
        <v>1050</v>
      </c>
      <c r="J57" s="15">
        <v>981</v>
      </c>
      <c r="K57" s="16" t="s">
        <v>1051</v>
      </c>
      <c r="L57" s="6"/>
      <c r="M57" s="6"/>
      <c r="N57" s="11" t="s">
        <v>1315</v>
      </c>
      <c r="O57" s="12" t="s">
        <v>2497</v>
      </c>
      <c r="P57" s="12" t="s">
        <v>2498</v>
      </c>
      <c r="Q57" s="6"/>
      <c r="R57" s="6"/>
      <c r="S57" s="6"/>
      <c r="T57" s="6"/>
      <c r="U57" s="6"/>
      <c r="V57" s="6"/>
      <c r="W57" s="6"/>
      <c r="X57" s="6"/>
      <c r="Y57" s="6"/>
      <c r="Z57" s="6"/>
      <c r="AA57" s="6"/>
      <c r="AB57" s="6"/>
      <c r="AC57" s="6"/>
    </row>
    <row r="58" spans="1:29" ht="42" x14ac:dyDescent="0.35">
      <c r="A58" s="1" t="s">
        <v>179</v>
      </c>
      <c r="B58" s="1" t="s">
        <v>180</v>
      </c>
      <c r="C58" s="1" t="s">
        <v>181</v>
      </c>
      <c r="D58" s="1" t="s">
        <v>785</v>
      </c>
      <c r="E58" s="1" t="s">
        <v>1709</v>
      </c>
      <c r="F58" s="1">
        <v>840</v>
      </c>
      <c r="G58" s="1" t="s">
        <v>1710</v>
      </c>
      <c r="H58" s="6"/>
      <c r="I58" s="15" t="s">
        <v>1187</v>
      </c>
      <c r="J58" s="15">
        <v>0</v>
      </c>
      <c r="K58" s="16" t="s">
        <v>1188</v>
      </c>
      <c r="L58" s="6"/>
      <c r="M58" s="6"/>
      <c r="N58" s="11" t="s">
        <v>1336</v>
      </c>
      <c r="O58" s="12" t="s">
        <v>2499</v>
      </c>
      <c r="P58" s="12" t="s">
        <v>2500</v>
      </c>
      <c r="Q58" s="6"/>
      <c r="R58" s="6"/>
      <c r="S58" s="6"/>
      <c r="T58" s="6"/>
      <c r="U58" s="6"/>
      <c r="V58" s="6"/>
      <c r="W58" s="6"/>
      <c r="X58" s="6"/>
      <c r="Y58" s="6"/>
      <c r="Z58" s="6"/>
      <c r="AA58" s="6"/>
      <c r="AB58" s="6"/>
      <c r="AC58" s="6"/>
    </row>
    <row r="59" spans="1:29" x14ac:dyDescent="0.35">
      <c r="A59" s="1" t="s">
        <v>191</v>
      </c>
      <c r="B59" s="1" t="s">
        <v>192</v>
      </c>
      <c r="C59" s="1" t="s">
        <v>193</v>
      </c>
      <c r="D59" s="1" t="s">
        <v>789</v>
      </c>
      <c r="E59" s="1" t="s">
        <v>1717</v>
      </c>
      <c r="F59" s="1">
        <v>232</v>
      </c>
      <c r="G59" s="1" t="s">
        <v>1718</v>
      </c>
      <c r="H59" s="6"/>
      <c r="I59" s="15" t="s">
        <v>1052</v>
      </c>
      <c r="J59" s="15">
        <v>936</v>
      </c>
      <c r="K59" s="16" t="s">
        <v>1053</v>
      </c>
      <c r="L59" s="6"/>
      <c r="M59" s="6"/>
      <c r="N59" s="11" t="s">
        <v>1280</v>
      </c>
      <c r="O59" s="12" t="s">
        <v>2501</v>
      </c>
      <c r="P59" s="12" t="s">
        <v>2502</v>
      </c>
      <c r="Q59" s="6"/>
      <c r="R59" s="6"/>
      <c r="S59" s="6"/>
      <c r="T59" s="6"/>
      <c r="U59" s="6"/>
      <c r="V59" s="6"/>
      <c r="W59" s="6"/>
      <c r="X59" s="6"/>
      <c r="Y59" s="6"/>
      <c r="Z59" s="6"/>
      <c r="AA59" s="6"/>
      <c r="AB59" s="6"/>
      <c r="AC59" s="6"/>
    </row>
    <row r="60" spans="1:29" x14ac:dyDescent="0.35">
      <c r="A60" s="1" t="s">
        <v>590</v>
      </c>
      <c r="B60" s="1" t="s">
        <v>591</v>
      </c>
      <c r="C60" s="1" t="s">
        <v>592</v>
      </c>
      <c r="D60" s="1" t="s">
        <v>927</v>
      </c>
      <c r="E60" s="1" t="s">
        <v>1997</v>
      </c>
      <c r="F60" s="1">
        <v>978</v>
      </c>
      <c r="G60" s="1" t="s">
        <v>1998</v>
      </c>
      <c r="H60" s="6"/>
      <c r="I60" s="15" t="s">
        <v>1054</v>
      </c>
      <c r="J60" s="15">
        <v>292</v>
      </c>
      <c r="K60" s="16" t="s">
        <v>1055</v>
      </c>
      <c r="L60" s="6"/>
      <c r="M60" s="6"/>
      <c r="N60" s="11" t="s">
        <v>1284</v>
      </c>
      <c r="O60" s="12" t="s">
        <v>2503</v>
      </c>
      <c r="P60" s="12" t="s">
        <v>2504</v>
      </c>
      <c r="Q60" s="6"/>
      <c r="R60" s="6"/>
      <c r="S60" s="6"/>
      <c r="T60" s="6"/>
      <c r="U60" s="6"/>
      <c r="V60" s="6"/>
      <c r="W60" s="6"/>
      <c r="X60" s="6"/>
      <c r="Y60" s="6"/>
      <c r="Z60" s="6"/>
      <c r="AA60" s="6"/>
      <c r="AB60" s="6"/>
      <c r="AC60" s="6"/>
    </row>
    <row r="61" spans="1:29" x14ac:dyDescent="0.35">
      <c r="A61" s="1" t="s">
        <v>194</v>
      </c>
      <c r="B61" s="1" t="s">
        <v>195</v>
      </c>
      <c r="C61" s="1" t="s">
        <v>196</v>
      </c>
      <c r="D61" s="1" t="s">
        <v>790</v>
      </c>
      <c r="E61" s="1" t="s">
        <v>1721</v>
      </c>
      <c r="F61" s="1">
        <v>978</v>
      </c>
      <c r="G61" s="1" t="s">
        <v>1722</v>
      </c>
      <c r="H61" s="6"/>
      <c r="I61" s="15" t="s">
        <v>1056</v>
      </c>
      <c r="J61" s="15">
        <v>270</v>
      </c>
      <c r="K61" s="16" t="s">
        <v>1057</v>
      </c>
      <c r="L61" s="6"/>
      <c r="M61" s="6"/>
      <c r="N61" s="11" t="s">
        <v>1283</v>
      </c>
      <c r="O61" s="12" t="s">
        <v>2505</v>
      </c>
      <c r="P61" s="12" t="s">
        <v>2506</v>
      </c>
      <c r="Q61" s="6"/>
      <c r="R61" s="6"/>
      <c r="S61" s="6"/>
      <c r="T61" s="6"/>
      <c r="U61" s="6"/>
      <c r="V61" s="6"/>
      <c r="W61" s="6"/>
      <c r="X61" s="6"/>
      <c r="Y61" s="6"/>
      <c r="Z61" s="6"/>
      <c r="AA61" s="6"/>
      <c r="AB61" s="6"/>
      <c r="AC61" s="6"/>
    </row>
    <row r="62" spans="1:29" x14ac:dyDescent="0.35">
      <c r="A62" s="1" t="s">
        <v>719</v>
      </c>
      <c r="B62" s="1" t="s">
        <v>605</v>
      </c>
      <c r="C62" s="1" t="s">
        <v>606</v>
      </c>
      <c r="D62" s="1" t="s">
        <v>932</v>
      </c>
      <c r="E62" s="1" t="s">
        <v>1144</v>
      </c>
      <c r="F62" s="1">
        <v>748</v>
      </c>
      <c r="G62" s="1" t="s">
        <v>1254</v>
      </c>
      <c r="I62" s="2" t="s">
        <v>1058</v>
      </c>
      <c r="J62" s="2">
        <v>324</v>
      </c>
      <c r="K62" s="3" t="s">
        <v>1059</v>
      </c>
      <c r="N62" s="11" t="s">
        <v>1326</v>
      </c>
      <c r="O62" s="12" t="s">
        <v>2507</v>
      </c>
      <c r="P62" s="12" t="s">
        <v>2508</v>
      </c>
      <c r="Q62" s="6"/>
      <c r="R62" s="6"/>
      <c r="S62" s="6"/>
    </row>
    <row r="63" spans="1:29" ht="28" x14ac:dyDescent="0.35">
      <c r="A63" s="6" t="s">
        <v>666</v>
      </c>
      <c r="B63" s="6" t="s">
        <v>667</v>
      </c>
      <c r="C63" s="6" t="s">
        <v>668</v>
      </c>
      <c r="D63" s="6" t="s">
        <v>954</v>
      </c>
      <c r="E63" s="6" t="s">
        <v>1479</v>
      </c>
      <c r="F63" s="6">
        <v>840</v>
      </c>
      <c r="G63" s="6" t="s">
        <v>1161</v>
      </c>
      <c r="I63" s="2" t="s">
        <v>1060</v>
      </c>
      <c r="J63" s="2">
        <v>320</v>
      </c>
      <c r="K63" s="3" t="s">
        <v>1061</v>
      </c>
      <c r="N63" s="11" t="s">
        <v>1279</v>
      </c>
      <c r="O63" s="12" t="s">
        <v>2509</v>
      </c>
      <c r="P63" s="12" t="s">
        <v>2510</v>
      </c>
      <c r="Q63" s="6"/>
      <c r="R63" s="6"/>
      <c r="S63" s="6"/>
    </row>
    <row r="64" spans="1:29" ht="28" x14ac:dyDescent="0.35">
      <c r="A64" s="1" t="s">
        <v>197</v>
      </c>
      <c r="B64" s="1" t="s">
        <v>198</v>
      </c>
      <c r="C64" s="1" t="s">
        <v>199</v>
      </c>
      <c r="D64" s="1" t="s">
        <v>791</v>
      </c>
      <c r="E64" s="1" t="s">
        <v>1723</v>
      </c>
      <c r="F64" s="1">
        <v>230</v>
      </c>
      <c r="G64" s="1" t="s">
        <v>1724</v>
      </c>
      <c r="I64" s="2" t="s">
        <v>1062</v>
      </c>
      <c r="J64" s="2">
        <v>328</v>
      </c>
      <c r="K64" s="3" t="s">
        <v>1189</v>
      </c>
      <c r="N64" s="11" t="s">
        <v>1281</v>
      </c>
      <c r="O64" s="12" t="s">
        <v>2511</v>
      </c>
      <c r="P64" s="12" t="s">
        <v>2512</v>
      </c>
      <c r="Q64" s="6"/>
      <c r="R64" s="6"/>
      <c r="S64" s="6"/>
    </row>
    <row r="65" spans="1:19" ht="28" x14ac:dyDescent="0.35">
      <c r="A65" s="1" t="s">
        <v>518</v>
      </c>
      <c r="B65" s="1" t="s">
        <v>519</v>
      </c>
      <c r="C65" s="1" t="s">
        <v>520</v>
      </c>
      <c r="D65" s="1" t="s">
        <v>902</v>
      </c>
      <c r="E65" s="1" t="s">
        <v>1950</v>
      </c>
      <c r="F65" s="1">
        <v>643</v>
      </c>
      <c r="G65" s="1" t="s">
        <v>1951</v>
      </c>
      <c r="I65" s="2" t="s">
        <v>1063</v>
      </c>
      <c r="J65" s="2">
        <v>344</v>
      </c>
      <c r="K65" s="3" t="s">
        <v>1784</v>
      </c>
      <c r="N65" s="11" t="s">
        <v>1304</v>
      </c>
      <c r="O65" s="12" t="s">
        <v>2513</v>
      </c>
      <c r="P65" s="12" t="s">
        <v>2514</v>
      </c>
      <c r="Q65" s="6"/>
      <c r="R65" s="6"/>
      <c r="S65" s="6"/>
    </row>
    <row r="66" spans="1:19" ht="42" x14ac:dyDescent="0.35">
      <c r="A66" s="1" t="s">
        <v>204</v>
      </c>
      <c r="B66" s="1" t="s">
        <v>205</v>
      </c>
      <c r="C66" s="1" t="s">
        <v>206</v>
      </c>
      <c r="D66" s="1" t="s">
        <v>794</v>
      </c>
      <c r="E66" s="1" t="s">
        <v>1729</v>
      </c>
      <c r="F66" s="1">
        <v>242</v>
      </c>
      <c r="G66" s="1" t="s">
        <v>1730</v>
      </c>
      <c r="I66" s="2" t="s">
        <v>1064</v>
      </c>
      <c r="J66" s="2">
        <v>340</v>
      </c>
      <c r="K66" s="3" t="s">
        <v>1190</v>
      </c>
      <c r="N66" s="11" t="s">
        <v>1308</v>
      </c>
      <c r="O66" s="12" t="s">
        <v>2515</v>
      </c>
      <c r="P66" s="12" t="s">
        <v>2516</v>
      </c>
      <c r="Q66" s="6"/>
      <c r="R66" s="6"/>
      <c r="S66" s="6"/>
    </row>
    <row r="67" spans="1:19" ht="28" x14ac:dyDescent="0.35">
      <c r="A67" s="1" t="s">
        <v>207</v>
      </c>
      <c r="B67" s="1" t="s">
        <v>208</v>
      </c>
      <c r="C67" s="1" t="s">
        <v>209</v>
      </c>
      <c r="D67" s="1" t="s">
        <v>795</v>
      </c>
      <c r="E67" s="1" t="s">
        <v>1731</v>
      </c>
      <c r="F67" s="1">
        <v>978</v>
      </c>
      <c r="G67" s="1" t="s">
        <v>1732</v>
      </c>
      <c r="I67" s="2" t="s">
        <v>1719</v>
      </c>
      <c r="J67" s="2">
        <v>191</v>
      </c>
      <c r="K67" s="3" t="s">
        <v>1720</v>
      </c>
      <c r="N67" s="11" t="s">
        <v>1289</v>
      </c>
      <c r="O67" s="12" t="s">
        <v>2517</v>
      </c>
      <c r="P67" s="12" t="s">
        <v>2518</v>
      </c>
      <c r="Q67" s="6"/>
      <c r="R67" s="6"/>
      <c r="S67" s="6"/>
    </row>
    <row r="68" spans="1:19" x14ac:dyDescent="0.35">
      <c r="A68" s="1" t="s">
        <v>210</v>
      </c>
      <c r="B68" s="1" t="s">
        <v>211</v>
      </c>
      <c r="C68" s="1" t="s">
        <v>212</v>
      </c>
      <c r="D68" s="1" t="s">
        <v>796</v>
      </c>
      <c r="E68" s="1" t="s">
        <v>1733</v>
      </c>
      <c r="F68" s="1">
        <v>978</v>
      </c>
      <c r="G68" s="1" t="s">
        <v>1734</v>
      </c>
      <c r="I68" s="2" t="s">
        <v>1066</v>
      </c>
      <c r="J68" s="2">
        <v>332</v>
      </c>
      <c r="K68" s="3" t="s">
        <v>1191</v>
      </c>
      <c r="N68" s="11" t="s">
        <v>1322</v>
      </c>
      <c r="O68" s="12" t="s">
        <v>2519</v>
      </c>
      <c r="P68" s="12" t="s">
        <v>2520</v>
      </c>
      <c r="Q68" s="6"/>
      <c r="R68" s="6"/>
      <c r="S68" s="6"/>
    </row>
    <row r="69" spans="1:19" x14ac:dyDescent="0.35">
      <c r="A69" s="1" t="s">
        <v>222</v>
      </c>
      <c r="B69" s="1" t="s">
        <v>223</v>
      </c>
      <c r="C69" s="1" t="s">
        <v>224</v>
      </c>
      <c r="D69" s="1" t="s">
        <v>800</v>
      </c>
      <c r="E69" s="1" t="s">
        <v>1741</v>
      </c>
      <c r="F69" s="1">
        <v>950</v>
      </c>
      <c r="G69" s="1" t="s">
        <v>1742</v>
      </c>
      <c r="I69" s="2" t="s">
        <v>1067</v>
      </c>
      <c r="J69" s="2">
        <v>348</v>
      </c>
      <c r="K69" s="3" t="s">
        <v>1192</v>
      </c>
      <c r="N69" s="11" t="s">
        <v>1332</v>
      </c>
      <c r="O69" s="12" t="s">
        <v>2521</v>
      </c>
      <c r="P69" s="12" t="s">
        <v>2522</v>
      </c>
      <c r="Q69" s="6"/>
      <c r="R69" s="6"/>
      <c r="S69" s="6"/>
    </row>
    <row r="70" spans="1:19" ht="28" x14ac:dyDescent="0.35">
      <c r="A70" s="1" t="s">
        <v>225</v>
      </c>
      <c r="B70" s="1" t="s">
        <v>226</v>
      </c>
      <c r="C70" s="1" t="s">
        <v>227</v>
      </c>
      <c r="D70" s="1" t="s">
        <v>801</v>
      </c>
      <c r="E70" s="1" t="s">
        <v>1743</v>
      </c>
      <c r="F70" s="1">
        <v>270</v>
      </c>
      <c r="G70" s="1" t="s">
        <v>1744</v>
      </c>
      <c r="I70" s="2" t="s">
        <v>1068</v>
      </c>
      <c r="J70" s="2">
        <v>360</v>
      </c>
      <c r="K70" s="3" t="s">
        <v>1193</v>
      </c>
      <c r="N70" s="11" t="s">
        <v>1337</v>
      </c>
      <c r="O70" s="12" t="s">
        <v>2523</v>
      </c>
      <c r="P70" s="12" t="s">
        <v>2524</v>
      </c>
      <c r="Q70" s="6"/>
      <c r="R70" s="6"/>
      <c r="S70" s="6"/>
    </row>
    <row r="71" spans="1:19" x14ac:dyDescent="0.35">
      <c r="A71" s="1" t="s">
        <v>228</v>
      </c>
      <c r="B71" s="1" t="s">
        <v>229</v>
      </c>
      <c r="C71" s="1" t="s">
        <v>230</v>
      </c>
      <c r="D71" s="1" t="s">
        <v>802</v>
      </c>
      <c r="E71" s="1" t="s">
        <v>1745</v>
      </c>
      <c r="F71" s="1">
        <v>981</v>
      </c>
      <c r="G71" s="1" t="s">
        <v>1746</v>
      </c>
      <c r="I71" s="2" t="s">
        <v>1069</v>
      </c>
      <c r="J71" s="2">
        <v>376</v>
      </c>
      <c r="K71" s="3" t="s">
        <v>1194</v>
      </c>
      <c r="N71" s="11" t="s">
        <v>1319</v>
      </c>
      <c r="O71" s="12" t="s">
        <v>2525</v>
      </c>
      <c r="P71" s="12" t="s">
        <v>2526</v>
      </c>
      <c r="Q71" s="6"/>
      <c r="R71" s="6"/>
      <c r="S71" s="6"/>
    </row>
    <row r="72" spans="1:19" ht="28" x14ac:dyDescent="0.35">
      <c r="A72" s="6" t="s">
        <v>584</v>
      </c>
      <c r="B72" s="1" t="s">
        <v>585</v>
      </c>
      <c r="C72" s="1" t="s">
        <v>586</v>
      </c>
      <c r="D72" s="1" t="s">
        <v>925</v>
      </c>
      <c r="I72" s="2" t="s">
        <v>1195</v>
      </c>
      <c r="J72" s="2">
        <v>0</v>
      </c>
      <c r="K72" s="3" t="s">
        <v>1196</v>
      </c>
      <c r="N72" s="11" t="s">
        <v>1320</v>
      </c>
      <c r="O72" s="12" t="s">
        <v>2527</v>
      </c>
      <c r="P72" s="12" t="s">
        <v>2528</v>
      </c>
      <c r="Q72" s="6"/>
      <c r="R72" s="6"/>
      <c r="S72" s="6"/>
    </row>
    <row r="73" spans="1:19" x14ac:dyDescent="0.35">
      <c r="A73" s="1" t="s">
        <v>234</v>
      </c>
      <c r="B73" s="1" t="s">
        <v>235</v>
      </c>
      <c r="C73" s="1" t="s">
        <v>236</v>
      </c>
      <c r="D73" s="1" t="s">
        <v>804</v>
      </c>
      <c r="E73" s="1" t="s">
        <v>1749</v>
      </c>
      <c r="F73" s="1">
        <v>936</v>
      </c>
      <c r="G73" s="1" t="s">
        <v>1750</v>
      </c>
      <c r="I73" s="2" t="s">
        <v>1070</v>
      </c>
      <c r="J73" s="2">
        <v>356</v>
      </c>
      <c r="K73" s="3" t="s">
        <v>1197</v>
      </c>
      <c r="N73" s="11" t="s">
        <v>1316</v>
      </c>
      <c r="O73" s="12" t="s">
        <v>2529</v>
      </c>
      <c r="P73" s="12" t="s">
        <v>2530</v>
      </c>
      <c r="Q73" s="6"/>
      <c r="R73" s="6"/>
      <c r="S73" s="6"/>
    </row>
    <row r="74" spans="1:19" ht="42" x14ac:dyDescent="0.35">
      <c r="A74" s="1" t="s">
        <v>237</v>
      </c>
      <c r="B74" s="1" t="s">
        <v>238</v>
      </c>
      <c r="C74" s="1" t="s">
        <v>239</v>
      </c>
      <c r="D74" s="1" t="s">
        <v>805</v>
      </c>
      <c r="E74" s="1" t="s">
        <v>1753</v>
      </c>
      <c r="F74" s="1">
        <v>292</v>
      </c>
      <c r="G74" s="1" t="s">
        <v>1754</v>
      </c>
      <c r="I74" s="2" t="s">
        <v>1071</v>
      </c>
      <c r="J74" s="2">
        <v>368</v>
      </c>
      <c r="K74" s="3" t="s">
        <v>1072</v>
      </c>
      <c r="N74" s="11">
        <v>7103</v>
      </c>
      <c r="O74" s="12" t="s">
        <v>2546</v>
      </c>
      <c r="P74" s="12" t="s">
        <v>2547</v>
      </c>
      <c r="Q74" s="6"/>
      <c r="R74" s="6"/>
      <c r="S74" s="6"/>
    </row>
    <row r="75" spans="1:19" x14ac:dyDescent="0.35">
      <c r="A75" s="1" t="s">
        <v>240</v>
      </c>
      <c r="B75" s="1" t="s">
        <v>241</v>
      </c>
      <c r="C75" s="1" t="s">
        <v>242</v>
      </c>
      <c r="D75" s="1" t="s">
        <v>806</v>
      </c>
      <c r="E75" s="1" t="s">
        <v>1757</v>
      </c>
      <c r="F75" s="1">
        <v>978</v>
      </c>
      <c r="G75" s="1" t="s">
        <v>1758</v>
      </c>
      <c r="I75" s="2" t="s">
        <v>1073</v>
      </c>
      <c r="J75" s="2">
        <v>364</v>
      </c>
      <c r="K75" s="3" t="s">
        <v>1198</v>
      </c>
      <c r="N75" s="6"/>
      <c r="O75" s="6"/>
      <c r="P75" s="6"/>
      <c r="Q75" s="6"/>
      <c r="R75" s="6"/>
      <c r="S75" s="6"/>
    </row>
    <row r="76" spans="1:19" x14ac:dyDescent="0.35">
      <c r="A76" s="1" t="s">
        <v>246</v>
      </c>
      <c r="B76" s="1" t="s">
        <v>247</v>
      </c>
      <c r="C76" s="1" t="s">
        <v>248</v>
      </c>
      <c r="D76" s="1" t="s">
        <v>808</v>
      </c>
      <c r="E76" s="1" t="s">
        <v>1761</v>
      </c>
      <c r="F76" s="1">
        <v>951</v>
      </c>
      <c r="G76" s="1" t="s">
        <v>1762</v>
      </c>
      <c r="I76" s="2" t="s">
        <v>1074</v>
      </c>
      <c r="J76" s="2">
        <v>352</v>
      </c>
      <c r="K76" s="3" t="s">
        <v>1075</v>
      </c>
      <c r="N76" s="6"/>
      <c r="O76" s="6"/>
      <c r="P76" s="6"/>
      <c r="Q76" s="6"/>
      <c r="R76" s="6"/>
      <c r="S76" s="6"/>
    </row>
    <row r="77" spans="1:19" x14ac:dyDescent="0.35">
      <c r="A77" s="1" t="s">
        <v>243</v>
      </c>
      <c r="B77" s="1" t="s">
        <v>244</v>
      </c>
      <c r="C77" s="1" t="s">
        <v>245</v>
      </c>
      <c r="D77" s="1" t="s">
        <v>807</v>
      </c>
      <c r="E77" s="1" t="s">
        <v>1759</v>
      </c>
      <c r="F77" s="1">
        <v>208</v>
      </c>
      <c r="G77" s="1" t="s">
        <v>1760</v>
      </c>
      <c r="I77" s="2" t="s">
        <v>1199</v>
      </c>
      <c r="J77" s="2">
        <v>0</v>
      </c>
      <c r="K77" s="3" t="s">
        <v>1200</v>
      </c>
      <c r="N77" s="6"/>
      <c r="O77" s="6"/>
      <c r="P77" s="6"/>
    </row>
    <row r="78" spans="1:19" x14ac:dyDescent="0.35">
      <c r="A78" s="1" t="s">
        <v>249</v>
      </c>
      <c r="B78" s="1" t="s">
        <v>250</v>
      </c>
      <c r="C78" s="1" t="s">
        <v>251</v>
      </c>
      <c r="D78" s="1" t="s">
        <v>809</v>
      </c>
      <c r="E78" s="1" t="s">
        <v>1763</v>
      </c>
      <c r="F78" s="1">
        <v>978</v>
      </c>
      <c r="G78" s="1" t="s">
        <v>1764</v>
      </c>
      <c r="I78" s="2" t="s">
        <v>1076</v>
      </c>
      <c r="J78" s="2">
        <v>388</v>
      </c>
      <c r="K78" s="3" t="s">
        <v>1201</v>
      </c>
    </row>
    <row r="79" spans="1:19" x14ac:dyDescent="0.35">
      <c r="A79" s="1" t="s">
        <v>252</v>
      </c>
      <c r="B79" s="1" t="s">
        <v>253</v>
      </c>
      <c r="C79" s="1" t="s">
        <v>254</v>
      </c>
      <c r="D79" s="1" t="s">
        <v>810</v>
      </c>
      <c r="E79" s="1" t="s">
        <v>1767</v>
      </c>
      <c r="F79" s="1">
        <v>840</v>
      </c>
      <c r="G79" s="1" t="s">
        <v>1768</v>
      </c>
      <c r="I79" s="2" t="s">
        <v>1077</v>
      </c>
      <c r="J79" s="2">
        <v>400</v>
      </c>
      <c r="K79" s="3" t="s">
        <v>1202</v>
      </c>
    </row>
    <row r="80" spans="1:19" x14ac:dyDescent="0.35">
      <c r="A80" s="1" t="s">
        <v>255</v>
      </c>
      <c r="B80" s="1" t="s">
        <v>256</v>
      </c>
      <c r="C80" s="1" t="s">
        <v>257</v>
      </c>
      <c r="D80" s="1" t="s">
        <v>811</v>
      </c>
      <c r="E80" s="1" t="s">
        <v>1769</v>
      </c>
      <c r="F80" s="1">
        <v>320</v>
      </c>
      <c r="G80" s="1" t="s">
        <v>1770</v>
      </c>
      <c r="I80" s="2" t="s">
        <v>1078</v>
      </c>
      <c r="J80" s="2">
        <v>392</v>
      </c>
      <c r="K80" s="3" t="s">
        <v>1203</v>
      </c>
    </row>
    <row r="81" spans="1:11" x14ac:dyDescent="0.35">
      <c r="A81" s="1" t="s">
        <v>2090</v>
      </c>
      <c r="B81" s="1" t="s">
        <v>258</v>
      </c>
      <c r="C81" s="1" t="s">
        <v>259</v>
      </c>
      <c r="D81" s="1" t="s">
        <v>812</v>
      </c>
      <c r="E81" s="1" t="s">
        <v>1771</v>
      </c>
      <c r="F81" s="1">
        <v>0</v>
      </c>
      <c r="G81" s="1" t="s">
        <v>1772</v>
      </c>
      <c r="I81" s="2" t="s">
        <v>1079</v>
      </c>
      <c r="J81" s="2">
        <v>404</v>
      </c>
      <c r="K81" s="3" t="s">
        <v>1204</v>
      </c>
    </row>
    <row r="82" spans="1:11" x14ac:dyDescent="0.35">
      <c r="A82" s="1" t="s">
        <v>260</v>
      </c>
      <c r="B82" s="1" t="s">
        <v>261</v>
      </c>
      <c r="C82" s="1" t="s">
        <v>262</v>
      </c>
      <c r="D82" s="1" t="s">
        <v>813</v>
      </c>
      <c r="E82" s="1" t="s">
        <v>1773</v>
      </c>
      <c r="F82" s="1">
        <v>324</v>
      </c>
      <c r="G82" s="1" t="s">
        <v>1774</v>
      </c>
      <c r="I82" s="2" t="s">
        <v>1080</v>
      </c>
      <c r="J82" s="2">
        <v>417</v>
      </c>
      <c r="K82" s="3" t="s">
        <v>1205</v>
      </c>
    </row>
    <row r="83" spans="1:11" x14ac:dyDescent="0.35">
      <c r="A83" s="1" t="s">
        <v>188</v>
      </c>
      <c r="B83" s="1" t="s">
        <v>189</v>
      </c>
      <c r="C83" s="1" t="s">
        <v>190</v>
      </c>
      <c r="D83" s="1" t="s">
        <v>788</v>
      </c>
      <c r="E83" s="1" t="s">
        <v>1715</v>
      </c>
      <c r="F83" s="1">
        <v>950</v>
      </c>
      <c r="G83" s="1" t="s">
        <v>1716</v>
      </c>
      <c r="I83" s="2" t="s">
        <v>1751</v>
      </c>
      <c r="J83" s="2">
        <v>116</v>
      </c>
      <c r="K83" s="3" t="s">
        <v>1752</v>
      </c>
    </row>
    <row r="84" spans="1:11" x14ac:dyDescent="0.35">
      <c r="A84" s="1" t="s">
        <v>263</v>
      </c>
      <c r="B84" s="1" t="s">
        <v>264</v>
      </c>
      <c r="C84" s="1" t="s">
        <v>265</v>
      </c>
      <c r="D84" s="1" t="s">
        <v>814</v>
      </c>
      <c r="E84" s="1" t="s">
        <v>1775</v>
      </c>
      <c r="F84" s="1">
        <v>952</v>
      </c>
      <c r="G84" s="1" t="s">
        <v>1776</v>
      </c>
      <c r="I84" s="2" t="s">
        <v>1755</v>
      </c>
      <c r="J84" s="2">
        <v>174</v>
      </c>
      <c r="K84" s="3" t="s">
        <v>1756</v>
      </c>
    </row>
    <row r="85" spans="1:11" x14ac:dyDescent="0.35">
      <c r="A85" s="1" t="s">
        <v>266</v>
      </c>
      <c r="B85" s="1" t="s">
        <v>267</v>
      </c>
      <c r="C85" s="1" t="s">
        <v>268</v>
      </c>
      <c r="D85" s="1" t="s">
        <v>815</v>
      </c>
      <c r="E85" s="1" t="s">
        <v>1777</v>
      </c>
      <c r="F85" s="1">
        <v>328</v>
      </c>
      <c r="G85" s="1" t="s">
        <v>1778</v>
      </c>
      <c r="I85" s="2" t="s">
        <v>1083</v>
      </c>
      <c r="J85" s="2">
        <v>408</v>
      </c>
      <c r="K85" s="3" t="s">
        <v>1208</v>
      </c>
    </row>
    <row r="86" spans="1:11" x14ac:dyDescent="0.35">
      <c r="A86" s="1" t="s">
        <v>213</v>
      </c>
      <c r="B86" s="1" t="s">
        <v>214</v>
      </c>
      <c r="C86" s="1" t="s">
        <v>215</v>
      </c>
      <c r="D86" s="1" t="s">
        <v>797</v>
      </c>
      <c r="E86" s="1" t="s">
        <v>1735</v>
      </c>
      <c r="F86" s="1">
        <v>978</v>
      </c>
      <c r="G86" s="1" t="s">
        <v>1736</v>
      </c>
      <c r="I86" s="2" t="s">
        <v>1084</v>
      </c>
      <c r="J86" s="2">
        <v>410</v>
      </c>
      <c r="K86" s="3" t="s">
        <v>1209</v>
      </c>
    </row>
    <row r="87" spans="1:11" x14ac:dyDescent="0.35">
      <c r="A87" s="1" t="s">
        <v>269</v>
      </c>
      <c r="B87" s="1" t="s">
        <v>270</v>
      </c>
      <c r="C87" s="1" t="s">
        <v>271</v>
      </c>
      <c r="D87" s="1" t="s">
        <v>816</v>
      </c>
      <c r="E87" s="1" t="s">
        <v>1779</v>
      </c>
      <c r="F87" s="1">
        <v>332</v>
      </c>
      <c r="G87" s="1" t="s">
        <v>1780</v>
      </c>
      <c r="I87" s="2" t="s">
        <v>1085</v>
      </c>
      <c r="J87" s="2">
        <v>414</v>
      </c>
      <c r="K87" s="3" t="s">
        <v>2091</v>
      </c>
    </row>
    <row r="88" spans="1:11" x14ac:dyDescent="0.35">
      <c r="A88" s="1" t="s">
        <v>276</v>
      </c>
      <c r="B88" s="1" t="s">
        <v>277</v>
      </c>
      <c r="C88" s="1" t="s">
        <v>278</v>
      </c>
      <c r="D88" s="1" t="s">
        <v>819</v>
      </c>
      <c r="E88" s="1" t="s">
        <v>1781</v>
      </c>
      <c r="F88" s="1">
        <v>340</v>
      </c>
      <c r="G88" s="1" t="s">
        <v>1782</v>
      </c>
      <c r="I88" s="2" t="s">
        <v>1765</v>
      </c>
      <c r="J88" s="2">
        <v>136</v>
      </c>
      <c r="K88" s="3" t="s">
        <v>1766</v>
      </c>
    </row>
    <row r="89" spans="1:11" x14ac:dyDescent="0.35">
      <c r="A89" s="1" t="s">
        <v>703</v>
      </c>
      <c r="B89" s="1" t="s">
        <v>130</v>
      </c>
      <c r="C89" s="1" t="s">
        <v>131</v>
      </c>
      <c r="D89" s="1" t="s">
        <v>767</v>
      </c>
      <c r="E89" s="1" t="s">
        <v>1783</v>
      </c>
      <c r="F89" s="1">
        <v>344</v>
      </c>
      <c r="G89" s="1" t="s">
        <v>1784</v>
      </c>
      <c r="I89" s="2" t="s">
        <v>1087</v>
      </c>
      <c r="J89" s="2">
        <v>398</v>
      </c>
      <c r="K89" s="3" t="s">
        <v>1211</v>
      </c>
    </row>
    <row r="90" spans="1:11" x14ac:dyDescent="0.35">
      <c r="A90" s="1" t="s">
        <v>279</v>
      </c>
      <c r="B90" s="1" t="s">
        <v>280</v>
      </c>
      <c r="C90" s="1" t="s">
        <v>281</v>
      </c>
      <c r="D90" s="1" t="s">
        <v>820</v>
      </c>
      <c r="E90" s="1" t="s">
        <v>1785</v>
      </c>
      <c r="F90" s="1">
        <v>348</v>
      </c>
      <c r="G90" s="1" t="s">
        <v>1786</v>
      </c>
      <c r="I90" s="2" t="s">
        <v>1088</v>
      </c>
      <c r="J90" s="2">
        <v>418</v>
      </c>
      <c r="K90" s="3" t="s">
        <v>1212</v>
      </c>
    </row>
    <row r="91" spans="1:11" x14ac:dyDescent="0.35">
      <c r="A91" s="1" t="s">
        <v>299</v>
      </c>
      <c r="B91" s="1" t="s">
        <v>300</v>
      </c>
      <c r="C91" s="1" t="s">
        <v>301</v>
      </c>
      <c r="D91" s="1" t="s">
        <v>827</v>
      </c>
      <c r="E91" s="1" t="s">
        <v>1799</v>
      </c>
      <c r="F91" s="1">
        <v>0</v>
      </c>
      <c r="G91" s="1" t="s">
        <v>1800</v>
      </c>
      <c r="I91" s="2" t="s">
        <v>1089</v>
      </c>
      <c r="J91" s="2">
        <v>422</v>
      </c>
      <c r="K91" s="3" t="s">
        <v>1213</v>
      </c>
    </row>
    <row r="92" spans="1:11" x14ac:dyDescent="0.35">
      <c r="A92" s="6" t="s">
        <v>134</v>
      </c>
      <c r="B92" s="6" t="s">
        <v>135</v>
      </c>
      <c r="C92" s="6" t="s">
        <v>136</v>
      </c>
      <c r="D92" s="6" t="s">
        <v>769</v>
      </c>
      <c r="E92" s="6" t="s">
        <v>1679</v>
      </c>
      <c r="F92" s="6">
        <v>36</v>
      </c>
      <c r="G92" s="6" t="s">
        <v>1680</v>
      </c>
      <c r="I92" s="2" t="s">
        <v>1090</v>
      </c>
      <c r="J92" s="2">
        <v>144</v>
      </c>
      <c r="K92" s="3" t="s">
        <v>1214</v>
      </c>
    </row>
    <row r="93" spans="1:11" x14ac:dyDescent="0.35">
      <c r="A93" s="1" t="s">
        <v>2082</v>
      </c>
      <c r="B93" s="1" t="s">
        <v>202</v>
      </c>
      <c r="C93" s="1" t="s">
        <v>203</v>
      </c>
      <c r="D93" s="1" t="s">
        <v>793</v>
      </c>
      <c r="E93" s="1" t="s">
        <v>1727</v>
      </c>
      <c r="F93" s="1">
        <v>208</v>
      </c>
      <c r="G93" s="1" t="s">
        <v>1728</v>
      </c>
      <c r="I93" s="2" t="s">
        <v>1091</v>
      </c>
      <c r="J93" s="2">
        <v>430</v>
      </c>
      <c r="K93" s="3" t="s">
        <v>1215</v>
      </c>
    </row>
    <row r="94" spans="1:11" x14ac:dyDescent="0.35">
      <c r="A94" s="1" t="s">
        <v>272</v>
      </c>
      <c r="B94" s="1" t="s">
        <v>273</v>
      </c>
      <c r="C94" s="1" t="s">
        <v>274</v>
      </c>
      <c r="D94" s="1" t="s">
        <v>817</v>
      </c>
      <c r="I94" s="2" t="s">
        <v>1092</v>
      </c>
      <c r="J94" s="2">
        <v>426</v>
      </c>
      <c r="K94" s="3" t="s">
        <v>1093</v>
      </c>
    </row>
    <row r="95" spans="1:11" x14ac:dyDescent="0.35">
      <c r="A95" s="6" t="s">
        <v>137</v>
      </c>
      <c r="B95" s="6" t="s">
        <v>138</v>
      </c>
      <c r="C95" s="6" t="s">
        <v>139</v>
      </c>
      <c r="D95" s="6" t="s">
        <v>770</v>
      </c>
      <c r="E95" s="6" t="s">
        <v>1681</v>
      </c>
      <c r="F95" s="6">
        <v>36</v>
      </c>
      <c r="G95" s="6" t="s">
        <v>1682</v>
      </c>
      <c r="I95" s="2" t="s">
        <v>1094</v>
      </c>
      <c r="J95" s="2">
        <v>434</v>
      </c>
      <c r="K95" s="3" t="s">
        <v>1216</v>
      </c>
    </row>
    <row r="96" spans="1:11" x14ac:dyDescent="0.35">
      <c r="A96" s="1" t="s">
        <v>465</v>
      </c>
      <c r="B96" s="1" t="s">
        <v>466</v>
      </c>
      <c r="C96" s="1" t="s">
        <v>467</v>
      </c>
      <c r="D96" s="1" t="s">
        <v>884</v>
      </c>
      <c r="E96" s="1" t="s">
        <v>1916</v>
      </c>
      <c r="F96" s="1">
        <v>840</v>
      </c>
      <c r="G96" s="1" t="s">
        <v>1917</v>
      </c>
      <c r="I96" s="2" t="s">
        <v>1095</v>
      </c>
      <c r="J96" s="2">
        <v>504</v>
      </c>
      <c r="K96" s="3" t="s">
        <v>1217</v>
      </c>
    </row>
    <row r="97" spans="1:11" x14ac:dyDescent="0.35">
      <c r="A97" s="1" t="s">
        <v>386</v>
      </c>
      <c r="B97" s="1" t="s">
        <v>387</v>
      </c>
      <c r="C97" s="1" t="s">
        <v>388</v>
      </c>
      <c r="D97" s="1" t="s">
        <v>857</v>
      </c>
      <c r="E97" s="1" t="s">
        <v>1861</v>
      </c>
      <c r="F97" s="1">
        <v>840</v>
      </c>
      <c r="G97" s="1" t="s">
        <v>1862</v>
      </c>
      <c r="I97" s="2" t="s">
        <v>1096</v>
      </c>
      <c r="J97" s="2">
        <v>498</v>
      </c>
      <c r="K97" s="3" t="s">
        <v>1218</v>
      </c>
    </row>
    <row r="98" spans="1:11" x14ac:dyDescent="0.35">
      <c r="A98" s="1" t="s">
        <v>462</v>
      </c>
      <c r="B98" s="1" t="s">
        <v>463</v>
      </c>
      <c r="C98" s="1" t="s">
        <v>464</v>
      </c>
      <c r="D98" s="1" t="s">
        <v>883</v>
      </c>
      <c r="I98" s="2" t="s">
        <v>1097</v>
      </c>
      <c r="J98" s="2">
        <v>969</v>
      </c>
      <c r="K98" s="3" t="s">
        <v>1219</v>
      </c>
    </row>
    <row r="99" spans="1:11" x14ac:dyDescent="0.35">
      <c r="A99" s="6" t="s">
        <v>115</v>
      </c>
      <c r="B99" s="6" t="s">
        <v>116</v>
      </c>
      <c r="C99" s="6" t="s">
        <v>117</v>
      </c>
      <c r="D99" s="6" t="s">
        <v>762</v>
      </c>
      <c r="E99" s="6" t="s">
        <v>1086</v>
      </c>
      <c r="F99" s="6">
        <v>136</v>
      </c>
      <c r="G99" s="6" t="s">
        <v>1210</v>
      </c>
      <c r="I99" s="2" t="s">
        <v>367</v>
      </c>
      <c r="J99" s="2">
        <v>807</v>
      </c>
      <c r="K99" s="3" t="s">
        <v>1098</v>
      </c>
    </row>
    <row r="100" spans="1:11" x14ac:dyDescent="0.35">
      <c r="A100" s="1" t="s">
        <v>575</v>
      </c>
      <c r="B100" s="1" t="s">
        <v>576</v>
      </c>
      <c r="C100" s="1" t="s">
        <v>577</v>
      </c>
      <c r="D100" s="1" t="s">
        <v>922</v>
      </c>
      <c r="E100" s="1" t="s">
        <v>1989</v>
      </c>
      <c r="F100" s="1">
        <v>90</v>
      </c>
      <c r="G100" s="1" t="s">
        <v>1990</v>
      </c>
      <c r="I100" s="2" t="s">
        <v>1099</v>
      </c>
      <c r="J100" s="2">
        <v>104</v>
      </c>
      <c r="K100" s="3" t="s">
        <v>1220</v>
      </c>
    </row>
    <row r="101" spans="1:11" x14ac:dyDescent="0.35">
      <c r="A101" s="1" t="s">
        <v>602</v>
      </c>
      <c r="B101" s="1" t="s">
        <v>603</v>
      </c>
      <c r="C101" s="1" t="s">
        <v>604</v>
      </c>
      <c r="D101" s="1" t="s">
        <v>931</v>
      </c>
      <c r="I101" s="2" t="s">
        <v>1100</v>
      </c>
      <c r="J101" s="2">
        <v>496</v>
      </c>
      <c r="K101" s="3" t="s">
        <v>1221</v>
      </c>
    </row>
    <row r="102" spans="1:11" x14ac:dyDescent="0.35">
      <c r="A102" s="1" t="s">
        <v>648</v>
      </c>
      <c r="B102" s="1" t="s">
        <v>649</v>
      </c>
      <c r="C102" s="1" t="s">
        <v>650</v>
      </c>
      <c r="D102" s="1" t="s">
        <v>948</v>
      </c>
      <c r="E102" s="1" t="s">
        <v>2033</v>
      </c>
      <c r="F102" s="1">
        <v>840</v>
      </c>
      <c r="G102" s="1" t="s">
        <v>2034</v>
      </c>
      <c r="I102" s="2" t="s">
        <v>1101</v>
      </c>
      <c r="J102" s="2">
        <v>446</v>
      </c>
      <c r="K102" s="3" t="s">
        <v>1272</v>
      </c>
    </row>
    <row r="103" spans="1:11" x14ac:dyDescent="0.35">
      <c r="A103" s="6" t="s">
        <v>86</v>
      </c>
      <c r="B103" s="6" t="s">
        <v>87</v>
      </c>
      <c r="C103" s="6" t="s">
        <v>88</v>
      </c>
      <c r="D103" s="6" t="s">
        <v>752</v>
      </c>
      <c r="E103" s="6" t="s">
        <v>1653</v>
      </c>
      <c r="F103" s="6">
        <v>840</v>
      </c>
      <c r="G103" s="6" t="s">
        <v>1654</v>
      </c>
      <c r="I103" s="2" t="s">
        <v>1222</v>
      </c>
      <c r="J103" s="2">
        <v>478</v>
      </c>
      <c r="K103" s="3" t="s">
        <v>1223</v>
      </c>
    </row>
    <row r="104" spans="1:11" x14ac:dyDescent="0.35">
      <c r="A104" s="1" t="s">
        <v>683</v>
      </c>
      <c r="B104" s="1" t="s">
        <v>684</v>
      </c>
      <c r="C104" s="1" t="s">
        <v>685</v>
      </c>
      <c r="D104" s="1" t="s">
        <v>960</v>
      </c>
      <c r="E104" s="1" t="s">
        <v>2057</v>
      </c>
      <c r="F104" s="1">
        <v>840</v>
      </c>
      <c r="G104" s="1" t="s">
        <v>2058</v>
      </c>
      <c r="I104" s="2" t="s">
        <v>1102</v>
      </c>
      <c r="J104" s="2">
        <v>480</v>
      </c>
      <c r="K104" s="3" t="s">
        <v>1224</v>
      </c>
    </row>
    <row r="105" spans="1:11" x14ac:dyDescent="0.35">
      <c r="A105" s="1" t="s">
        <v>686</v>
      </c>
      <c r="B105" s="1" t="s">
        <v>687</v>
      </c>
      <c r="C105" s="1" t="s">
        <v>688</v>
      </c>
      <c r="D105" s="1" t="s">
        <v>961</v>
      </c>
      <c r="I105" s="2" t="s">
        <v>1103</v>
      </c>
      <c r="J105" s="2">
        <v>462</v>
      </c>
      <c r="K105" s="3" t="s">
        <v>1225</v>
      </c>
    </row>
    <row r="106" spans="1:11" x14ac:dyDescent="0.35">
      <c r="A106" s="6" t="s">
        <v>2085</v>
      </c>
      <c r="B106" s="6" t="s">
        <v>3</v>
      </c>
      <c r="C106" s="6" t="s">
        <v>4</v>
      </c>
      <c r="D106" s="6" t="s">
        <v>724</v>
      </c>
      <c r="E106" s="6" t="s">
        <v>1043</v>
      </c>
      <c r="F106" s="6">
        <v>978</v>
      </c>
      <c r="G106" s="6" t="s">
        <v>1044</v>
      </c>
      <c r="I106" s="2" t="s">
        <v>1104</v>
      </c>
      <c r="J106" s="2">
        <v>454</v>
      </c>
      <c r="K106" s="3" t="s">
        <v>1105</v>
      </c>
    </row>
    <row r="107" spans="1:11" x14ac:dyDescent="0.35">
      <c r="A107" s="1" t="s">
        <v>285</v>
      </c>
      <c r="B107" s="1" t="s">
        <v>286</v>
      </c>
      <c r="C107" s="1" t="s">
        <v>287</v>
      </c>
      <c r="D107" s="1" t="s">
        <v>822</v>
      </c>
      <c r="E107" s="1" t="s">
        <v>1789</v>
      </c>
      <c r="F107" s="1">
        <v>356</v>
      </c>
      <c r="G107" s="1" t="s">
        <v>1790</v>
      </c>
      <c r="I107" s="2" t="s">
        <v>1106</v>
      </c>
      <c r="J107" s="2">
        <v>484</v>
      </c>
      <c r="K107" s="3" t="s">
        <v>1226</v>
      </c>
    </row>
    <row r="108" spans="1:11" x14ac:dyDescent="0.35">
      <c r="A108" s="1" t="s">
        <v>288</v>
      </c>
      <c r="B108" s="1" t="s">
        <v>289</v>
      </c>
      <c r="C108" s="1" t="s">
        <v>290</v>
      </c>
      <c r="D108" s="1" t="s">
        <v>823</v>
      </c>
      <c r="E108" s="1" t="s">
        <v>1791</v>
      </c>
      <c r="F108" s="1">
        <v>360</v>
      </c>
      <c r="G108" s="1" t="s">
        <v>1792</v>
      </c>
      <c r="I108" s="2" t="s">
        <v>1107</v>
      </c>
      <c r="J108" s="2">
        <v>458</v>
      </c>
      <c r="K108" s="3" t="s">
        <v>1227</v>
      </c>
    </row>
    <row r="109" spans="1:11" x14ac:dyDescent="0.35">
      <c r="A109" s="1" t="s">
        <v>293</v>
      </c>
      <c r="B109" s="1" t="s">
        <v>294</v>
      </c>
      <c r="C109" s="1" t="s">
        <v>295</v>
      </c>
      <c r="D109" s="1" t="s">
        <v>825</v>
      </c>
      <c r="E109" s="1" t="s">
        <v>1795</v>
      </c>
      <c r="F109" s="1">
        <v>368</v>
      </c>
      <c r="G109" s="1" t="s">
        <v>1796</v>
      </c>
      <c r="I109" s="2" t="s">
        <v>1108</v>
      </c>
      <c r="J109" s="2">
        <v>943</v>
      </c>
      <c r="K109" s="3" t="s">
        <v>1228</v>
      </c>
    </row>
    <row r="110" spans="1:11" x14ac:dyDescent="0.35">
      <c r="A110" s="1" t="s">
        <v>712</v>
      </c>
      <c r="B110" s="1" t="s">
        <v>291</v>
      </c>
      <c r="C110" s="1" t="s">
        <v>292</v>
      </c>
      <c r="D110" s="1" t="s">
        <v>824</v>
      </c>
      <c r="E110" s="1" t="s">
        <v>1793</v>
      </c>
      <c r="F110" s="1">
        <v>364</v>
      </c>
      <c r="G110" s="1" t="s">
        <v>1794</v>
      </c>
      <c r="I110" s="2" t="s">
        <v>1109</v>
      </c>
      <c r="J110" s="2">
        <v>516</v>
      </c>
      <c r="K110" s="3" t="s">
        <v>1229</v>
      </c>
    </row>
    <row r="111" spans="1:11" x14ac:dyDescent="0.35">
      <c r="A111" s="1" t="s">
        <v>296</v>
      </c>
      <c r="B111" s="1" t="s">
        <v>297</v>
      </c>
      <c r="C111" s="1" t="s">
        <v>298</v>
      </c>
      <c r="D111" s="1" t="s">
        <v>826</v>
      </c>
      <c r="E111" s="1" t="s">
        <v>1797</v>
      </c>
      <c r="F111" s="1">
        <v>978</v>
      </c>
      <c r="G111" s="1" t="s">
        <v>1798</v>
      </c>
      <c r="I111" s="2" t="s">
        <v>1110</v>
      </c>
      <c r="J111" s="2">
        <v>566</v>
      </c>
      <c r="K111" s="3" t="s">
        <v>1230</v>
      </c>
    </row>
    <row r="112" spans="1:11" x14ac:dyDescent="0.35">
      <c r="A112" s="1" t="s">
        <v>282</v>
      </c>
      <c r="B112" s="1" t="s">
        <v>283</v>
      </c>
      <c r="C112" s="1" t="s">
        <v>284</v>
      </c>
      <c r="D112" s="1" t="s">
        <v>821</v>
      </c>
      <c r="E112" s="1" t="s">
        <v>1787</v>
      </c>
      <c r="F112" s="1">
        <v>352</v>
      </c>
      <c r="G112" s="1" t="s">
        <v>1788</v>
      </c>
      <c r="I112" s="2" t="s">
        <v>1111</v>
      </c>
      <c r="J112" s="2">
        <v>558</v>
      </c>
      <c r="K112" s="3" t="s">
        <v>1231</v>
      </c>
    </row>
    <row r="113" spans="1:11" x14ac:dyDescent="0.35">
      <c r="A113" s="1" t="s">
        <v>302</v>
      </c>
      <c r="B113" s="1" t="s">
        <v>303</v>
      </c>
      <c r="C113" s="1" t="s">
        <v>304</v>
      </c>
      <c r="D113" s="1" t="s">
        <v>828</v>
      </c>
      <c r="E113" s="1" t="s">
        <v>1801</v>
      </c>
      <c r="F113" s="1">
        <v>376</v>
      </c>
      <c r="G113" s="1" t="s">
        <v>1802</v>
      </c>
      <c r="I113" s="2" t="s">
        <v>1112</v>
      </c>
      <c r="J113" s="2">
        <v>578</v>
      </c>
      <c r="K113" s="3" t="s">
        <v>1232</v>
      </c>
    </row>
    <row r="114" spans="1:11" x14ac:dyDescent="0.35">
      <c r="A114" s="1" t="s">
        <v>305</v>
      </c>
      <c r="B114" s="1" t="s">
        <v>306</v>
      </c>
      <c r="C114" s="1" t="s">
        <v>307</v>
      </c>
      <c r="D114" s="1" t="s">
        <v>829</v>
      </c>
      <c r="E114" s="1" t="s">
        <v>1803</v>
      </c>
      <c r="F114" s="1">
        <v>978</v>
      </c>
      <c r="G114" s="1" t="s">
        <v>1804</v>
      </c>
      <c r="I114" s="2" t="s">
        <v>1113</v>
      </c>
      <c r="J114" s="2">
        <v>524</v>
      </c>
      <c r="K114" s="3" t="s">
        <v>1233</v>
      </c>
    </row>
    <row r="115" spans="1:11" x14ac:dyDescent="0.35">
      <c r="A115" s="1" t="s">
        <v>308</v>
      </c>
      <c r="B115" s="1" t="s">
        <v>309</v>
      </c>
      <c r="C115" s="1" t="s">
        <v>310</v>
      </c>
      <c r="D115" s="1" t="s">
        <v>830</v>
      </c>
      <c r="E115" s="1" t="s">
        <v>1805</v>
      </c>
      <c r="F115" s="1">
        <v>388</v>
      </c>
      <c r="G115" s="1" t="s">
        <v>1806</v>
      </c>
      <c r="I115" s="2" t="s">
        <v>1114</v>
      </c>
      <c r="J115" s="2">
        <v>554</v>
      </c>
      <c r="K115" s="3" t="s">
        <v>1234</v>
      </c>
    </row>
    <row r="116" spans="1:11" x14ac:dyDescent="0.35">
      <c r="A116" s="1" t="s">
        <v>311</v>
      </c>
      <c r="B116" s="1" t="s">
        <v>312</v>
      </c>
      <c r="C116" s="1" t="s">
        <v>313</v>
      </c>
      <c r="D116" s="1" t="s">
        <v>831</v>
      </c>
      <c r="E116" s="1" t="s">
        <v>1807</v>
      </c>
      <c r="F116" s="1">
        <v>392</v>
      </c>
      <c r="G116" s="1" t="s">
        <v>1808</v>
      </c>
      <c r="I116" s="2" t="s">
        <v>1115</v>
      </c>
      <c r="J116" s="2">
        <v>512</v>
      </c>
      <c r="K116" s="3" t="s">
        <v>1235</v>
      </c>
    </row>
    <row r="117" spans="1:11" x14ac:dyDescent="0.35">
      <c r="A117" s="1" t="s">
        <v>314</v>
      </c>
      <c r="B117" s="1" t="s">
        <v>315</v>
      </c>
      <c r="C117" s="1" t="s">
        <v>316</v>
      </c>
      <c r="D117" s="1" t="s">
        <v>832</v>
      </c>
      <c r="E117" s="1" t="s">
        <v>1809</v>
      </c>
      <c r="F117" s="1">
        <v>0</v>
      </c>
      <c r="G117" s="1" t="s">
        <v>1810</v>
      </c>
      <c r="I117" s="2" t="s">
        <v>1116</v>
      </c>
      <c r="J117" s="2">
        <v>590</v>
      </c>
      <c r="K117" s="3" t="s">
        <v>2078</v>
      </c>
    </row>
    <row r="118" spans="1:11" x14ac:dyDescent="0.35">
      <c r="A118" s="1" t="s">
        <v>317</v>
      </c>
      <c r="B118" s="1" t="s">
        <v>318</v>
      </c>
      <c r="C118" s="1" t="s">
        <v>319</v>
      </c>
      <c r="D118" s="1" t="s">
        <v>833</v>
      </c>
      <c r="E118" s="1" t="s">
        <v>1811</v>
      </c>
      <c r="F118" s="1">
        <v>400</v>
      </c>
      <c r="G118" s="1" t="s">
        <v>1812</v>
      </c>
      <c r="I118" s="2" t="s">
        <v>1117</v>
      </c>
      <c r="J118" s="2">
        <v>604</v>
      </c>
      <c r="K118" s="3" t="s">
        <v>1118</v>
      </c>
    </row>
    <row r="119" spans="1:11" x14ac:dyDescent="0.35">
      <c r="A119" s="1" t="s">
        <v>320</v>
      </c>
      <c r="B119" s="1" t="s">
        <v>321</v>
      </c>
      <c r="C119" s="1" t="s">
        <v>322</v>
      </c>
      <c r="D119" s="1" t="s">
        <v>834</v>
      </c>
      <c r="E119" s="1" t="s">
        <v>1813</v>
      </c>
      <c r="F119" s="1">
        <v>398</v>
      </c>
      <c r="G119" s="1" t="s">
        <v>1814</v>
      </c>
      <c r="I119" s="2" t="s">
        <v>1119</v>
      </c>
      <c r="J119" s="2">
        <v>598</v>
      </c>
      <c r="K119" s="3" t="s">
        <v>2083</v>
      </c>
    </row>
    <row r="120" spans="1:11" x14ac:dyDescent="0.35">
      <c r="A120" s="1" t="s">
        <v>323</v>
      </c>
      <c r="B120" s="1" t="s">
        <v>324</v>
      </c>
      <c r="C120" s="1" t="s">
        <v>325</v>
      </c>
      <c r="D120" s="1" t="s">
        <v>835</v>
      </c>
      <c r="E120" s="1" t="s">
        <v>1815</v>
      </c>
      <c r="F120" s="1">
        <v>404</v>
      </c>
      <c r="G120" s="1" t="s">
        <v>1816</v>
      </c>
      <c r="I120" s="2" t="s">
        <v>1120</v>
      </c>
      <c r="J120" s="2">
        <v>608</v>
      </c>
      <c r="K120" s="3" t="s">
        <v>1236</v>
      </c>
    </row>
    <row r="121" spans="1:11" x14ac:dyDescent="0.35">
      <c r="A121" s="1" t="s">
        <v>326</v>
      </c>
      <c r="B121" s="1" t="s">
        <v>327</v>
      </c>
      <c r="C121" s="1" t="s">
        <v>328</v>
      </c>
      <c r="D121" s="1" t="s">
        <v>836</v>
      </c>
      <c r="I121" s="2" t="s">
        <v>1121</v>
      </c>
      <c r="J121" s="2">
        <v>586</v>
      </c>
      <c r="K121" s="3" t="s">
        <v>1237</v>
      </c>
    </row>
    <row r="122" spans="1:11" x14ac:dyDescent="0.35">
      <c r="A122" s="1" t="s">
        <v>1273</v>
      </c>
      <c r="B122" s="1" t="s">
        <v>1274</v>
      </c>
      <c r="C122" s="1" t="s">
        <v>1275</v>
      </c>
      <c r="D122" s="1" t="s">
        <v>1179</v>
      </c>
      <c r="E122" s="1" t="s">
        <v>1821</v>
      </c>
      <c r="F122" s="1">
        <v>978</v>
      </c>
      <c r="G122" s="1" t="s">
        <v>1822</v>
      </c>
      <c r="I122" s="2" t="s">
        <v>1122</v>
      </c>
      <c r="J122" s="2">
        <v>985</v>
      </c>
      <c r="K122" s="3" t="s">
        <v>1238</v>
      </c>
    </row>
    <row r="123" spans="1:11" x14ac:dyDescent="0.35">
      <c r="A123" s="1" t="s">
        <v>2094</v>
      </c>
      <c r="B123" s="1" t="s">
        <v>335</v>
      </c>
      <c r="C123" s="1" t="s">
        <v>336</v>
      </c>
      <c r="D123" s="1" t="s">
        <v>839</v>
      </c>
      <c r="E123" s="1" t="s">
        <v>1823</v>
      </c>
      <c r="F123" s="1">
        <v>414</v>
      </c>
      <c r="G123" s="1" t="s">
        <v>2091</v>
      </c>
      <c r="I123" s="2" t="s">
        <v>1123</v>
      </c>
      <c r="J123" s="2">
        <v>600</v>
      </c>
      <c r="K123" s="3" t="s">
        <v>1124</v>
      </c>
    </row>
    <row r="124" spans="1:11" x14ac:dyDescent="0.35">
      <c r="A124" s="1" t="s">
        <v>348</v>
      </c>
      <c r="B124" s="1" t="s">
        <v>349</v>
      </c>
      <c r="C124" s="1" t="s">
        <v>350</v>
      </c>
      <c r="D124" s="1" t="s">
        <v>844</v>
      </c>
      <c r="E124" s="1" t="s">
        <v>1832</v>
      </c>
      <c r="F124" s="1">
        <v>426</v>
      </c>
      <c r="G124" s="1" t="s">
        <v>1833</v>
      </c>
      <c r="I124" s="2" t="s">
        <v>1125</v>
      </c>
      <c r="J124" s="2">
        <v>634</v>
      </c>
      <c r="K124" s="3" t="s">
        <v>2092</v>
      </c>
    </row>
    <row r="125" spans="1:11" x14ac:dyDescent="0.35">
      <c r="A125" s="1" t="s">
        <v>342</v>
      </c>
      <c r="B125" s="1" t="s">
        <v>343</v>
      </c>
      <c r="C125" s="1" t="s">
        <v>344</v>
      </c>
      <c r="D125" s="1" t="s">
        <v>842</v>
      </c>
      <c r="E125" s="1" t="s">
        <v>1828</v>
      </c>
      <c r="F125" s="1">
        <v>978</v>
      </c>
      <c r="G125" s="1" t="s">
        <v>1829</v>
      </c>
      <c r="I125" s="2" t="s">
        <v>1126</v>
      </c>
      <c r="J125" s="2">
        <v>946</v>
      </c>
      <c r="K125" s="3" t="s">
        <v>1239</v>
      </c>
    </row>
    <row r="126" spans="1:11" x14ac:dyDescent="0.35">
      <c r="A126" s="1" t="s">
        <v>345</v>
      </c>
      <c r="B126" s="1" t="s">
        <v>346</v>
      </c>
      <c r="C126" s="1" t="s">
        <v>347</v>
      </c>
      <c r="D126" s="1" t="s">
        <v>843</v>
      </c>
      <c r="E126" s="1" t="s">
        <v>1830</v>
      </c>
      <c r="F126" s="1">
        <v>422</v>
      </c>
      <c r="G126" s="1" t="s">
        <v>1831</v>
      </c>
      <c r="I126" s="2" t="s">
        <v>1127</v>
      </c>
      <c r="J126" s="2">
        <v>941</v>
      </c>
      <c r="K126" s="3" t="s">
        <v>1240</v>
      </c>
    </row>
    <row r="127" spans="1:11" x14ac:dyDescent="0.35">
      <c r="A127" s="1" t="s">
        <v>351</v>
      </c>
      <c r="B127" s="1" t="s">
        <v>352</v>
      </c>
      <c r="C127" s="1" t="s">
        <v>353</v>
      </c>
      <c r="D127" s="1" t="s">
        <v>845</v>
      </c>
      <c r="E127" s="1" t="s">
        <v>1834</v>
      </c>
      <c r="F127" s="1">
        <v>430</v>
      </c>
      <c r="G127" s="1" t="s">
        <v>1835</v>
      </c>
      <c r="I127" s="2" t="s">
        <v>1128</v>
      </c>
      <c r="J127" s="2">
        <v>643</v>
      </c>
      <c r="K127" s="3" t="s">
        <v>1241</v>
      </c>
    </row>
    <row r="128" spans="1:11" x14ac:dyDescent="0.35">
      <c r="A128" s="1" t="s">
        <v>354</v>
      </c>
      <c r="B128" s="1" t="s">
        <v>355</v>
      </c>
      <c r="C128" s="1" t="s">
        <v>356</v>
      </c>
      <c r="D128" s="1" t="s">
        <v>846</v>
      </c>
      <c r="E128" s="1" t="s">
        <v>1836</v>
      </c>
      <c r="F128" s="1">
        <v>434</v>
      </c>
      <c r="G128" s="1" t="s">
        <v>1837</v>
      </c>
      <c r="I128" s="2" t="s">
        <v>1129</v>
      </c>
      <c r="J128" s="2">
        <v>646</v>
      </c>
      <c r="K128" s="3" t="s">
        <v>1242</v>
      </c>
    </row>
    <row r="129" spans="1:11" x14ac:dyDescent="0.35">
      <c r="A129" s="1" t="s">
        <v>357</v>
      </c>
      <c r="B129" s="1" t="s">
        <v>358</v>
      </c>
      <c r="C129" s="1" t="s">
        <v>359</v>
      </c>
      <c r="D129" s="1" t="s">
        <v>847</v>
      </c>
      <c r="E129" s="1" t="s">
        <v>1838</v>
      </c>
      <c r="F129" s="1">
        <v>756</v>
      </c>
      <c r="G129" s="1" t="s">
        <v>1839</v>
      </c>
      <c r="I129" s="2" t="s">
        <v>1130</v>
      </c>
      <c r="J129" s="2">
        <v>682</v>
      </c>
      <c r="K129" s="3" t="s">
        <v>1243</v>
      </c>
    </row>
    <row r="130" spans="1:11" x14ac:dyDescent="0.35">
      <c r="A130" s="1" t="s">
        <v>360</v>
      </c>
      <c r="B130" s="1" t="s">
        <v>361</v>
      </c>
      <c r="C130" s="1" t="s">
        <v>362</v>
      </c>
      <c r="D130" s="1" t="s">
        <v>848</v>
      </c>
      <c r="E130" s="1" t="s">
        <v>1840</v>
      </c>
      <c r="F130" s="1">
        <v>978</v>
      </c>
      <c r="G130" s="1" t="s">
        <v>1841</v>
      </c>
      <c r="I130" s="2" t="s">
        <v>1131</v>
      </c>
      <c r="J130" s="2">
        <v>90</v>
      </c>
      <c r="K130" s="3" t="s">
        <v>1244</v>
      </c>
    </row>
    <row r="131" spans="1:11" x14ac:dyDescent="0.35">
      <c r="A131" s="1" t="s">
        <v>363</v>
      </c>
      <c r="B131" s="1" t="s">
        <v>364</v>
      </c>
      <c r="C131" s="1" t="s">
        <v>365</v>
      </c>
      <c r="D131" s="1" t="s">
        <v>849</v>
      </c>
      <c r="E131" s="1" t="s">
        <v>1842</v>
      </c>
      <c r="F131" s="1">
        <v>978</v>
      </c>
      <c r="G131" s="1" t="s">
        <v>1843</v>
      </c>
      <c r="I131" s="2" t="s">
        <v>1132</v>
      </c>
      <c r="J131" s="2">
        <v>690</v>
      </c>
      <c r="K131" s="3" t="s">
        <v>1245</v>
      </c>
    </row>
    <row r="132" spans="1:11" x14ac:dyDescent="0.35">
      <c r="A132" s="1" t="s">
        <v>704</v>
      </c>
      <c r="B132" s="1" t="s">
        <v>132</v>
      </c>
      <c r="C132" s="1" t="s">
        <v>133</v>
      </c>
      <c r="D132" s="1" t="s">
        <v>768</v>
      </c>
      <c r="E132" s="1" t="s">
        <v>1844</v>
      </c>
      <c r="F132" s="1">
        <v>446</v>
      </c>
      <c r="G132" s="1" t="s">
        <v>1845</v>
      </c>
      <c r="I132" s="2" t="s">
        <v>1133</v>
      </c>
      <c r="J132" s="2">
        <v>938</v>
      </c>
      <c r="K132" s="3" t="s">
        <v>1246</v>
      </c>
    </row>
    <row r="133" spans="1:11" x14ac:dyDescent="0.35">
      <c r="A133" s="1" t="s">
        <v>714</v>
      </c>
      <c r="B133" s="1" t="s">
        <v>366</v>
      </c>
      <c r="C133" s="1" t="s">
        <v>1846</v>
      </c>
      <c r="D133" s="1" t="s">
        <v>850</v>
      </c>
      <c r="E133" s="1" t="s">
        <v>1847</v>
      </c>
      <c r="F133" s="1">
        <v>807</v>
      </c>
      <c r="G133" s="1" t="s">
        <v>1848</v>
      </c>
      <c r="I133" s="2" t="s">
        <v>1134</v>
      </c>
      <c r="J133" s="2">
        <v>752</v>
      </c>
      <c r="K133" s="3" t="s">
        <v>1247</v>
      </c>
    </row>
    <row r="134" spans="1:11" x14ac:dyDescent="0.35">
      <c r="A134" s="1" t="s">
        <v>368</v>
      </c>
      <c r="B134" s="1" t="s">
        <v>369</v>
      </c>
      <c r="C134" s="1" t="s">
        <v>370</v>
      </c>
      <c r="D134" s="1" t="s">
        <v>851</v>
      </c>
      <c r="E134" s="1" t="s">
        <v>1849</v>
      </c>
      <c r="F134" s="1">
        <v>969</v>
      </c>
      <c r="G134" s="1" t="s">
        <v>1850</v>
      </c>
      <c r="I134" s="2" t="s">
        <v>1135</v>
      </c>
      <c r="J134" s="2">
        <v>702</v>
      </c>
      <c r="K134" s="3" t="s">
        <v>1248</v>
      </c>
    </row>
    <row r="135" spans="1:11" x14ac:dyDescent="0.35">
      <c r="A135" s="1" t="s">
        <v>374</v>
      </c>
      <c r="B135" s="1" t="s">
        <v>375</v>
      </c>
      <c r="C135" s="1" t="s">
        <v>376</v>
      </c>
      <c r="D135" s="1" t="s">
        <v>853</v>
      </c>
      <c r="E135" s="1" t="s">
        <v>1853</v>
      </c>
      <c r="F135" s="1">
        <v>458</v>
      </c>
      <c r="G135" s="1" t="s">
        <v>1854</v>
      </c>
      <c r="I135" s="2" t="s">
        <v>1136</v>
      </c>
      <c r="J135" s="2">
        <v>654</v>
      </c>
      <c r="K135" s="3" t="s">
        <v>1249</v>
      </c>
    </row>
    <row r="136" spans="1:11" x14ac:dyDescent="0.35">
      <c r="A136" s="1" t="s">
        <v>371</v>
      </c>
      <c r="B136" s="1" t="s">
        <v>372</v>
      </c>
      <c r="C136" s="1" t="s">
        <v>373</v>
      </c>
      <c r="D136" s="1" t="s">
        <v>852</v>
      </c>
      <c r="E136" s="1" t="s">
        <v>1851</v>
      </c>
      <c r="F136" s="1">
        <v>454</v>
      </c>
      <c r="G136" s="1" t="s">
        <v>1852</v>
      </c>
      <c r="I136" s="2" t="s">
        <v>1137</v>
      </c>
      <c r="J136" s="2">
        <v>694</v>
      </c>
      <c r="K136" s="3" t="s">
        <v>1138</v>
      </c>
    </row>
    <row r="137" spans="1:11" x14ac:dyDescent="0.35">
      <c r="A137" s="1" t="s">
        <v>377</v>
      </c>
      <c r="B137" s="1" t="s">
        <v>378</v>
      </c>
      <c r="C137" s="1" t="s">
        <v>379</v>
      </c>
      <c r="D137" s="1" t="s">
        <v>854</v>
      </c>
      <c r="E137" s="1" t="s">
        <v>1855</v>
      </c>
      <c r="F137" s="1">
        <v>462</v>
      </c>
      <c r="G137" s="1" t="s">
        <v>1856</v>
      </c>
      <c r="I137" s="2" t="s">
        <v>1139</v>
      </c>
      <c r="J137" s="2">
        <v>706</v>
      </c>
      <c r="K137" s="3" t="s">
        <v>1992</v>
      </c>
    </row>
    <row r="138" spans="1:11" x14ac:dyDescent="0.35">
      <c r="A138" s="1" t="s">
        <v>380</v>
      </c>
      <c r="B138" s="1" t="s">
        <v>381</v>
      </c>
      <c r="C138" s="1" t="s">
        <v>382</v>
      </c>
      <c r="D138" s="1" t="s">
        <v>855</v>
      </c>
      <c r="E138" s="1" t="s">
        <v>1857</v>
      </c>
      <c r="F138" s="1">
        <v>952</v>
      </c>
      <c r="G138" s="1" t="s">
        <v>1858</v>
      </c>
      <c r="I138" s="2" t="s">
        <v>1140</v>
      </c>
      <c r="J138" s="2">
        <v>968</v>
      </c>
      <c r="K138" s="3" t="s">
        <v>1141</v>
      </c>
    </row>
    <row r="139" spans="1:11" x14ac:dyDescent="0.35">
      <c r="A139" s="1" t="s">
        <v>710</v>
      </c>
      <c r="B139" s="1" t="s">
        <v>200</v>
      </c>
      <c r="C139" s="1" t="s">
        <v>201</v>
      </c>
      <c r="D139" s="1" t="s">
        <v>792</v>
      </c>
      <c r="E139" s="1" t="s">
        <v>1725</v>
      </c>
      <c r="F139" s="1">
        <v>238</v>
      </c>
      <c r="G139" s="1" t="s">
        <v>1726</v>
      </c>
      <c r="I139" s="2" t="s">
        <v>1142</v>
      </c>
      <c r="J139" s="2">
        <v>728</v>
      </c>
      <c r="K139" s="3" t="s">
        <v>1250</v>
      </c>
    </row>
    <row r="140" spans="1:11" x14ac:dyDescent="0.35">
      <c r="A140" s="1" t="s">
        <v>383</v>
      </c>
      <c r="B140" s="1" t="s">
        <v>384</v>
      </c>
      <c r="C140" s="1" t="s">
        <v>385</v>
      </c>
      <c r="D140" s="1" t="s">
        <v>856</v>
      </c>
      <c r="E140" s="1" t="s">
        <v>1859</v>
      </c>
      <c r="F140" s="1">
        <v>978</v>
      </c>
      <c r="G140" s="1" t="s">
        <v>1860</v>
      </c>
      <c r="I140" s="2" t="s">
        <v>1251</v>
      </c>
      <c r="J140" s="2">
        <v>678</v>
      </c>
      <c r="K140" s="3" t="s">
        <v>1252</v>
      </c>
    </row>
    <row r="141" spans="1:11" x14ac:dyDescent="0.35">
      <c r="A141" s="1" t="s">
        <v>420</v>
      </c>
      <c r="B141" s="1" t="s">
        <v>421</v>
      </c>
      <c r="C141" s="1" t="s">
        <v>422</v>
      </c>
      <c r="D141" s="1" t="s">
        <v>869</v>
      </c>
      <c r="E141" s="1" t="s">
        <v>1887</v>
      </c>
      <c r="F141" s="1">
        <v>504</v>
      </c>
      <c r="G141" s="1" t="s">
        <v>1888</v>
      </c>
      <c r="I141" s="2" t="s">
        <v>1143</v>
      </c>
      <c r="J141" s="2">
        <v>760</v>
      </c>
      <c r="K141" s="3" t="s">
        <v>1253</v>
      </c>
    </row>
    <row r="142" spans="1:11" x14ac:dyDescent="0.35">
      <c r="A142" s="1" t="s">
        <v>389</v>
      </c>
      <c r="B142" s="1" t="s">
        <v>390</v>
      </c>
      <c r="C142" s="1" t="s">
        <v>391</v>
      </c>
      <c r="D142" s="1" t="s">
        <v>858</v>
      </c>
      <c r="E142" s="1" t="s">
        <v>1863</v>
      </c>
      <c r="F142" s="1">
        <v>978</v>
      </c>
      <c r="G142" s="1" t="s">
        <v>1864</v>
      </c>
      <c r="I142" s="2" t="s">
        <v>1871</v>
      </c>
      <c r="J142" s="2">
        <v>748</v>
      </c>
      <c r="K142" s="3" t="s">
        <v>1872</v>
      </c>
    </row>
    <row r="143" spans="1:11" x14ac:dyDescent="0.35">
      <c r="A143" s="1" t="s">
        <v>395</v>
      </c>
      <c r="B143" s="1" t="s">
        <v>396</v>
      </c>
      <c r="C143" s="1" t="s">
        <v>397</v>
      </c>
      <c r="D143" s="1" t="s">
        <v>860</v>
      </c>
      <c r="E143" s="1" t="s">
        <v>1867</v>
      </c>
      <c r="F143" s="1">
        <v>480</v>
      </c>
      <c r="G143" s="1" t="s">
        <v>1868</v>
      </c>
      <c r="I143" s="2" t="s">
        <v>1145</v>
      </c>
      <c r="J143" s="2">
        <v>764</v>
      </c>
      <c r="K143" s="3" t="s">
        <v>1255</v>
      </c>
    </row>
    <row r="144" spans="1:11" x14ac:dyDescent="0.35">
      <c r="A144" s="1" t="s">
        <v>392</v>
      </c>
      <c r="B144" s="1" t="s">
        <v>393</v>
      </c>
      <c r="C144" s="1" t="s">
        <v>394</v>
      </c>
      <c r="D144" s="1" t="s">
        <v>859</v>
      </c>
      <c r="E144" s="1" t="s">
        <v>1865</v>
      </c>
      <c r="F144" s="1">
        <v>478</v>
      </c>
      <c r="G144" s="1" t="s">
        <v>1866</v>
      </c>
      <c r="I144" s="2" t="s">
        <v>1146</v>
      </c>
      <c r="J144" s="2">
        <v>972</v>
      </c>
      <c r="K144" s="3" t="s">
        <v>617</v>
      </c>
    </row>
    <row r="145" spans="1:11" x14ac:dyDescent="0.35">
      <c r="A145" s="1" t="s">
        <v>398</v>
      </c>
      <c r="B145" s="1" t="s">
        <v>399</v>
      </c>
      <c r="C145" s="1" t="s">
        <v>400</v>
      </c>
      <c r="D145" s="1" t="s">
        <v>861</v>
      </c>
      <c r="E145" s="1" t="s">
        <v>1869</v>
      </c>
      <c r="F145" s="1">
        <v>978</v>
      </c>
      <c r="G145" s="1" t="s">
        <v>1870</v>
      </c>
      <c r="I145" s="2" t="s">
        <v>1147</v>
      </c>
      <c r="J145" s="2">
        <v>934</v>
      </c>
      <c r="K145" s="3" t="s">
        <v>1256</v>
      </c>
    </row>
    <row r="146" spans="1:11" x14ac:dyDescent="0.35">
      <c r="A146" s="1" t="s">
        <v>401</v>
      </c>
      <c r="B146" s="1" t="s">
        <v>402</v>
      </c>
      <c r="C146" s="1" t="s">
        <v>403</v>
      </c>
      <c r="D146" s="1" t="s">
        <v>862</v>
      </c>
      <c r="E146" s="1" t="s">
        <v>1873</v>
      </c>
      <c r="F146" s="1">
        <v>484</v>
      </c>
      <c r="G146" s="1" t="s">
        <v>1874</v>
      </c>
      <c r="I146" s="2" t="s">
        <v>1148</v>
      </c>
      <c r="J146" s="2">
        <v>788</v>
      </c>
      <c r="K146" s="3" t="s">
        <v>1149</v>
      </c>
    </row>
    <row r="147" spans="1:11" x14ac:dyDescent="0.35">
      <c r="A147" s="1" t="s">
        <v>715</v>
      </c>
      <c r="B147" s="1" t="s">
        <v>404</v>
      </c>
      <c r="C147" s="1" t="s">
        <v>405</v>
      </c>
      <c r="D147" s="1" t="s">
        <v>863</v>
      </c>
      <c r="E147" s="1" t="s">
        <v>1875</v>
      </c>
      <c r="F147" s="1">
        <v>840</v>
      </c>
      <c r="G147" s="1" t="s">
        <v>1876</v>
      </c>
      <c r="I147" s="2" t="s">
        <v>1150</v>
      </c>
      <c r="J147" s="2">
        <v>776</v>
      </c>
      <c r="K147" s="3" t="s">
        <v>1257</v>
      </c>
    </row>
    <row r="148" spans="1:11" x14ac:dyDescent="0.35">
      <c r="A148" s="1" t="s">
        <v>406</v>
      </c>
      <c r="B148" s="1" t="s">
        <v>407</v>
      </c>
      <c r="C148" s="1" t="s">
        <v>408</v>
      </c>
      <c r="D148" s="1" t="s">
        <v>864</v>
      </c>
      <c r="E148" s="1" t="s">
        <v>1877</v>
      </c>
      <c r="F148" s="1">
        <v>498</v>
      </c>
      <c r="G148" s="1" t="s">
        <v>1878</v>
      </c>
      <c r="I148" s="2" t="s">
        <v>1151</v>
      </c>
      <c r="J148" s="2">
        <v>949</v>
      </c>
      <c r="K148" s="3" t="s">
        <v>1152</v>
      </c>
    </row>
    <row r="149" spans="1:11" x14ac:dyDescent="0.35">
      <c r="A149" s="1" t="s">
        <v>409</v>
      </c>
      <c r="B149" s="1" t="s">
        <v>410</v>
      </c>
      <c r="C149" s="1" t="s">
        <v>411</v>
      </c>
      <c r="D149" s="1" t="s">
        <v>865</v>
      </c>
      <c r="E149" s="1" t="s">
        <v>1879</v>
      </c>
      <c r="F149" s="1">
        <v>978</v>
      </c>
      <c r="G149" s="1" t="s">
        <v>1880</v>
      </c>
      <c r="I149" s="2" t="s">
        <v>1153</v>
      </c>
      <c r="J149" s="2">
        <v>780</v>
      </c>
      <c r="K149" s="3" t="s">
        <v>1258</v>
      </c>
    </row>
    <row r="150" spans="1:11" x14ac:dyDescent="0.35">
      <c r="A150" s="1" t="s">
        <v>412</v>
      </c>
      <c r="B150" s="1" t="s">
        <v>413</v>
      </c>
      <c r="C150" s="1" t="s">
        <v>414</v>
      </c>
      <c r="D150" s="1" t="s">
        <v>866</v>
      </c>
      <c r="E150" s="1" t="s">
        <v>1881</v>
      </c>
      <c r="F150" s="1">
        <v>496</v>
      </c>
      <c r="G150" s="1" t="s">
        <v>1882</v>
      </c>
      <c r="I150" s="2" t="s">
        <v>1259</v>
      </c>
      <c r="J150" s="2">
        <v>0</v>
      </c>
      <c r="K150" s="3" t="s">
        <v>1260</v>
      </c>
    </row>
    <row r="151" spans="1:11" x14ac:dyDescent="0.35">
      <c r="A151" s="1" t="s">
        <v>2093</v>
      </c>
      <c r="B151" s="1" t="s">
        <v>415</v>
      </c>
      <c r="C151" s="1" t="s">
        <v>416</v>
      </c>
      <c r="D151" s="1" t="s">
        <v>867</v>
      </c>
      <c r="E151" s="1" t="s">
        <v>1883</v>
      </c>
      <c r="F151" s="1">
        <v>978</v>
      </c>
      <c r="G151" s="1" t="s">
        <v>1884</v>
      </c>
      <c r="I151" s="2" t="s">
        <v>1154</v>
      </c>
      <c r="J151" s="2">
        <v>901</v>
      </c>
      <c r="K151" s="3" t="s">
        <v>1155</v>
      </c>
    </row>
    <row r="152" spans="1:11" x14ac:dyDescent="0.35">
      <c r="A152" s="1" t="s">
        <v>417</v>
      </c>
      <c r="B152" s="1" t="s">
        <v>418</v>
      </c>
      <c r="C152" s="1" t="s">
        <v>419</v>
      </c>
      <c r="D152" s="1" t="s">
        <v>868</v>
      </c>
      <c r="E152" s="1" t="s">
        <v>1885</v>
      </c>
      <c r="F152" s="1">
        <v>951</v>
      </c>
      <c r="G152" s="1" t="s">
        <v>1886</v>
      </c>
      <c r="I152" s="2" t="s">
        <v>1156</v>
      </c>
      <c r="J152" s="2">
        <v>834</v>
      </c>
      <c r="K152" s="3" t="s">
        <v>1157</v>
      </c>
    </row>
    <row r="153" spans="1:11" x14ac:dyDescent="0.35">
      <c r="A153" s="1" t="s">
        <v>423</v>
      </c>
      <c r="B153" s="1" t="s">
        <v>424</v>
      </c>
      <c r="C153" s="1" t="s">
        <v>425</v>
      </c>
      <c r="D153" s="1" t="s">
        <v>870</v>
      </c>
      <c r="E153" s="1" t="s">
        <v>1889</v>
      </c>
      <c r="F153" s="1">
        <v>943</v>
      </c>
      <c r="G153" s="1" t="s">
        <v>1890</v>
      </c>
      <c r="I153" s="2" t="s">
        <v>1158</v>
      </c>
      <c r="J153" s="2">
        <v>980</v>
      </c>
      <c r="K153" s="3" t="s">
        <v>1261</v>
      </c>
    </row>
    <row r="154" spans="1:11" x14ac:dyDescent="0.35">
      <c r="A154" s="1" t="s">
        <v>426</v>
      </c>
      <c r="B154" s="1" t="s">
        <v>427</v>
      </c>
      <c r="C154" s="1" t="s">
        <v>428</v>
      </c>
      <c r="D154" s="1" t="s">
        <v>871</v>
      </c>
      <c r="E154" s="1" t="s">
        <v>1891</v>
      </c>
      <c r="F154" s="1">
        <v>104</v>
      </c>
      <c r="G154" s="1" t="s">
        <v>1892</v>
      </c>
      <c r="I154" s="2" t="s">
        <v>1159</v>
      </c>
      <c r="J154" s="2">
        <v>800</v>
      </c>
      <c r="K154" s="3" t="s">
        <v>1160</v>
      </c>
    </row>
    <row r="155" spans="1:11" x14ac:dyDescent="0.35">
      <c r="A155" s="1" t="s">
        <v>429</v>
      </c>
      <c r="B155" s="1" t="s">
        <v>430</v>
      </c>
      <c r="C155" s="1" t="s">
        <v>431</v>
      </c>
      <c r="D155" s="1" t="s">
        <v>872</v>
      </c>
      <c r="E155" s="1" t="s">
        <v>1893</v>
      </c>
      <c r="F155" s="1">
        <v>516</v>
      </c>
      <c r="G155" s="1" t="s">
        <v>1894</v>
      </c>
      <c r="I155" s="2" t="s">
        <v>1897</v>
      </c>
      <c r="J155" s="2">
        <v>840</v>
      </c>
      <c r="K155" s="3" t="s">
        <v>1898</v>
      </c>
    </row>
    <row r="156" spans="1:11" x14ac:dyDescent="0.35">
      <c r="A156" s="1" t="s">
        <v>432</v>
      </c>
      <c r="B156" s="1" t="s">
        <v>433</v>
      </c>
      <c r="C156" s="1" t="s">
        <v>434</v>
      </c>
      <c r="D156" s="1" t="s">
        <v>873</v>
      </c>
      <c r="I156" s="2" t="s">
        <v>1901</v>
      </c>
      <c r="J156" s="4"/>
      <c r="K156" s="5"/>
    </row>
    <row r="157" spans="1:11" x14ac:dyDescent="0.35">
      <c r="A157" s="1" t="s">
        <v>435</v>
      </c>
      <c r="B157" s="1" t="s">
        <v>436</v>
      </c>
      <c r="C157" s="1" t="s">
        <v>437</v>
      </c>
      <c r="D157" s="1" t="s">
        <v>874</v>
      </c>
      <c r="E157" s="1" t="s">
        <v>1895</v>
      </c>
      <c r="F157" s="1">
        <v>524</v>
      </c>
      <c r="G157" s="1" t="s">
        <v>1896</v>
      </c>
      <c r="I157" s="2" t="s">
        <v>1162</v>
      </c>
      <c r="J157" s="2">
        <v>858</v>
      </c>
      <c r="K157" s="3" t="s">
        <v>1262</v>
      </c>
    </row>
    <row r="158" spans="1:11" x14ac:dyDescent="0.35">
      <c r="A158" s="1" t="s">
        <v>450</v>
      </c>
      <c r="B158" s="1" t="s">
        <v>451</v>
      </c>
      <c r="C158" s="1" t="s">
        <v>452</v>
      </c>
      <c r="D158" s="1" t="s">
        <v>879</v>
      </c>
      <c r="E158" s="1" t="s">
        <v>1906</v>
      </c>
      <c r="F158" s="1">
        <v>558</v>
      </c>
      <c r="G158" s="1" t="s">
        <v>1907</v>
      </c>
      <c r="I158" s="2" t="s">
        <v>1163</v>
      </c>
      <c r="J158" s="2">
        <v>860</v>
      </c>
      <c r="K158" s="3" t="s">
        <v>2048</v>
      </c>
    </row>
    <row r="159" spans="1:11" x14ac:dyDescent="0.35">
      <c r="A159" s="1" t="s">
        <v>453</v>
      </c>
      <c r="B159" s="1" t="s">
        <v>454</v>
      </c>
      <c r="C159" s="1" t="s">
        <v>455</v>
      </c>
      <c r="D159" s="1" t="s">
        <v>880</v>
      </c>
      <c r="E159" s="1" t="s">
        <v>1908</v>
      </c>
      <c r="F159" s="1">
        <v>952</v>
      </c>
      <c r="G159" s="1" t="s">
        <v>1909</v>
      </c>
      <c r="I159" s="2" t="s">
        <v>1164</v>
      </c>
      <c r="J159" s="2">
        <v>937</v>
      </c>
      <c r="K159" s="3" t="s">
        <v>2084</v>
      </c>
    </row>
    <row r="160" spans="1:11" x14ac:dyDescent="0.35">
      <c r="A160" s="1" t="s">
        <v>456</v>
      </c>
      <c r="B160" s="1" t="s">
        <v>457</v>
      </c>
      <c r="C160" s="1" t="s">
        <v>458</v>
      </c>
      <c r="D160" s="1" t="s">
        <v>881</v>
      </c>
      <c r="E160" s="1" t="s">
        <v>1910</v>
      </c>
      <c r="F160" s="1">
        <v>566</v>
      </c>
      <c r="G160" s="1" t="s">
        <v>1911</v>
      </c>
      <c r="I160" s="2" t="s">
        <v>1165</v>
      </c>
      <c r="J160" s="2">
        <v>704</v>
      </c>
      <c r="K160" s="3" t="s">
        <v>1263</v>
      </c>
    </row>
    <row r="161" spans="1:11" x14ac:dyDescent="0.35">
      <c r="A161" s="1" t="s">
        <v>459</v>
      </c>
      <c r="B161" s="1" t="s">
        <v>460</v>
      </c>
      <c r="C161" s="1" t="s">
        <v>461</v>
      </c>
      <c r="D161" s="1" t="s">
        <v>882</v>
      </c>
      <c r="I161" s="2" t="s">
        <v>1166</v>
      </c>
      <c r="J161" s="2">
        <v>548</v>
      </c>
      <c r="K161" s="3" t="s">
        <v>1264</v>
      </c>
    </row>
    <row r="162" spans="1:11" x14ac:dyDescent="0.35">
      <c r="A162" s="1" t="s">
        <v>468</v>
      </c>
      <c r="B162" s="1" t="s">
        <v>469</v>
      </c>
      <c r="C162" s="1" t="s">
        <v>470</v>
      </c>
      <c r="D162" s="1" t="s">
        <v>885</v>
      </c>
      <c r="E162" s="1" t="s">
        <v>1920</v>
      </c>
      <c r="F162" s="1">
        <v>578</v>
      </c>
      <c r="G162" s="1" t="s">
        <v>1921</v>
      </c>
      <c r="I162" s="2" t="s">
        <v>1167</v>
      </c>
      <c r="J162" s="2">
        <v>882</v>
      </c>
      <c r="K162" s="3" t="s">
        <v>1168</v>
      </c>
    </row>
    <row r="163" spans="1:11" x14ac:dyDescent="0.35">
      <c r="A163" s="1" t="s">
        <v>444</v>
      </c>
      <c r="B163" s="1" t="s">
        <v>445</v>
      </c>
      <c r="C163" s="1" t="s">
        <v>446</v>
      </c>
      <c r="D163" s="1" t="s">
        <v>877</v>
      </c>
      <c r="I163" s="2" t="s">
        <v>1912</v>
      </c>
      <c r="J163" s="2">
        <v>950</v>
      </c>
      <c r="K163" s="3" t="s">
        <v>1913</v>
      </c>
    </row>
    <row r="164" spans="1:11" x14ac:dyDescent="0.35">
      <c r="A164" s="1" t="s">
        <v>447</v>
      </c>
      <c r="B164" s="1" t="s">
        <v>448</v>
      </c>
      <c r="C164" s="1" t="s">
        <v>449</v>
      </c>
      <c r="D164" s="1" t="s">
        <v>878</v>
      </c>
      <c r="E164" s="1" t="s">
        <v>1904</v>
      </c>
      <c r="F164" s="1">
        <v>554</v>
      </c>
      <c r="G164" s="1" t="s">
        <v>1905</v>
      </c>
      <c r="I164" s="2" t="s">
        <v>1914</v>
      </c>
      <c r="J164" s="2">
        <v>951</v>
      </c>
      <c r="K164" s="3" t="s">
        <v>1915</v>
      </c>
    </row>
    <row r="165" spans="1:11" x14ac:dyDescent="0.35">
      <c r="A165" s="1" t="s">
        <v>471</v>
      </c>
      <c r="B165" s="1" t="s">
        <v>472</v>
      </c>
      <c r="C165" s="1" t="s">
        <v>473</v>
      </c>
      <c r="D165" s="1" t="s">
        <v>886</v>
      </c>
      <c r="E165" s="1" t="s">
        <v>1922</v>
      </c>
      <c r="F165" s="1">
        <v>512</v>
      </c>
      <c r="G165" s="1" t="s">
        <v>1923</v>
      </c>
      <c r="I165" s="2" t="s">
        <v>1918</v>
      </c>
      <c r="J165" s="2">
        <v>952</v>
      </c>
      <c r="K165" s="3" t="s">
        <v>1919</v>
      </c>
    </row>
    <row r="166" spans="1:11" x14ac:dyDescent="0.35">
      <c r="A166" s="1" t="s">
        <v>654</v>
      </c>
      <c r="B166" s="1" t="s">
        <v>655</v>
      </c>
      <c r="C166" s="1" t="s">
        <v>656</v>
      </c>
      <c r="D166" s="1" t="s">
        <v>950</v>
      </c>
      <c r="E166" s="1" t="s">
        <v>2037</v>
      </c>
      <c r="F166" s="1">
        <v>800</v>
      </c>
      <c r="G166" s="1" t="s">
        <v>2038</v>
      </c>
      <c r="I166" s="2" t="s">
        <v>1173</v>
      </c>
      <c r="J166" s="2">
        <v>886</v>
      </c>
      <c r="K166" s="3" t="s">
        <v>1266</v>
      </c>
    </row>
    <row r="167" spans="1:11" x14ac:dyDescent="0.35">
      <c r="A167" s="1" t="s">
        <v>672</v>
      </c>
      <c r="B167" s="1" t="s">
        <v>673</v>
      </c>
      <c r="C167" s="1" t="s">
        <v>674</v>
      </c>
      <c r="D167" s="1" t="s">
        <v>956</v>
      </c>
      <c r="E167" s="1" t="s">
        <v>2047</v>
      </c>
      <c r="F167" s="1">
        <v>860</v>
      </c>
      <c r="G167" s="1" t="s">
        <v>2048</v>
      </c>
      <c r="I167" s="2" t="s">
        <v>1174</v>
      </c>
      <c r="J167" s="2">
        <v>710</v>
      </c>
      <c r="K167" s="3" t="s">
        <v>1267</v>
      </c>
    </row>
    <row r="168" spans="1:11" x14ac:dyDescent="0.35">
      <c r="A168" s="1" t="s">
        <v>474</v>
      </c>
      <c r="B168" s="1" t="s">
        <v>475</v>
      </c>
      <c r="C168" s="1" t="s">
        <v>476</v>
      </c>
      <c r="D168" s="1" t="s">
        <v>887</v>
      </c>
      <c r="E168" s="1" t="s">
        <v>1924</v>
      </c>
      <c r="F168" s="1">
        <v>586</v>
      </c>
      <c r="G168" s="1" t="s">
        <v>1925</v>
      </c>
      <c r="I168" s="2" t="s">
        <v>1175</v>
      </c>
      <c r="J168" s="2">
        <v>967</v>
      </c>
      <c r="K168" s="3" t="s">
        <v>1268</v>
      </c>
    </row>
    <row r="169" spans="1:11" x14ac:dyDescent="0.35">
      <c r="A169" s="1" t="s">
        <v>477</v>
      </c>
      <c r="B169" s="1" t="s">
        <v>478</v>
      </c>
      <c r="C169" s="1" t="s">
        <v>479</v>
      </c>
      <c r="D169" s="1" t="s">
        <v>888</v>
      </c>
      <c r="E169" s="1" t="s">
        <v>1926</v>
      </c>
      <c r="F169" s="1">
        <v>840</v>
      </c>
      <c r="G169" s="1" t="s">
        <v>1927</v>
      </c>
    </row>
    <row r="170" spans="1:11" x14ac:dyDescent="0.35">
      <c r="A170" s="1" t="s">
        <v>483</v>
      </c>
      <c r="B170" s="1" t="s">
        <v>484</v>
      </c>
      <c r="C170" s="1" t="s">
        <v>485</v>
      </c>
      <c r="D170" s="1" t="s">
        <v>890</v>
      </c>
      <c r="E170" s="1" t="s">
        <v>1928</v>
      </c>
      <c r="F170" s="1">
        <v>590</v>
      </c>
      <c r="G170" s="1" t="s">
        <v>2078</v>
      </c>
    </row>
    <row r="171" spans="1:11" x14ac:dyDescent="0.35">
      <c r="A171" s="1" t="s">
        <v>486</v>
      </c>
      <c r="B171" s="1" t="s">
        <v>487</v>
      </c>
      <c r="C171" s="1" t="s">
        <v>488</v>
      </c>
      <c r="D171" s="1" t="s">
        <v>891</v>
      </c>
      <c r="E171" s="1" t="s">
        <v>1929</v>
      </c>
      <c r="F171" s="1">
        <v>598</v>
      </c>
      <c r="G171" s="1" t="s">
        <v>2083</v>
      </c>
    </row>
    <row r="172" spans="1:11" x14ac:dyDescent="0.35">
      <c r="A172" s="1" t="s">
        <v>489</v>
      </c>
      <c r="B172" s="1" t="s">
        <v>490</v>
      </c>
      <c r="C172" s="1" t="s">
        <v>491</v>
      </c>
      <c r="D172" s="1" t="s">
        <v>892</v>
      </c>
      <c r="E172" s="1" t="s">
        <v>1930</v>
      </c>
      <c r="F172" s="1">
        <v>600</v>
      </c>
      <c r="G172" s="1" t="s">
        <v>1931</v>
      </c>
    </row>
    <row r="173" spans="1:11" x14ac:dyDescent="0.35">
      <c r="A173" s="1" t="s">
        <v>438</v>
      </c>
      <c r="B173" s="1" t="s">
        <v>439</v>
      </c>
      <c r="C173" s="1" t="s">
        <v>440</v>
      </c>
      <c r="D173" s="1" t="s">
        <v>875</v>
      </c>
      <c r="E173" s="1" t="s">
        <v>1899</v>
      </c>
      <c r="F173" s="1">
        <v>978</v>
      </c>
      <c r="G173" s="1" t="s">
        <v>1900</v>
      </c>
    </row>
    <row r="174" spans="1:11" x14ac:dyDescent="0.35">
      <c r="A174" s="1" t="s">
        <v>492</v>
      </c>
      <c r="B174" s="1" t="s">
        <v>493</v>
      </c>
      <c r="C174" s="1" t="s">
        <v>494</v>
      </c>
      <c r="D174" s="1" t="s">
        <v>893</v>
      </c>
      <c r="E174" s="1" t="s">
        <v>1932</v>
      </c>
      <c r="F174" s="1">
        <v>604</v>
      </c>
      <c r="G174" s="1" t="s">
        <v>1933</v>
      </c>
    </row>
    <row r="175" spans="1:11" x14ac:dyDescent="0.35">
      <c r="A175" s="1" t="s">
        <v>495</v>
      </c>
      <c r="B175" s="1" t="s">
        <v>496</v>
      </c>
      <c r="C175" s="1" t="s">
        <v>497</v>
      </c>
      <c r="D175" s="1" t="s">
        <v>894</v>
      </c>
      <c r="E175" s="1" t="s">
        <v>1934</v>
      </c>
      <c r="F175" s="1">
        <v>608</v>
      </c>
      <c r="G175" s="1" t="s">
        <v>1935</v>
      </c>
    </row>
    <row r="176" spans="1:11" x14ac:dyDescent="0.35">
      <c r="A176" s="1" t="s">
        <v>498</v>
      </c>
      <c r="B176" s="1" t="s">
        <v>499</v>
      </c>
      <c r="C176" s="1" t="s">
        <v>500</v>
      </c>
      <c r="D176" s="1" t="s">
        <v>895</v>
      </c>
    </row>
    <row r="177" spans="1:7" x14ac:dyDescent="0.35">
      <c r="A177" s="1" t="s">
        <v>501</v>
      </c>
      <c r="B177" s="1" t="s">
        <v>502</v>
      </c>
      <c r="C177" s="1" t="s">
        <v>503</v>
      </c>
      <c r="D177" s="1" t="s">
        <v>896</v>
      </c>
      <c r="E177" s="1" t="s">
        <v>1936</v>
      </c>
      <c r="F177" s="1">
        <v>985</v>
      </c>
      <c r="G177" s="1" t="s">
        <v>1937</v>
      </c>
    </row>
    <row r="178" spans="1:7" x14ac:dyDescent="0.35">
      <c r="A178" s="1" t="s">
        <v>216</v>
      </c>
      <c r="B178" s="1" t="s">
        <v>217</v>
      </c>
      <c r="C178" s="1" t="s">
        <v>218</v>
      </c>
      <c r="D178" s="1" t="s">
        <v>798</v>
      </c>
      <c r="E178" s="1" t="s">
        <v>1737</v>
      </c>
      <c r="F178" s="1">
        <v>978</v>
      </c>
      <c r="G178" s="1" t="s">
        <v>1738</v>
      </c>
    </row>
    <row r="179" spans="1:7" x14ac:dyDescent="0.35">
      <c r="A179" s="1" t="s">
        <v>507</v>
      </c>
      <c r="B179" s="1" t="s">
        <v>508</v>
      </c>
      <c r="C179" s="1" t="s">
        <v>509</v>
      </c>
      <c r="D179" s="1" t="s">
        <v>898</v>
      </c>
      <c r="E179" s="1" t="s">
        <v>1940</v>
      </c>
      <c r="F179" s="1">
        <v>840</v>
      </c>
      <c r="G179" s="1" t="s">
        <v>1941</v>
      </c>
    </row>
    <row r="180" spans="1:7" x14ac:dyDescent="0.35">
      <c r="A180" s="1" t="s">
        <v>504</v>
      </c>
      <c r="B180" s="1" t="s">
        <v>505</v>
      </c>
      <c r="C180" s="1" t="s">
        <v>506</v>
      </c>
      <c r="D180" s="1" t="s">
        <v>897</v>
      </c>
      <c r="E180" s="1" t="s">
        <v>1938</v>
      </c>
      <c r="F180" s="1">
        <v>978</v>
      </c>
      <c r="G180" s="1" t="s">
        <v>1939</v>
      </c>
    </row>
    <row r="181" spans="1:7" x14ac:dyDescent="0.35">
      <c r="A181" s="1" t="s">
        <v>510</v>
      </c>
      <c r="B181" s="1" t="s">
        <v>511</v>
      </c>
      <c r="C181" s="1" t="s">
        <v>512</v>
      </c>
      <c r="D181" s="1" t="s">
        <v>899</v>
      </c>
      <c r="E181" s="1" t="s">
        <v>1942</v>
      </c>
      <c r="F181" s="1">
        <v>634</v>
      </c>
      <c r="G181" s="1" t="s">
        <v>1943</v>
      </c>
    </row>
    <row r="182" spans="1:7" x14ac:dyDescent="0.35">
      <c r="A182" s="6" t="s">
        <v>118</v>
      </c>
      <c r="B182" s="6" t="s">
        <v>119</v>
      </c>
      <c r="C182" s="6" t="s">
        <v>120</v>
      </c>
      <c r="D182" s="6" t="s">
        <v>763</v>
      </c>
      <c r="E182" s="6" t="s">
        <v>1670</v>
      </c>
      <c r="F182" s="6">
        <v>950</v>
      </c>
      <c r="G182" s="6" t="s">
        <v>1671</v>
      </c>
    </row>
    <row r="183" spans="1:7" ht="28" x14ac:dyDescent="0.35">
      <c r="A183" s="6" t="s">
        <v>706</v>
      </c>
      <c r="B183" s="6" t="s">
        <v>148</v>
      </c>
      <c r="C183" s="6" t="s">
        <v>149</v>
      </c>
      <c r="D183" s="6" t="s">
        <v>774</v>
      </c>
      <c r="E183" s="6" t="s">
        <v>1699</v>
      </c>
      <c r="F183" s="6">
        <v>976</v>
      </c>
      <c r="G183" s="6" t="s">
        <v>1700</v>
      </c>
    </row>
    <row r="184" spans="1:7" x14ac:dyDescent="0.35">
      <c r="A184" s="1" t="s">
        <v>176</v>
      </c>
      <c r="B184" s="1" t="s">
        <v>177</v>
      </c>
      <c r="C184" s="1" t="s">
        <v>178</v>
      </c>
      <c r="D184" s="1" t="s">
        <v>784</v>
      </c>
      <c r="E184" s="1" t="s">
        <v>1707</v>
      </c>
      <c r="F184" s="1">
        <v>214</v>
      </c>
      <c r="G184" s="1" t="s">
        <v>1708</v>
      </c>
    </row>
    <row r="185" spans="1:7" x14ac:dyDescent="0.35">
      <c r="A185" s="1" t="s">
        <v>705</v>
      </c>
      <c r="B185" s="1" t="s">
        <v>146</v>
      </c>
      <c r="C185" s="1" t="s">
        <v>147</v>
      </c>
      <c r="D185" s="1" t="s">
        <v>773</v>
      </c>
      <c r="E185" s="1" t="s">
        <v>1944</v>
      </c>
      <c r="F185" s="1">
        <v>950</v>
      </c>
      <c r="G185" s="1" t="s">
        <v>1945</v>
      </c>
    </row>
    <row r="186" spans="1:7" x14ac:dyDescent="0.35">
      <c r="A186" s="1" t="s">
        <v>713</v>
      </c>
      <c r="B186" s="1" t="s">
        <v>337</v>
      </c>
      <c r="C186" s="1" t="s">
        <v>338</v>
      </c>
      <c r="D186" s="1" t="s">
        <v>840</v>
      </c>
      <c r="E186" s="1" t="s">
        <v>1824</v>
      </c>
      <c r="F186" s="1">
        <v>417</v>
      </c>
      <c r="G186" s="1" t="s">
        <v>1825</v>
      </c>
    </row>
    <row r="187" spans="1:7" x14ac:dyDescent="0.35">
      <c r="A187" s="6" t="s">
        <v>164</v>
      </c>
      <c r="B187" s="6" t="s">
        <v>165</v>
      </c>
      <c r="C187" s="6" t="s">
        <v>166</v>
      </c>
      <c r="D187" s="6" t="s">
        <v>780</v>
      </c>
      <c r="E187" s="6" t="s">
        <v>1697</v>
      </c>
      <c r="F187" s="6">
        <v>203</v>
      </c>
      <c r="G187" s="6" t="s">
        <v>1698</v>
      </c>
    </row>
    <row r="188" spans="1:7" x14ac:dyDescent="0.35">
      <c r="A188" s="1" t="s">
        <v>707</v>
      </c>
      <c r="B188" s="1" t="s">
        <v>513</v>
      </c>
      <c r="C188" s="1" t="s">
        <v>514</v>
      </c>
      <c r="D188" s="1" t="s">
        <v>900</v>
      </c>
      <c r="E188" s="1" t="s">
        <v>1946</v>
      </c>
      <c r="F188" s="1">
        <v>978</v>
      </c>
      <c r="G188" s="1" t="s">
        <v>1947</v>
      </c>
    </row>
    <row r="189" spans="1:7" x14ac:dyDescent="0.35">
      <c r="A189" s="1" t="s">
        <v>515</v>
      </c>
      <c r="B189" s="1" t="s">
        <v>516</v>
      </c>
      <c r="C189" s="1" t="s">
        <v>517</v>
      </c>
      <c r="D189" s="1" t="s">
        <v>901</v>
      </c>
      <c r="E189" s="1" t="s">
        <v>1948</v>
      </c>
      <c r="F189" s="1">
        <v>946</v>
      </c>
      <c r="G189" s="1" t="s">
        <v>1949</v>
      </c>
    </row>
    <row r="190" spans="1:7" x14ac:dyDescent="0.35">
      <c r="A190" s="1" t="s">
        <v>663</v>
      </c>
      <c r="B190" s="1" t="s">
        <v>664</v>
      </c>
      <c r="C190" s="1" t="s">
        <v>665</v>
      </c>
      <c r="D190" s="1" t="s">
        <v>953</v>
      </c>
      <c r="E190" s="1" t="s">
        <v>2043</v>
      </c>
      <c r="F190" s="1">
        <v>826</v>
      </c>
      <c r="G190" s="1" t="s">
        <v>2044</v>
      </c>
    </row>
    <row r="191" spans="1:7" x14ac:dyDescent="0.35">
      <c r="A191" s="1" t="s">
        <v>339</v>
      </c>
      <c r="B191" s="1" t="s">
        <v>340</v>
      </c>
      <c r="C191" s="1" t="s">
        <v>341</v>
      </c>
      <c r="D191" s="1" t="s">
        <v>841</v>
      </c>
      <c r="E191" s="1" t="s">
        <v>1826</v>
      </c>
      <c r="F191" s="1">
        <v>418</v>
      </c>
      <c r="G191" s="1" t="s">
        <v>1827</v>
      </c>
    </row>
    <row r="192" spans="1:7" x14ac:dyDescent="0.35">
      <c r="A192" s="1" t="s">
        <v>521</v>
      </c>
      <c r="B192" s="1" t="s">
        <v>522</v>
      </c>
      <c r="C192" s="1" t="s">
        <v>523</v>
      </c>
      <c r="D192" s="1" t="s">
        <v>903</v>
      </c>
      <c r="E192" s="1" t="s">
        <v>1952</v>
      </c>
      <c r="F192" s="1">
        <v>646</v>
      </c>
      <c r="G192" s="1" t="s">
        <v>1953</v>
      </c>
    </row>
    <row r="193" spans="1:7" x14ac:dyDescent="0.35">
      <c r="A193" s="1" t="s">
        <v>689</v>
      </c>
      <c r="B193" s="1" t="s">
        <v>690</v>
      </c>
      <c r="C193" s="1" t="s">
        <v>691</v>
      </c>
      <c r="D193" s="1" t="s">
        <v>962</v>
      </c>
    </row>
    <row r="194" spans="1:7" x14ac:dyDescent="0.35">
      <c r="A194" s="1" t="s">
        <v>526</v>
      </c>
      <c r="B194" s="1" t="s">
        <v>527</v>
      </c>
      <c r="C194" s="1" t="s">
        <v>528</v>
      </c>
      <c r="D194" s="1" t="s">
        <v>905</v>
      </c>
      <c r="E194" s="1" t="s">
        <v>1954</v>
      </c>
      <c r="F194" s="1">
        <v>654</v>
      </c>
      <c r="G194" s="1" t="s">
        <v>1955</v>
      </c>
    </row>
    <row r="195" spans="1:7" x14ac:dyDescent="0.35">
      <c r="A195" s="1" t="s">
        <v>529</v>
      </c>
      <c r="B195" s="1" t="s">
        <v>530</v>
      </c>
      <c r="C195" s="1" t="s">
        <v>531</v>
      </c>
      <c r="D195" s="1" t="s">
        <v>906</v>
      </c>
      <c r="E195" s="1" t="s">
        <v>1956</v>
      </c>
      <c r="F195" s="1">
        <v>951</v>
      </c>
      <c r="G195" s="1" t="s">
        <v>1957</v>
      </c>
    </row>
    <row r="196" spans="1:7" x14ac:dyDescent="0.35">
      <c r="A196" s="1" t="s">
        <v>545</v>
      </c>
      <c r="B196" s="1" t="s">
        <v>546</v>
      </c>
      <c r="C196" s="1" t="s">
        <v>547</v>
      </c>
      <c r="D196" s="1" t="s">
        <v>912</v>
      </c>
      <c r="E196" s="1" t="s">
        <v>1970</v>
      </c>
      <c r="F196" s="1">
        <v>978</v>
      </c>
      <c r="G196" s="1" t="s">
        <v>1971</v>
      </c>
    </row>
    <row r="197" spans="1:7" x14ac:dyDescent="0.35">
      <c r="A197" s="1" t="s">
        <v>537</v>
      </c>
      <c r="B197" s="1" t="s">
        <v>538</v>
      </c>
      <c r="C197" s="1" t="s">
        <v>539</v>
      </c>
      <c r="D197" s="1" t="s">
        <v>909</v>
      </c>
      <c r="E197" s="1" t="s">
        <v>1960</v>
      </c>
      <c r="F197" s="1">
        <v>978</v>
      </c>
      <c r="G197" s="1" t="s">
        <v>1961</v>
      </c>
    </row>
    <row r="198" spans="1:7" x14ac:dyDescent="0.35">
      <c r="A198" s="1" t="s">
        <v>2081</v>
      </c>
      <c r="B198" s="1" t="s">
        <v>540</v>
      </c>
      <c r="C198" s="1" t="s">
        <v>541</v>
      </c>
      <c r="D198" s="1" t="s">
        <v>910</v>
      </c>
      <c r="E198" s="1" t="s">
        <v>1962</v>
      </c>
      <c r="F198" s="1">
        <v>951</v>
      </c>
      <c r="G198" s="1" t="s">
        <v>1963</v>
      </c>
    </row>
    <row r="199" spans="1:7" x14ac:dyDescent="0.35">
      <c r="A199" s="1" t="s">
        <v>708</v>
      </c>
      <c r="B199" s="1" t="s">
        <v>524</v>
      </c>
      <c r="C199" s="1" t="s">
        <v>525</v>
      </c>
      <c r="D199" s="1" t="s">
        <v>904</v>
      </c>
      <c r="E199" s="1" t="s">
        <v>1964</v>
      </c>
      <c r="F199" s="1">
        <v>978</v>
      </c>
      <c r="G199" s="1" t="s">
        <v>1965</v>
      </c>
    </row>
    <row r="200" spans="1:7" x14ac:dyDescent="0.35">
      <c r="A200" s="1" t="s">
        <v>532</v>
      </c>
      <c r="B200" s="1" t="s">
        <v>533</v>
      </c>
      <c r="C200" s="1" t="s">
        <v>534</v>
      </c>
      <c r="D200" s="1" t="s">
        <v>907</v>
      </c>
      <c r="E200" s="1" t="s">
        <v>1958</v>
      </c>
      <c r="F200" s="1">
        <v>951</v>
      </c>
      <c r="G200" s="1" t="s">
        <v>1959</v>
      </c>
    </row>
    <row r="201" spans="1:7" x14ac:dyDescent="0.35">
      <c r="A201" s="1" t="s">
        <v>716</v>
      </c>
      <c r="B201" s="1" t="s">
        <v>535</v>
      </c>
      <c r="C201" s="1" t="s">
        <v>536</v>
      </c>
      <c r="D201" s="1" t="s">
        <v>908</v>
      </c>
      <c r="E201" s="1" t="s">
        <v>1966</v>
      </c>
      <c r="F201" s="1">
        <v>978</v>
      </c>
      <c r="G201" s="1" t="s">
        <v>1967</v>
      </c>
    </row>
    <row r="202" spans="1:7" x14ac:dyDescent="0.35">
      <c r="A202" s="1" t="s">
        <v>185</v>
      </c>
      <c r="B202" s="1" t="s">
        <v>186</v>
      </c>
      <c r="C202" s="1" t="s">
        <v>187</v>
      </c>
      <c r="D202" s="1" t="s">
        <v>787</v>
      </c>
      <c r="E202" s="1" t="s">
        <v>1713</v>
      </c>
      <c r="F202" s="1">
        <v>840</v>
      </c>
      <c r="G202" s="1" t="s">
        <v>1714</v>
      </c>
    </row>
    <row r="203" spans="1:7" x14ac:dyDescent="0.35">
      <c r="A203" s="1" t="s">
        <v>542</v>
      </c>
      <c r="B203" s="1" t="s">
        <v>543</v>
      </c>
      <c r="C203" s="1" t="s">
        <v>544</v>
      </c>
      <c r="D203" s="1" t="s">
        <v>911</v>
      </c>
      <c r="E203" s="1" t="s">
        <v>1968</v>
      </c>
      <c r="F203" s="1">
        <v>882</v>
      </c>
      <c r="G203" s="1" t="s">
        <v>1969</v>
      </c>
    </row>
    <row r="204" spans="1:7" x14ac:dyDescent="0.35">
      <c r="A204" s="6" t="s">
        <v>11</v>
      </c>
      <c r="B204" s="6" t="s">
        <v>12</v>
      </c>
      <c r="C204" s="6" t="s">
        <v>13</v>
      </c>
      <c r="D204" s="6" t="s">
        <v>727</v>
      </c>
      <c r="E204" s="6" t="s">
        <v>1511</v>
      </c>
      <c r="F204" s="6">
        <v>840</v>
      </c>
      <c r="G204" s="6" t="s">
        <v>1512</v>
      </c>
    </row>
    <row r="205" spans="1:7" x14ac:dyDescent="0.35">
      <c r="A205" s="1" t="s">
        <v>548</v>
      </c>
      <c r="B205" s="1" t="s">
        <v>549</v>
      </c>
      <c r="C205" s="1" t="s">
        <v>550</v>
      </c>
      <c r="D205" s="1" t="s">
        <v>913</v>
      </c>
      <c r="E205" s="1" t="s">
        <v>1972</v>
      </c>
      <c r="F205" s="1">
        <v>678</v>
      </c>
      <c r="G205" s="1" t="s">
        <v>1973</v>
      </c>
    </row>
    <row r="206" spans="1:7" x14ac:dyDescent="0.35">
      <c r="A206" s="1" t="s">
        <v>554</v>
      </c>
      <c r="B206" s="1" t="s">
        <v>555</v>
      </c>
      <c r="C206" s="1" t="s">
        <v>556</v>
      </c>
      <c r="D206" s="1" t="s">
        <v>915</v>
      </c>
      <c r="E206" s="1" t="s">
        <v>1976</v>
      </c>
      <c r="F206" s="1">
        <v>952</v>
      </c>
      <c r="G206" s="1" t="s">
        <v>1977</v>
      </c>
    </row>
    <row r="207" spans="1:7" x14ac:dyDescent="0.35">
      <c r="A207" s="1" t="s">
        <v>557</v>
      </c>
      <c r="B207" s="1" t="s">
        <v>558</v>
      </c>
      <c r="C207" s="1" t="s">
        <v>559</v>
      </c>
      <c r="D207" s="1" t="s">
        <v>916</v>
      </c>
      <c r="E207" s="1" t="s">
        <v>1978</v>
      </c>
      <c r="F207" s="1">
        <v>941</v>
      </c>
      <c r="G207" s="1" t="s">
        <v>1979</v>
      </c>
    </row>
    <row r="208" spans="1:7" x14ac:dyDescent="0.35">
      <c r="A208" s="1" t="s">
        <v>560</v>
      </c>
      <c r="B208" s="1" t="s">
        <v>561</v>
      </c>
      <c r="C208" s="1" t="s">
        <v>562</v>
      </c>
      <c r="D208" s="1" t="s">
        <v>917</v>
      </c>
      <c r="E208" s="1" t="s">
        <v>1980</v>
      </c>
      <c r="F208" s="1">
        <v>690</v>
      </c>
      <c r="G208" s="1" t="s">
        <v>2079</v>
      </c>
    </row>
    <row r="209" spans="1:7" x14ac:dyDescent="0.35">
      <c r="A209" s="1" t="s">
        <v>563</v>
      </c>
      <c r="B209" s="1" t="s">
        <v>564</v>
      </c>
      <c r="C209" s="1" t="s">
        <v>565</v>
      </c>
      <c r="D209" s="1" t="s">
        <v>918</v>
      </c>
      <c r="E209" s="1" t="s">
        <v>1981</v>
      </c>
      <c r="F209" s="1">
        <v>694</v>
      </c>
      <c r="G209" s="1" t="s">
        <v>1982</v>
      </c>
    </row>
    <row r="210" spans="1:7" x14ac:dyDescent="0.35">
      <c r="A210" s="1" t="s">
        <v>566</v>
      </c>
      <c r="B210" s="1" t="s">
        <v>567</v>
      </c>
      <c r="C210" s="1" t="s">
        <v>568</v>
      </c>
      <c r="D210" s="1" t="s">
        <v>919</v>
      </c>
      <c r="E210" s="1" t="s">
        <v>1983</v>
      </c>
      <c r="F210" s="1">
        <v>702</v>
      </c>
      <c r="G210" s="1" t="s">
        <v>1984</v>
      </c>
    </row>
    <row r="211" spans="1:7" x14ac:dyDescent="0.35">
      <c r="A211" s="1" t="s">
        <v>569</v>
      </c>
      <c r="B211" s="1" t="s">
        <v>570</v>
      </c>
      <c r="C211" s="1" t="s">
        <v>571</v>
      </c>
      <c r="D211" s="1" t="s">
        <v>920</v>
      </c>
      <c r="E211" s="1" t="s">
        <v>1985</v>
      </c>
      <c r="F211" s="1">
        <v>978</v>
      </c>
      <c r="G211" s="1" t="s">
        <v>1986</v>
      </c>
    </row>
    <row r="212" spans="1:7" x14ac:dyDescent="0.35">
      <c r="A212" s="1" t="s">
        <v>572</v>
      </c>
      <c r="B212" s="1" t="s">
        <v>573</v>
      </c>
      <c r="C212" s="1" t="s">
        <v>574</v>
      </c>
      <c r="D212" s="1" t="s">
        <v>921</v>
      </c>
      <c r="E212" s="1" t="s">
        <v>1987</v>
      </c>
      <c r="F212" s="1">
        <v>978</v>
      </c>
      <c r="G212" s="1" t="s">
        <v>1988</v>
      </c>
    </row>
    <row r="213" spans="1:7" x14ac:dyDescent="0.35">
      <c r="A213" s="1" t="s">
        <v>578</v>
      </c>
      <c r="B213" s="1" t="s">
        <v>579</v>
      </c>
      <c r="C213" s="1" t="s">
        <v>580</v>
      </c>
      <c r="D213" s="1" t="s">
        <v>923</v>
      </c>
      <c r="E213" s="1" t="s">
        <v>1991</v>
      </c>
      <c r="F213" s="1">
        <v>706</v>
      </c>
      <c r="G213" s="1" t="s">
        <v>1992</v>
      </c>
    </row>
    <row r="214" spans="1:7" x14ac:dyDescent="0.35">
      <c r="A214" s="1" t="s">
        <v>596</v>
      </c>
      <c r="B214" s="1" t="s">
        <v>597</v>
      </c>
      <c r="C214" s="1" t="s">
        <v>598</v>
      </c>
      <c r="D214" s="1" t="s">
        <v>929</v>
      </c>
      <c r="E214" s="1" t="s">
        <v>2001</v>
      </c>
      <c r="F214" s="1">
        <v>938</v>
      </c>
      <c r="G214" s="1" t="s">
        <v>2002</v>
      </c>
    </row>
    <row r="215" spans="1:7" x14ac:dyDescent="0.35">
      <c r="A215" s="1" t="s">
        <v>587</v>
      </c>
      <c r="B215" s="1" t="s">
        <v>588</v>
      </c>
      <c r="C215" s="1" t="s">
        <v>589</v>
      </c>
      <c r="D215" s="1" t="s">
        <v>926</v>
      </c>
      <c r="E215" s="1" t="s">
        <v>1995</v>
      </c>
      <c r="F215" s="1">
        <v>728</v>
      </c>
      <c r="G215" s="1" t="s">
        <v>1996</v>
      </c>
    </row>
    <row r="216" spans="1:7" x14ac:dyDescent="0.35">
      <c r="A216" s="1" t="s">
        <v>593</v>
      </c>
      <c r="B216" s="1" t="s">
        <v>594</v>
      </c>
      <c r="C216" s="1" t="s">
        <v>595</v>
      </c>
      <c r="D216" s="1" t="s">
        <v>928</v>
      </c>
      <c r="E216" s="1" t="s">
        <v>1999</v>
      </c>
      <c r="F216" s="1">
        <v>144</v>
      </c>
      <c r="G216" s="1" t="s">
        <v>2000</v>
      </c>
    </row>
    <row r="217" spans="1:7" x14ac:dyDescent="0.35">
      <c r="A217" s="1" t="s">
        <v>607</v>
      </c>
      <c r="B217" s="1" t="s">
        <v>608</v>
      </c>
      <c r="C217" s="1" t="s">
        <v>609</v>
      </c>
      <c r="D217" s="1" t="s">
        <v>933</v>
      </c>
      <c r="E217" s="1" t="s">
        <v>2005</v>
      </c>
      <c r="F217" s="1">
        <v>752</v>
      </c>
      <c r="G217" s="1" t="s">
        <v>2006</v>
      </c>
    </row>
    <row r="218" spans="1:7" x14ac:dyDescent="0.35">
      <c r="A218" s="1" t="s">
        <v>610</v>
      </c>
      <c r="B218" s="1" t="s">
        <v>611</v>
      </c>
      <c r="C218" s="1" t="s">
        <v>612</v>
      </c>
      <c r="D218" s="1" t="s">
        <v>934</v>
      </c>
      <c r="E218" s="1" t="s">
        <v>2007</v>
      </c>
      <c r="F218" s="1">
        <v>756</v>
      </c>
      <c r="G218" s="1" t="s">
        <v>2008</v>
      </c>
    </row>
    <row r="219" spans="1:7" x14ac:dyDescent="0.35">
      <c r="A219" s="1" t="s">
        <v>599</v>
      </c>
      <c r="B219" s="1" t="s">
        <v>600</v>
      </c>
      <c r="C219" s="1" t="s">
        <v>601</v>
      </c>
      <c r="D219" s="1" t="s">
        <v>930</v>
      </c>
      <c r="E219" s="1" t="s">
        <v>2003</v>
      </c>
      <c r="F219" s="1">
        <v>968</v>
      </c>
      <c r="G219" s="1" t="s">
        <v>2004</v>
      </c>
    </row>
    <row r="220" spans="1:7" x14ac:dyDescent="0.35">
      <c r="A220" s="1" t="s">
        <v>717</v>
      </c>
      <c r="B220" s="1" t="s">
        <v>613</v>
      </c>
      <c r="C220" s="1" t="s">
        <v>614</v>
      </c>
      <c r="D220" s="1" t="s">
        <v>935</v>
      </c>
      <c r="E220" s="1" t="s">
        <v>2009</v>
      </c>
      <c r="F220" s="1">
        <v>760</v>
      </c>
      <c r="G220" s="1" t="s">
        <v>2010</v>
      </c>
    </row>
    <row r="221" spans="1:7" x14ac:dyDescent="0.35">
      <c r="A221" s="1" t="s">
        <v>617</v>
      </c>
      <c r="B221" s="1" t="s">
        <v>618</v>
      </c>
      <c r="C221" s="1" t="s">
        <v>619</v>
      </c>
      <c r="D221" s="1" t="s">
        <v>937</v>
      </c>
      <c r="E221" s="1" t="s">
        <v>2013</v>
      </c>
      <c r="F221" s="1">
        <v>972</v>
      </c>
      <c r="G221" s="1" t="s">
        <v>2014</v>
      </c>
    </row>
    <row r="222" spans="1:7" x14ac:dyDescent="0.35">
      <c r="A222" s="1" t="s">
        <v>702</v>
      </c>
      <c r="B222" s="1" t="s">
        <v>615</v>
      </c>
      <c r="C222" s="1" t="s">
        <v>616</v>
      </c>
      <c r="D222" s="1" t="s">
        <v>936</v>
      </c>
      <c r="E222" s="1" t="s">
        <v>2011</v>
      </c>
      <c r="F222" s="1">
        <v>901</v>
      </c>
      <c r="G222" s="1" t="s">
        <v>2012</v>
      </c>
    </row>
    <row r="223" spans="1:7" x14ac:dyDescent="0.35">
      <c r="A223" s="1" t="s">
        <v>701</v>
      </c>
      <c r="B223" s="1" t="s">
        <v>620</v>
      </c>
      <c r="C223" s="1" t="s">
        <v>621</v>
      </c>
      <c r="D223" s="1" t="s">
        <v>938</v>
      </c>
      <c r="E223" s="1" t="s">
        <v>2015</v>
      </c>
      <c r="F223" s="1">
        <v>834</v>
      </c>
      <c r="G223" s="1" t="s">
        <v>2016</v>
      </c>
    </row>
    <row r="224" spans="1:7" x14ac:dyDescent="0.35">
      <c r="A224" s="6" t="s">
        <v>121</v>
      </c>
      <c r="B224" s="6" t="s">
        <v>122</v>
      </c>
      <c r="C224" s="6" t="s">
        <v>123</v>
      </c>
      <c r="D224" s="6" t="s">
        <v>764</v>
      </c>
      <c r="E224" s="6" t="s">
        <v>1674</v>
      </c>
      <c r="F224" s="6">
        <v>950</v>
      </c>
      <c r="G224" s="6" t="s">
        <v>1675</v>
      </c>
    </row>
    <row r="225" spans="1:7" ht="28" x14ac:dyDescent="0.35">
      <c r="A225" s="6" t="s">
        <v>89</v>
      </c>
      <c r="B225" s="6" t="s">
        <v>90</v>
      </c>
      <c r="C225" s="6" t="s">
        <v>91</v>
      </c>
      <c r="D225" s="6" t="s">
        <v>753</v>
      </c>
      <c r="E225" s="6" t="s">
        <v>1649</v>
      </c>
      <c r="F225" s="6">
        <v>840</v>
      </c>
      <c r="G225" s="6" t="s">
        <v>1650</v>
      </c>
    </row>
    <row r="226" spans="1:7" x14ac:dyDescent="0.35">
      <c r="A226" s="1" t="s">
        <v>480</v>
      </c>
      <c r="B226" s="1" t="s">
        <v>481</v>
      </c>
      <c r="C226" s="1" t="s">
        <v>482</v>
      </c>
      <c r="D226" s="1" t="s">
        <v>889</v>
      </c>
    </row>
    <row r="227" spans="1:7" x14ac:dyDescent="0.35">
      <c r="A227" s="1" t="s">
        <v>219</v>
      </c>
      <c r="B227" s="1" t="s">
        <v>220</v>
      </c>
      <c r="C227" s="1" t="s">
        <v>221</v>
      </c>
      <c r="D227" s="1" t="s">
        <v>799</v>
      </c>
      <c r="E227" s="1" t="s">
        <v>1739</v>
      </c>
      <c r="F227" s="1">
        <v>978</v>
      </c>
      <c r="G227" s="1" t="s">
        <v>1740</v>
      </c>
    </row>
    <row r="228" spans="1:7" x14ac:dyDescent="0.35">
      <c r="A228" s="1" t="s">
        <v>622</v>
      </c>
      <c r="B228" s="1" t="s">
        <v>623</v>
      </c>
      <c r="C228" s="1" t="s">
        <v>624</v>
      </c>
      <c r="D228" s="1" t="s">
        <v>939</v>
      </c>
      <c r="E228" s="1" t="s">
        <v>2017</v>
      </c>
      <c r="F228" s="1">
        <v>764</v>
      </c>
      <c r="G228" s="1" t="s">
        <v>2018</v>
      </c>
    </row>
    <row r="229" spans="1:7" x14ac:dyDescent="0.35">
      <c r="A229" s="1" t="s">
        <v>625</v>
      </c>
      <c r="B229" s="1" t="s">
        <v>626</v>
      </c>
      <c r="C229" s="1" t="s">
        <v>627</v>
      </c>
      <c r="D229" s="1" t="s">
        <v>940</v>
      </c>
      <c r="E229" s="1" t="s">
        <v>2019</v>
      </c>
      <c r="F229" s="1">
        <v>840</v>
      </c>
      <c r="G229" s="1" t="s">
        <v>2020</v>
      </c>
    </row>
    <row r="230" spans="1:7" x14ac:dyDescent="0.35">
      <c r="A230" s="1" t="s">
        <v>628</v>
      </c>
      <c r="B230" s="1" t="s">
        <v>629</v>
      </c>
      <c r="C230" s="1" t="s">
        <v>630</v>
      </c>
      <c r="D230" s="1" t="s">
        <v>941</v>
      </c>
      <c r="E230" s="1" t="s">
        <v>2021</v>
      </c>
      <c r="F230" s="1">
        <v>952</v>
      </c>
      <c r="G230" s="1" t="s">
        <v>2022</v>
      </c>
    </row>
    <row r="231" spans="1:7" x14ac:dyDescent="0.35">
      <c r="A231" s="1" t="s">
        <v>631</v>
      </c>
      <c r="B231" s="1" t="s">
        <v>632</v>
      </c>
      <c r="C231" s="1" t="s">
        <v>633</v>
      </c>
      <c r="D231" s="1" t="s">
        <v>942</v>
      </c>
    </row>
    <row r="232" spans="1:7" x14ac:dyDescent="0.35">
      <c r="A232" s="1" t="s">
        <v>634</v>
      </c>
      <c r="B232" s="1" t="s">
        <v>635</v>
      </c>
      <c r="C232" s="1" t="s">
        <v>636</v>
      </c>
      <c r="D232" s="1" t="s">
        <v>943</v>
      </c>
      <c r="E232" s="1" t="s">
        <v>2023</v>
      </c>
      <c r="F232" s="1">
        <v>776</v>
      </c>
      <c r="G232" s="1" t="s">
        <v>2024</v>
      </c>
    </row>
    <row r="233" spans="1:7" x14ac:dyDescent="0.35">
      <c r="A233" s="1" t="s">
        <v>2080</v>
      </c>
      <c r="B233" s="1" t="s">
        <v>637</v>
      </c>
      <c r="C233" s="1" t="s">
        <v>638</v>
      </c>
      <c r="D233" s="1" t="s">
        <v>944</v>
      </c>
      <c r="E233" s="1" t="s">
        <v>2025</v>
      </c>
      <c r="F233" s="1">
        <v>780</v>
      </c>
      <c r="G233" s="1" t="s">
        <v>2026</v>
      </c>
    </row>
    <row r="234" spans="1:7" x14ac:dyDescent="0.35">
      <c r="A234" s="1" t="s">
        <v>639</v>
      </c>
      <c r="B234" s="1" t="s">
        <v>640</v>
      </c>
      <c r="C234" s="1" t="s">
        <v>641</v>
      </c>
      <c r="D234" s="1" t="s">
        <v>945</v>
      </c>
      <c r="E234" s="1" t="s">
        <v>2027</v>
      </c>
      <c r="F234" s="1">
        <v>788</v>
      </c>
      <c r="G234" s="1" t="s">
        <v>2028</v>
      </c>
    </row>
    <row r="235" spans="1:7" x14ac:dyDescent="0.35">
      <c r="A235" s="1" t="s">
        <v>645</v>
      </c>
      <c r="B235" s="1" t="s">
        <v>646</v>
      </c>
      <c r="C235" s="1" t="s">
        <v>647</v>
      </c>
      <c r="D235" s="1" t="s">
        <v>947</v>
      </c>
      <c r="E235" s="1" t="s">
        <v>2031</v>
      </c>
      <c r="F235" s="1">
        <v>934</v>
      </c>
      <c r="G235" s="1" t="s">
        <v>2032</v>
      </c>
    </row>
    <row r="236" spans="1:7" x14ac:dyDescent="0.35">
      <c r="A236" s="1" t="s">
        <v>642</v>
      </c>
      <c r="B236" s="1" t="s">
        <v>643</v>
      </c>
      <c r="C236" s="1" t="s">
        <v>644</v>
      </c>
      <c r="D236" s="1" t="s">
        <v>946</v>
      </c>
      <c r="E236" s="1" t="s">
        <v>2029</v>
      </c>
      <c r="F236" s="1">
        <v>949</v>
      </c>
      <c r="G236" s="1" t="s">
        <v>2030</v>
      </c>
    </row>
    <row r="237" spans="1:7" x14ac:dyDescent="0.35">
      <c r="A237" s="1" t="s">
        <v>651</v>
      </c>
      <c r="B237" s="1" t="s">
        <v>652</v>
      </c>
      <c r="C237" s="1" t="s">
        <v>653</v>
      </c>
      <c r="D237" s="1" t="s">
        <v>949</v>
      </c>
      <c r="E237" s="1" t="s">
        <v>2035</v>
      </c>
      <c r="F237" s="1">
        <v>0</v>
      </c>
      <c r="G237" s="1" t="s">
        <v>2036</v>
      </c>
    </row>
    <row r="238" spans="1:7" x14ac:dyDescent="0.35">
      <c r="A238" s="1" t="s">
        <v>657</v>
      </c>
      <c r="B238" s="1" t="s">
        <v>658</v>
      </c>
      <c r="C238" s="1" t="s">
        <v>659</v>
      </c>
      <c r="D238" s="1" t="s">
        <v>951</v>
      </c>
      <c r="E238" s="1" t="s">
        <v>2039</v>
      </c>
      <c r="F238" s="1">
        <v>980</v>
      </c>
      <c r="G238" s="1" t="s">
        <v>2040</v>
      </c>
    </row>
    <row r="239" spans="1:7" x14ac:dyDescent="0.35">
      <c r="A239" s="1" t="s">
        <v>669</v>
      </c>
      <c r="B239" s="1" t="s">
        <v>670</v>
      </c>
      <c r="C239" s="1" t="s">
        <v>671</v>
      </c>
      <c r="D239" s="1" t="s">
        <v>955</v>
      </c>
      <c r="E239" s="1" t="s">
        <v>2045</v>
      </c>
      <c r="F239" s="1">
        <v>858</v>
      </c>
      <c r="G239" s="1" t="s">
        <v>2046</v>
      </c>
    </row>
    <row r="240" spans="1:7" x14ac:dyDescent="0.35">
      <c r="A240" s="1" t="s">
        <v>675</v>
      </c>
      <c r="B240" s="1" t="s">
        <v>676</v>
      </c>
      <c r="C240" s="1" t="s">
        <v>677</v>
      </c>
      <c r="D240" s="1" t="s">
        <v>957</v>
      </c>
      <c r="E240" s="1" t="s">
        <v>2049</v>
      </c>
      <c r="F240" s="1">
        <v>548</v>
      </c>
      <c r="G240" s="1" t="s">
        <v>2050</v>
      </c>
    </row>
    <row r="241" spans="1:7" x14ac:dyDescent="0.35">
      <c r="A241" s="1" t="s">
        <v>711</v>
      </c>
      <c r="B241" s="1" t="s">
        <v>275</v>
      </c>
      <c r="C241" s="1" t="s">
        <v>2051</v>
      </c>
      <c r="D241" s="1" t="s">
        <v>818</v>
      </c>
      <c r="E241" s="1" t="s">
        <v>2052</v>
      </c>
      <c r="F241" s="1">
        <v>978</v>
      </c>
      <c r="G241" s="1" t="s">
        <v>2053</v>
      </c>
    </row>
    <row r="242" spans="1:7" x14ac:dyDescent="0.35">
      <c r="A242" s="1" t="s">
        <v>718</v>
      </c>
      <c r="B242" s="1" t="s">
        <v>678</v>
      </c>
      <c r="C242" s="1" t="s">
        <v>679</v>
      </c>
      <c r="D242" s="1" t="s">
        <v>958</v>
      </c>
      <c r="E242" s="1" t="s">
        <v>2054</v>
      </c>
      <c r="F242" s="1">
        <v>937</v>
      </c>
      <c r="G242" s="1" t="s">
        <v>2084</v>
      </c>
    </row>
    <row r="243" spans="1:7" x14ac:dyDescent="0.35">
      <c r="A243" s="1" t="s">
        <v>680</v>
      </c>
      <c r="B243" s="1" t="s">
        <v>681</v>
      </c>
      <c r="C243" s="1" t="s">
        <v>682</v>
      </c>
      <c r="D243" s="1" t="s">
        <v>959</v>
      </c>
      <c r="E243" s="1" t="s">
        <v>2055</v>
      </c>
      <c r="F243" s="1">
        <v>704</v>
      </c>
      <c r="G243" s="1" t="s">
        <v>2056</v>
      </c>
    </row>
    <row r="244" spans="1:7" x14ac:dyDescent="0.35">
      <c r="A244" s="1" t="s">
        <v>692</v>
      </c>
      <c r="B244" s="1" t="s">
        <v>693</v>
      </c>
      <c r="C244" s="1" t="s">
        <v>694</v>
      </c>
      <c r="D244" s="1" t="s">
        <v>963</v>
      </c>
      <c r="E244" s="1" t="s">
        <v>2059</v>
      </c>
      <c r="F244" s="1">
        <v>886</v>
      </c>
      <c r="G244" s="1" t="s">
        <v>2060</v>
      </c>
    </row>
    <row r="245" spans="1:7" x14ac:dyDescent="0.35">
      <c r="A245" s="1" t="s">
        <v>695</v>
      </c>
      <c r="B245" s="1" t="s">
        <v>696</v>
      </c>
      <c r="C245" s="1" t="s">
        <v>697</v>
      </c>
      <c r="D245" s="1" t="s">
        <v>964</v>
      </c>
      <c r="E245" s="1" t="s">
        <v>2061</v>
      </c>
      <c r="F245" s="1">
        <v>967</v>
      </c>
      <c r="G245" s="1" t="s">
        <v>2062</v>
      </c>
    </row>
    <row r="246" spans="1:7" x14ac:dyDescent="0.35">
      <c r="A246" s="1" t="s">
        <v>698</v>
      </c>
      <c r="B246" s="1" t="s">
        <v>699</v>
      </c>
      <c r="C246" s="1" t="s">
        <v>700</v>
      </c>
      <c r="D246" s="1" t="s">
        <v>965</v>
      </c>
      <c r="E246" s="1" t="s">
        <v>2063</v>
      </c>
      <c r="F246" s="1">
        <v>840</v>
      </c>
      <c r="G246" s="1" t="s">
        <v>2064</v>
      </c>
    </row>
  </sheetData>
  <sheetProtection algorithmName="SHA-512" hashValue="VQOOX4Lc1Ye6PkGmJo3I8IYT7NDH11i6eaF6o85Qp/3+yYMXyihhguMYpCH19wcFPvv2GweyoDS1GMLfzdjwMg==" saltValue="nNRw/dc9xyzIp7rStmL8fQ==" spinCount="100000" sheet="1" objects="1" scenarios="1"/>
  <sortState xmlns:xlrd2="http://schemas.microsoft.com/office/spreadsheetml/2017/richdata2" ref="H10:J156">
    <sortCondition ref="H10:H156"/>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A85FB-57D5-4A9F-A904-DAE491709832}">
  <ds:schemaRefs>
    <ds:schemaRef ds:uri="http://schemas.microsoft.com/DataMashup"/>
  </ds:schemaRefs>
</ds:datastoreItem>
</file>

<file path=customXml/itemProps2.xml><?xml version="1.0" encoding="utf-8"?>
<ds:datastoreItem xmlns:ds="http://schemas.openxmlformats.org/officeDocument/2006/customXml" ds:itemID="{2EB73A9A-A04F-41FF-96F9-A7BAA5B16ED1}">
  <ds:schemaRefs>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dcmitype/"/>
    <ds:schemaRef ds:uri="http://purl.org/dc/elements/1.1/"/>
    <ds:schemaRef ds:uri="0c958bcd-fe3d-4310-8463-0016d19558cc"/>
  </ds:schemaRefs>
</ds:datastoreItem>
</file>

<file path=customXml/itemProps3.xml><?xml version="1.0" encoding="utf-8"?>
<ds:datastoreItem xmlns:ds="http://schemas.openxmlformats.org/officeDocument/2006/customXml" ds:itemID="{49156CD8-4DAB-4994-AC56-A9680573F7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54F90D9-6E1E-43EA-AB01-9921EA13EC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Commentaires</vt:lpstr>
      <vt:lpstr>Introduction</vt:lpstr>
      <vt:lpstr>Partie 1 - Présentation</vt:lpstr>
      <vt:lpstr>Partie 2 - Liste de pointage</vt:lpstr>
      <vt:lpstr>Partie 3 - Entités déclarantes</vt:lpstr>
      <vt:lpstr>Partie 4 - Recettes de l’État</vt:lpstr>
      <vt:lpstr>Partie 5 - Données d’entreprise</vt:lpstr>
      <vt:lpstr>Listes</vt:lpstr>
      <vt:lpstr>Commodities_list</vt:lpstr>
      <vt:lpstr>Companies_list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Hugo Paret</cp:lastModifiedBy>
  <cp:lastPrinted>2019-01-03T11:51:23Z</cp:lastPrinted>
  <dcterms:created xsi:type="dcterms:W3CDTF">2018-04-20T09:16:43Z</dcterms:created>
  <dcterms:modified xsi:type="dcterms:W3CDTF">2021-02-09T17:21:35Z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