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65\Desktop\"/>
    </mc:Choice>
  </mc:AlternateContent>
  <xr:revisionPtr revIDLastSave="0" documentId="13_ncr:1_{31CC18AB-1EA6-4F47-B1AE-461C2271AB73}" xr6:coauthVersionLast="47" xr6:coauthVersionMax="47" xr10:uidLastSave="{00000000-0000-0000-0000-000000000000}"/>
  <bookViews>
    <workbookView xWindow="-110" yWindow="-110" windowWidth="19420" windowHeight="10300" tabRatio="727" activeTab="2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_xlnm._FilterDatabase" localSheetId="5" hidden="1">'Partie 5 - Données d’entreprise'!$C$224:$G$481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1" l="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N204" i="11"/>
  <c r="N205" i="11"/>
  <c r="N206" i="11"/>
  <c r="N207" i="11"/>
  <c r="N208" i="11"/>
  <c r="N209" i="11"/>
  <c r="N210" i="11"/>
  <c r="N211" i="11"/>
  <c r="N212" i="11"/>
  <c r="N213" i="11"/>
  <c r="N214" i="11"/>
  <c r="N215" i="11"/>
  <c r="K51" i="9"/>
  <c r="B25" i="11" l="1"/>
  <c r="B171" i="11"/>
  <c r="B37" i="11"/>
  <c r="B92" i="11"/>
  <c r="B106" i="11"/>
  <c r="B93" i="11"/>
  <c r="K217" i="11"/>
  <c r="I219" i="11"/>
  <c r="K219" i="11"/>
  <c r="M220" i="11" s="1"/>
  <c r="D159" i="8" l="1"/>
  <c r="D158" i="8"/>
  <c r="D37" i="8"/>
  <c r="J73" i="4" l="1"/>
  <c r="J58" i="4"/>
  <c r="B93" i="8" l="1"/>
  <c r="B91" i="8"/>
  <c r="B89" i="8"/>
  <c r="B83" i="8"/>
  <c r="B81" i="8"/>
  <c r="B79" i="8"/>
  <c r="B77" i="8"/>
  <c r="B73" i="8" l="1"/>
  <c r="B71" i="8"/>
  <c r="B69" i="8"/>
  <c r="J56" i="4" l="1"/>
  <c r="I58" i="4" l="1"/>
  <c r="B122" i="8" l="1"/>
  <c r="B120" i="8"/>
  <c r="B118" i="8"/>
  <c r="F167" i="8"/>
  <c r="D142" i="8" l="1"/>
  <c r="E60" i="9" s="1"/>
  <c r="E62" i="9" l="1"/>
  <c r="E59" i="9"/>
  <c r="E61" i="9"/>
  <c r="E23" i="9"/>
  <c r="E58" i="9" l="1"/>
  <c r="B138" i="8"/>
  <c r="B103" i="8"/>
  <c r="B101" i="8"/>
  <c r="B99" i="8"/>
  <c r="B97" i="8"/>
  <c r="B95" i="8"/>
  <c r="B75" i="8"/>
  <c r="N4" i="4"/>
  <c r="E4" i="12"/>
  <c r="H4" i="8"/>
  <c r="G4" i="9"/>
  <c r="E22" i="9"/>
  <c r="E21" i="9"/>
  <c r="D28" i="4"/>
  <c r="E24" i="4"/>
  <c r="D24" i="4"/>
  <c r="C24" i="4"/>
  <c r="B24" i="4"/>
  <c r="E28" i="4"/>
  <c r="C28" i="4"/>
  <c r="B28" i="4"/>
  <c r="E43" i="4"/>
  <c r="D43" i="4"/>
  <c r="C43" i="4"/>
  <c r="B43" i="4"/>
  <c r="C22" i="4"/>
  <c r="C53" i="4"/>
  <c r="C49" i="4"/>
  <c r="C51" i="4"/>
  <c r="C34" i="4"/>
  <c r="C36" i="4"/>
  <c r="D22" i="4"/>
  <c r="D53" i="4"/>
  <c r="D49" i="4"/>
  <c r="D51" i="4"/>
  <c r="D34" i="4"/>
  <c r="D36" i="4"/>
  <c r="E22" i="4"/>
  <c r="E53" i="4"/>
  <c r="E49" i="4"/>
  <c r="E51" i="4"/>
  <c r="E34" i="4"/>
  <c r="E36" i="4"/>
  <c r="B22" i="4"/>
  <c r="B53" i="4"/>
  <c r="B49" i="4"/>
  <c r="B51" i="4"/>
  <c r="B34" i="4"/>
  <c r="B3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<sst xmlns="http://schemas.openxmlformats.org/spreadsheetml/2006/main" count="5590" uniqueCount="2841">
  <si>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</si>
  <si>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</si>
  <si>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</si>
  <si>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</si>
  <si>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</si>
  <si>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</si>
  <si>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</si>
  <si>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</si>
  <si>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</si>
  <si>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</si>
  <si>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</si>
  <si>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</si>
  <si>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</si>
  <si>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</si>
  <si>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</si>
  <si>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</si>
  <si>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</si>
  <si>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</si>
  <si>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</si>
  <si>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</si>
  <si>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</si>
  <si>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</si>
  <si>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</si>
  <si>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</si>
  <si>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</si>
  <si>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</si>
  <si>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</si>
  <si>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</si>
  <si>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</si>
  <si>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</si>
  <si>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</si>
  <si>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</si>
  <si>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</si>
  <si>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</si>
  <si>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</si>
  <si>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</si>
  <si>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</si>
  <si>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</si>
  <si>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</si>
  <si>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</si>
  <si>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</si>
  <si>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</si>
  <si>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</si>
  <si>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</si>
  <si>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</si>
  <si>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</si>
  <si>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</si>
  <si>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</si>
  <si>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</si>
  <si>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</si>
  <si>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</si>
  <si>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</si>
  <si>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</si>
  <si>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</si>
  <si>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</si>
  <si>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</si>
  <si>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</si>
  <si>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</si>
  <si>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</si>
  <si>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</si>
  <si>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</si>
  <si>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</si>
  <si>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</si>
  <si>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</si>
  <si>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</si>
  <si>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</si>
  <si>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</si>
  <si>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</si>
  <si>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</si>
  <si>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</si>
  <si>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</si>
  <si>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</si>
  <si>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</si>
  <si>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</si>
  <si>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</si>
  <si>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</si>
  <si>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</si>
  <si>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</si>
  <si>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</si>
  <si>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</si>
  <si>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</si>
  <si>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</si>
  <si>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</si>
  <si>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</si>
  <si>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</si>
  <si>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</si>
  <si>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</si>
  <si>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</si>
  <si>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</si>
  <si>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</si>
  <si>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</si>
  <si>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</si>
  <si>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</si>
  <si>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</si>
  <si>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</si>
  <si>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</si>
  <si>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</si>
  <si>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</si>
  <si>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</si>
  <si>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</si>
  <si>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</si>
  <si>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</si>
  <si>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</si>
  <si>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</si>
  <si>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</si>
  <si>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</si>
  <si>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</si>
  <si>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</si>
  <si>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</si>
  <si>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</si>
  <si>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</si>
  <si>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</si>
  <si>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</si>
  <si>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</si>
  <si>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</si>
  <si>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</si>
  <si>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</si>
  <si>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</si>
  <si>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</si>
  <si>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</si>
  <si>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</si>
  <si>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</si>
  <si>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</si>
  <si>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</si>
  <si>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</si>
  <si>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</si>
  <si>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</si>
  <si>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</si>
  <si>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</si>
  <si>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</si>
  <si>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</si>
  <si>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</si>
  <si>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</si>
  <si>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</si>
  <si>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</si>
  <si>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</si>
  <si>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</si>
  <si>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</si>
  <si>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</si>
  <si>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</si>
  <si>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</si>
  <si>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</si>
  <si>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</si>
  <si>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</si>
  <si>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</si>
  <si>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</si>
  <si>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</si>
  <si>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</si>
  <si>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</si>
  <si>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</si>
  <si>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</si>
  <si>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</si>
  <si>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</si>
  <si>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</si>
  <si>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</si>
  <si>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</si>
  <si>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</si>
  <si>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</si>
  <si>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</si>
  <si>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</si>
  <si>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</si>
  <si>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</si>
  <si>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</si>
  <si>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</si>
  <si>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</si>
  <si>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</si>
  <si>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</si>
  <si>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</si>
  <si>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</si>
  <si>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</si>
  <si>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</si>
  <si>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</si>
  <si>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</si>
  <si>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</si>
  <si>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</si>
  <si>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</si>
  <si>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</si>
  <si>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</si>
  <si>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</si>
  <si>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</si>
  <si>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</si>
  <si>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</si>
  <si>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</si>
  <si>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</si>
  <si>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</si>
  <si>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</si>
  <si>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</si>
  <si>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</si>
  <si>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</si>
  <si>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</si>
  <si>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</si>
  <si>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</si>
  <si>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</si>
  <si>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</si>
  <si>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</si>
  <si>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</si>
  <si>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</si>
  <si>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</si>
  <si>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</si>
  <si>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</si>
  <si>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</si>
  <si>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</si>
  <si>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</si>
  <si>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</si>
  <si>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</si>
  <si>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</si>
  <si>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</si>
  <si>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</si>
  <si>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</si>
  <si>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</si>
  <si>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</si>
  <si>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</si>
  <si>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</si>
  <si>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</si>
  <si>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</si>
  <si>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</si>
  <si>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</si>
  <si>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</si>
  <si>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</si>
  <si>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</si>
  <si>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</si>
  <si>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</si>
  <si>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</si>
  <si>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</si>
  <si>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</si>
  <si>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</si>
  <si>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</si>
  <si>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</si>
  <si>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</si>
  <si>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</si>
  <si>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</si>
  <si>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</si>
  <si>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</si>
  <si>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</si>
  <si>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</si>
  <si>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</si>
  <si>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</si>
  <si>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</si>
  <si>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</si>
  <si>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</si>
  <si>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</si>
  <si>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</si>
  <si>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</si>
  <si>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</si>
  <si>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</si>
  <si>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</si>
  <si>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</si>
  <si>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</si>
  <si>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</si>
  <si>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</si>
  <si>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</si>
  <si>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</si>
  <si>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</si>
  <si>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</si>
  <si>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</si>
  <si>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</si>
  <si>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</si>
  <si>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</si>
  <si>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</si>
  <si>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</si>
  <si>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</si>
  <si>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</si>
  <si>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</si>
  <si>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</si>
  <si>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</si>
  <si>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</si>
  <si>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</si>
  <si>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</si>
  <si>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</si>
  <si>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</si>
  <si>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</si>
  <si>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</si>
  <si>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</si>
  <si>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</si>
  <si>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</si>
  <si>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</si>
  <si>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</si>
  <si>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</si>
  <si>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</si>
  <si>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</si>
  <si>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</si>
  <si>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</si>
  <si>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</si>
  <si>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</si>
  <si>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</si>
  <si>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</si>
  <si>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</si>
  <si>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</si>
  <si>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</si>
  <si>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</si>
  <si>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</si>
  <si>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</si>
  <si>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</si>
  <si>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</si>
  <si>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</si>
  <si>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</si>
  <si>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</si>
  <si>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</si>
  <si>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</si>
  <si>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</si>
  <si>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</si>
  <si>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</si>
  <si>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</si>
  <si>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</si>
  <si>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</si>
  <si>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</si>
  <si>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</si>
  <si>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</si>
  <si>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</si>
  <si>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</si>
  <si>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</si>
  <si>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</si>
  <si>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</si>
  <si>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</si>
  <si>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</si>
  <si>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</si>
  <si>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</si>
  <si>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</si>
  <si>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</si>
  <si>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</si>
  <si>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</si>
  <si>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</si>
  <si>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</si>
  <si>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</si>
  <si>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</si>
  <si>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</si>
  <si>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</si>
  <si>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</si>
  <si>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</si>
  <si>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</si>
  <si>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</si>
  <si>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</si>
  <si>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</si>
  <si>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</si>
  <si>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</si>
  <si>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</si>
  <si>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</si>
  <si>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</si>
  <si>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</si>
  <si>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</si>
  <si>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</si>
  <si>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</si>
  <si>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</si>
  <si>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</si>
  <si>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</si>
  <si>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</si>
  <si>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</si>
  <si>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</si>
  <si>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</si>
  <si>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</si>
  <si>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</si>
  <si>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</si>
  <si>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</si>
  <si>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</si>
  <si>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</si>
  <si>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</si>
  <si>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</si>
  <si>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</si>
  <si>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</si>
  <si>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</si>
  <si>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</si>
  <si>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</si>
  <si>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</si>
  <si>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</si>
  <si>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</si>
  <si>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</si>
  <si>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</si>
  <si>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</si>
  <si>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</si>
  <si>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</si>
  <si>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</si>
  <si>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</si>
  <si>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</si>
  <si>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</si>
  <si>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</si>
  <si>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</si>
  <si>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</si>
  <si>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</si>
  <si>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</si>
  <si>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</si>
  <si>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</si>
  <si>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</si>
  <si>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</si>
  <si>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</si>
  <si>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</si>
  <si>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</si>
  <si>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</si>
  <si>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</si>
  <si>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</si>
  <si>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</si>
  <si>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</si>
  <si>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</si>
  <si>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</si>
  <si>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</si>
  <si>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</si>
  <si>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</si>
  <si>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</si>
  <si>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</si>
  <si>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</si>
  <si>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</si>
  <si>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</si>
  <si>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</si>
  <si>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</si>
  <si>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</si>
  <si>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</si>
  <si>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</si>
  <si>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</si>
  <si>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</si>
  <si>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</si>
  <si>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</si>
  <si>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</si>
  <si>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</si>
  <si>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</si>
  <si>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</si>
  <si>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</si>
  <si>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</si>
  <si>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</si>
  <si>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</si>
  <si>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</si>
  <si>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</si>
  <si>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</si>
  <si>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</si>
  <si>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</si>
  <si>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</si>
  <si>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</si>
  <si>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</si>
  <si>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</si>
  <si>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</si>
  <si>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</si>
  <si>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</si>
  <si>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</si>
  <si>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</si>
  <si>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</si>
  <si>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</si>
  <si>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</si>
  <si>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</si>
  <si>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</si>
  <si>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</si>
  <si>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</si>
  <si>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</si>
  <si>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</si>
  <si>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</si>
  <si>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</si>
  <si>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</si>
  <si>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</si>
  <si>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</si>
  <si>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</si>
  <si>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</si>
  <si>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</si>
  <si>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</si>
  <si>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</si>
  <si>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</si>
  <si>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</si>
  <si>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</si>
  <si>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</si>
  <si>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</si>
  <si>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</si>
  <si>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</si>
  <si>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</si>
  <si>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</si>
  <si>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</si>
  <si>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</si>
  <si>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</si>
  <si>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</si>
  <si>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</si>
  <si>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</si>
  <si>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</si>
  <si>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</si>
  <si>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</si>
  <si>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</si>
  <si>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</si>
  <si>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</si>
  <si>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</si>
  <si>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</si>
  <si>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</si>
  <si>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</si>
  <si>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</si>
  <si>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</si>
  <si>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</si>
  <si>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</si>
  <si>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</si>
  <si>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</si>
  <si>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</si>
  <si>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</si>
  <si>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</si>
  <si>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</si>
  <si>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</si>
  <si>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</si>
  <si>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</si>
  <si>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</si>
  <si>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</si>
  <si>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</si>
  <si>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</si>
  <si>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</si>
  <si>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</si>
  <si>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</si>
  <si>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</si>
  <si>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</si>
  <si>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</si>
  <si>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</si>
  <si>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</si>
  <si>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</si>
  <si>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</si>
  <si>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</si>
  <si>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</si>
  <si>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</si>
  <si>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</si>
  <si>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</si>
  <si>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</si>
  <si>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</si>
  <si>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</si>
  <si>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</si>
  <si>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</si>
  <si>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</si>
  <si>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</si>
  <si>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</si>
  <si>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</si>
  <si>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</si>
  <si>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</si>
  <si>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</si>
  <si>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</si>
  <si>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</si>
  <si>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</si>
  <si>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</si>
  <si>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</si>
  <si>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</si>
  <si>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</si>
  <si>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</si>
  <si>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</si>
  <si>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</si>
  <si>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</si>
  <si>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</si>
  <si>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</si>
  <si>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</si>
  <si>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</si>
  <si>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</si>
  <si>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</si>
  <si>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</si>
  <si>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</si>
  <si>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</si>
  <si>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</si>
  <si>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</si>
  <si>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</si>
  <si>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</si>
  <si>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</si>
  <si>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</si>
  <si>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</si>
  <si>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</si>
  <si>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</si>
  <si>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</si>
  <si>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</si>
  <si>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</si>
  <si>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</si>
  <si>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</si>
  <si>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</si>
  <si>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</si>
  <si>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</si>
  <si>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</si>
  <si>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</si>
  <si>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</si>
  <si>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</si>
  <si>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</si>
  <si>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</si>
  <si>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</si>
  <si>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</si>
  <si>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</si>
  <si>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</si>
  <si>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</si>
  <si>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</si>
  <si>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</si>
  <si>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</si>
  <si>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</si>
  <si>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</si>
  <si>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</si>
  <si>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</si>
  <si>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</si>
  <si>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</si>
  <si>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</si>
  <si>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</si>
  <si>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</si>
  <si>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</si>
  <si>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</si>
  <si>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</si>
  <si>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</si>
  <si>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</si>
  <si>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</si>
  <si>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</si>
  <si>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</si>
  <si>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</si>
  <si>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</si>
  <si>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</si>
  <si>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</si>
  <si>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</si>
  <si>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</si>
  <si>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</si>
  <si>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</si>
  <si>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</si>
  <si>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</si>
  <si>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</si>
  <si>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</si>
  <si>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</si>
  <si>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</si>
  <si>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</si>
  <si>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</si>
  <si>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</si>
  <si>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</si>
  <si>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</si>
  <si>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</si>
  <si>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</si>
  <si>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</si>
  <si>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</si>
  <si>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</si>
  <si>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</si>
  <si>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</si>
  <si>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</si>
  <si>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</si>
  <si>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</si>
  <si>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</si>
  <si>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</si>
  <si>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</si>
  <si>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</si>
  <si>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</si>
  <si>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</si>
  <si>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</si>
  <si>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</si>
  <si>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</si>
  <si>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</si>
  <si>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</si>
  <si>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</si>
  <si>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</si>
  <si>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</si>
  <si>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</si>
  <si>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</si>
  <si>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</si>
  <si>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</si>
  <si>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</si>
  <si>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</si>
  <si>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</si>
  <si>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</si>
  <si>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</si>
  <si>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</si>
  <si>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</si>
  <si>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</si>
  <si>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</si>
  <si>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</si>
  <si>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</si>
  <si>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</si>
  <si>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</si>
  <si>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</si>
  <si>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</si>
  <si>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</si>
  <si>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</si>
  <si>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</si>
  <si>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</si>
  <si>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</si>
  <si>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</si>
  <si>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</si>
  <si>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</si>
  <si>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</si>
  <si>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</si>
  <si>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</si>
  <si>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</si>
  <si>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</si>
  <si>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</si>
  <si>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</si>
  <si>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</si>
  <si>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</si>
  <si>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</si>
  <si>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</si>
  <si>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</si>
  <si>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</si>
  <si>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</si>
  <si>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</si>
  <si>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</si>
  <si>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</si>
  <si>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</si>
  <si>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</si>
  <si>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</si>
  <si>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</si>
  <si>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</si>
  <si>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</si>
  <si>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</si>
  <si>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</si>
  <si>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</si>
  <si>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</si>
  <si>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</si>
  <si>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</si>
  <si>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</si>
  <si>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</si>
  <si>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</si>
  <si>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</si>
  <si>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</si>
  <si>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</si>
  <si>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</si>
  <si>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</si>
  <si>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</si>
  <si>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</si>
  <si>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</si>
  <si>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</si>
  <si>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</si>
  <si>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</si>
  <si>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</si>
  <si>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</si>
  <si>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</si>
  <si>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</si>
  <si>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</si>
  <si>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</si>
  <si>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</si>
  <si>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</si>
  <si>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</si>
  <si>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</si>
  <si>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</si>
  <si>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</si>
  <si>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</si>
  <si>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</si>
  <si>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</si>
  <si>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</si>
  <si>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</si>
  <si>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</si>
  <si>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</si>
  <si>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</si>
  <si>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</si>
  <si>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</si>
  <si>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</si>
  <si>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</si>
  <si>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</si>
  <si>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</si>
  <si>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</si>
  <si>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</si>
  <si>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</si>
  <si>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</si>
  <si>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</si>
  <si>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</si>
  <si>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</si>
  <si>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</si>
  <si>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</si>
  <si>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</si>
  <si>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</si>
  <si>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</si>
  <si>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</si>
  <si>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</si>
  <si>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</si>
  <si>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</si>
  <si>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</si>
  <si>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</si>
  <si>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</si>
  <si>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</si>
  <si>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</si>
  <si>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</si>
  <si>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</si>
  <si>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</si>
  <si>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</si>
  <si>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</si>
  <si>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</si>
  <si>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</si>
  <si>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</si>
  <si>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</si>
  <si>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</si>
  <si>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</si>
  <si>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</si>
  <si>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</si>
  <si>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</si>
  <si>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</si>
  <si>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</si>
  <si>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</si>
  <si>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</si>
  <si>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</si>
  <si>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</si>
  <si>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</si>
  <si>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</si>
  <si>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</si>
  <si>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</si>
  <si>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</si>
  <si>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</si>
  <si>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</si>
  <si>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</si>
  <si>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</si>
  <si>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</si>
  <si>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</si>
  <si>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</si>
  <si>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</si>
  <si>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</si>
  <si>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</si>
  <si>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</si>
  <si>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</si>
  <si>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</si>
  <si>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</si>
  <si>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</si>
  <si>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</si>
  <si>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</si>
  <si>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</si>
  <si>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</si>
  <si>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</si>
  <si>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</si>
  <si>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</si>
  <si>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</si>
  <si>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</si>
  <si>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</si>
  <si>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</si>
  <si>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</si>
  <si>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</si>
  <si>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</si>
  <si>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</si>
  <si>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</si>
  <si>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</si>
  <si>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</si>
  <si>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</si>
  <si>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</si>
  <si>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</si>
  <si>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</si>
  <si>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</si>
  <si>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</si>
  <si>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</si>
  <si>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</si>
  <si>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</si>
  <si>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</si>
  <si>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</si>
  <si>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</si>
  <si>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</si>
  <si>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</si>
  <si>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</si>
  <si>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</si>
  <si>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</si>
  <si>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</si>
  <si>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</si>
  <si>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</si>
  <si>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</si>
  <si>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</si>
  <si>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</si>
  <si>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</si>
  <si>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</si>
  <si>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</si>
  <si>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</si>
  <si>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</si>
  <si>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</si>
  <si>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</si>
  <si>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</si>
  <si>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</si>
  <si>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</si>
  <si>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</si>
  <si>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</si>
  <si>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</si>
  <si>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</si>
  <si>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</si>
  <si>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</si>
  <si>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</si>
  <si>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</si>
  <si>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</si>
  <si>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</si>
  <si>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</si>
  <si>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</si>
  <si>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</si>
  <si>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</si>
  <si>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</si>
  <si>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</si>
  <si>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</si>
  <si>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</si>
  <si>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</si>
  <si>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</si>
  <si>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</si>
  <si>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</si>
  <si>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</si>
  <si>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</si>
  <si>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</si>
  <si>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</si>
  <si>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</si>
  <si>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</si>
  <si>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</si>
  <si>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</si>
  <si>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</si>
  <si>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</si>
  <si>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</si>
  <si>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</si>
  <si>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</si>
  <si>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</si>
  <si>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</si>
  <si>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</si>
  <si>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</si>
  <si>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</si>
  <si>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</si>
  <si>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</si>
  <si>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</si>
  <si>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</si>
  <si>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</si>
  <si>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</si>
  <si>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</si>
  <si>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</si>
  <si>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</si>
  <si>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</si>
  <si>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</si>
  <si>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</si>
  <si>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</si>
  <si>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</si>
  <si>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</si>
  <si>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</si>
  <si>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</si>
  <si>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</si>
  <si>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</si>
  <si>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</si>
  <si>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</si>
  <si>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</si>
  <si>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</si>
  <si>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</si>
  <si>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</si>
  <si>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</si>
  <si>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</si>
  <si>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</si>
  <si>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</si>
  <si>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</si>
  <si>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</si>
  <si>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</si>
  <si>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</si>
  <si>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</si>
  <si>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</si>
  <si>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</si>
  <si>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</si>
  <si>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</si>
  <si>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</si>
  <si>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</si>
  <si>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</si>
  <si>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</si>
  <si>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</si>
  <si>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</si>
  <si>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</si>
  <si>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</si>
  <si>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</si>
  <si>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</si>
  <si>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</si>
  <si>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</si>
  <si>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</si>
  <si>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</si>
  <si>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</si>
  <si>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</si>
  <si>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</si>
  <si>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</si>
  <si>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</si>
  <si>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</si>
  <si>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</si>
  <si>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</si>
  <si>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</si>
  <si>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</si>
  <si>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</si>
  <si>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</si>
  <si>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</si>
  <si>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</si>
  <si>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</si>
  <si>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</si>
  <si>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</si>
  <si>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</si>
  <si>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</si>
  <si>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</si>
  <si>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</si>
  <si>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</si>
  <si>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</si>
  <si>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</si>
  <si>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</si>
  <si>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</si>
  <si>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</si>
  <si>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</si>
  <si>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</si>
  <si>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</si>
  <si>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</si>
  <si>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</si>
  <si>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</si>
  <si>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</si>
  <si>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</si>
  <si>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</si>
  <si>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</si>
  <si>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</si>
  <si>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</si>
  <si>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</si>
  <si>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</si>
  <si>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</si>
  <si>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</si>
  <si>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</si>
  <si>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</si>
  <si>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</si>
  <si>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</si>
  <si>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</si>
  <si>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</si>
  <si>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</si>
  <si>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</si>
  <si>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</si>
  <si>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</si>
  <si>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</si>
  <si>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</si>
  <si>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</si>
  <si>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</si>
  <si>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</si>
  <si>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</si>
  <si>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</si>
  <si>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</si>
  <si>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</si>
  <si>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</si>
  <si>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</si>
  <si>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</si>
  <si>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</si>
  <si>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</si>
  <si>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</si>
  <si>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</si>
  <si>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</si>
  <si>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</si>
  <si>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</si>
  <si>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</si>
  <si>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</si>
  <si>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</si>
  <si>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</si>
  <si>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</si>
  <si>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</si>
  <si>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</si>
  <si>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</si>
  <si>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</si>
  <si>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</si>
  <si>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</si>
  <si>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</si>
  <si>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</si>
  <si>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</si>
  <si>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</si>
  <si>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</si>
  <si>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</si>
  <si>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</si>
  <si>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</si>
  <si>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</si>
  <si>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</si>
  <si>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</si>
  <si>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</si>
  <si>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</si>
  <si>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</si>
  <si>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</si>
  <si>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</si>
  <si>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</si>
  <si>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</si>
  <si>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</si>
  <si>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</si>
  <si>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</si>
  <si>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</si>
  <si>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</si>
  <si>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</si>
  <si>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</si>
  <si>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</si>
  <si>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</si>
  <si>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</si>
  <si>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</si>
  <si>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</si>
  <si>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</si>
  <si>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</si>
  <si>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</si>
  <si>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</si>
  <si>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</si>
  <si>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</si>
  <si>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</si>
  <si>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</si>
  <si>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</si>
  <si>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</si>
  <si>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</si>
  <si>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</si>
  <si>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</si>
  <si>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</si>
  <si>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</si>
  <si>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</si>
  <si>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</si>
  <si>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</si>
  <si>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</si>
  <si>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</si>
  <si>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</si>
  <si>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</si>
  <si>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</si>
  <si>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</si>
  <si>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</si>
  <si>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</si>
  <si>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</si>
  <si>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</si>
  <si>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</si>
  <si>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</si>
  <si>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</si>
  <si>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</si>
  <si>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</si>
  <si>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</si>
  <si>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</si>
  <si>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</si>
  <si>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</si>
  <si>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</si>
  <si>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</si>
  <si>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</si>
  <si>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</si>
  <si>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</si>
  <si>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</si>
  <si>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</si>
  <si>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</si>
  <si>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</si>
  <si>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</si>
  <si>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</si>
  <si>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</si>
  <si>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</si>
  <si>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</si>
  <si>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</si>
  <si>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</si>
  <si>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</si>
  <si>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</si>
  <si>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</si>
  <si>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</si>
  <si>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</si>
  <si>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</si>
  <si>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</si>
  <si>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</si>
  <si>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</si>
  <si>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</si>
  <si>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</si>
  <si>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</si>
  <si>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</si>
  <si>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</si>
  <si>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</si>
  <si>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</si>
  <si>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</si>
  <si>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</si>
  <si>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</si>
  <si>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</si>
  <si>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</si>
  <si>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</si>
  <si>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</si>
  <si>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</si>
  <si>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</si>
  <si>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</si>
  <si>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</si>
  <si>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</si>
  <si>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</si>
  <si>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</si>
  <si>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</si>
  <si>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</si>
  <si>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</si>
  <si>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</si>
  <si>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</si>
  <si>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</si>
  <si>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</si>
  <si>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</si>
  <si>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</si>
  <si>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</si>
  <si>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</si>
  <si>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</si>
  <si>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</si>
  <si>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</si>
  <si>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</si>
  <si>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</si>
  <si>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</si>
  <si>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</si>
  <si>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</si>
  <si>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</si>
  <si>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</si>
  <si>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</si>
  <si>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</si>
  <si>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</si>
  <si>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</si>
  <si>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</si>
  <si>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</si>
  <si>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</si>
  <si>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</si>
  <si>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</si>
  <si>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</si>
  <si>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</si>
  <si>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</si>
  <si>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</si>
  <si>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</si>
  <si>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</si>
  <si>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</si>
  <si>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</si>
  <si>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</si>
  <si>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</si>
  <si>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</si>
  <si>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</si>
  <si>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</si>
  <si>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</si>
  <si>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</si>
  <si>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</si>
  <si>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</si>
  <si>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</si>
  <si>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</si>
  <si>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</si>
  <si>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</si>
  <si>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</si>
  <si>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</si>
  <si>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</si>
  <si>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</si>
  <si>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</si>
  <si>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</si>
  <si>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</si>
  <si>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</si>
  <si>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</si>
  <si>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</si>
  <si>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</si>
  <si>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</si>
  <si>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</si>
  <si>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</si>
  <si>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</si>
  <si>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</si>
  <si>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</si>
  <si>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</si>
  <si>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</si>
  <si>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</si>
  <si>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</si>
  <si>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</si>
  <si>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</si>
  <si>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</si>
  <si>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</si>
  <si>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</si>
  <si>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</si>
  <si>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</si>
  <si>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</si>
  <si>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</si>
  <si>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</si>
  <si>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</si>
  <si>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</si>
  <si>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</si>
  <si>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</si>
  <si>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</si>
  <si>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</si>
  <si>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</si>
  <si>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</si>
  <si>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</si>
  <si>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</si>
  <si>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</si>
  <si>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</si>
  <si>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</si>
  <si>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</si>
  <si>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</si>
  <si>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</si>
  <si>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</si>
  <si>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</si>
  <si>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</si>
  <si>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</si>
  <si>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</si>
  <si>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</si>
  <si>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</si>
  <si>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</si>
  <si>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</si>
  <si>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</si>
  <si>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</si>
  <si>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</si>
  <si>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</si>
  <si>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</si>
  <si>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</si>
  <si>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</si>
  <si>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</si>
  <si>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</si>
  <si>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</si>
  <si>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</si>
  <si>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</si>
  <si>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</si>
  <si>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</si>
  <si>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</si>
  <si>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</si>
  <si>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</si>
  <si>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</si>
  <si>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</si>
  <si>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</si>
  <si>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</si>
  <si>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</si>
  <si>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</si>
  <si>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</si>
  <si>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</si>
  <si>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</si>
  <si>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</si>
  <si>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</si>
  <si>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</si>
  <si>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</si>
  <si>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</si>
  <si>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</si>
  <si>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</si>
  <si>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</si>
  <si>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</si>
  <si>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</si>
  <si>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</si>
  <si>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</si>
  <si>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</si>
  <si>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</si>
  <si>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</si>
  <si>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</si>
  <si>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</si>
  <si>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</si>
  <si>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</si>
  <si>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</si>
  <si>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</si>
  <si>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</si>
  <si>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</si>
  <si>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</si>
  <si>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</si>
  <si>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</si>
  <si>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</si>
  <si>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</si>
  <si>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</si>
  <si>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</si>
  <si>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</si>
  <si>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</si>
  <si>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</si>
  <si>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</si>
  <si>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</si>
  <si>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</si>
  <si>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</si>
  <si>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</si>
  <si>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</si>
  <si>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</si>
  <si>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</si>
  <si>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</si>
  <si>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</si>
  <si>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</si>
  <si>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</si>
  <si>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</si>
  <si>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</si>
  <si>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</si>
  <si>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</si>
  <si>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</si>
  <si>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</si>
  <si>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</si>
  <si>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</si>
  <si>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</si>
  <si>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</si>
  <si>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</si>
  <si>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</si>
  <si>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</si>
  <si>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</si>
  <si>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</si>
  <si>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</si>
  <si>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</si>
  <si>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</si>
  <si>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</si>
  <si>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</si>
  <si>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</si>
  <si>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</si>
  <si>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</si>
  <si>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</si>
  <si>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</si>
  <si>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</si>
  <si>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</si>
  <si>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</si>
  <si>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</si>
  <si>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</si>
  <si>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</si>
  <si>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</si>
  <si>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</si>
  <si>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</si>
  <si>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</si>
  <si>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</si>
  <si>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</si>
  <si>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</si>
  <si>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</si>
  <si>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</si>
  <si>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</si>
  <si>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</si>
  <si>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</si>
  <si>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</si>
  <si>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</si>
  <si>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</si>
  <si>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</si>
  <si>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</si>
  <si>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</si>
  <si>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</si>
  <si>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</si>
  <si>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</si>
  <si>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</si>
  <si>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</si>
  <si>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</si>
  <si>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</si>
  <si>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</si>
  <si>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</si>
  <si>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</si>
  <si>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</si>
  <si>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</si>
  <si>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</si>
  <si>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</si>
  <si>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</si>
  <si>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</si>
  <si>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</si>
  <si>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</si>
  <si>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</si>
  <si>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</si>
  <si>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</si>
  <si>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</si>
  <si>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</si>
  <si>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</si>
  <si>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</si>
  <si>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</si>
  <si>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</si>
  <si>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</si>
  <si>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</si>
  <si>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</si>
  <si>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</si>
  <si>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</si>
  <si>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</si>
  <si>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</si>
  <si>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</si>
  <si>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</si>
  <si>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</si>
  <si>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</si>
  <si>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</si>
  <si>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</si>
  <si>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</si>
  <si>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</si>
  <si>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</si>
  <si>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</si>
  <si>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</si>
  <si>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</si>
  <si>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</si>
  <si>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</si>
  <si>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</si>
  <si>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</si>
  <si>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</si>
  <si>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</si>
  <si>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</si>
  <si>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</si>
  <si>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</si>
  <si>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</si>
  <si>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</si>
  <si>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</si>
  <si>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</si>
  <si>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</si>
  <si>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</si>
  <si>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</si>
  <si>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</si>
  <si>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</si>
  <si>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</si>
  <si>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</si>
  <si>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</si>
  <si>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</si>
  <si>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</si>
  <si>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</si>
  <si>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</si>
  <si>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</si>
  <si>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</si>
  <si>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</si>
  <si>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</si>
  <si>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</si>
  <si>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</si>
  <si>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</si>
  <si>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</si>
  <si>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</si>
  <si>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</si>
  <si>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</si>
  <si>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</si>
  <si>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</si>
  <si>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</si>
  <si>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</si>
  <si>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</si>
  <si>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</si>
  <si>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</si>
  <si>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</si>
  <si>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</si>
  <si>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</si>
  <si>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</si>
  <si>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</si>
  <si>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</si>
  <si>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</si>
  <si>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</si>
  <si>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</si>
  <si>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</si>
  <si>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</si>
  <si>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</si>
  <si>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</si>
  <si>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</si>
  <si>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</si>
  <si>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</si>
  <si>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</si>
  <si>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</si>
  <si>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</si>
  <si>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</si>
  <si>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</si>
  <si>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</si>
  <si>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</si>
  <si>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</si>
  <si>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</si>
  <si>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</si>
  <si>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</si>
  <si>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</si>
  <si>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</si>
  <si>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</si>
  <si>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</si>
  <si>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</si>
  <si>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</si>
  <si>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</si>
  <si>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</si>
  <si>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</si>
  <si>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</si>
  <si>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</si>
  <si>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</si>
  <si>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</si>
  <si>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</si>
  <si>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</si>
  <si>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</si>
  <si>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</si>
  <si>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</si>
  <si>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</si>
  <si>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</si>
  <si>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</si>
  <si>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</si>
  <si>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</si>
  <si>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</si>
  <si>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</si>
  <si>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</si>
  <si>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</si>
  <si>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</si>
  <si>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</si>
  <si>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</si>
  <si>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</si>
  <si>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</si>
  <si>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</si>
  <si>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</si>
  <si>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</si>
  <si>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</si>
  <si>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</si>
  <si>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</si>
  <si>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</si>
  <si>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</si>
  <si>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</si>
  <si>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</si>
  <si>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</si>
  <si>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</si>
  <si>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</si>
  <si>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</si>
  <si>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</si>
  <si>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</si>
  <si>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</si>
  <si>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</si>
  <si>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</si>
  <si>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</si>
  <si>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</si>
  <si>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</si>
  <si>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</si>
  <si>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</si>
  <si>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</si>
  <si>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</si>
  <si>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</si>
  <si>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</si>
  <si>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</si>
  <si>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</si>
  <si>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</si>
  <si>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</si>
  <si>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</si>
  <si>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</si>
  <si>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</si>
  <si>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</si>
  <si>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</si>
  <si>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</si>
  <si>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</si>
  <si>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</si>
  <si>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</si>
  <si>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</si>
  <si>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</si>
  <si>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</si>
  <si>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</si>
  <si>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</si>
  <si>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</si>
  <si>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</si>
  <si>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</si>
  <si>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</si>
  <si>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</si>
  <si>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</si>
  <si>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</si>
  <si>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</si>
  <si>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</si>
  <si>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</si>
  <si>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</si>
  <si>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</si>
  <si>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</si>
  <si>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</si>
  <si>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</si>
  <si>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</si>
  <si>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</si>
  <si>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</si>
  <si>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</si>
  <si>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</si>
  <si>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</si>
  <si>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</si>
  <si>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</si>
  <si>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</si>
  <si>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</si>
  <si>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</si>
  <si>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</si>
  <si>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</si>
  <si>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</si>
  <si>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</si>
  <si>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</si>
  <si>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</si>
  <si>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</si>
  <si>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</si>
  <si>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</si>
  <si>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</si>
  <si>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</si>
  <si>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</si>
  <si>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</si>
  <si>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</si>
  <si>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</si>
  <si>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</si>
  <si>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</si>
  <si>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</si>
  <si>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</si>
  <si>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</si>
  <si>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</si>
  <si>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</si>
  <si>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</si>
  <si>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</si>
  <si>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</si>
  <si>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</si>
  <si>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</si>
  <si>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</si>
  <si>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</si>
  <si>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</si>
  <si>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</si>
  <si>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</si>
  <si>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</si>
  <si>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</si>
  <si>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</si>
  <si>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</si>
  <si>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</si>
  <si>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</si>
  <si>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</si>
  <si>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</si>
  <si>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</si>
  <si>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</si>
  <si>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</si>
  <si>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</si>
  <si>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</si>
  <si>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</si>
  <si>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</si>
  <si>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</si>
  <si>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</si>
  <si>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</si>
  <si>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</si>
  <si>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</si>
  <si>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</si>
  <si>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</si>
  <si>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</si>
  <si>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</si>
  <si>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</si>
  <si>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</si>
  <si>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</si>
  <si>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</si>
  <si>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</si>
  <si>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</si>
  <si>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</si>
  <si>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</si>
  <si>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</si>
  <si>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</si>
  <si>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</si>
  <si>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</si>
  <si>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</si>
  <si>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</si>
  <si>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</si>
  <si>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</si>
  <si>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</si>
  <si>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</si>
  <si>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</si>
  <si>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</si>
  <si>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</si>
  <si>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</si>
  <si>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</si>
  <si>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</si>
  <si>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</si>
  <si>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</si>
  <si>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</si>
  <si>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</si>
  <si>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</si>
  <si>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</si>
  <si>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</si>
  <si>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</si>
  <si>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</si>
  <si>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</si>
  <si>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</si>
  <si>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</si>
  <si>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</si>
  <si>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</si>
  <si>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</si>
  <si>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</si>
  <si>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</si>
  <si>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</si>
  <si>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</si>
  <si>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</si>
  <si>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</si>
  <si>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</si>
  <si>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</si>
  <si>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</si>
  <si>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</si>
  <si>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</si>
  <si>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</si>
  <si>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</si>
  <si>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</si>
  <si>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</si>
  <si>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</si>
  <si>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</si>
  <si>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</si>
  <si>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</si>
  <si>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</si>
  <si>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</si>
  <si>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</si>
  <si>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</si>
  <si>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</si>
  <si>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</si>
  <si>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</si>
  <si>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</si>
  <si>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</si>
  <si>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</si>
  <si>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</si>
  <si>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</si>
  <si>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</si>
  <si>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</si>
  <si>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</si>
  <si>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</si>
  <si>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</si>
  <si>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</si>
  <si>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</si>
  <si>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</si>
  <si>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</si>
  <si>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</si>
  <si>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</si>
  <si>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</si>
  <si>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</si>
  <si>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</si>
  <si>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</si>
  <si>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</si>
  <si>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</si>
  <si>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</si>
  <si>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</si>
  <si>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</si>
  <si>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</si>
  <si>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</si>
  <si>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</si>
  <si>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</si>
  <si>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</si>
  <si>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</si>
  <si>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</si>
  <si>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</si>
  <si>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</si>
  <si>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</si>
  <si>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</si>
  <si>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</si>
  <si>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</si>
  <si>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</si>
  <si>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</si>
  <si>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</si>
  <si>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</si>
  <si>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</si>
  <si>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</si>
  <si>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</si>
  <si>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</si>
  <si>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</si>
  <si>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</si>
  <si>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</si>
  <si>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</si>
  <si>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</si>
  <si>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</si>
  <si>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</si>
  <si>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</si>
  <si>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</si>
  <si>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</si>
  <si>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</si>
  <si>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</si>
  <si>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</si>
  <si>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</si>
  <si>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</si>
  <si>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</si>
  <si>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</si>
  <si>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</si>
  <si>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</si>
  <si>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</si>
  <si>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</si>
  <si>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</si>
  <si>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</si>
  <si>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</si>
  <si>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</si>
  <si>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</si>
  <si>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</si>
  <si>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</si>
  <si>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</si>
  <si>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</si>
  <si>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</si>
  <si>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</si>
  <si>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</si>
  <si>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</si>
  <si>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</si>
  <si>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</si>
  <si>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</si>
  <si>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</si>
  <si>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</si>
  <si>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</si>
  <si>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</si>
  <si>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</si>
  <si>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</si>
  <si>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</si>
  <si>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</si>
  <si>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</si>
  <si>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</si>
  <si>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</si>
  <si>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</si>
  <si>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</si>
  <si>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</si>
  <si>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</si>
  <si>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</si>
  <si>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</si>
  <si>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</si>
  <si>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</si>
  <si>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</si>
  <si>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</si>
  <si>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</si>
  <si>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</si>
  <si>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</si>
  <si>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</si>
  <si>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</si>
  <si>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</si>
  <si>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</si>
  <si>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</si>
  <si>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</si>
  <si>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</si>
  <si>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</si>
  <si>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</si>
  <si>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</si>
  <si>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</si>
  <si>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</si>
  <si>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</si>
  <si>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</si>
  <si>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</si>
  <si>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</si>
  <si>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</si>
  <si>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</si>
  <si>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</si>
  <si>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</si>
  <si>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</si>
  <si>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</si>
  <si>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</si>
  <si>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</si>
  <si>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</si>
  <si>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</si>
  <si>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</si>
  <si>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</si>
  <si>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</si>
  <si>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</si>
  <si>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</si>
  <si>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</si>
  <si>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</si>
  <si>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</si>
  <si>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</si>
  <si>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</si>
  <si>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</si>
  <si>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</si>
  <si>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</si>
  <si>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</si>
  <si>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</si>
  <si>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</si>
  <si>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</si>
  <si>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</si>
  <si>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</si>
  <si>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</si>
  <si>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</si>
  <si>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</si>
  <si>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</si>
  <si>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</si>
  <si>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</si>
  <si>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</si>
  <si>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</si>
  <si>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</si>
  <si>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</si>
  <si>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</si>
  <si>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</si>
  <si>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</si>
  <si>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</si>
  <si>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</si>
  <si>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</si>
  <si>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</si>
  <si>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</si>
  <si>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</si>
  <si>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</si>
  <si>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</si>
  <si>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</si>
  <si>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</si>
  <si>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</si>
  <si>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</si>
  <si>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</si>
  <si>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</si>
  <si>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</si>
  <si>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</si>
  <si>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</si>
  <si>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</si>
  <si>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</si>
  <si>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</si>
  <si>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</si>
  <si>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</si>
  <si>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</si>
  <si>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</si>
  <si>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</si>
  <si>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</si>
  <si>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</si>
  <si>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</si>
  <si>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</si>
  <si>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</si>
  <si>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</si>
  <si>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</si>
  <si>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</si>
  <si>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</si>
  <si>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</si>
  <si>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</si>
  <si>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</si>
  <si>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</si>
  <si>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</si>
  <si>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</si>
  <si>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</si>
  <si>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</si>
  <si>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</si>
  <si>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</si>
  <si>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</si>
  <si>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</si>
  <si>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</si>
  <si>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</si>
  <si>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</si>
  <si>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</si>
  <si>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</si>
  <si>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</si>
  <si>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</si>
  <si>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</si>
  <si>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</si>
  <si>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</si>
  <si>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</si>
  <si>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</si>
  <si>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</si>
  <si>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</si>
  <si>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</si>
  <si>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</si>
  <si>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</si>
  <si>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</si>
  <si>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</si>
  <si>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</si>
  <si>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</si>
  <si>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</si>
  <si>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</si>
  <si>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</si>
  <si>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</si>
  <si>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</si>
  <si>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</si>
  <si>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</si>
  <si>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</si>
  <si>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</si>
  <si>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</si>
  <si>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</si>
  <si>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</si>
  <si>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</si>
  <si>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</si>
  <si>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</si>
  <si>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</si>
  <si>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</si>
  <si>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</si>
  <si>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</si>
  <si>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</si>
  <si>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</si>
  <si>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</si>
  <si>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</si>
  <si>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</si>
  <si>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</si>
  <si>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</si>
  <si>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</si>
  <si>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</si>
  <si>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</si>
  <si>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</si>
  <si>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</si>
  <si>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</si>
  <si>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</si>
  <si>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</si>
  <si>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</si>
  <si>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</si>
  <si>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</si>
  <si>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</si>
  <si>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</si>
  <si>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</si>
  <si>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</si>
  <si>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</si>
  <si>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</si>
  <si>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</si>
  <si>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</si>
  <si>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</si>
  <si>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</si>
  <si>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</si>
  <si>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</si>
  <si>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</si>
  <si>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</si>
  <si>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</si>
  <si>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</si>
  <si>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</si>
  <si>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</si>
  <si>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</si>
  <si>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</si>
  <si>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</si>
  <si>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</si>
  <si>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</si>
  <si>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</si>
  <si>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</si>
  <si>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</si>
  <si>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</si>
  <si>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</si>
  <si>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</si>
  <si>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</si>
  <si>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</si>
  <si>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</si>
  <si>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</si>
  <si>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</si>
  <si>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</si>
  <si>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</si>
  <si>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</si>
  <si>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</si>
  <si>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</si>
  <si>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</si>
  <si>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</si>
  <si>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</si>
  <si>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</si>
  <si>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</si>
  <si>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</si>
  <si>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</si>
  <si>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</si>
  <si>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</si>
  <si>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</si>
  <si>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</si>
  <si>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</si>
  <si>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</si>
  <si>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</si>
  <si>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</si>
  <si>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</si>
  <si>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</si>
  <si>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</si>
  <si>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</si>
  <si>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</si>
  <si>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</si>
  <si>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</si>
  <si>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</si>
  <si>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</si>
  <si>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</si>
  <si>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</si>
  <si>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</si>
  <si>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</si>
  <si>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</si>
  <si>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</si>
  <si>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</si>
  <si>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</si>
  <si>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</si>
  <si>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</si>
  <si>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</si>
  <si>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</si>
  <si>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</si>
  <si>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</si>
  <si>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</si>
  <si>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</si>
  <si>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</si>
  <si>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</si>
  <si>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</si>
  <si>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</si>
  <si>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</si>
  <si>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</si>
  <si>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</si>
  <si>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</si>
  <si>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</si>
  <si>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</si>
  <si>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</si>
  <si>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</si>
  <si>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</si>
  <si>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</si>
  <si>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</si>
  <si>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</si>
  <si>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</si>
  <si>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</si>
  <si>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</si>
  <si>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</si>
  <si>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</si>
  <si>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</si>
  <si>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</si>
  <si>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</si>
  <si>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</si>
  <si>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</si>
  <si>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</si>
  <si>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</si>
  <si>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</si>
  <si>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</si>
  <si>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</si>
  <si>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</si>
  <si>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</si>
  <si>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</si>
  <si>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</si>
  <si>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</si>
  <si>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</si>
  <si>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</si>
  <si>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</si>
  <si>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</si>
  <si>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</si>
  <si>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</si>
  <si>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</si>
  <si>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</si>
  <si>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</si>
  <si>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</si>
  <si>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</si>
  <si>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</si>
  <si>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</si>
  <si>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</si>
  <si>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</si>
  <si>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</si>
  <si>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</si>
  <si>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</si>
  <si>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</si>
  <si>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</si>
  <si>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</si>
  <si>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</si>
  <si>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</si>
  <si>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</si>
  <si>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</si>
  <si>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</si>
  <si>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</si>
  <si>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</si>
  <si>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</si>
  <si>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</si>
  <si>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</si>
  <si>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</si>
  <si>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</si>
  <si>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</si>
  <si>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</si>
  <si>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&lt;méthode de calcul de la valeur de la production&gt;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</si>
  <si>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</si>
  <si>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</si>
  <si>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</si>
  <si>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</si>
  <si>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</si>
  <si>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</si>
  <si>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</si>
  <si>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</si>
  <si>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</si>
  <si>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</si>
  <si>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</si>
  <si>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</si>
  <si>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</si>
  <si>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</si>
  <si>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</si>
  <si>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</si>
  <si>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</si>
  <si>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</si>
  <si>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</si>
  <si>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</si>
  <si>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</si>
  <si>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</si>
  <si>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</si>
  <si>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</si>
  <si>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</si>
  <si>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</si>
  <si>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</si>
  <si>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</si>
  <si>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</si>
  <si>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</si>
  <si>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</si>
  <si>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</si>
  <si>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</si>
  <si>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</si>
  <si>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</si>
  <si>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</si>
  <si>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</si>
  <si>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</si>
  <si>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</si>
  <si>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</si>
  <si>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</si>
  <si>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</si>
  <si>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</si>
  <si>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</si>
  <si>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</si>
  <si>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</si>
  <si>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</si>
  <si>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</si>
  <si>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</si>
  <si>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</si>
  <si>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</si>
  <si>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</si>
  <si>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</si>
  <si>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</si>
  <si>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</si>
  <si>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</si>
  <si>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</si>
  <si>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</si>
  <si>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</si>
  <si>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</si>
  <si>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</si>
  <si>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</si>
  <si>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</si>
  <si>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</si>
  <si>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</si>
  <si>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</si>
  <si>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</si>
  <si>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</si>
  <si>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</si>
  <si>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</si>
  <si>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</si>
  <si>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</si>
  <si>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</si>
  <si>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</si>
  <si>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</si>
  <si>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</si>
  <si>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</si>
  <si>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</si>
  <si>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</si>
  <si>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</si>
  <si>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</si>
  <si>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</si>
  <si>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</si>
  <si>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</si>
  <si>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</si>
  <si>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</si>
  <si>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</si>
  <si>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</si>
  <si>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</si>
  <si>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</si>
  <si>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</si>
  <si>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</si>
  <si>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</si>
  <si>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</si>
  <si>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</si>
  <si>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</si>
  <si>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</si>
  <si>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</si>
  <si>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</si>
  <si>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</si>
  <si>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</si>
  <si>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</si>
  <si>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</si>
  <si>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</si>
  <si>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</si>
  <si>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</si>
  <si>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</si>
  <si>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</si>
  <si>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</si>
  <si>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</si>
  <si>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</si>
  <si>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</si>
  <si>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</si>
  <si>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</si>
  <si>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</si>
  <si>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</si>
  <si>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</si>
  <si>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</si>
  <si>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</si>
  <si>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</si>
  <si>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</si>
  <si>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</si>
  <si>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</si>
  <si>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</si>
  <si>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</si>
  <si>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</si>
  <si>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</si>
  <si>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</si>
  <si>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</si>
  <si>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</si>
  <si>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</si>
  <si>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</si>
  <si>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</si>
  <si>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</si>
  <si>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</si>
  <si>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</si>
  <si>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</si>
  <si>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</si>
  <si>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</si>
  <si>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</si>
  <si>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</si>
  <si>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</si>
  <si>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</si>
  <si>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</si>
  <si>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</si>
  <si>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</si>
  <si>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</si>
  <si>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</si>
  <si>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</si>
  <si>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</si>
  <si>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</si>
  <si>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</si>
  <si>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Sm3 o.e.</t>
  </si>
  <si>
    <t>onces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</si>
  <si>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</si>
  <si>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</si>
  <si>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</si>
  <si>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</si>
  <si>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</si>
  <si>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</si>
  <si>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</si>
  <si>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</si>
  <si>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</si>
  <si>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</si>
  <si>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</si>
  <si>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</si>
  <si>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</si>
  <si>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</si>
  <si>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</si>
  <si>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</si>
  <si>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</si>
  <si>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</si>
  <si>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</si>
  <si>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</si>
  <si>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</si>
  <si>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</si>
  <si>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</si>
  <si>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</si>
  <si>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</si>
  <si>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</si>
  <si>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</si>
  <si>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</si>
  <si>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</si>
  <si>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</si>
  <si>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</si>
  <si>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</si>
  <si>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</si>
  <si>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</si>
  <si>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</si>
  <si>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</si>
  <si>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</si>
  <si>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</si>
  <si>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</si>
  <si>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</si>
  <si>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</si>
  <si>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</si>
  <si>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</si>
  <si>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</si>
  <si>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</si>
  <si>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</si>
  <si>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</si>
  <si>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</si>
  <si>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</si>
  <si>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</si>
  <si>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</si>
  <si>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</si>
  <si>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</si>
  <si>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</si>
  <si>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</si>
  <si>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</si>
  <si>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</si>
  <si>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</si>
  <si>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</si>
  <si>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</si>
  <si>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</si>
  <si>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</si>
  <si>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</si>
  <si>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</si>
  <si>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</si>
  <si>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</si>
  <si>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</si>
  <si>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</si>
  <si>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</si>
  <si>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</si>
  <si>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</si>
  <si>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</si>
  <si>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</si>
  <si>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</si>
  <si>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</si>
  <si>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</si>
  <si>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</si>
  <si>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</si>
  <si>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</si>
  <si>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</si>
  <si>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</si>
  <si>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</si>
  <si>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</si>
  <si>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</si>
  <si>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</si>
  <si>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</si>
  <si>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</si>
  <si>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</si>
  <si>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Insérer au besoin des lignes supplémentaires :</t>
  </si>
  <si>
    <t>Commentaire 3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</si>
  <si>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</si>
  <si>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</si>
  <si>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</si>
  <si>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</si>
  <si>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</si>
  <si>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</si>
  <si>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</si>
  <si>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</si>
  <si>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</si>
  <si>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</si>
  <si>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</si>
  <si>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</si>
  <si>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</si>
  <si>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</si>
  <si>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</si>
  <si>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</si>
  <si>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</si>
  <si>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</si>
  <si>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</si>
  <si>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</si>
  <si>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</si>
  <si>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</si>
  <si>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</si>
  <si>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</si>
  <si>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</si>
  <si>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</si>
  <si>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</si>
  <si>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</si>
  <si>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</si>
  <si>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</si>
  <si>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</si>
  <si>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</si>
  <si>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</si>
  <si>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</si>
  <si>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</si>
  <si>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</si>
  <si>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</si>
  <si>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</si>
  <si>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</si>
  <si>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</si>
  <si>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</si>
  <si>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</si>
  <si>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</si>
  <si>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</si>
  <si>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</si>
  <si>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</si>
  <si>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</si>
  <si>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</si>
  <si>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</si>
  <si>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</si>
  <si>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</si>
  <si>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</si>
  <si>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</si>
  <si>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</si>
  <si>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</si>
  <si>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</si>
  <si>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</si>
  <si>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</si>
  <si>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</si>
  <si>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</si>
  <si>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</si>
  <si>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</si>
  <si>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</si>
  <si>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</si>
  <si>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</si>
  <si>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</si>
  <si>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</si>
  <si>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</si>
  <si>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</si>
  <si>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</si>
  <si>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</si>
  <si>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</si>
  <si>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</si>
  <si>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</si>
  <si>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</si>
  <si>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</si>
  <si>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</si>
  <si>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</si>
  <si>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</si>
  <si>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</si>
  <si>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</si>
  <si>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</si>
  <si>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</si>
  <si>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</si>
  <si>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</si>
  <si>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</si>
  <si>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</si>
  <si>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</si>
  <si>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</si>
  <si>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</si>
  <si>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</si>
  <si>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</si>
  <si>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</si>
  <si>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</si>
  <si>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</si>
  <si>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</si>
  <si>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</si>
  <si>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</si>
  <si>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</si>
  <si>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</si>
  <si>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</si>
  <si>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</si>
  <si>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</si>
  <si>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</si>
  <si>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</si>
  <si>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</si>
  <si>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</si>
  <si>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</si>
  <si>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</si>
  <si>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</si>
  <si>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</si>
  <si>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</si>
  <si>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</si>
  <si>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</si>
  <si>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</si>
  <si>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</si>
  <si>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</si>
  <si>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</si>
  <si>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</si>
  <si>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</si>
  <si>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</si>
  <si>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</si>
  <si>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</si>
  <si>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</si>
  <si>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</si>
  <si>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</si>
  <si>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</si>
  <si>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</si>
  <si>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</si>
  <si>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</si>
  <si>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</si>
  <si>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</si>
  <si>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</si>
  <si>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</si>
  <si>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</si>
  <si>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</si>
  <si>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</si>
  <si>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</si>
  <si>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</si>
  <si>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</si>
  <si>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</si>
  <si>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</si>
  <si>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</si>
  <si>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</si>
  <si>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</si>
  <si>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</si>
  <si>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</si>
  <si>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</si>
  <si>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</si>
  <si>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</si>
  <si>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</si>
  <si>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</si>
  <si>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</si>
  <si>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</si>
  <si>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</si>
  <si>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</si>
  <si>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</si>
  <si>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</si>
  <si>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</si>
  <si>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</si>
  <si>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</si>
  <si>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</si>
  <si>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</si>
  <si>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</si>
  <si>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</si>
  <si>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</si>
  <si>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</si>
  <si>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</si>
  <si>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&lt; Nom pour autre secteur &gt;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</si>
  <si>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</si>
  <si>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</si>
  <si>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</si>
  <si>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</si>
  <si>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</si>
  <si>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</si>
  <si>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</si>
  <si>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</si>
  <si>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</si>
  <si>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</si>
  <si>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</si>
  <si>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</si>
  <si>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Burkina faso</t>
  </si>
  <si>
    <t>Fathi Mabrouk</t>
  </si>
  <si>
    <t>Oui, divulgation systématique</t>
  </si>
  <si>
    <t>N/A</t>
  </si>
  <si>
    <t>Section 4.2 du Rapport ITIE 2020</t>
  </si>
  <si>
    <t>Section 4.3.1 &amp; 4.3.2 du Rapport ITIE 2020</t>
  </si>
  <si>
    <t>Section 4.4 du Rapport ITIE 2020</t>
  </si>
  <si>
    <t>Section 4.4.5 du Rapport ITIE 2020</t>
  </si>
  <si>
    <t>Non applicable</t>
  </si>
  <si>
    <t>Section 4.5 du Rapport ITIE 2020</t>
  </si>
  <si>
    <t>Section 4.7 et Annexe 3 du Rapport ITIE 2020</t>
  </si>
  <si>
    <t>Section 4.7 du Rapport ITIE 2020</t>
  </si>
  <si>
    <t>http://sepb.gov.bf/#</t>
  </si>
  <si>
    <t>Section 4.6 du Rapport ITIE 2020</t>
  </si>
  <si>
    <t>Section 4.8 du Rapport ITIE 2020</t>
  </si>
  <si>
    <t>Section 1.3.1 du Rapport ITIE 2020</t>
  </si>
  <si>
    <t>Section 4.9.2 du Rapport ITIE 2020</t>
  </si>
  <si>
    <t>Section 4.9.6 du Rapport ITIE 2019</t>
  </si>
  <si>
    <t>Section 4.9.7 du Rapport ITIE 2019</t>
  </si>
  <si>
    <t>Section 4.9.10 du Rapport ITIE 2020</t>
  </si>
  <si>
    <t>www.cour-comptes.gov.bf/</t>
  </si>
  <si>
    <t>Section 4.10.2 du Rapport ITIE 2020</t>
  </si>
  <si>
    <t>Section 4.10.1.2  &amp; 4.10.2 du Rapport ITIE 2020</t>
  </si>
  <si>
    <t>Section 4.10.6.2 du Rapport ITIE 2020</t>
  </si>
  <si>
    <t>Section 4.11.1 du Rapport ITIE 2020</t>
  </si>
  <si>
    <t>Section 4.11.2 du Rapport ITIE 2020</t>
  </si>
  <si>
    <t>Section 4.11.5 du Rapport ITIE 2020</t>
  </si>
  <si>
    <t>Section 4.11.6 du Rapport ITIE 2020</t>
  </si>
  <si>
    <t>Direction Générale du Trésor et de la Comptabilité Publique (DGTCP)</t>
  </si>
  <si>
    <t xml:space="preserve">Direction Générale des Douanes (DGD) </t>
  </si>
  <si>
    <t>Direction Générale des Impôts (DGI)</t>
  </si>
  <si>
    <t>Autres bénéficiaires (paiements sociaux)</t>
  </si>
  <si>
    <t>Agence Nationale d’Encadrement des Exploitations Minières Artisanales et Semi-mécanisées (ANEEMAS)</t>
  </si>
  <si>
    <t>Office National de Sécurisation des Sites Miniers (ONASSIM)</t>
  </si>
  <si>
    <t>Agence nationale des évaluations environnementales (ANEVE)</t>
  </si>
  <si>
    <t>Société d'Exploitation des Phosphates du Burkina (SEPB)</t>
  </si>
  <si>
    <t xml:space="preserve">Bureau des Mines et de la Géologie du Burkina (BUMIGEB) </t>
  </si>
  <si>
    <t>ESSAKANE SA</t>
  </si>
  <si>
    <t>BISSA GOLD  SA</t>
  </si>
  <si>
    <t>SEMAFO BURKINA FASO SA</t>
  </si>
  <si>
    <t>GRYPHON MINERALS BURKINA FASO SARL</t>
  </si>
  <si>
    <t>HOUNDE GOLD OPERATION  SA</t>
  </si>
  <si>
    <t>RIVERSTONE KARMA SA</t>
  </si>
  <si>
    <t>SEMAFO BOUNGOU SA</t>
  </si>
  <si>
    <t>BURKINA MINING COMPANY SA (BMC)</t>
  </si>
  <si>
    <t>ROXGOLD SANU   SA</t>
  </si>
  <si>
    <t>SOMITA SA</t>
  </si>
  <si>
    <t>NANTOU MINING BURKINA FASO SA</t>
  </si>
  <si>
    <t>NETIANA MINING COMPANY(NMC)</t>
  </si>
  <si>
    <t>WAHGNION GOLD OPERATIONS SA</t>
  </si>
  <si>
    <t>BOUERE-DOHOUN GOLD OPERATION SA</t>
  </si>
  <si>
    <t>Société des Mines de Sanbrado</t>
  </si>
  <si>
    <t>NORDGOLD SAMTENGA SA</t>
  </si>
  <si>
    <t>Privée</t>
  </si>
  <si>
    <t>00030276N</t>
  </si>
  <si>
    <t>00009763S</t>
  </si>
  <si>
    <t>00014729V</t>
  </si>
  <si>
    <t>00064526S</t>
  </si>
  <si>
    <t>00037904A</t>
  </si>
  <si>
    <t>00079626A</t>
  </si>
  <si>
    <t>00006204X</t>
  </si>
  <si>
    <t>00060700 T</t>
  </si>
  <si>
    <t>00007047V</t>
  </si>
  <si>
    <t>00010790T</t>
  </si>
  <si>
    <t>00084771R</t>
  </si>
  <si>
    <t>00055782Y</t>
  </si>
  <si>
    <t>00082719S</t>
  </si>
  <si>
    <t>00082751 B</t>
  </si>
  <si>
    <t>00122010 K</t>
  </si>
  <si>
    <t>00143751E</t>
  </si>
  <si>
    <t>00016079H</t>
  </si>
  <si>
    <t>Or</t>
  </si>
  <si>
    <t>Zinc</t>
  </si>
  <si>
    <t>Phosphate</t>
  </si>
  <si>
    <t>https://www.iamgold.com/English/home/default.aspx</t>
  </si>
  <si>
    <t>https://www.nordgold.com/operations/production/bissa/</t>
  </si>
  <si>
    <t>https://www.semafo.com/home/default.aspx</t>
  </si>
  <si>
    <t>Indisponible</t>
  </si>
  <si>
    <t>https://www.roxgold.com/home/default.aspx</t>
  </si>
  <si>
    <t>https://www.zonebourse.com/cours/action/TREVALI-MINING-CORPORATIO-6714470/societe/</t>
  </si>
  <si>
    <t>https://avesoro.com/corporate/structure/</t>
  </si>
  <si>
    <t>https://www.zonebourse.com/cours/action/TERANGA-GOLD-CORPORATION-6864864/societe/</t>
  </si>
  <si>
    <t>https://www.westafricanresources.com/</t>
  </si>
  <si>
    <t>http://sepb.gov.bf/</t>
  </si>
  <si>
    <t>BISSA GOLD</t>
  </si>
  <si>
    <t>SEMAFO Burkina</t>
  </si>
  <si>
    <t>Hounde Gold Operation</t>
  </si>
  <si>
    <t>Riverstone Karma</t>
  </si>
  <si>
    <t xml:space="preserve">SEMAFO Boungou </t>
  </si>
  <si>
    <t>Burkina Mining Company</t>
  </si>
  <si>
    <t xml:space="preserve">Roxgold Sanu SA </t>
  </si>
  <si>
    <t>SOMITA</t>
  </si>
  <si>
    <t>WAHGNION GOLD OP SA</t>
  </si>
  <si>
    <t>NORDGOLD SAMTENGA</t>
  </si>
  <si>
    <t>SOMISA</t>
  </si>
  <si>
    <t>BOUERE-DOHOUN</t>
  </si>
  <si>
    <t>Bissa Gold SA</t>
  </si>
  <si>
    <t xml:space="preserve">SEMAFO </t>
  </si>
  <si>
    <t>Hounde Gold</t>
  </si>
  <si>
    <t>SEMAFO Boungou</t>
  </si>
  <si>
    <t>Yaramoko</t>
  </si>
  <si>
    <t>SAMTENGA</t>
  </si>
  <si>
    <t>SANBRADO</t>
  </si>
  <si>
    <t>Bouéré</t>
  </si>
  <si>
    <t>Nc</t>
  </si>
  <si>
    <t>Comptoirs d’or</t>
  </si>
  <si>
    <t>N/a</t>
  </si>
  <si>
    <t>Nantou Mining</t>
  </si>
  <si>
    <t>Reo/kyon</t>
  </si>
  <si>
    <t>AFRIC CARRIERES</t>
  </si>
  <si>
    <t>COGEB INTERNATIONAL</t>
  </si>
  <si>
    <t xml:space="preserve">COMATRAP </t>
  </si>
  <si>
    <t>ENTREPRISE KANAZOE SALIFOU(EKS)</t>
  </si>
  <si>
    <t>GLOBEX CONSTRUCTION</t>
  </si>
  <si>
    <t>KANAZOE ET FRERES</t>
  </si>
  <si>
    <t>SOGEA-SATOM</t>
  </si>
  <si>
    <t>SOROUBAT-BF</t>
  </si>
  <si>
    <t>EBOMAF SA</t>
  </si>
  <si>
    <t>SONAF</t>
  </si>
  <si>
    <t>EX.CAF SUARL</t>
  </si>
  <si>
    <t>Kompiga</t>
  </si>
  <si>
    <t>Poussougziga</t>
  </si>
  <si>
    <t>Sogosagasso</t>
  </si>
  <si>
    <t>Comatrap Nord-Est</t>
  </si>
  <si>
    <t>Samsongo</t>
  </si>
  <si>
    <t>Gonsé</t>
  </si>
  <si>
    <t>Manegsombo</t>
  </si>
  <si>
    <t>Sadaba</t>
  </si>
  <si>
    <t>Tiabila</t>
  </si>
  <si>
    <t>Bebtenga</t>
  </si>
  <si>
    <t>Manéga</t>
  </si>
  <si>
    <t>Koassa</t>
  </si>
  <si>
    <t>CIMAF</t>
  </si>
  <si>
    <t>CIMBURKINA</t>
  </si>
  <si>
    <t>COVEMI</t>
  </si>
  <si>
    <t>FISA</t>
  </si>
  <si>
    <t>Souroukoudinga1</t>
  </si>
  <si>
    <t>Dandé</t>
  </si>
  <si>
    <t>Tiara</t>
  </si>
  <si>
    <t>Dande 2</t>
  </si>
  <si>
    <t>Dioungoko</t>
  </si>
  <si>
    <t>Souroukoudinga Sud</t>
  </si>
  <si>
    <t>Koro</t>
  </si>
  <si>
    <t>GROUPE QUEBEC AFRIQUE</t>
  </si>
  <si>
    <t>Gaughin</t>
  </si>
  <si>
    <t>Napalga-Salagui</t>
  </si>
  <si>
    <t>SEPB</t>
  </si>
  <si>
    <t>Société d'Exploitation des Phosphates du Burkina</t>
  </si>
  <si>
    <t>10 000,000,00</t>
  </si>
  <si>
    <t>Droits de Douane et taxes assimilées</t>
  </si>
  <si>
    <t>Pénalités</t>
  </si>
  <si>
    <t>Impôt sur les Sociétés (IS)</t>
  </si>
  <si>
    <t>Impôt Unique sur les Traitements et Salaires (IUTS)</t>
  </si>
  <si>
    <t>Acomptes Provisionnels sur IS (AP - IS)</t>
  </si>
  <si>
    <t>Taxe sur la Valeur Ajoutée (TVA)</t>
  </si>
  <si>
    <t>Retenue à la source intérieur (RET / INT)</t>
  </si>
  <si>
    <t>Retenue à la source extérieur (RET / EXT)</t>
  </si>
  <si>
    <t>Taxe Patronale d'Apprentissage (TPA)</t>
  </si>
  <si>
    <t>Retenue de l’impôt sur Revenu Foncier (RET / IRF)</t>
  </si>
  <si>
    <t>Minimum Forfaitaire de Perception (MFP)</t>
  </si>
  <si>
    <t>Impôt sur les Revenus Fonciers (IRF)</t>
  </si>
  <si>
    <t xml:space="preserve">Contribution des patentes </t>
  </si>
  <si>
    <t>Taxe spécifique sur les revenus de transactions de titres miniers</t>
  </si>
  <si>
    <t>Droit d'enregistemeent (DE)</t>
  </si>
  <si>
    <t>Redevances proportionnelles (Royalties)</t>
  </si>
  <si>
    <t>Dividendes</t>
  </si>
  <si>
    <t>Droits Fixes</t>
  </si>
  <si>
    <t>Frais de dossier</t>
  </si>
  <si>
    <t xml:space="preserve">Vente d'or saisi BNAF </t>
  </si>
  <si>
    <t xml:space="preserve">Amendes/BNAF </t>
  </si>
  <si>
    <t xml:space="preserve">Contribution au Fonds Minier de Développement Local (1%) </t>
  </si>
  <si>
    <t xml:space="preserve">Frais de prestation ONASSIM </t>
  </si>
  <si>
    <t>Frais de prestation BUMIGEB</t>
  </si>
  <si>
    <t>Versements au Fonds de réhabilitation et de fermeture des mines</t>
  </si>
  <si>
    <t>Frais de prestation BUNEE</t>
  </si>
  <si>
    <t>Company name</t>
  </si>
  <si>
    <t>Revenue stream name</t>
  </si>
  <si>
    <t>Government entity</t>
  </si>
  <si>
    <t>Revenue value</t>
  </si>
  <si>
    <t>Currency</t>
  </si>
  <si>
    <t>Taxes superficiaires</t>
  </si>
  <si>
    <t>Impôt sur le Revenu des capitaux mobiliers (IRCM)</t>
  </si>
  <si>
    <t>Paiements sociaux obligatoires</t>
  </si>
  <si>
    <t>Paiements sociaux volontaires</t>
  </si>
  <si>
    <t xml:space="preserve">La contribution financière en matière d’eau (CFE). </t>
  </si>
  <si>
    <t>Produits des ventes d’or</t>
  </si>
  <si>
    <t>Taxe de bien de mainmorte (TBMM) / Taxe Foncière sur les Sociétés (TFS)</t>
  </si>
  <si>
    <t>Taxe sur les plus-values de cession de titres miniers (TPVM)</t>
  </si>
  <si>
    <t xml:space="preserve">Produits de vente de phosphate </t>
  </si>
  <si>
    <t>Taxe à l'exportation d’or</t>
  </si>
  <si>
    <t>Remboursements de crédit de TVA (remboursement effectif)</t>
  </si>
  <si>
    <t>Kg</t>
  </si>
  <si>
    <t>Fonds d'Intervention pour l'Environnement (FIE)</t>
  </si>
  <si>
    <t>Autres bénéficiaires</t>
  </si>
  <si>
    <t>Paiements sociaux</t>
  </si>
  <si>
    <t>Essakane (Oudalan)</t>
  </si>
  <si>
    <t xml:space="preserve">ACACIA BURKINA FASO EXPLORATION </t>
  </si>
  <si>
    <t xml:space="preserve">AFRICAN MINING SERVICES BURKINA FASO </t>
  </si>
  <si>
    <t xml:space="preserve">AFRICAN UNDERGROUND MINING SERVICES BURKINA FASO </t>
  </si>
  <si>
    <t xml:space="preserve">ALBOURY RESOURCES </t>
  </si>
  <si>
    <t xml:space="preserve">AMPELLA MINING </t>
  </si>
  <si>
    <t xml:space="preserve">AMPELLA RESOURCES BURKINA BURKINA FASO </t>
  </si>
  <si>
    <t xml:space="preserve">BIRIM GOLDFIELD LTD BURKINA </t>
  </si>
  <si>
    <t xml:space="preserve">BIRIMIAN RESOURCES </t>
  </si>
  <si>
    <t xml:space="preserve">BOSS GOLD SARL </t>
  </si>
  <si>
    <t xml:space="preserve">BURKINA FASO GOLD </t>
  </si>
  <si>
    <t xml:space="preserve">BURKINA FASO GOLD EXPLORATION </t>
  </si>
  <si>
    <t xml:space="preserve">BURKINA GEOSERVICES </t>
  </si>
  <si>
    <t xml:space="preserve">BYRNECUT BURKINA FASO </t>
  </si>
  <si>
    <t xml:space="preserve">C M T P BURKINA FASO </t>
  </si>
  <si>
    <t xml:space="preserve">CARRIERE GENERALE DU BURKINA </t>
  </si>
  <si>
    <t xml:space="preserve">CHERIFA HOLDING </t>
  </si>
  <si>
    <t xml:space="preserve">COMPAGNIE VILLAGEOISE D'EXPLOITATION MINIERE </t>
  </si>
  <si>
    <t xml:space="preserve">ELOHIM GOLD CORPORATION </t>
  </si>
  <si>
    <t xml:space="preserve">ER BURKINA EXPLORATION </t>
  </si>
  <si>
    <t xml:space="preserve">FARAFINA RESSOURCES </t>
  </si>
  <si>
    <t xml:space="preserve">GAOUA MINERALS </t>
  </si>
  <si>
    <t xml:space="preserve">GENERALE DE MINES ET CARRIERES </t>
  </si>
  <si>
    <t>GEP Mines</t>
  </si>
  <si>
    <t xml:space="preserve">GOLDEN STAR  EXPLORATION BURKINA </t>
  </si>
  <si>
    <t xml:space="preserve">GROUPE EAU ET INGENIERIE SOCIALE (GEIS) </t>
  </si>
  <si>
    <t xml:space="preserve">GROUPE SORGA INTERNATIONALE </t>
  </si>
  <si>
    <t>HIBRASMA BONKOUNGOU</t>
  </si>
  <si>
    <t xml:space="preserve">HIDDEN RESOURCES </t>
  </si>
  <si>
    <t xml:space="preserve">HIGH RIVER GOLD MINES WA LTD </t>
  </si>
  <si>
    <t>HUSSEIN ASSAF</t>
  </si>
  <si>
    <t xml:space="preserve">JILBEY BURKINA SARL </t>
  </si>
  <si>
    <t xml:space="preserve">KAYA EXPLORATION SARL </t>
  </si>
  <si>
    <t xml:space="preserve">KIAKA GOLD </t>
  </si>
  <si>
    <t xml:space="preserve">KONKERA </t>
  </si>
  <si>
    <t xml:space="preserve">LIGUIDI HOLDCO </t>
  </si>
  <si>
    <t xml:space="preserve">MAKO GOLD </t>
  </si>
  <si>
    <t xml:space="preserve">MANA MINERAL SARF </t>
  </si>
  <si>
    <t xml:space="preserve">MANUFACTURE DES HUILES DU FASO, SOCIETE A RESPONSABILTE LIMITE </t>
  </si>
  <si>
    <t xml:space="preserve">MNG GOLD BURKINA </t>
  </si>
  <si>
    <t xml:space="preserve">MURRAY &amp; ROBERTS CEMENTATION </t>
  </si>
  <si>
    <t xml:space="preserve">NEMARO GOLD </t>
  </si>
  <si>
    <t xml:space="preserve">NEWA BURKINA SASU </t>
  </si>
  <si>
    <t xml:space="preserve">ORAFRIC </t>
  </si>
  <si>
    <t xml:space="preserve">OREZONE BOMBORE </t>
  </si>
  <si>
    <t xml:space="preserve">OREZONE.INC SARL </t>
  </si>
  <si>
    <t xml:space="preserve">ORKUN GROUP </t>
  </si>
  <si>
    <t xml:space="preserve">PARTENARIAT NATIONAL DE L'EAU DU BF </t>
  </si>
  <si>
    <t xml:space="preserve">PETITES OPERATIONS MINIERES </t>
  </si>
  <si>
    <t xml:space="preserve">PREDICTIVE DISCOVERY </t>
  </si>
  <si>
    <t xml:space="preserve">PROGNOZ BURKINA SARL </t>
  </si>
  <si>
    <t xml:space="preserve">PW  MINING  INTERNATIONAL  LIMITED BF </t>
  </si>
  <si>
    <t xml:space="preserve">RANDGOLD RESSOURCES BURKINA FASO </t>
  </si>
  <si>
    <t xml:space="preserve">RESSOURCES TANGAYEN </t>
  </si>
  <si>
    <t xml:space="preserve">RIVERSTONE RESOURCES INC </t>
  </si>
  <si>
    <t xml:space="preserve">ROXGOLD EXPLORATION </t>
  </si>
  <si>
    <t xml:space="preserve">SANU RESOURCES BURKINA </t>
  </si>
  <si>
    <t xml:space="preserve">SARAMA FASO </t>
  </si>
  <si>
    <t xml:space="preserve">SARAMA JV MINING </t>
  </si>
  <si>
    <t xml:space="preserve">Sarama Mining Burkina </t>
  </si>
  <si>
    <t xml:space="preserve">SEMS EXPLORATION BURKINA FASO </t>
  </si>
  <si>
    <t xml:space="preserve">SOCIETE DE TRANSPORT ET D'EXPLOITATION MINIÈRE </t>
  </si>
  <si>
    <t xml:space="preserve">SOCIETE DES MINES DU FASO </t>
  </si>
  <si>
    <t xml:space="preserve">SOMIXIA GROUP </t>
  </si>
  <si>
    <t xml:space="preserve">SONTAY MINERALS RESEARCH &amp; SERVICES,INC </t>
  </si>
  <si>
    <t xml:space="preserve">SWA </t>
  </si>
  <si>
    <t xml:space="preserve">TANLOUKA </t>
  </si>
  <si>
    <t xml:space="preserve">TRADECOM INDUSTRIES </t>
  </si>
  <si>
    <t xml:space="preserve">VOLTA PROPERTIES </t>
  </si>
  <si>
    <t xml:space="preserve">WENTWORTH GOLD </t>
  </si>
  <si>
    <t xml:space="preserve">WEST AFRICAN RESSOURCES DEVELOPPEMENT </t>
  </si>
  <si>
    <t xml:space="preserve">WURA RESSOURCES PTY LTD </t>
  </si>
  <si>
    <t>Agence de l'eau</t>
  </si>
  <si>
    <t>Bissa (Bam)</t>
  </si>
  <si>
    <t>Nogbele Sud
Dierisso
 Nianka
Zeguedougou</t>
  </si>
  <si>
    <t>TAPARKO</t>
  </si>
  <si>
    <t>Rapport annuel de la BCEAO 2020_0.pdf</t>
  </si>
  <si>
    <t>Section 4.10.1 du Rapport ITIE 2020</t>
  </si>
  <si>
    <t>956 834 708 Taxes superficiaires
45 831 852 081 FMDL</t>
  </si>
  <si>
    <t>973 406 545 Taxes superficiaires
45 831 852 081 FMDL</t>
  </si>
  <si>
    <t>Autres bénéficiaires (Paiements sociaux)</t>
  </si>
  <si>
    <t>ENERTEAM (Ex BDO Tunisie Consutling)</t>
  </si>
  <si>
    <t>f.mabrouk@enerteam.tn</t>
  </si>
  <si>
    <t>Enerteam (Ex BDO Tunisie Consulting)</t>
  </si>
  <si>
    <t>https://itie-bf.bf/rapports-itie-integrals/</t>
  </si>
  <si>
    <t>http://portail.itie.gov.bf/search/type/dataset</t>
  </si>
  <si>
    <t>https://www.cadastreminier.bf/emc</t>
  </si>
  <si>
    <t>outstanding royalites</t>
  </si>
  <si>
    <t>Total govt rev</t>
  </si>
  <si>
    <t>Section 4.8.4 du Rapport ITIE 2020, y inclut par projet</t>
  </si>
  <si>
    <t>Section 4.8.3 du Rapport ITIE 2020, y inclut par projet</t>
  </si>
  <si>
    <t>Section 4.9.4 du Rapport ITIE 2020</t>
  </si>
  <si>
    <t>Section 4.9.3 du Rapport ITIE 2020</t>
  </si>
  <si>
    <t>Section 4.9.5 du Rapport ITIE 2020</t>
  </si>
  <si>
    <t>Section  4.6.3.4 du Rapport ITIE 2020</t>
  </si>
  <si>
    <t>https://www.iamgold.com/English/investors/financials/default.aspx</t>
  </si>
  <si>
    <t>https://itie-bf.bf/conventions-minieres/</t>
  </si>
  <si>
    <t>Identifiant Financier Unique (IFU)</t>
  </si>
  <si>
    <t>Direction Generale des Impots (DGI) &amp; Direction Generale des Douanes (DGD)</t>
  </si>
  <si>
    <t>Ces flux de revenus ont été exclus du tableau ci-dessus car ils représentent des paiements faits au nom des employés, non des entreprises.</t>
  </si>
  <si>
    <t>Les paiements sociaux ou volontaires ne font pas partie des paiments au gouvernement</t>
  </si>
  <si>
    <t>Les paiements sociaux ont été exlclus car ils ne constituent pas à proprement parler de paiements au gouvernement</t>
  </si>
  <si>
    <t>ANEEMAS ventes or:</t>
  </si>
  <si>
    <t>Les ventes d'or de l'ANEEMAS à AFFINOR ne saurait constituer un revenu du gouvernement, étant donné que l'argent est emprunté à AFFINOR</t>
  </si>
  <si>
    <t>0,81%</t>
  </si>
  <si>
    <t>Collectés par les agences publiques et Entreprises d'Etat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</si>
</sst>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6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188FBB"/>
      </top>
      <bottom style="thin">
        <color rgb="FF188FBB"/>
      </bottom>
      <diagonal/>
    </border>
    <border>
      <left/>
      <right/>
      <top style="medium">
        <color rgb="FF188FBB"/>
      </top>
      <bottom/>
      <diagonal/>
    </border>
    <border>
      <left/>
      <right/>
      <top style="thin">
        <color rgb="FF188FBB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4" fillId="0" borderId="0"/>
    <xf numFmtId="164" fontId="1" fillId="0" borderId="0" applyFont="0" applyFill="0" applyBorder="0" applyAlignment="0" applyProtection="0"/>
    <xf numFmtId="0" fontId="75" fillId="0" borderId="0"/>
    <xf numFmtId="0" fontId="4" fillId="0" borderId="0" applyNumberFormat="0" applyFill="0" applyBorder="0" applyAlignment="0" applyProtection="0"/>
  </cellStyleXfs>
  <cellXfs count="397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167" fontId="50" fillId="0" borderId="29" xfId="6" applyNumberFormat="1" applyFont="1" applyFill="1" applyBorder="1" applyAlignment="1">
      <alignment vertical="center" wrapText="1"/>
    </xf>
    <xf numFmtId="0" fontId="50" fillId="0" borderId="29" xfId="3" applyFont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4" fontId="42" fillId="0" borderId="0" xfId="1" applyFont="1"/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164" fontId="58" fillId="0" borderId="17" xfId="1" applyFont="1" applyBorder="1"/>
    <xf numFmtId="0" fontId="58" fillId="0" borderId="17" xfId="0" applyFont="1" applyBorder="1"/>
    <xf numFmtId="164" fontId="42" fillId="0" borderId="0" xfId="0" applyNumberFormat="1" applyFont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4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42" fillId="0" borderId="44" xfId="0" applyFont="1" applyBorder="1"/>
    <xf numFmtId="43" fontId="42" fillId="0" borderId="0" xfId="0" applyNumberFormat="1" applyFont="1"/>
    <xf numFmtId="0" fontId="58" fillId="0" borderId="0" xfId="0" applyFont="1"/>
    <xf numFmtId="164" fontId="58" fillId="0" borderId="0" xfId="1" applyFont="1" applyBorder="1"/>
    <xf numFmtId="0" fontId="70" fillId="8" borderId="6" xfId="3" applyFont="1" applyFill="1" applyBorder="1" applyAlignment="1">
      <alignment vertical="center"/>
    </xf>
    <xf numFmtId="3" fontId="50" fillId="8" borderId="28" xfId="3" applyNumberFormat="1" applyFont="1" applyFill="1" applyBorder="1" applyAlignment="1">
      <alignment vertical="center" wrapText="1"/>
    </xf>
    <xf numFmtId="0" fontId="4" fillId="8" borderId="28" xfId="2" applyFill="1" applyBorder="1" applyAlignment="1">
      <alignment vertical="center" wrapText="1"/>
    </xf>
    <xf numFmtId="3" fontId="4" fillId="8" borderId="28" xfId="2" applyNumberFormat="1" applyFill="1" applyBorder="1" applyAlignment="1">
      <alignment vertical="center" wrapText="1"/>
    </xf>
    <xf numFmtId="4" fontId="50" fillId="8" borderId="28" xfId="3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50" fillId="0" borderId="34" xfId="3" applyFont="1" applyBorder="1" applyAlignment="1">
      <alignment horizontal="left" vertical="center" indent="1"/>
    </xf>
    <xf numFmtId="0" fontId="25" fillId="0" borderId="45" xfId="3" applyFont="1" applyBorder="1" applyAlignment="1">
      <alignment horizontal="left" vertical="center"/>
    </xf>
    <xf numFmtId="168" fontId="4" fillId="11" borderId="46" xfId="2" applyNumberFormat="1" applyFill="1" applyBorder="1" applyAlignment="1">
      <alignment horizontal="left" vertical="center"/>
    </xf>
    <xf numFmtId="168" fontId="4" fillId="0" borderId="47" xfId="2" applyNumberFormat="1" applyBorder="1" applyAlignment="1">
      <alignment horizontal="left" vertical="center"/>
    </xf>
    <xf numFmtId="168" fontId="25" fillId="11" borderId="47" xfId="1" applyNumberFormat="1" applyFont="1" applyFill="1" applyBorder="1" applyAlignment="1">
      <alignment horizontal="left" vertical="center"/>
    </xf>
    <xf numFmtId="168" fontId="4" fillId="11" borderId="47" xfId="2" applyNumberFormat="1" applyFill="1" applyBorder="1" applyAlignment="1">
      <alignment horizontal="left" vertical="center"/>
    </xf>
    <xf numFmtId="168" fontId="25" fillId="0" borderId="47" xfId="1" applyNumberFormat="1" applyFont="1" applyBorder="1" applyAlignment="1">
      <alignment horizontal="left" vertical="center"/>
    </xf>
    <xf numFmtId="168" fontId="4" fillId="7" borderId="47" xfId="2" applyNumberFormat="1" applyFill="1" applyBorder="1" applyAlignment="1">
      <alignment horizontal="left" vertical="center"/>
    </xf>
    <xf numFmtId="168" fontId="4" fillId="0" borderId="45" xfId="2" applyNumberFormat="1" applyBorder="1" applyAlignment="1">
      <alignment horizontal="left" vertical="center"/>
    </xf>
    <xf numFmtId="168" fontId="25" fillId="0" borderId="47" xfId="1" applyNumberFormat="1" applyFont="1" applyFill="1" applyBorder="1" applyAlignment="1">
      <alignment horizontal="left" vertical="center"/>
    </xf>
    <xf numFmtId="4" fontId="25" fillId="0" borderId="0" xfId="3" applyNumberFormat="1" applyFont="1" applyAlignment="1">
      <alignment vertical="center"/>
    </xf>
    <xf numFmtId="4" fontId="10" fillId="0" borderId="0" xfId="3" applyNumberFormat="1" applyFont="1" applyAlignment="1">
      <alignment vertical="center"/>
    </xf>
    <xf numFmtId="0" fontId="25" fillId="0" borderId="0" xfId="3" applyFont="1" applyAlignment="1">
      <alignment horizontal="right" vertical="center"/>
    </xf>
    <xf numFmtId="0" fontId="43" fillId="2" borderId="0" xfId="3" applyFont="1" applyFill="1" applyAlignment="1">
      <alignment vertical="center"/>
    </xf>
    <xf numFmtId="0" fontId="61" fillId="2" borderId="41" xfId="3" applyFont="1" applyFill="1" applyBorder="1" applyAlignment="1">
      <alignment horizontal="left" vertical="center"/>
    </xf>
    <xf numFmtId="164" fontId="61" fillId="2" borderId="41" xfId="8" applyFont="1" applyFill="1" applyBorder="1" applyAlignment="1">
      <alignment horizontal="left" vertical="center"/>
    </xf>
    <xf numFmtId="0" fontId="42" fillId="0" borderId="0" xfId="0" applyFont="1" applyAlignment="1">
      <alignment vertical="center"/>
    </xf>
    <xf numFmtId="0" fontId="43" fillId="5" borderId="1" xfId="3" applyFont="1" applyFill="1" applyBorder="1" applyAlignment="1">
      <alignment horizontal="left" vertical="center"/>
    </xf>
    <xf numFmtId="0" fontId="43" fillId="5" borderId="0" xfId="3" applyFont="1" applyFill="1" applyAlignment="1">
      <alignment horizontal="left" vertical="center"/>
    </xf>
    <xf numFmtId="164" fontId="42" fillId="5" borderId="0" xfId="1" applyFont="1" applyFill="1" applyBorder="1"/>
    <xf numFmtId="164" fontId="42" fillId="5" borderId="23" xfId="1" applyFont="1" applyFill="1" applyBorder="1"/>
    <xf numFmtId="164" fontId="43" fillId="2" borderId="41" xfId="1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16" fillId="5" borderId="19" xfId="2" applyFont="1" applyFill="1" applyBorder="1" applyAlignment="1"/>
    <xf numFmtId="0" fontId="28" fillId="2" borderId="25" xfId="2" applyFont="1" applyFill="1" applyBorder="1" applyAlignment="1"/>
    <xf numFmtId="0" fontId="16" fillId="5" borderId="24" xfId="2" applyFont="1" applyFill="1" applyBorder="1" applyAlignment="1"/>
    <xf numFmtId="0" fontId="11" fillId="0" borderId="10" xfId="3" applyFont="1" applyBorder="1" applyAlignment="1" applyProtection="1">
      <alignment horizontal="left" vertical="center" indent="2"/>
      <protection locked="0"/>
    </xf>
    <xf numFmtId="0" fontId="4" fillId="0" borderId="0" xfId="2"/>
    <xf numFmtId="0" fontId="53" fillId="7" borderId="29" xfId="2" applyFont="1" applyFill="1" applyBorder="1" applyAlignment="1">
      <alignment horizontal="left" vertical="center" wrapText="1" indent="3"/>
    </xf>
    <xf numFmtId="0" fontId="42" fillId="6" borderId="28" xfId="3" applyFont="1" applyFill="1" applyBorder="1" applyAlignment="1">
      <alignment horizontal="left" vertical="center" wrapText="1"/>
    </xf>
    <xf numFmtId="168" fontId="50" fillId="8" borderId="28" xfId="1" applyNumberFormat="1" applyFont="1" applyFill="1" applyBorder="1" applyAlignment="1">
      <alignment vertical="center" wrapText="1"/>
    </xf>
    <xf numFmtId="164" fontId="12" fillId="0" borderId="3" xfId="3" applyNumberFormat="1" applyFont="1" applyBorder="1" applyAlignment="1">
      <alignment vertical="center"/>
    </xf>
    <xf numFmtId="0" fontId="25" fillId="0" borderId="0" xfId="3" applyFont="1" applyAlignment="1">
      <alignment horizontal="left" vertical="center"/>
    </xf>
    <xf numFmtId="0" fontId="4" fillId="8" borderId="6" xfId="2" applyFill="1" applyBorder="1" applyAlignment="1">
      <alignment vertical="center"/>
    </xf>
    <xf numFmtId="0" fontId="69" fillId="0" borderId="0" xfId="9" applyFont="1"/>
    <xf numFmtId="164" fontId="69" fillId="0" borderId="0" xfId="1" applyFont="1"/>
    <xf numFmtId="164" fontId="43" fillId="2" borderId="0" xfId="1" applyFont="1" applyFill="1" applyAlignment="1">
      <alignment vertical="center"/>
    </xf>
    <xf numFmtId="0" fontId="4" fillId="8" borderId="23" xfId="2" applyFill="1" applyBorder="1" applyAlignment="1">
      <alignment vertical="center"/>
    </xf>
    <xf numFmtId="0" fontId="4" fillId="8" borderId="23" xfId="2" applyFill="1" applyBorder="1" applyAlignment="1">
      <alignment vertical="center" wrapText="1"/>
    </xf>
    <xf numFmtId="14" fontId="10" fillId="8" borderId="0" xfId="3" applyNumberFormat="1" applyFont="1" applyFill="1" applyAlignment="1">
      <alignment horizontal="right" vertical="center"/>
    </xf>
    <xf numFmtId="168" fontId="4" fillId="11" borderId="0" xfId="2" applyNumberFormat="1" applyFill="1" applyBorder="1" applyAlignment="1">
      <alignment horizontal="left" vertical="center"/>
    </xf>
    <xf numFmtId="168" fontId="4" fillId="0" borderId="0" xfId="2" applyNumberFormat="1" applyBorder="1" applyAlignment="1">
      <alignment horizontal="left" vertical="center"/>
    </xf>
    <xf numFmtId="0" fontId="50" fillId="8" borderId="28" xfId="3" applyFont="1" applyFill="1" applyBorder="1" applyAlignment="1" applyProtection="1">
      <alignment vertical="center" wrapText="1"/>
      <protection locked="0"/>
    </xf>
    <xf numFmtId="43" fontId="10" fillId="0" borderId="0" xfId="3" applyNumberFormat="1" applyFont="1" applyAlignment="1">
      <alignment horizontal="left" vertical="center"/>
    </xf>
    <xf numFmtId="3" fontId="50" fillId="8" borderId="28" xfId="3" applyNumberFormat="1" applyFont="1" applyFill="1" applyBorder="1" applyAlignment="1">
      <alignment vertical="center" wrapText="1"/>
    </xf>
    <xf numFmtId="0" fontId="25" fillId="0" borderId="0" xfId="3" applyFont="1" applyAlignment="1">
      <alignment horizontal="left" vertical="center"/>
    </xf>
    <xf numFmtId="9" fontId="42" fillId="0" borderId="0" xfId="6" applyFont="1"/>
    <xf numFmtId="0" fontId="43" fillId="2" borderId="0" xfId="3" applyFont="1" applyFill="1" applyBorder="1" applyAlignment="1">
      <alignment horizontal="left" vertical="center"/>
    </xf>
    <xf numFmtId="168" fontId="43" fillId="2" borderId="0" xfId="1" applyNumberFormat="1" applyFont="1" applyFill="1" applyAlignment="1">
      <alignment vertical="center"/>
    </xf>
    <xf numFmtId="10" fontId="43" fillId="2" borderId="0" xfId="6" applyNumberFormat="1" applyFont="1" applyFill="1" applyBorder="1" applyAlignment="1">
      <alignment horizontal="left"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3" fontId="50" fillId="8" borderId="28" xfId="3" applyNumberFormat="1" applyFont="1" applyFill="1" applyBorder="1" applyAlignment="1">
      <alignment vertical="center" wrapText="1"/>
    </xf>
    <xf numFmtId="0" fontId="50" fillId="8" borderId="28" xfId="3" applyFont="1" applyFill="1" applyBorder="1" applyAlignment="1">
      <alignment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/>
    <xf numFmtId="0" fontId="66" fillId="2" borderId="0" xfId="2" applyFont="1" applyFill="1"/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11">
    <cellStyle name="Comma" xfId="1" builtinId="3"/>
    <cellStyle name="Comma 2" xfId="8" xr:uid="{D2B23822-E8E4-4269-BE98-140CCDB2B0EA}"/>
    <cellStyle name="Explanatory Text" xfId="5" builtinId="53"/>
    <cellStyle name="Hyperlink" xfId="2" builtinId="8"/>
    <cellStyle name="Hyperlink 2" xfId="4" xr:uid="{00000000-0005-0000-0000-000001000000}"/>
    <cellStyle name="Hyperlink 3" xfId="10" xr:uid="{3536FE85-D961-411B-86C0-A9013198A26B}"/>
    <cellStyle name="Normal" xfId="0" builtinId="0"/>
    <cellStyle name="Normal 2" xfId="3" xr:uid="{00000000-0005-0000-0000-000004000000}"/>
    <cellStyle name="Normal 3" xfId="9" xr:uid="{E81E6430-2237-4F41-BCFA-D878F2C98486}"/>
    <cellStyle name="Normal 5" xfId="7" xr:uid="{52422154-24A0-4621-9E7D-948344B5E07F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4" formatCode="_ * #,##0.00_ ;_ * \-#,##0.0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color theme="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0.5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186427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9400" y="1054667"/>
          <a:ext cx="1412875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6412" y="0"/>
          <a:ext cx="1435847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7813" y="0"/>
          <a:ext cx="16089312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9601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9176" y="0"/>
          <a:ext cx="20267706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27</xdr:row>
      <xdr:rowOff>212910</xdr:rowOff>
    </xdr:from>
    <xdr:to>
      <xdr:col>14</xdr:col>
      <xdr:colOff>9787</xdr:colOff>
      <xdr:row>70</xdr:row>
      <xdr:rowOff>155760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9:I56" totalsRowShown="0" headerRowDxfId="101" dataDxfId="100" tableBorderDxfId="99" headerRowCellStyle="Normal 2">
  <autoFilter ref="B39:I56" xr:uid="{00000000-0009-0000-0100-000009000000}"/>
  <sortState xmlns:xlrd2="http://schemas.microsoft.com/office/spreadsheetml/2017/richdata2" ref="B40:I56">
    <sortCondition descending="1" ref="I39:I56"/>
  </sortState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1" totalsRowShown="0" headerRowDxfId="90" dataDxfId="89" tableBorderDxfId="88" headerRowCellStyle="Normal 2">
  <autoFilter ref="B20:E31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9:J108" totalsRowShown="0" headerRowDxfId="83" dataDxfId="82" tableBorderDxfId="81" headerRowCellStyle="Normal 2">
  <autoFilter ref="B59:J108" xr:uid="{00000000-0009-0000-0100-00000E000000}"/>
  <sortState xmlns:xlrd2="http://schemas.microsoft.com/office/spreadsheetml/2017/richdata2" ref="B60:J108">
    <sortCondition ref="B59:B108"/>
  </sortState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3" totalsRowShown="0" headerRowDxfId="71" dataDxfId="70">
  <autoFilter ref="B21:K53" xr:uid="{00000000-0009-0000-0100-000006000000}"/>
  <sortState xmlns:xlrd2="http://schemas.microsoft.com/office/spreadsheetml/2017/richdata2" ref="B22:K53">
    <sortCondition ref="H21:H53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 dataCellStyle="Normal 2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15" totalsRowShown="0" headerRowDxfId="59" dataDxfId="58">
  <autoFilter ref="B14:N215" xr:uid="{00000000-0009-0000-0100-00000A000000}"/>
  <sortState xmlns:xlrd2="http://schemas.microsoft.com/office/spreadsheetml/2017/richdata2" ref="B15:N215">
    <sortCondition descending="1" ref="J14:J215"/>
  </sortState>
  <tableColumns count="13">
    <tableColumn id="7" xr3:uid="{00000000-0010-0000-0400-000007000000}" name="Secteur" dataDxfId="57"/>
    <tableColumn id="1" xr3:uid="{00000000-0010-0000-0400-000001000000}" name="Entreprise" dataDxfId="56" dataCellStyle="Normal 3"/>
    <tableColumn id="3" xr3:uid="{00000000-0010-0000-0400-000003000000}" name="Entité de l’État" dataDxfId="55" dataCellStyle="Normal 3"/>
    <tableColumn id="4" xr3:uid="{00000000-0010-0000-0400-000004000000}" name="Nom du paiement" dataDxfId="54" dataCellStyle="Normal 3"/>
    <tableColumn id="5" xr3:uid="{00000000-0010-0000-0400-000005000000}" name="Perçu par projet (O/N)" dataDxfId="53" dataCellStyle="Normal 3"/>
    <tableColumn id="6" xr3:uid="{00000000-0010-0000-0400-000006000000}" name="Déclaré par projet (O/N)" dataDxfId="52" dataCellStyle="Normal 3"/>
    <tableColumn id="2" xr3:uid="{00000000-0010-0000-0400-000002000000}" name="Nom du projet" dataDxfId="51" dataCellStyle="Normal 3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>
      <calculatedColumnFormula>EXACT(VLOOKUP(Table10[[#This Row],[Entreprise]],Companies[Nom complet de l’entreprise],1,FALSE),Table10[[#This Row],[Entreprise]])</calculatedColumnFormula>
    </tableColumn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bceao.int/sites/default/files/2021-05/Rapport%20annuel%20de%20la%20BCEAO%202020_0.pdf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f.mabrouk@enerteam.tn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://portail.itie.gov.bf/search/type/dataset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://portail.itie.gov.bf/search/type/dataset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itie-bf.bf/rapports-itie-integrals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drawing" Target="../drawings/drawing3.xm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cadastreminier.bf/emc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://www.cour-comptes.gov.bf/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://sepb.gov.bf/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oxgold.com/home/default.aspx" TargetMode="External"/><Relationship Id="rId13" Type="http://schemas.openxmlformats.org/officeDocument/2006/relationships/hyperlink" Target="https://www.westafricanresources.com/" TargetMode="External"/><Relationship Id="rId1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hyperlink" Target="https://www.semafo.com/home/default.aspx" TargetMode="External"/><Relationship Id="rId12" Type="http://schemas.openxmlformats.org/officeDocument/2006/relationships/hyperlink" Target="https://www.zonebourse.com/cours/action/TERANGA-GOLD-CORPORATION-6864864/societe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drawing" Target="../drawings/drawing4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nordgold.com/operations/production/bissa/" TargetMode="External"/><Relationship Id="rId11" Type="http://schemas.openxmlformats.org/officeDocument/2006/relationships/hyperlink" Target="https://avesoro.com/corporate/structure/" TargetMode="External"/><Relationship Id="rId5" Type="http://schemas.openxmlformats.org/officeDocument/2006/relationships/hyperlink" Target="https://www.iamgold.com/English/home/default.aspx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s://www.zonebourse.com/cours/action/TREVALI-MINING-CORPORATIO-6714470/societe/" TargetMode="External"/><Relationship Id="rId19" Type="http://schemas.openxmlformats.org/officeDocument/2006/relationships/table" Target="../tables/table3.xm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semafo.com/home/default.aspx" TargetMode="External"/><Relationship Id="rId14" Type="http://schemas.openxmlformats.org/officeDocument/2006/relationships/hyperlink" Target="http://sepb.gov.bf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pays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fr/document/exigences-norme-itie-2016" TargetMode="External"/><Relationship Id="rId6" Type="http://schemas.openxmlformats.org/officeDocument/2006/relationships/hyperlink" Target="https://eiti.org/document/standard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document/modele-donnees-resumees-iti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43" zoomScale="70" zoomScaleNormal="70" workbookViewId="0">
      <selection activeCell="G65" sqref="G65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7265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2137</v>
      </c>
      <c r="F4" s="245"/>
      <c r="G4" s="336">
        <v>44886</v>
      </c>
    </row>
    <row r="5" spans="3:7" ht="16" x14ac:dyDescent="0.35"/>
    <row r="6" spans="3:7" ht="27" customHeight="1" x14ac:dyDescent="0.35"/>
    <row r="7" spans="3:7" ht="0.4" customHeight="1" x14ac:dyDescent="0.35"/>
    <row r="8" spans="3:7" ht="19.89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2138</v>
      </c>
      <c r="D10" s="18"/>
      <c r="E10" s="18"/>
      <c r="F10" s="16"/>
      <c r="G10" s="16"/>
    </row>
    <row r="11" spans="3:7" ht="16" x14ac:dyDescent="0.35">
      <c r="C11" s="19" t="s">
        <v>2368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2525</v>
      </c>
      <c r="D13" s="15"/>
      <c r="E13" s="15"/>
      <c r="F13" s="16"/>
      <c r="G13" s="16"/>
    </row>
    <row r="14" spans="3:7" ht="16" x14ac:dyDescent="0.35">
      <c r="C14" s="351" t="s">
        <v>2139</v>
      </c>
      <c r="D14" s="351"/>
      <c r="E14" s="351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2140</v>
      </c>
      <c r="D16" s="24"/>
      <c r="E16" s="24"/>
      <c r="F16" s="16"/>
      <c r="G16" s="16"/>
    </row>
    <row r="17" spans="3:7" ht="16" x14ac:dyDescent="0.35">
      <c r="C17" s="25" t="s">
        <v>2141</v>
      </c>
      <c r="D17" s="24"/>
      <c r="E17" s="24"/>
      <c r="F17" s="16"/>
      <c r="G17" s="16"/>
    </row>
    <row r="18" spans="3:7" ht="16" x14ac:dyDescent="0.35">
      <c r="C18" s="25" t="s">
        <v>2142</v>
      </c>
      <c r="D18" s="24"/>
      <c r="E18" s="24"/>
      <c r="F18" s="16"/>
      <c r="G18" s="16"/>
    </row>
    <row r="19" spans="3:7" ht="16" x14ac:dyDescent="0.35">
      <c r="C19" s="359" t="s">
        <v>2143</v>
      </c>
      <c r="D19" s="359"/>
      <c r="E19" s="359"/>
      <c r="F19" s="16"/>
      <c r="G19" s="16"/>
    </row>
    <row r="20" spans="3:7" ht="32.15" customHeight="1" x14ac:dyDescent="0.35">
      <c r="C20" s="350" t="s">
        <v>2144</v>
      </c>
      <c r="D20" s="350"/>
      <c r="E20" s="350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2145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2146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2147</v>
      </c>
      <c r="D27" s="18"/>
      <c r="E27" s="18"/>
      <c r="F27" s="16"/>
      <c r="G27" s="16"/>
    </row>
    <row r="28" spans="3:7" ht="16" x14ac:dyDescent="0.35">
      <c r="C28" s="31" t="s">
        <v>2148</v>
      </c>
      <c r="D28" s="18"/>
      <c r="E28" s="18"/>
      <c r="F28" s="16"/>
      <c r="G28" s="16"/>
    </row>
    <row r="29" spans="3:7" ht="16" x14ac:dyDescent="0.35">
      <c r="C29" s="31" t="s">
        <v>2149</v>
      </c>
      <c r="D29" s="18"/>
      <c r="E29" s="18"/>
      <c r="F29" s="16"/>
      <c r="G29" s="16"/>
    </row>
    <row r="30" spans="3:7" ht="16" x14ac:dyDescent="0.35">
      <c r="C30" s="31" t="s">
        <v>2150</v>
      </c>
      <c r="D30" s="18"/>
      <c r="E30" s="18"/>
      <c r="F30" s="16"/>
      <c r="G30" s="16"/>
    </row>
    <row r="31" spans="3:7" ht="16" x14ac:dyDescent="0.35">
      <c r="C31" s="31" t="s">
        <v>2151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52" t="s">
        <v>2062</v>
      </c>
      <c r="D33" s="352"/>
      <c r="E33" s="32" t="s">
        <v>2103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46" t="s">
        <v>2369</v>
      </c>
      <c r="E35" s="37" t="s">
        <v>2152</v>
      </c>
      <c r="G35" s="38" t="s">
        <v>2153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2063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2154</v>
      </c>
      <c r="D40" s="44"/>
      <c r="E40" s="45" t="s">
        <v>2155</v>
      </c>
      <c r="F40" s="46"/>
      <c r="G40" s="47"/>
    </row>
    <row r="41" spans="3:7" ht="43.5" customHeight="1" x14ac:dyDescent="0.35">
      <c r="C41" s="48" t="s">
        <v>2156</v>
      </c>
      <c r="D41" s="44"/>
      <c r="E41" s="49" t="s">
        <v>2157</v>
      </c>
      <c r="F41" s="50"/>
      <c r="G41" s="51"/>
    </row>
    <row r="42" spans="3:7" ht="45" customHeight="1" x14ac:dyDescent="0.35">
      <c r="C42" s="48" t="s">
        <v>2158</v>
      </c>
      <c r="D42" s="44"/>
      <c r="E42" s="355" t="s">
        <v>2159</v>
      </c>
      <c r="F42" s="356"/>
      <c r="G42" s="51"/>
    </row>
    <row r="43" spans="3:7" ht="30" customHeight="1" x14ac:dyDescent="0.35">
      <c r="C43" s="48" t="s">
        <v>2160</v>
      </c>
      <c r="D43" s="44"/>
      <c r="E43" s="49" t="s">
        <v>2161</v>
      </c>
      <c r="F43" s="50"/>
      <c r="G43" s="51"/>
    </row>
    <row r="44" spans="3:7" ht="48" customHeight="1" x14ac:dyDescent="0.35">
      <c r="C44" s="52" t="s">
        <v>2162</v>
      </c>
      <c r="D44" s="44"/>
      <c r="E44" s="357" t="s">
        <v>2163</v>
      </c>
      <c r="F44" s="358"/>
      <c r="G44" s="53"/>
    </row>
    <row r="45" spans="3:7" ht="9" customHeight="1" x14ac:dyDescent="0.35"/>
    <row r="46" spans="3:7" ht="17.25" customHeight="1" thickBot="1" x14ac:dyDescent="0.45">
      <c r="C46" s="353" t="s">
        <v>2164</v>
      </c>
      <c r="D46" s="353"/>
      <c r="E46" s="353"/>
      <c r="F46" s="353"/>
      <c r="G46" s="353"/>
    </row>
    <row r="47" spans="3:7" ht="24" customHeight="1" thickBot="1" x14ac:dyDescent="0.45">
      <c r="C47" s="354" t="s">
        <v>2165</v>
      </c>
      <c r="D47" s="354"/>
      <c r="E47" s="354"/>
      <c r="F47" s="354"/>
      <c r="G47" s="354"/>
    </row>
    <row r="48" spans="3:7" ht="19.5" customHeight="1" thickBot="1" x14ac:dyDescent="0.45">
      <c r="C48" s="353" t="s">
        <v>2166</v>
      </c>
      <c r="D48" s="353"/>
      <c r="E48" s="353"/>
      <c r="F48" s="353"/>
      <c r="G48" s="353"/>
    </row>
    <row r="49" spans="2:15" ht="18.75" customHeight="1" thickBot="1" x14ac:dyDescent="0.45">
      <c r="C49" s="347" t="s">
        <v>2167</v>
      </c>
      <c r="D49" s="347"/>
      <c r="E49" s="347"/>
      <c r="F49" s="347"/>
      <c r="G49" s="347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48" t="s">
        <v>2168</v>
      </c>
      <c r="D51" s="348"/>
      <c r="E51" s="348"/>
    </row>
    <row r="52" spans="2:15" ht="16" x14ac:dyDescent="0.35">
      <c r="C52" s="349" t="s">
        <v>2367</v>
      </c>
      <c r="D52" s="349"/>
      <c r="E52" s="349"/>
    </row>
    <row r="53" spans="2:15" ht="16" x14ac:dyDescent="0.35">
      <c r="B53" s="56" t="s">
        <v>2169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2170</v>
      </c>
      <c r="C55" s="61"/>
      <c r="E55" s="62"/>
    </row>
    <row r="56" spans="2:15" s="56" customFormat="1" ht="16" x14ac:dyDescent="0.35">
      <c r="B56" s="56" t="s">
        <v>2170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2171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2171</v>
      </c>
      <c r="C59" s="61"/>
      <c r="E59" s="58"/>
    </row>
    <row r="60" spans="2:15" ht="16" x14ac:dyDescent="0.35">
      <c r="B60" s="56" t="s">
        <v>2171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2171</v>
      </c>
      <c r="C61" s="61"/>
      <c r="E61" s="58"/>
      <c r="G61" s="64"/>
    </row>
    <row r="62" spans="2:15" ht="16" x14ac:dyDescent="0.35">
      <c r="B62" s="56" t="s">
        <v>2171</v>
      </c>
      <c r="C62" s="63"/>
      <c r="D62" s="56"/>
      <c r="E62" s="58"/>
      <c r="F62" s="56"/>
      <c r="G62" s="56"/>
    </row>
    <row r="63" spans="2:15" ht="16" x14ac:dyDescent="0.35">
      <c r="B63" s="56" t="s">
        <v>2171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2171</v>
      </c>
      <c r="C64" s="61"/>
      <c r="E64" s="58"/>
      <c r="G64" s="64"/>
    </row>
    <row r="65" spans="2:7" ht="16" x14ac:dyDescent="0.35">
      <c r="B65" s="56" t="s">
        <v>2171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2171</v>
      </c>
      <c r="C66" s="61"/>
      <c r="E66" s="62"/>
    </row>
    <row r="67" spans="2:7" s="56" customFormat="1" ht="16" x14ac:dyDescent="0.35">
      <c r="B67" s="56" t="s">
        <v>2171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2172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2172</v>
      </c>
      <c r="C70" s="65"/>
      <c r="E70" s="58"/>
    </row>
    <row r="71" spans="2:7" s="56" customFormat="1" ht="16" x14ac:dyDescent="0.35">
      <c r="B71" s="56" t="s">
        <v>2172</v>
      </c>
      <c r="C71" s="65"/>
      <c r="E71" s="58"/>
    </row>
    <row r="72" spans="2:7" ht="16" x14ac:dyDescent="0.35">
      <c r="B72" s="56" t="s">
        <v>2172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2172</v>
      </c>
      <c r="C73" s="65"/>
      <c r="E73" s="58"/>
    </row>
    <row r="74" spans="2:7" s="56" customFormat="1" ht="16" x14ac:dyDescent="0.35">
      <c r="B74" s="56" t="s">
        <v>2172</v>
      </c>
      <c r="C74" s="66"/>
      <c r="E74" s="58"/>
    </row>
    <row r="75" spans="2:7" ht="16" x14ac:dyDescent="0.35">
      <c r="B75" s="56" t="s">
        <v>2172</v>
      </c>
      <c r="C75" s="65"/>
      <c r="D75" s="56"/>
      <c r="E75" s="58"/>
      <c r="F75" s="56"/>
      <c r="G75" s="56"/>
    </row>
    <row r="76" spans="2:7" ht="16" x14ac:dyDescent="0.35">
      <c r="B76" s="56" t="s">
        <v>2172</v>
      </c>
      <c r="C76" s="65"/>
      <c r="D76" s="56"/>
      <c r="E76" s="58"/>
      <c r="F76" s="56"/>
      <c r="G76" s="56"/>
    </row>
    <row r="77" spans="2:7" ht="16" x14ac:dyDescent="0.35">
      <c r="B77" s="56" t="s">
        <v>2172</v>
      </c>
      <c r="C77" s="67"/>
      <c r="D77" s="56"/>
      <c r="E77" s="58"/>
      <c r="F77" s="56"/>
      <c r="G77" s="56"/>
    </row>
    <row r="78" spans="2:7" ht="16" x14ac:dyDescent="0.35">
      <c r="B78" s="56" t="s">
        <v>2172</v>
      </c>
      <c r="C78" s="65"/>
      <c r="D78" s="56"/>
      <c r="E78" s="68"/>
      <c r="F78" s="56"/>
      <c r="G78" s="56"/>
    </row>
    <row r="79" spans="2:7" ht="16" x14ac:dyDescent="0.35">
      <c r="B79" s="56" t="s">
        <v>2172</v>
      </c>
      <c r="C79" s="69"/>
      <c r="D79" s="56"/>
      <c r="E79" s="58"/>
      <c r="F79" s="56"/>
      <c r="G79" s="56"/>
    </row>
    <row r="80" spans="2:7" ht="16" x14ac:dyDescent="0.35">
      <c r="B80" s="56" t="s">
        <v>2172</v>
      </c>
      <c r="C80" s="65"/>
      <c r="D80" s="56"/>
      <c r="E80" s="58"/>
      <c r="F80" s="56"/>
      <c r="G80" s="56"/>
    </row>
    <row r="81" spans="2:7" ht="16" x14ac:dyDescent="0.35">
      <c r="B81" s="56" t="s">
        <v>2172</v>
      </c>
      <c r="C81" s="65"/>
      <c r="D81" s="56"/>
      <c r="E81" s="58"/>
      <c r="F81" s="56"/>
      <c r="G81" s="56"/>
    </row>
    <row r="82" spans="2:7" ht="16" x14ac:dyDescent="0.35">
      <c r="B82" s="56" t="s">
        <v>2172</v>
      </c>
      <c r="C82" s="65"/>
      <c r="D82" s="56"/>
      <c r="E82" s="58"/>
      <c r="F82" s="56"/>
      <c r="G82" s="56"/>
    </row>
    <row r="83" spans="2:7" ht="16" x14ac:dyDescent="0.35">
      <c r="B83" s="56" t="s">
        <v>2172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2173</v>
      </c>
      <c r="C90" s="61"/>
      <c r="D90" s="56"/>
      <c r="E90" s="58"/>
      <c r="F90" s="56"/>
      <c r="G90" s="56"/>
    </row>
    <row r="91" spans="2:7" ht="16" x14ac:dyDescent="0.35">
      <c r="B91" s="56" t="s">
        <v>2173</v>
      </c>
      <c r="C91" s="61"/>
      <c r="D91" s="56"/>
      <c r="E91" s="58"/>
      <c r="F91" s="56"/>
      <c r="G91" s="56"/>
    </row>
    <row r="92" spans="2:7" ht="16" x14ac:dyDescent="0.35">
      <c r="B92" s="56" t="s">
        <v>2173</v>
      </c>
      <c r="C92" s="61"/>
      <c r="D92" s="56"/>
      <c r="E92" s="58"/>
      <c r="F92" s="56"/>
      <c r="G92" s="56"/>
    </row>
    <row r="93" spans="2:7" ht="16" x14ac:dyDescent="0.35">
      <c r="B93" s="56" t="s">
        <v>2173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D19" zoomScale="85" zoomScaleNormal="85" workbookViewId="0">
      <selection activeCell="G23" sqref="G23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1796875" style="12" customWidth="1"/>
    <col min="4" max="4" width="2.7265625" style="12" customWidth="1"/>
    <col min="5" max="5" width="57.26953125" style="12" customWidth="1"/>
    <col min="6" max="6" width="2.7265625" style="12" customWidth="1"/>
    <col min="7" max="7" width="58.453125" style="12" customWidth="1"/>
    <col min="8" max="10" width="4" style="12"/>
    <col min="11" max="11" width="18.2695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6.149999999999999" hidden="1" customHeight="1" x14ac:dyDescent="0.35"/>
    <row r="2" spans="3:9" ht="16" hidden="1" x14ac:dyDescent="0.35"/>
    <row r="3" spans="3:9" ht="16" hidden="1" x14ac:dyDescent="0.35">
      <c r="E3" s="13"/>
      <c r="G3" s="13" t="s">
        <v>2174</v>
      </c>
    </row>
    <row r="4" spans="3:9" ht="16" hidden="1" x14ac:dyDescent="0.35">
      <c r="E4" s="13"/>
      <c r="G4" s="13">
        <f>Introduction!G4</f>
        <v>44886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2215</v>
      </c>
      <c r="D8" s="15"/>
      <c r="E8" s="15"/>
      <c r="F8" s="15"/>
      <c r="G8" s="15"/>
    </row>
    <row r="9" spans="3:9" ht="19.5" customHeight="1" x14ac:dyDescent="0.35">
      <c r="C9" s="73" t="s">
        <v>2175</v>
      </c>
      <c r="D9" s="74"/>
      <c r="E9" s="74"/>
      <c r="F9" s="74"/>
      <c r="G9" s="73"/>
    </row>
    <row r="10" spans="3:9" ht="30.65" customHeight="1" x14ac:dyDescent="0.35">
      <c r="C10" s="360" t="s">
        <v>2216</v>
      </c>
      <c r="D10" s="360"/>
      <c r="E10" s="360"/>
      <c r="F10" s="75"/>
      <c r="G10" s="362"/>
    </row>
    <row r="11" spans="3:9" ht="31.5" customHeight="1" x14ac:dyDescent="0.35">
      <c r="C11" s="361" t="s">
        <v>2104</v>
      </c>
      <c r="D11" s="361"/>
      <c r="E11" s="361"/>
      <c r="F11" s="75"/>
      <c r="G11" s="362"/>
    </row>
    <row r="12" spans="3:9" ht="14.65" customHeight="1" x14ac:dyDescent="0.35">
      <c r="C12" s="361" t="s">
        <v>2217</v>
      </c>
      <c r="D12" s="361"/>
      <c r="E12" s="361"/>
      <c r="F12" s="361"/>
      <c r="G12" s="362"/>
    </row>
    <row r="13" spans="3:9" ht="14.15" customHeight="1" x14ac:dyDescent="0.4">
      <c r="C13" s="76" t="s">
        <v>2218</v>
      </c>
      <c r="D13" s="76"/>
      <c r="E13" s="76"/>
      <c r="F13" s="76"/>
      <c r="G13" s="362"/>
      <c r="H13" s="77"/>
      <c r="I13" s="77"/>
    </row>
    <row r="14" spans="3:9" ht="16" x14ac:dyDescent="0.35">
      <c r="D14" s="78"/>
      <c r="E14" s="78"/>
    </row>
    <row r="15" spans="3:9" ht="32" x14ac:dyDescent="0.35">
      <c r="C15" s="246" t="s">
        <v>2369</v>
      </c>
      <c r="D15" s="33"/>
      <c r="E15" s="37" t="s">
        <v>2064</v>
      </c>
      <c r="F15" s="33"/>
      <c r="G15" s="79" t="s">
        <v>2153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2176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2177</v>
      </c>
      <c r="D18" s="86"/>
      <c r="E18" s="87" t="s">
        <v>2178</v>
      </c>
      <c r="F18" s="86"/>
      <c r="G18" s="88" t="s">
        <v>2179</v>
      </c>
    </row>
    <row r="19" spans="1:7" ht="16.5" thickBot="1" x14ac:dyDescent="0.4">
      <c r="B19" s="89"/>
      <c r="C19" s="90" t="s">
        <v>2169</v>
      </c>
      <c r="D19" s="82"/>
      <c r="E19" s="91"/>
      <c r="F19" s="82"/>
      <c r="G19" s="91"/>
    </row>
    <row r="20" spans="1:7" ht="16" x14ac:dyDescent="0.35">
      <c r="A20" s="56"/>
      <c r="B20" s="56" t="s">
        <v>2169</v>
      </c>
      <c r="C20" s="92" t="s">
        <v>2180</v>
      </c>
      <c r="D20" s="56"/>
      <c r="E20" s="247" t="s">
        <v>2540</v>
      </c>
      <c r="F20" s="56"/>
      <c r="G20" s="93"/>
    </row>
    <row r="21" spans="1:7" ht="16" x14ac:dyDescent="0.35">
      <c r="A21" s="56"/>
      <c r="B21" s="56" t="s">
        <v>2169</v>
      </c>
      <c r="C21" s="94" t="s">
        <v>2181</v>
      </c>
      <c r="D21" s="56"/>
      <c r="E21" s="95" t="str">
        <f>IFERROR(VLOOKUP($E$20,Table1_Country_codes_and_currencies[],3,FALSE),"")</f>
        <v>BFA</v>
      </c>
      <c r="F21" s="56"/>
      <c r="G21" s="93"/>
    </row>
    <row r="22" spans="1:7" ht="16" x14ac:dyDescent="0.35">
      <c r="B22" s="56" t="s">
        <v>2169</v>
      </c>
      <c r="C22" s="94" t="s">
        <v>2182</v>
      </c>
      <c r="D22" s="56"/>
      <c r="E22" s="95" t="str">
        <f>IFERROR(VLOOKUP($E$20,Table1_Country_codes_and_currencies[],7,FALSE),"")</f>
        <v>Franc CFA d’Afrique de l’Ouest</v>
      </c>
      <c r="F22" s="56"/>
      <c r="G22" s="93"/>
    </row>
    <row r="23" spans="1:7" ht="16.5" thickBot="1" x14ac:dyDescent="0.4">
      <c r="B23" s="56" t="s">
        <v>2169</v>
      </c>
      <c r="C23" s="96" t="s">
        <v>2183</v>
      </c>
      <c r="D23" s="97"/>
      <c r="E23" s="98" t="str">
        <f>IFERROR(VLOOKUP($E$20,Table1_Country_codes_and_currencies[],5,FALSE),"")</f>
        <v>XOF</v>
      </c>
      <c r="F23" s="97"/>
      <c r="G23" s="99"/>
    </row>
    <row r="24" spans="1:7" ht="16.5" thickBot="1" x14ac:dyDescent="0.4">
      <c r="B24" s="89"/>
      <c r="C24" s="90" t="s">
        <v>2170</v>
      </c>
      <c r="D24" s="82"/>
      <c r="E24" s="91"/>
      <c r="F24" s="82"/>
      <c r="G24" s="91"/>
    </row>
    <row r="25" spans="1:7" ht="16" x14ac:dyDescent="0.35">
      <c r="A25" s="56"/>
      <c r="B25" s="56" t="s">
        <v>2170</v>
      </c>
      <c r="C25" s="92" t="s">
        <v>2184</v>
      </c>
      <c r="D25" s="56"/>
      <c r="E25" s="248">
        <v>44166</v>
      </c>
      <c r="F25" s="56"/>
      <c r="G25" s="93"/>
    </row>
    <row r="26" spans="1:7" ht="16.5" thickBot="1" x14ac:dyDescent="0.4">
      <c r="A26" s="56"/>
      <c r="B26" s="56" t="s">
        <v>2170</v>
      </c>
      <c r="C26" s="323" t="s">
        <v>2185</v>
      </c>
      <c r="D26" s="97"/>
      <c r="E26" s="248">
        <v>44196</v>
      </c>
      <c r="F26" s="97"/>
      <c r="G26" s="99"/>
    </row>
    <row r="27" spans="1:7" ht="16.5" thickBot="1" x14ac:dyDescent="0.4">
      <c r="B27" s="89"/>
      <c r="C27" s="90" t="s">
        <v>2171</v>
      </c>
      <c r="D27" s="82"/>
      <c r="E27" s="100"/>
      <c r="F27" s="82"/>
      <c r="G27" s="91"/>
    </row>
    <row r="28" spans="1:7" ht="16" x14ac:dyDescent="0.35">
      <c r="B28" s="56" t="s">
        <v>2171</v>
      </c>
      <c r="C28" s="101" t="s">
        <v>2186</v>
      </c>
      <c r="D28" s="56"/>
      <c r="E28" s="247" t="s">
        <v>1468</v>
      </c>
      <c r="F28" s="56"/>
      <c r="G28" s="93"/>
    </row>
    <row r="29" spans="1:7" ht="16" x14ac:dyDescent="0.35">
      <c r="A29" s="56"/>
      <c r="B29" s="56" t="s">
        <v>2171</v>
      </c>
      <c r="C29" s="92" t="s">
        <v>2187</v>
      </c>
      <c r="D29" s="56"/>
      <c r="E29" s="249" t="s">
        <v>2818</v>
      </c>
      <c r="F29" s="56"/>
      <c r="G29" s="93"/>
    </row>
    <row r="30" spans="1:7" ht="16" x14ac:dyDescent="0.35">
      <c r="B30" s="56" t="s">
        <v>2171</v>
      </c>
      <c r="C30" s="92" t="s">
        <v>2188</v>
      </c>
      <c r="D30" s="56"/>
      <c r="E30" s="250">
        <v>44721</v>
      </c>
      <c r="F30" s="56"/>
      <c r="G30" s="93"/>
    </row>
    <row r="31" spans="1:7" ht="16" x14ac:dyDescent="0.35">
      <c r="A31" s="56"/>
      <c r="B31" s="56" t="s">
        <v>2171</v>
      </c>
      <c r="C31" s="92" t="s">
        <v>2189</v>
      </c>
      <c r="D31" s="56"/>
      <c r="E31" s="334" t="s">
        <v>2819</v>
      </c>
      <c r="F31" s="56"/>
      <c r="G31" s="93"/>
    </row>
    <row r="32" spans="1:7" ht="32" x14ac:dyDescent="0.35">
      <c r="B32" s="56" t="s">
        <v>2171</v>
      </c>
      <c r="C32" s="102" t="s">
        <v>2112</v>
      </c>
      <c r="D32" s="103"/>
      <c r="E32" s="249" t="s">
        <v>2526</v>
      </c>
      <c r="F32" s="103"/>
      <c r="G32" s="104"/>
    </row>
    <row r="33" spans="1:13" ht="16" x14ac:dyDescent="0.35">
      <c r="B33" s="56" t="s">
        <v>2171</v>
      </c>
      <c r="C33" s="92" t="s">
        <v>2190</v>
      </c>
      <c r="D33" s="56"/>
      <c r="E33" s="250" t="s">
        <v>2543</v>
      </c>
      <c r="F33" s="56"/>
      <c r="G33" s="105"/>
    </row>
    <row r="34" spans="1:13" ht="16" x14ac:dyDescent="0.35">
      <c r="A34" s="56"/>
      <c r="B34" s="56" t="s">
        <v>2171</v>
      </c>
      <c r="C34" s="92" t="s">
        <v>2191</v>
      </c>
      <c r="D34" s="56"/>
      <c r="E34" s="251" t="s">
        <v>2543</v>
      </c>
      <c r="F34" s="56"/>
      <c r="G34" s="105"/>
    </row>
    <row r="35" spans="1:13" ht="16" x14ac:dyDescent="0.35">
      <c r="B35" s="56" t="s">
        <v>2171</v>
      </c>
      <c r="C35" s="102" t="s">
        <v>2192</v>
      </c>
      <c r="D35" s="103"/>
      <c r="E35" s="249" t="s">
        <v>1468</v>
      </c>
      <c r="F35" s="106"/>
      <c r="G35" s="107"/>
    </row>
    <row r="36" spans="1:13" ht="16" x14ac:dyDescent="0.35">
      <c r="A36" s="56"/>
      <c r="B36" s="56" t="s">
        <v>2171</v>
      </c>
      <c r="C36" s="92" t="s">
        <v>2193</v>
      </c>
      <c r="D36" s="56"/>
      <c r="E36" s="250">
        <v>44917</v>
      </c>
      <c r="F36" s="56"/>
      <c r="G36" s="93"/>
    </row>
    <row r="37" spans="1:13" ht="16.5" thickBot="1" x14ac:dyDescent="0.4">
      <c r="A37" s="56"/>
      <c r="B37" s="56" t="s">
        <v>2171</v>
      </c>
      <c r="C37" s="92" t="s">
        <v>2194</v>
      </c>
      <c r="D37" s="108"/>
      <c r="E37" s="335" t="s">
        <v>2820</v>
      </c>
      <c r="F37" s="97"/>
      <c r="G37" s="109"/>
      <c r="H37" s="110"/>
      <c r="I37" s="110"/>
    </row>
    <row r="38" spans="1:13" ht="16.149999999999999" customHeight="1" thickBot="1" x14ac:dyDescent="0.4">
      <c r="C38" s="280" t="s">
        <v>2531</v>
      </c>
      <c r="D38" s="111"/>
      <c r="E38" s="58"/>
      <c r="F38" s="112"/>
      <c r="G38" s="64"/>
      <c r="H38" s="110"/>
      <c r="I38" s="110"/>
    </row>
    <row r="39" spans="1:13" ht="16" x14ac:dyDescent="0.35">
      <c r="A39" s="56"/>
      <c r="B39" s="59"/>
      <c r="C39" s="113" t="s">
        <v>2195</v>
      </c>
      <c r="D39" s="114"/>
      <c r="E39" s="252" t="s">
        <v>1488</v>
      </c>
      <c r="F39" s="110"/>
      <c r="G39" s="115"/>
      <c r="H39" s="110"/>
      <c r="I39" s="110"/>
    </row>
    <row r="40" spans="1:13" ht="16.5" thickBot="1" x14ac:dyDescent="0.4">
      <c r="B40" s="56" t="s">
        <v>2172</v>
      </c>
      <c r="C40" s="116" t="s">
        <v>2196</v>
      </c>
      <c r="D40" s="117"/>
      <c r="E40" s="335" t="s">
        <v>2820</v>
      </c>
      <c r="F40" s="118"/>
      <c r="G40" s="119"/>
      <c r="H40" s="110"/>
      <c r="I40" s="110"/>
    </row>
    <row r="41" spans="1:13" ht="18" customHeight="1" thickBot="1" x14ac:dyDescent="0.4">
      <c r="A41" s="56"/>
      <c r="B41" s="56" t="s">
        <v>2172</v>
      </c>
      <c r="C41" s="90" t="s">
        <v>2172</v>
      </c>
      <c r="D41" s="82"/>
      <c r="E41" s="120"/>
      <c r="F41" s="82"/>
      <c r="G41" s="120"/>
    </row>
    <row r="42" spans="1:13" ht="15.65" customHeight="1" x14ac:dyDescent="0.35">
      <c r="B42" s="56" t="s">
        <v>2172</v>
      </c>
      <c r="C42" s="94" t="s">
        <v>2197</v>
      </c>
      <c r="D42" s="56"/>
      <c r="E42" s="95"/>
      <c r="F42" s="56"/>
      <c r="G42" s="56"/>
    </row>
    <row r="43" spans="1:13" ht="16.5" customHeight="1" x14ac:dyDescent="0.35">
      <c r="A43" s="56"/>
      <c r="B43" s="56" t="s">
        <v>2172</v>
      </c>
      <c r="C43" s="121" t="s">
        <v>1487</v>
      </c>
      <c r="D43" s="56"/>
      <c r="E43" s="249" t="s">
        <v>1500</v>
      </c>
      <c r="F43" s="56"/>
      <c r="G43" s="105"/>
      <c r="H43" s="110"/>
      <c r="I43" s="110"/>
    </row>
    <row r="44" spans="1:13" ht="16.5" customHeight="1" x14ac:dyDescent="0.35">
      <c r="A44" s="56"/>
      <c r="B44" s="56" t="s">
        <v>2172</v>
      </c>
      <c r="C44" s="121" t="s">
        <v>1493</v>
      </c>
      <c r="D44" s="56"/>
      <c r="E44" s="249" t="s">
        <v>1500</v>
      </c>
      <c r="F44" s="56"/>
      <c r="G44" s="105"/>
      <c r="H44" s="110"/>
      <c r="I44" s="110"/>
    </row>
    <row r="45" spans="1:13" ht="15.65" customHeight="1" x14ac:dyDescent="0.35">
      <c r="B45" s="56" t="s">
        <v>2172</v>
      </c>
      <c r="C45" s="121" t="s">
        <v>2198</v>
      </c>
      <c r="D45" s="56"/>
      <c r="E45" s="249" t="s">
        <v>1468</v>
      </c>
      <c r="F45" s="56"/>
      <c r="G45" s="105"/>
      <c r="H45" s="110"/>
      <c r="I45" s="110"/>
    </row>
    <row r="46" spans="1:13" ht="18" customHeight="1" x14ac:dyDescent="0.35">
      <c r="B46" s="56" t="s">
        <v>2172</v>
      </c>
      <c r="C46" s="121" t="s">
        <v>2113</v>
      </c>
      <c r="D46" s="56"/>
      <c r="E46" s="249" t="s">
        <v>1500</v>
      </c>
      <c r="F46" s="56"/>
      <c r="G46" s="105"/>
      <c r="M46" s="12" t="s">
        <v>2823</v>
      </c>
    </row>
    <row r="47" spans="1:13" ht="16" x14ac:dyDescent="0.35">
      <c r="B47" s="56" t="s">
        <v>2172</v>
      </c>
      <c r="C47" s="296" t="s">
        <v>2199</v>
      </c>
      <c r="D47" s="56"/>
      <c r="E47" s="249" t="s">
        <v>2527</v>
      </c>
      <c r="F47" s="56"/>
      <c r="G47" s="105"/>
    </row>
    <row r="48" spans="1:13" ht="16" x14ac:dyDescent="0.35">
      <c r="B48" s="56" t="s">
        <v>2172</v>
      </c>
      <c r="C48" s="121" t="s">
        <v>2110</v>
      </c>
      <c r="D48" s="56"/>
      <c r="E48" s="249">
        <v>10</v>
      </c>
      <c r="F48" s="56"/>
      <c r="G48" s="105"/>
      <c r="H48" s="110"/>
      <c r="I48" s="110"/>
    </row>
    <row r="49" spans="1:15" ht="16" x14ac:dyDescent="0.35">
      <c r="B49" s="56" t="s">
        <v>2172</v>
      </c>
      <c r="C49" s="121" t="s">
        <v>2111</v>
      </c>
      <c r="D49" s="122"/>
      <c r="E49" s="249">
        <v>17</v>
      </c>
      <c r="F49" s="56"/>
      <c r="G49" s="123"/>
      <c r="H49" s="110"/>
      <c r="I49" s="110"/>
    </row>
    <row r="50" spans="1:15" ht="16" x14ac:dyDescent="0.35">
      <c r="B50" s="56" t="s">
        <v>2172</v>
      </c>
      <c r="C50" s="124" t="s">
        <v>2219</v>
      </c>
      <c r="D50" s="56"/>
      <c r="E50" s="253" t="s">
        <v>1172</v>
      </c>
      <c r="F50" s="103"/>
      <c r="G50" s="105"/>
      <c r="H50" s="110"/>
      <c r="I50" s="110"/>
      <c r="K50" s="12">
        <v>24300000000</v>
      </c>
      <c r="M50" s="12" t="s">
        <v>2822</v>
      </c>
    </row>
    <row r="51" spans="1:15" ht="16" x14ac:dyDescent="0.35">
      <c r="B51" s="56" t="s">
        <v>2172</v>
      </c>
      <c r="C51" s="125" t="s">
        <v>2201</v>
      </c>
      <c r="D51" s="56"/>
      <c r="E51" s="254">
        <v>574.71</v>
      </c>
      <c r="F51" s="56"/>
      <c r="G51" s="105"/>
      <c r="H51" s="110"/>
      <c r="I51" s="110"/>
      <c r="K51" s="340">
        <f>K50/E51</f>
        <v>42282194.498094685</v>
      </c>
      <c r="M51" s="12" t="s">
        <v>1464</v>
      </c>
    </row>
    <row r="52" spans="1:15" ht="16" x14ac:dyDescent="0.35">
      <c r="B52" s="56" t="s">
        <v>2172</v>
      </c>
      <c r="C52" s="126" t="s">
        <v>2109</v>
      </c>
      <c r="D52" s="127"/>
      <c r="E52" s="324" t="s">
        <v>2811</v>
      </c>
      <c r="F52" s="127"/>
      <c r="G52" s="105"/>
      <c r="H52" s="110"/>
      <c r="I52" s="110"/>
    </row>
    <row r="53" spans="1:15" s="84" customFormat="1" ht="25.5" customHeight="1" x14ac:dyDescent="0.35">
      <c r="A53" s="12"/>
      <c r="B53" s="56" t="s">
        <v>2172</v>
      </c>
      <c r="C53" s="128" t="s">
        <v>2220</v>
      </c>
      <c r="D53" s="56"/>
      <c r="E53" s="129"/>
      <c r="F53" s="56"/>
      <c r="G53" s="104"/>
      <c r="H53" s="12"/>
      <c r="I53" s="12"/>
    </row>
    <row r="54" spans="1:15" ht="15.65" customHeight="1" x14ac:dyDescent="0.35">
      <c r="B54" s="56" t="s">
        <v>2172</v>
      </c>
      <c r="C54" s="121" t="s">
        <v>2202</v>
      </c>
      <c r="D54" s="56"/>
      <c r="E54" s="249" t="s">
        <v>1468</v>
      </c>
      <c r="F54" s="56"/>
      <c r="G54" s="105"/>
    </row>
    <row r="55" spans="1:15" s="56" customFormat="1" ht="16" x14ac:dyDescent="0.35">
      <c r="A55" s="12"/>
      <c r="C55" s="121" t="s">
        <v>2203</v>
      </c>
      <c r="E55" s="249" t="s">
        <v>1468</v>
      </c>
      <c r="G55" s="105"/>
      <c r="H55" s="12"/>
      <c r="I55" s="12"/>
    </row>
    <row r="56" spans="1:15" s="56" customFormat="1" ht="15.65" customHeight="1" x14ac:dyDescent="0.35">
      <c r="A56" s="12"/>
      <c r="C56" s="121" t="s">
        <v>2204</v>
      </c>
      <c r="E56" s="249" t="s">
        <v>1468</v>
      </c>
      <c r="G56" s="105"/>
      <c r="H56" s="84"/>
      <c r="I56" s="84"/>
    </row>
    <row r="57" spans="1:15" ht="16.5" thickBot="1" x14ac:dyDescent="0.4">
      <c r="B57" s="56"/>
      <c r="C57" s="130" t="s">
        <v>2205</v>
      </c>
      <c r="D57" s="97"/>
      <c r="E57" s="249" t="s">
        <v>1468</v>
      </c>
      <c r="F57" s="97"/>
      <c r="G57" s="131"/>
    </row>
    <row r="58" spans="1:15" ht="16.5" thickBot="1" x14ac:dyDescent="0.4">
      <c r="B58" s="56"/>
      <c r="C58" s="132" t="s">
        <v>2206</v>
      </c>
      <c r="D58" s="133"/>
      <c r="E58" s="134">
        <f>SUM(E59:E62)</f>
        <v>1</v>
      </c>
      <c r="F58" s="133"/>
      <c r="G58" s="133"/>
      <c r="H58" s="56"/>
      <c r="I58" s="56"/>
    </row>
    <row r="59" spans="1:15" ht="16" x14ac:dyDescent="0.35">
      <c r="B59" s="56"/>
      <c r="C59" s="92" t="s">
        <v>2207</v>
      </c>
      <c r="D59" s="56"/>
      <c r="E59" s="135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5.5555555555555552E-2</v>
      </c>
      <c r="F59" s="56"/>
      <c r="G59" s="136" t="s">
        <v>2208</v>
      </c>
      <c r="H59" s="56"/>
      <c r="I59" s="56"/>
      <c r="K59" s="137"/>
    </row>
    <row r="60" spans="1:15" s="56" customFormat="1" ht="16" x14ac:dyDescent="0.35">
      <c r="B60" s="89"/>
      <c r="C60" s="92" t="s">
        <v>2209</v>
      </c>
      <c r="E60" s="135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0.7592592592592593</v>
      </c>
      <c r="G60" s="136" t="s">
        <v>2208</v>
      </c>
      <c r="H60" s="12"/>
      <c r="I60" s="12"/>
      <c r="K60" s="137"/>
    </row>
    <row r="61" spans="1:15" s="56" customFormat="1" ht="16" x14ac:dyDescent="0.35">
      <c r="A61" s="12"/>
      <c r="B61" s="56" t="s">
        <v>2173</v>
      </c>
      <c r="C61" s="92" t="s">
        <v>1495</v>
      </c>
      <c r="E61" s="135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0.16666666666666666</v>
      </c>
      <c r="G61" s="136" t="s">
        <v>2208</v>
      </c>
      <c r="H61" s="12"/>
      <c r="I61" s="12"/>
      <c r="K61" s="137"/>
    </row>
    <row r="62" spans="1:15" ht="15" customHeight="1" thickBot="1" x14ac:dyDescent="0.4">
      <c r="B62" s="56" t="s">
        <v>2173</v>
      </c>
      <c r="C62" s="92" t="s">
        <v>2210</v>
      </c>
      <c r="D62" s="56"/>
      <c r="E62" s="135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1.8518518518518517E-2</v>
      </c>
      <c r="F62" s="56"/>
      <c r="G62" s="136" t="s">
        <v>2208</v>
      </c>
      <c r="K62" s="137"/>
    </row>
    <row r="63" spans="1:15" ht="16.5" thickBot="1" x14ac:dyDescent="0.4">
      <c r="B63" s="56" t="s">
        <v>2173</v>
      </c>
      <c r="C63" s="138" t="s">
        <v>2211</v>
      </c>
      <c r="D63" s="139"/>
      <c r="E63" s="140"/>
      <c r="F63" s="139"/>
      <c r="G63" s="139"/>
      <c r="H63" s="56"/>
      <c r="I63" s="56"/>
      <c r="O63" s="56"/>
    </row>
    <row r="64" spans="1:15" s="56" customFormat="1" ht="16" x14ac:dyDescent="0.35">
      <c r="A64" s="12"/>
      <c r="B64" s="56" t="s">
        <v>2173</v>
      </c>
      <c r="C64" s="92" t="s">
        <v>2212</v>
      </c>
      <c r="E64" s="290" t="s">
        <v>2541</v>
      </c>
      <c r="G64" s="93"/>
    </row>
    <row r="65" spans="1:9" ht="16" x14ac:dyDescent="0.35">
      <c r="C65" s="92" t="s">
        <v>2213</v>
      </c>
      <c r="D65" s="56"/>
      <c r="E65" s="290" t="s">
        <v>2816</v>
      </c>
      <c r="F65" s="56"/>
      <c r="G65" s="93"/>
    </row>
    <row r="66" spans="1:9" ht="12.75" customHeight="1" x14ac:dyDescent="0.35">
      <c r="C66" s="92" t="s">
        <v>2214</v>
      </c>
      <c r="D66" s="56"/>
      <c r="E66" s="330" t="s">
        <v>2817</v>
      </c>
      <c r="F66" s="56"/>
      <c r="G66" s="93"/>
    </row>
    <row r="67" spans="1:9" ht="18.75" customHeight="1" thickBot="1" x14ac:dyDescent="0.4">
      <c r="C67" s="141"/>
      <c r="D67" s="97"/>
      <c r="E67" s="98"/>
      <c r="F67" s="97"/>
      <c r="G67" s="108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53" t="s">
        <v>2164</v>
      </c>
      <c r="D69" s="353"/>
      <c r="E69" s="353"/>
      <c r="F69" s="353"/>
      <c r="G69" s="353"/>
    </row>
    <row r="70" spans="1:9" ht="24" hidden="1" customHeight="1" thickBot="1" x14ac:dyDescent="0.45">
      <c r="C70" s="354" t="s">
        <v>2165</v>
      </c>
      <c r="D70" s="354"/>
      <c r="E70" s="354"/>
      <c r="F70" s="354"/>
      <c r="G70" s="354"/>
    </row>
    <row r="71" spans="1:9" ht="19.5" hidden="1" customHeight="1" thickBot="1" x14ac:dyDescent="0.45">
      <c r="C71" s="353" t="s">
        <v>2166</v>
      </c>
      <c r="D71" s="353"/>
      <c r="E71" s="353"/>
      <c r="F71" s="353"/>
      <c r="G71" s="353"/>
    </row>
    <row r="72" spans="1:9" ht="18.75" hidden="1" customHeight="1" thickBot="1" x14ac:dyDescent="0.45">
      <c r="C72" s="347" t="s">
        <v>2167</v>
      </c>
      <c r="D72" s="347"/>
      <c r="E72" s="347"/>
      <c r="F72" s="347"/>
      <c r="G72" s="347"/>
    </row>
    <row r="73" spans="1:9" ht="16.5" thickBot="1" x14ac:dyDescent="0.4">
      <c r="B73" s="56" t="s">
        <v>2172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2172</v>
      </c>
      <c r="C74" s="348" t="s">
        <v>2221</v>
      </c>
      <c r="D74" s="348"/>
      <c r="E74" s="348"/>
      <c r="F74" s="12"/>
      <c r="G74" s="12"/>
    </row>
    <row r="75" spans="1:9" s="56" customFormat="1" ht="16" x14ac:dyDescent="0.35">
      <c r="B75" s="56" t="s">
        <v>2172</v>
      </c>
      <c r="C75" s="349" t="s">
        <v>2367</v>
      </c>
      <c r="D75" s="349"/>
      <c r="E75" s="349"/>
      <c r="F75" s="12"/>
      <c r="G75" s="12"/>
    </row>
    <row r="76" spans="1:9" ht="16" x14ac:dyDescent="0.35">
      <c r="B76" s="56" t="s">
        <v>2172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2172</v>
      </c>
      <c r="C77" s="65"/>
      <c r="E77" s="58"/>
    </row>
    <row r="78" spans="1:9" s="56" customFormat="1" ht="16" x14ac:dyDescent="0.35">
      <c r="B78" s="56" t="s">
        <v>2172</v>
      </c>
      <c r="C78" s="65"/>
      <c r="E78" s="58"/>
    </row>
    <row r="79" spans="1:9" ht="16" x14ac:dyDescent="0.35">
      <c r="B79" s="56" t="s">
        <v>2172</v>
      </c>
      <c r="C79" s="65"/>
      <c r="D79" s="56"/>
      <c r="E79" s="58"/>
      <c r="F79" s="56"/>
      <c r="G79" s="56"/>
    </row>
    <row r="80" spans="1:9" ht="16" x14ac:dyDescent="0.35">
      <c r="B80" s="56" t="s">
        <v>2172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2172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2172</v>
      </c>
      <c r="C82" s="65"/>
      <c r="D82" s="56"/>
      <c r="E82" s="58"/>
      <c r="F82" s="56"/>
      <c r="G82" s="56"/>
    </row>
    <row r="83" spans="2:9" ht="16" x14ac:dyDescent="0.35">
      <c r="B83" s="56" t="s">
        <v>2172</v>
      </c>
      <c r="C83" s="65"/>
      <c r="D83" s="56"/>
      <c r="E83" s="58"/>
      <c r="F83" s="56"/>
      <c r="G83" s="56"/>
    </row>
    <row r="84" spans="2:9" ht="16" x14ac:dyDescent="0.35">
      <c r="B84" s="56" t="s">
        <v>2172</v>
      </c>
      <c r="C84" s="67"/>
      <c r="D84" s="56"/>
      <c r="E84" s="58"/>
      <c r="F84" s="56"/>
      <c r="G84" s="56"/>
    </row>
    <row r="85" spans="2:9" ht="16" x14ac:dyDescent="0.35">
      <c r="B85" s="56" t="s">
        <v>2172</v>
      </c>
      <c r="C85" s="65"/>
      <c r="D85" s="56"/>
      <c r="E85" s="68"/>
      <c r="F85" s="56"/>
      <c r="G85" s="56"/>
    </row>
    <row r="86" spans="2:9" ht="16" x14ac:dyDescent="0.35">
      <c r="B86" s="56" t="s">
        <v>2172</v>
      </c>
      <c r="C86" s="69"/>
      <c r="D86" s="56"/>
      <c r="E86" s="58"/>
      <c r="F86" s="56"/>
      <c r="G86" s="56"/>
    </row>
    <row r="87" spans="2:9" ht="16" x14ac:dyDescent="0.35">
      <c r="B87" s="56" t="s">
        <v>2172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2173</v>
      </c>
      <c r="C94" s="61"/>
      <c r="D94" s="56"/>
      <c r="E94" s="72"/>
      <c r="F94" s="56"/>
      <c r="G94" s="56"/>
    </row>
    <row r="95" spans="2:9" ht="16" x14ac:dyDescent="0.35">
      <c r="B95" s="56" t="s">
        <v>2173</v>
      </c>
      <c r="C95" s="61"/>
      <c r="D95" s="56"/>
      <c r="E95" s="72"/>
      <c r="F95" s="56"/>
      <c r="G95" s="56"/>
    </row>
    <row r="96" spans="2:9" ht="16" x14ac:dyDescent="0.35">
      <c r="B96" s="56" t="s">
        <v>2173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2173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63"/>
      <c r="D103" s="363"/>
      <c r="E103" s="363"/>
      <c r="F103" s="363"/>
      <c r="G103" s="363"/>
    </row>
    <row r="104" spans="2:7" ht="16" x14ac:dyDescent="0.35">
      <c r="C104" s="363"/>
      <c r="D104" s="363"/>
      <c r="E104" s="363"/>
      <c r="F104" s="363"/>
      <c r="G104" s="363"/>
    </row>
    <row r="105" spans="2:7" ht="18.75" customHeight="1" x14ac:dyDescent="0.35">
      <c r="C105" s="363"/>
      <c r="D105" s="363"/>
      <c r="E105" s="363"/>
      <c r="F105" s="363"/>
      <c r="G105" s="363"/>
    </row>
    <row r="106" spans="2:7" ht="16" x14ac:dyDescent="0.35">
      <c r="C106" s="363"/>
      <c r="D106" s="363"/>
      <c r="E106" s="363"/>
      <c r="F106" s="363"/>
      <c r="G106" s="363"/>
    </row>
    <row r="107" spans="2:7" ht="16" x14ac:dyDescent="0.35">
      <c r="C107" s="41"/>
      <c r="D107" s="41"/>
      <c r="E107" s="41"/>
      <c r="F107" s="41"/>
    </row>
    <row r="108" spans="2:7" ht="16" x14ac:dyDescent="0.35">
      <c r="C108" s="349"/>
      <c r="D108" s="349"/>
      <c r="E108" s="349"/>
    </row>
    <row r="109" spans="2:7" ht="16" x14ac:dyDescent="0.35">
      <c r="C109" s="349"/>
      <c r="D109" s="349"/>
      <c r="E109" s="349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92FF100D-1788-46FC-AC81-E872C4B18156}"/>
    <hyperlink ref="E52" r:id="rId13" display="https://www.bceao.int/sites/default/files/2021-05/Rapport annuel de la BCEAO 2020_0.pdf" xr:uid="{8CED8796-1C1D-4380-8E29-28D9E66C620D}"/>
    <hyperlink ref="E31" r:id="rId14" xr:uid="{6EDC8215-2333-4660-A59A-764EE15B4F0A}"/>
    <hyperlink ref="E37" r:id="rId15" xr:uid="{64646679-9FA0-44B8-A475-7225285E2306}"/>
    <hyperlink ref="E40" r:id="rId16" xr:uid="{690C22A3-95E3-4A7B-8C48-6904B7A08115}"/>
  </hyperlinks>
  <pageMargins left="0.25" right="0.25" top="0.75" bottom="0.75" header="0.3" footer="0.3"/>
  <pageSetup paperSize="8" fitToHeight="0" orientation="landscape" horizontalDpi="2400" verticalDpi="2400" r:id="rId17"/>
  <drawing r:id="rId18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34"/>
  <sheetViews>
    <sheetView showGridLines="0" tabSelected="1" topLeftCell="C148" zoomScale="80" zoomScaleNormal="80" workbookViewId="0">
      <selection activeCell="H155" sqref="H155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7265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2174</v>
      </c>
    </row>
    <row r="4" spans="2:8" ht="16" hidden="1" x14ac:dyDescent="0.35">
      <c r="H4" s="13">
        <f>Introduction!G4</f>
        <v>44886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2" t="s">
        <v>2222</v>
      </c>
      <c r="C8" s="74"/>
      <c r="D8" s="74"/>
      <c r="E8" s="74"/>
      <c r="F8" s="74"/>
      <c r="G8" s="74"/>
      <c r="H8" s="74"/>
    </row>
    <row r="9" spans="2:8" ht="20" x14ac:dyDescent="0.35">
      <c r="B9" s="73" t="s">
        <v>2175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62" t="s">
        <v>2065</v>
      </c>
      <c r="C10" s="362"/>
      <c r="D10" s="362"/>
      <c r="E10" s="362"/>
      <c r="F10" s="362"/>
      <c r="G10" s="362"/>
      <c r="H10" s="362"/>
    </row>
    <row r="11" spans="2:8" ht="52.15" customHeight="1" x14ac:dyDescent="0.35">
      <c r="B11" s="361" t="s">
        <v>2223</v>
      </c>
      <c r="C11" s="361"/>
      <c r="D11" s="361"/>
      <c r="E11" s="361"/>
      <c r="F11" s="362"/>
      <c r="G11" s="362"/>
      <c r="H11" s="362"/>
    </row>
    <row r="12" spans="2:8" ht="36.65" customHeight="1" x14ac:dyDescent="0.35">
      <c r="B12" s="361" t="s">
        <v>2224</v>
      </c>
      <c r="C12" s="361"/>
      <c r="D12" s="361"/>
      <c r="E12" s="361"/>
      <c r="F12" s="362"/>
      <c r="G12" s="362"/>
      <c r="H12" s="362"/>
    </row>
    <row r="13" spans="2:8" ht="39" customHeight="1" x14ac:dyDescent="0.35">
      <c r="B13" s="361" t="s">
        <v>2225</v>
      </c>
      <c r="C13" s="361"/>
      <c r="D13" s="361"/>
      <c r="E13" s="361"/>
      <c r="F13" s="362"/>
      <c r="G13" s="362"/>
      <c r="H13" s="362"/>
    </row>
    <row r="14" spans="2:8" ht="17.149999999999999" customHeight="1" x14ac:dyDescent="0.35">
      <c r="B14" s="361" t="s">
        <v>2226</v>
      </c>
      <c r="C14" s="361"/>
      <c r="D14" s="361"/>
      <c r="E14" s="361"/>
      <c r="F14" s="362"/>
      <c r="G14" s="362"/>
      <c r="H14" s="362"/>
    </row>
    <row r="15" spans="2:8" ht="15" customHeight="1" x14ac:dyDescent="0.4">
      <c r="B15" s="366" t="s">
        <v>2227</v>
      </c>
      <c r="C15" s="367"/>
      <c r="D15" s="367"/>
      <c r="E15" s="367"/>
      <c r="F15" s="367"/>
      <c r="G15" s="367"/>
      <c r="H15" s="367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46" t="s">
        <v>2369</v>
      </c>
      <c r="D17" s="143" t="s">
        <v>2066</v>
      </c>
      <c r="F17" s="144" t="s">
        <v>2228</v>
      </c>
      <c r="G17" s="56"/>
      <c r="H17" s="56"/>
    </row>
    <row r="18" spans="2:8" ht="16" x14ac:dyDescent="0.35"/>
    <row r="19" spans="2:8" ht="22.5" x14ac:dyDescent="0.35">
      <c r="B19" s="145" t="s">
        <v>2229</v>
      </c>
      <c r="D19" s="146"/>
      <c r="F19" s="146"/>
    </row>
    <row r="20" spans="2:8" ht="16" x14ac:dyDescent="0.35">
      <c r="B20" s="58" t="s">
        <v>2230</v>
      </c>
      <c r="D20" s="58"/>
      <c r="F20" s="58"/>
    </row>
    <row r="21" spans="2:8" ht="16" x14ac:dyDescent="0.35">
      <c r="B21" s="60"/>
      <c r="D21" s="147"/>
      <c r="F21" s="147"/>
    </row>
    <row r="22" spans="2:8" ht="19.149999999999999" customHeight="1" x14ac:dyDescent="0.35">
      <c r="B22" s="148" t="s">
        <v>2231</v>
      </c>
      <c r="C22" s="149"/>
      <c r="D22" s="148" t="s">
        <v>2232</v>
      </c>
      <c r="E22" s="149"/>
      <c r="F22" s="148" t="s">
        <v>2233</v>
      </c>
      <c r="G22" s="149"/>
      <c r="H22" s="150" t="s">
        <v>2234</v>
      </c>
    </row>
    <row r="23" spans="2:8" ht="19.149999999999999" customHeight="1" x14ac:dyDescent="0.35">
      <c r="B23" s="151" t="s">
        <v>2235</v>
      </c>
      <c r="C23" s="110"/>
      <c r="D23" s="152"/>
      <c r="E23" s="110"/>
      <c r="F23" s="152"/>
      <c r="G23" s="110"/>
      <c r="H23" s="153"/>
    </row>
    <row r="24" spans="2:8" ht="16" x14ac:dyDescent="0.35">
      <c r="B24" s="154" t="s">
        <v>2236</v>
      </c>
      <c r="C24" s="110"/>
      <c r="D24" s="155"/>
      <c r="E24" s="110"/>
      <c r="F24" s="155"/>
      <c r="G24" s="110"/>
      <c r="H24" s="156"/>
    </row>
    <row r="25" spans="2:8" ht="16" x14ac:dyDescent="0.35">
      <c r="B25" s="157" t="s">
        <v>2237</v>
      </c>
      <c r="C25" s="110"/>
      <c r="D25" s="255" t="s">
        <v>1488</v>
      </c>
      <c r="E25" s="110"/>
      <c r="F25" s="255" t="s">
        <v>2544</v>
      </c>
      <c r="G25" s="110"/>
      <c r="H25" s="156"/>
    </row>
    <row r="26" spans="2:8" ht="16" x14ac:dyDescent="0.35">
      <c r="B26" s="157" t="s">
        <v>2238</v>
      </c>
      <c r="C26" s="110"/>
      <c r="D26" s="255" t="s">
        <v>1488</v>
      </c>
      <c r="E26" s="110"/>
      <c r="F26" s="255" t="s">
        <v>2544</v>
      </c>
      <c r="G26" s="110"/>
      <c r="H26" s="156"/>
    </row>
    <row r="27" spans="2:8" ht="16" x14ac:dyDescent="0.35">
      <c r="B27" s="157" t="s">
        <v>2521</v>
      </c>
      <c r="C27" s="110"/>
      <c r="D27" s="255" t="s">
        <v>1488</v>
      </c>
      <c r="E27" s="110"/>
      <c r="F27" s="255" t="s">
        <v>2545</v>
      </c>
      <c r="G27" s="110"/>
      <c r="H27" s="156"/>
    </row>
    <row r="28" spans="2:8" ht="16" x14ac:dyDescent="0.35">
      <c r="B28" s="158" t="s">
        <v>2239</v>
      </c>
      <c r="C28" s="110"/>
      <c r="D28" s="255" t="s">
        <v>1488</v>
      </c>
      <c r="E28" s="110"/>
      <c r="F28" s="255" t="s">
        <v>2544</v>
      </c>
      <c r="G28" s="110"/>
      <c r="H28" s="159"/>
    </row>
    <row r="29" spans="2:8" ht="15" customHeight="1" x14ac:dyDescent="0.35">
      <c r="B29" s="160"/>
      <c r="C29" s="110"/>
      <c r="D29" s="161"/>
      <c r="E29" s="110"/>
      <c r="F29" s="161"/>
      <c r="G29" s="110"/>
      <c r="H29" s="110"/>
    </row>
    <row r="30" spans="2:8" ht="16" x14ac:dyDescent="0.35">
      <c r="B30" s="151" t="s">
        <v>2240</v>
      </c>
      <c r="C30" s="110"/>
      <c r="D30" s="152"/>
      <c r="E30" s="110"/>
      <c r="F30" s="152"/>
      <c r="G30" s="110"/>
      <c r="H30" s="153"/>
    </row>
    <row r="31" spans="2:8" ht="16" x14ac:dyDescent="0.35">
      <c r="B31" s="154" t="s">
        <v>2236</v>
      </c>
      <c r="C31" s="110"/>
      <c r="D31" s="155"/>
      <c r="E31" s="110"/>
      <c r="F31" s="155"/>
      <c r="G31" s="110"/>
      <c r="H31" s="156"/>
    </row>
    <row r="32" spans="2:8" ht="16" x14ac:dyDescent="0.35">
      <c r="B32" s="157" t="s">
        <v>2241</v>
      </c>
      <c r="C32" s="110"/>
      <c r="D32" s="255" t="s">
        <v>1488</v>
      </c>
      <c r="E32" s="110"/>
      <c r="F32" s="291" t="s">
        <v>2546</v>
      </c>
      <c r="G32" s="110"/>
      <c r="H32" s="156"/>
    </row>
    <row r="33" spans="1:8" ht="16" x14ac:dyDescent="0.35">
      <c r="A33" s="162"/>
      <c r="B33" s="163" t="s">
        <v>2242</v>
      </c>
      <c r="C33" s="164"/>
      <c r="D33" s="255" t="s">
        <v>1488</v>
      </c>
      <c r="E33" s="110"/>
      <c r="F33" s="291" t="s">
        <v>2546</v>
      </c>
      <c r="G33" s="110"/>
      <c r="H33" s="156"/>
    </row>
    <row r="34" spans="1:8" ht="16" x14ac:dyDescent="0.35">
      <c r="B34" s="157" t="s">
        <v>2243</v>
      </c>
      <c r="C34" s="110"/>
      <c r="D34" s="255" t="s">
        <v>1488</v>
      </c>
      <c r="E34" s="110"/>
      <c r="F34" s="291" t="s">
        <v>2546</v>
      </c>
      <c r="G34" s="110"/>
      <c r="H34" s="156"/>
    </row>
    <row r="35" spans="1:8" ht="16" x14ac:dyDescent="0.35">
      <c r="B35" s="165" t="s">
        <v>2242</v>
      </c>
      <c r="C35" s="164"/>
      <c r="D35" s="255" t="s">
        <v>1488</v>
      </c>
      <c r="E35" s="110"/>
      <c r="F35" s="291" t="s">
        <v>2546</v>
      </c>
      <c r="G35" s="110"/>
      <c r="H35" s="156"/>
    </row>
    <row r="36" spans="1:8" ht="16" x14ac:dyDescent="0.35">
      <c r="B36" s="157" t="s">
        <v>2244</v>
      </c>
      <c r="C36" s="110"/>
      <c r="D36" s="255" t="s">
        <v>1488</v>
      </c>
      <c r="E36" s="110"/>
      <c r="F36" s="291" t="s">
        <v>2546</v>
      </c>
      <c r="G36" s="110"/>
      <c r="H36" s="156"/>
    </row>
    <row r="37" spans="1:8" ht="16" x14ac:dyDescent="0.35">
      <c r="B37" s="297" t="s">
        <v>2245</v>
      </c>
      <c r="C37" s="164"/>
      <c r="D37" s="255">
        <f>151+6</f>
        <v>157</v>
      </c>
      <c r="E37" s="110"/>
      <c r="F37" s="291" t="s">
        <v>2547</v>
      </c>
      <c r="G37" s="110"/>
      <c r="H37" s="156"/>
    </row>
    <row r="38" spans="1:8" ht="16" x14ac:dyDescent="0.35">
      <c r="B38" s="166"/>
      <c r="C38" s="110"/>
      <c r="D38" s="161"/>
      <c r="E38" s="110"/>
      <c r="F38" s="161"/>
      <c r="G38" s="110"/>
      <c r="H38" s="167"/>
    </row>
    <row r="39" spans="1:8" ht="16" x14ac:dyDescent="0.35">
      <c r="B39" s="151" t="s">
        <v>2246</v>
      </c>
      <c r="C39" s="110"/>
      <c r="D39" s="168"/>
      <c r="E39" s="110"/>
      <c r="F39" s="168"/>
      <c r="G39" s="110"/>
      <c r="H39" s="153"/>
    </row>
    <row r="40" spans="1:8" ht="16" x14ac:dyDescent="0.35">
      <c r="B40" s="154" t="s">
        <v>2247</v>
      </c>
      <c r="C40" s="110"/>
      <c r="D40" s="255" t="s">
        <v>2542</v>
      </c>
      <c r="E40" s="110"/>
      <c r="F40" s="293" t="s">
        <v>2821</v>
      </c>
      <c r="G40" s="110"/>
      <c r="H40" s="156"/>
    </row>
    <row r="41" spans="1:8" ht="16" x14ac:dyDescent="0.35">
      <c r="B41" s="154" t="s">
        <v>2248</v>
      </c>
      <c r="C41" s="110"/>
      <c r="D41" s="255" t="s">
        <v>1495</v>
      </c>
      <c r="E41" s="110"/>
      <c r="F41" s="291" t="s">
        <v>2548</v>
      </c>
      <c r="G41" s="110"/>
      <c r="H41" s="156"/>
    </row>
    <row r="42" spans="1:8" ht="28" x14ac:dyDescent="0.35">
      <c r="B42" s="169" t="s">
        <v>2249</v>
      </c>
      <c r="C42" s="110"/>
      <c r="D42" s="255" t="s">
        <v>1495</v>
      </c>
      <c r="E42" s="110"/>
      <c r="F42" s="291" t="s">
        <v>2548</v>
      </c>
      <c r="G42" s="110"/>
      <c r="H42" s="159"/>
    </row>
    <row r="43" spans="1:8" ht="16" x14ac:dyDescent="0.35">
      <c r="B43" s="160"/>
      <c r="C43" s="110"/>
      <c r="D43" s="161"/>
      <c r="E43" s="110"/>
      <c r="F43" s="161"/>
      <c r="G43" s="110"/>
      <c r="H43" s="110"/>
    </row>
    <row r="44" spans="1:8" ht="16" x14ac:dyDescent="0.35">
      <c r="B44" s="151" t="s">
        <v>2250</v>
      </c>
      <c r="C44" s="110"/>
      <c r="D44" s="168"/>
      <c r="E44" s="110"/>
      <c r="F44" s="168"/>
      <c r="G44" s="110"/>
      <c r="H44" s="153"/>
    </row>
    <row r="45" spans="1:8" ht="16" x14ac:dyDescent="0.35">
      <c r="B45" s="154" t="s">
        <v>2251</v>
      </c>
      <c r="C45" s="110"/>
      <c r="D45" s="255" t="s">
        <v>1488</v>
      </c>
      <c r="E45" s="110"/>
      <c r="F45" s="291" t="s">
        <v>2549</v>
      </c>
      <c r="G45" s="110"/>
      <c r="H45" s="156"/>
    </row>
    <row r="46" spans="1:8" ht="16" x14ac:dyDescent="0.35">
      <c r="B46" s="157" t="s">
        <v>2252</v>
      </c>
      <c r="C46" s="110"/>
      <c r="D46" s="255" t="s">
        <v>1488</v>
      </c>
      <c r="E46" s="110"/>
      <c r="F46" s="292" t="s">
        <v>2831</v>
      </c>
      <c r="G46" s="110"/>
      <c r="H46" s="156"/>
    </row>
    <row r="47" spans="1:8" ht="16" x14ac:dyDescent="0.35">
      <c r="B47" s="154" t="s">
        <v>2253</v>
      </c>
      <c r="C47" s="110"/>
      <c r="D47" s="255" t="s">
        <v>1488</v>
      </c>
      <c r="E47" s="110"/>
      <c r="F47" s="293" t="s">
        <v>2831</v>
      </c>
      <c r="G47" s="110"/>
      <c r="H47" s="156"/>
    </row>
    <row r="48" spans="1:8" ht="16" x14ac:dyDescent="0.35">
      <c r="B48" s="154" t="s">
        <v>2254</v>
      </c>
      <c r="C48" s="110"/>
      <c r="D48" s="255" t="s">
        <v>1495</v>
      </c>
      <c r="E48" s="110"/>
      <c r="F48" s="291" t="s">
        <v>2548</v>
      </c>
      <c r="G48" s="110"/>
      <c r="H48" s="156"/>
    </row>
    <row r="49" spans="2:8" ht="28" x14ac:dyDescent="0.35">
      <c r="B49" s="169" t="s">
        <v>2255</v>
      </c>
      <c r="C49" s="110"/>
      <c r="D49" s="255" t="s">
        <v>1495</v>
      </c>
      <c r="E49" s="110"/>
      <c r="F49" s="291" t="s">
        <v>2548</v>
      </c>
      <c r="G49" s="110"/>
      <c r="H49" s="159"/>
    </row>
    <row r="50" spans="2:8" ht="16" x14ac:dyDescent="0.35">
      <c r="B50" s="160"/>
      <c r="C50" s="110"/>
      <c r="D50" s="161"/>
      <c r="E50" s="110"/>
      <c r="F50" s="161"/>
      <c r="G50" s="110"/>
      <c r="H50" s="110"/>
    </row>
    <row r="51" spans="2:8" ht="16" x14ac:dyDescent="0.35">
      <c r="B51" s="151" t="s">
        <v>2256</v>
      </c>
      <c r="C51" s="110"/>
      <c r="D51" s="170"/>
      <c r="E51" s="110"/>
      <c r="F51" s="170"/>
      <c r="G51" s="110"/>
      <c r="H51" s="153"/>
    </row>
    <row r="52" spans="2:8" ht="16" x14ac:dyDescent="0.35">
      <c r="B52" s="154" t="s">
        <v>2257</v>
      </c>
      <c r="C52" s="110"/>
      <c r="D52" s="255" t="s">
        <v>1488</v>
      </c>
      <c r="E52" s="110"/>
      <c r="F52" s="291" t="s">
        <v>2550</v>
      </c>
      <c r="G52" s="110"/>
      <c r="H52" s="156"/>
    </row>
    <row r="53" spans="2:8" ht="16" x14ac:dyDescent="0.35">
      <c r="B53" s="157" t="s">
        <v>2258</v>
      </c>
      <c r="C53" s="110"/>
      <c r="D53" s="255" t="s">
        <v>1488</v>
      </c>
      <c r="E53" s="110"/>
      <c r="F53" s="291" t="s">
        <v>2550</v>
      </c>
      <c r="G53" s="110"/>
      <c r="H53" s="156"/>
    </row>
    <row r="54" spans="2:8" ht="16" x14ac:dyDescent="0.35">
      <c r="B54" s="171" t="s">
        <v>2259</v>
      </c>
      <c r="C54" s="110"/>
      <c r="D54" s="255" t="s">
        <v>1488</v>
      </c>
      <c r="E54" s="110"/>
      <c r="F54" s="291" t="s">
        <v>2551</v>
      </c>
      <c r="G54" s="110"/>
      <c r="H54" s="159"/>
    </row>
    <row r="55" spans="2:8" ht="16" x14ac:dyDescent="0.35">
      <c r="B55" s="160"/>
      <c r="C55" s="110"/>
      <c r="D55" s="161"/>
      <c r="E55" s="110"/>
      <c r="F55" s="161"/>
      <c r="G55" s="110"/>
      <c r="H55" s="110"/>
    </row>
    <row r="56" spans="2:8" ht="16" x14ac:dyDescent="0.35">
      <c r="B56" s="151" t="s">
        <v>2260</v>
      </c>
      <c r="C56" s="110"/>
      <c r="D56" s="170"/>
      <c r="E56" s="110"/>
      <c r="F56" s="170"/>
      <c r="G56" s="110"/>
      <c r="H56" s="153"/>
    </row>
    <row r="57" spans="2:8" ht="28" x14ac:dyDescent="0.35">
      <c r="B57" s="172" t="s">
        <v>2261</v>
      </c>
      <c r="C57" s="110"/>
      <c r="D57" s="255" t="s">
        <v>1488</v>
      </c>
      <c r="E57" s="110"/>
      <c r="F57" s="291" t="s">
        <v>2553</v>
      </c>
      <c r="G57" s="110"/>
      <c r="H57" s="156"/>
    </row>
    <row r="58" spans="2:8" ht="42" x14ac:dyDescent="0.35">
      <c r="B58" s="173" t="s">
        <v>2129</v>
      </c>
      <c r="C58" s="110"/>
      <c r="D58" s="255" t="s">
        <v>2542</v>
      </c>
      <c r="E58" s="110"/>
      <c r="F58" s="293" t="s">
        <v>2552</v>
      </c>
      <c r="G58" s="110"/>
      <c r="H58" s="156"/>
    </row>
    <row r="59" spans="2:8" ht="28" x14ac:dyDescent="0.35">
      <c r="B59" s="174" t="s">
        <v>2128</v>
      </c>
      <c r="C59" s="110"/>
      <c r="D59" s="256" t="s">
        <v>1488</v>
      </c>
      <c r="E59" s="110"/>
      <c r="F59" s="291" t="s">
        <v>2553</v>
      </c>
      <c r="G59" s="110"/>
      <c r="H59" s="159"/>
    </row>
    <row r="60" spans="2:8" ht="16" x14ac:dyDescent="0.35">
      <c r="B60" s="160"/>
      <c r="C60" s="110"/>
      <c r="D60" s="161"/>
      <c r="E60" s="110"/>
      <c r="F60" s="161"/>
      <c r="G60" s="110"/>
      <c r="H60" s="110"/>
    </row>
    <row r="61" spans="2:8" ht="16" x14ac:dyDescent="0.35">
      <c r="B61" s="151" t="s">
        <v>2262</v>
      </c>
      <c r="C61" s="110"/>
      <c r="D61" s="170"/>
      <c r="E61" s="110"/>
      <c r="F61" s="170"/>
      <c r="G61" s="110"/>
      <c r="H61" s="153"/>
    </row>
    <row r="62" spans="2:8" ht="28" x14ac:dyDescent="0.35">
      <c r="B62" s="169" t="s">
        <v>2091</v>
      </c>
      <c r="C62" s="110"/>
      <c r="D62" s="255" t="s">
        <v>1488</v>
      </c>
      <c r="E62" s="110"/>
      <c r="F62" s="291" t="s">
        <v>2554</v>
      </c>
      <c r="G62" s="110"/>
      <c r="H62" s="159"/>
    </row>
    <row r="63" spans="2:8" ht="16" x14ac:dyDescent="0.35">
      <c r="B63" s="160"/>
      <c r="C63" s="110"/>
      <c r="D63" s="161"/>
      <c r="E63" s="110"/>
      <c r="F63" s="161"/>
      <c r="G63" s="110"/>
      <c r="H63" s="110"/>
    </row>
    <row r="64" spans="2:8" ht="16" x14ac:dyDescent="0.35">
      <c r="B64" s="151" t="s">
        <v>2263</v>
      </c>
      <c r="C64" s="110"/>
      <c r="D64" s="170"/>
      <c r="E64" s="110"/>
      <c r="F64" s="170"/>
      <c r="G64" s="110"/>
      <c r="H64" s="153"/>
    </row>
    <row r="65" spans="2:8" ht="16" x14ac:dyDescent="0.35">
      <c r="B65" s="283" t="s">
        <v>2524</v>
      </c>
      <c r="C65" s="110"/>
      <c r="D65" s="282"/>
      <c r="E65" s="110"/>
      <c r="F65" s="282"/>
      <c r="G65" s="110"/>
      <c r="H65" s="156"/>
    </row>
    <row r="66" spans="2:8" ht="16" x14ac:dyDescent="0.35">
      <c r="B66" s="172" t="s">
        <v>2264</v>
      </c>
      <c r="C66" s="110"/>
      <c r="D66" s="255" t="s">
        <v>1488</v>
      </c>
      <c r="E66" s="110"/>
      <c r="F66" s="291" t="s">
        <v>2825</v>
      </c>
      <c r="G66" s="110"/>
      <c r="H66" s="156"/>
    </row>
    <row r="67" spans="2:8" ht="16" x14ac:dyDescent="0.35">
      <c r="B67" s="172" t="s">
        <v>2265</v>
      </c>
      <c r="C67" s="110"/>
      <c r="D67" s="255" t="s">
        <v>1488</v>
      </c>
      <c r="E67" s="110"/>
      <c r="F67" s="291" t="s">
        <v>2825</v>
      </c>
      <c r="G67" s="110"/>
      <c r="H67" s="156"/>
    </row>
    <row r="68" spans="2:8" ht="16" x14ac:dyDescent="0.35">
      <c r="B68" s="281" t="s">
        <v>2480</v>
      </c>
      <c r="C68" s="110"/>
      <c r="D68" s="255">
        <v>61.74</v>
      </c>
      <c r="E68" s="110"/>
      <c r="F68" s="255" t="s">
        <v>2120</v>
      </c>
      <c r="G68" s="110"/>
      <c r="H68" s="156"/>
    </row>
    <row r="69" spans="2:8" ht="16" x14ac:dyDescent="0.35">
      <c r="B69" s="173" t="str">
        <f>LEFT(B68,SEARCH(",",B68))&amp;" valeur"</f>
        <v>Or (7108), valeur</v>
      </c>
      <c r="C69" s="110"/>
      <c r="D69" s="291">
        <v>1883760000000</v>
      </c>
      <c r="E69" s="110"/>
      <c r="F69" s="255" t="s">
        <v>1172</v>
      </c>
      <c r="G69" s="110"/>
      <c r="H69" s="156" t="s">
        <v>2114</v>
      </c>
    </row>
    <row r="70" spans="2:8" ht="16" x14ac:dyDescent="0.35">
      <c r="B70" s="281" t="s">
        <v>2480</v>
      </c>
      <c r="C70" s="110"/>
      <c r="D70" s="255">
        <v>0.27</v>
      </c>
      <c r="E70" s="110"/>
      <c r="F70" s="255" t="s">
        <v>2120</v>
      </c>
      <c r="G70" s="110"/>
      <c r="H70" s="156"/>
    </row>
    <row r="71" spans="2:8" ht="16" x14ac:dyDescent="0.35">
      <c r="B71" s="173" t="str">
        <f>LEFT(B70,SEARCH(",",B70))&amp;" valeur"</f>
        <v>Or (7108), valeur</v>
      </c>
      <c r="C71" s="110"/>
      <c r="D71" s="291">
        <v>7410000000</v>
      </c>
      <c r="E71" s="110"/>
      <c r="F71" s="255" t="s">
        <v>1172</v>
      </c>
      <c r="G71" s="110"/>
      <c r="H71" s="156" t="s">
        <v>2114</v>
      </c>
    </row>
    <row r="72" spans="2:8" ht="16" x14ac:dyDescent="0.35">
      <c r="B72" s="281" t="s">
        <v>2520</v>
      </c>
      <c r="C72" s="110"/>
      <c r="D72" s="291">
        <v>152540.18</v>
      </c>
      <c r="E72" s="110"/>
      <c r="F72" s="255" t="s">
        <v>2120</v>
      </c>
      <c r="G72" s="110"/>
      <c r="H72" s="156"/>
    </row>
    <row r="73" spans="2:8" ht="16" x14ac:dyDescent="0.35">
      <c r="B73" s="173" t="str">
        <f>LEFT(B72,SEARCH(",",B72))&amp;" valeur"</f>
        <v>Zinc (2608), valeur</v>
      </c>
      <c r="C73" s="110"/>
      <c r="D73" s="291">
        <v>60750000000</v>
      </c>
      <c r="E73" s="110"/>
      <c r="F73" s="255" t="s">
        <v>1172</v>
      </c>
      <c r="G73" s="110"/>
      <c r="H73" s="156" t="s">
        <v>2114</v>
      </c>
    </row>
    <row r="74" spans="2:8" ht="16" x14ac:dyDescent="0.35">
      <c r="B74" s="281" t="s">
        <v>2484</v>
      </c>
      <c r="C74" s="110"/>
      <c r="D74" s="294">
        <v>2802.8</v>
      </c>
      <c r="E74" s="110"/>
      <c r="F74" s="255" t="s">
        <v>2120</v>
      </c>
      <c r="G74" s="110"/>
      <c r="H74" s="156"/>
    </row>
    <row r="75" spans="2:8" ht="16" x14ac:dyDescent="0.35">
      <c r="B75" s="173" t="str">
        <f>LEFT(B74,SEARCH(",",B74))&amp;" valeur"</f>
        <v>Phosphates de calcium naturels (2510), valeur</v>
      </c>
      <c r="C75" s="110"/>
      <c r="D75" s="291">
        <v>250000000</v>
      </c>
      <c r="E75" s="110"/>
      <c r="F75" s="255" t="s">
        <v>1172</v>
      </c>
      <c r="G75" s="110"/>
      <c r="H75" s="156" t="s">
        <v>2114</v>
      </c>
    </row>
    <row r="76" spans="2:8" ht="16" x14ac:dyDescent="0.35">
      <c r="B76" s="281" t="s">
        <v>2452</v>
      </c>
      <c r="C76" s="110"/>
      <c r="D76" s="294">
        <v>841148.11</v>
      </c>
      <c r="E76" s="110"/>
      <c r="F76" s="255" t="s">
        <v>2266</v>
      </c>
      <c r="G76" s="110"/>
      <c r="H76" s="156"/>
    </row>
    <row r="77" spans="2:8" ht="16" x14ac:dyDescent="0.35">
      <c r="B77" s="173" t="str">
        <f>LEFT(B76,SEARCH(",",B76))&amp;" valeur"</f>
        <v>Granite (2516), valeur</v>
      </c>
      <c r="C77" s="110"/>
      <c r="D77" s="291">
        <v>340000000</v>
      </c>
      <c r="E77" s="110"/>
      <c r="F77" s="255" t="s">
        <v>1172</v>
      </c>
      <c r="G77" s="110"/>
      <c r="H77" s="156" t="s">
        <v>2114</v>
      </c>
    </row>
    <row r="78" spans="2:8" ht="16" x14ac:dyDescent="0.35">
      <c r="B78" s="281" t="s">
        <v>2406</v>
      </c>
      <c r="C78" s="110"/>
      <c r="D78" s="294">
        <v>191573.41</v>
      </c>
      <c r="E78" s="110"/>
      <c r="F78" s="255" t="s">
        <v>2266</v>
      </c>
      <c r="G78" s="110"/>
      <c r="H78" s="156"/>
    </row>
    <row r="79" spans="2:8" ht="16" x14ac:dyDescent="0.35">
      <c r="B79" s="173" t="str">
        <f>LEFT(B78,SEARCH(",",B78))&amp;" valeur"</f>
        <v>Calcaire (2521), valeur</v>
      </c>
      <c r="C79" s="110"/>
      <c r="D79" s="291">
        <v>190000000</v>
      </c>
      <c r="E79" s="110"/>
      <c r="F79" s="255" t="s">
        <v>1172</v>
      </c>
      <c r="G79" s="110"/>
      <c r="H79" s="156" t="s">
        <v>2114</v>
      </c>
    </row>
    <row r="80" spans="2:8" ht="16" x14ac:dyDescent="0.35">
      <c r="B80" s="281" t="s">
        <v>2496</v>
      </c>
      <c r="C80" s="110"/>
      <c r="D80" s="294">
        <v>42260</v>
      </c>
      <c r="E80" s="110"/>
      <c r="F80" s="255" t="s">
        <v>2266</v>
      </c>
      <c r="G80" s="110"/>
      <c r="H80" s="156"/>
    </row>
    <row r="81" spans="2:8" ht="16" x14ac:dyDescent="0.35">
      <c r="B81" s="173" t="str">
        <f>LEFT(B80,SEARCH(",",B80))&amp;" valeur"</f>
        <v>Sables naturels (2505), valeur</v>
      </c>
      <c r="C81" s="110"/>
      <c r="D81" s="291">
        <v>10000000</v>
      </c>
      <c r="E81" s="110"/>
      <c r="F81" s="255" t="s">
        <v>1172</v>
      </c>
      <c r="G81" s="110"/>
      <c r="H81" s="156" t="s">
        <v>2114</v>
      </c>
    </row>
    <row r="82" spans="2:8" ht="16" x14ac:dyDescent="0.35">
      <c r="B82" s="281" t="s">
        <v>2390</v>
      </c>
      <c r="C82" s="110"/>
      <c r="D82" s="294">
        <v>10012.34</v>
      </c>
      <c r="E82" s="110"/>
      <c r="F82" s="255" t="s">
        <v>2731</v>
      </c>
      <c r="G82" s="110"/>
      <c r="H82" s="156"/>
    </row>
    <row r="83" spans="2:8" ht="16" x14ac:dyDescent="0.35">
      <c r="B83" s="174" t="str">
        <f>LEFT(B82,SEARCH(",",B82))&amp;" valeur"</f>
        <v>Argent (7106), valeur</v>
      </c>
      <c r="C83" s="110"/>
      <c r="D83" s="295">
        <v>11300000000</v>
      </c>
      <c r="E83" s="110"/>
      <c r="F83" s="255" t="s">
        <v>1172</v>
      </c>
      <c r="G83" s="110"/>
      <c r="H83" s="159" t="s">
        <v>2114</v>
      </c>
    </row>
    <row r="84" spans="2:8" ht="16" x14ac:dyDescent="0.35">
      <c r="B84" s="160"/>
      <c r="C84" s="110"/>
      <c r="D84" s="161"/>
      <c r="E84" s="110"/>
      <c r="F84" s="161"/>
      <c r="G84" s="110"/>
      <c r="H84" s="110"/>
    </row>
    <row r="85" spans="2:8" ht="16" x14ac:dyDescent="0.35">
      <c r="B85" s="151" t="s">
        <v>2270</v>
      </c>
      <c r="C85" s="110"/>
      <c r="D85" s="170"/>
      <c r="E85" s="110"/>
      <c r="F85" s="170"/>
      <c r="G85" s="110"/>
      <c r="H85" s="153"/>
    </row>
    <row r="86" spans="2:8" ht="16" x14ac:dyDescent="0.35">
      <c r="B86" s="172" t="s">
        <v>2271</v>
      </c>
      <c r="C86" s="110"/>
      <c r="D86" s="255" t="s">
        <v>1488</v>
      </c>
      <c r="E86" s="110"/>
      <c r="F86" s="341" t="s">
        <v>2824</v>
      </c>
      <c r="G86" s="110"/>
      <c r="H86" s="156"/>
    </row>
    <row r="87" spans="2:8" ht="16" x14ac:dyDescent="0.35">
      <c r="B87" s="172" t="s">
        <v>2272</v>
      </c>
      <c r="C87" s="110"/>
      <c r="D87" s="255" t="s">
        <v>1488</v>
      </c>
      <c r="E87" s="110"/>
      <c r="F87" s="341" t="s">
        <v>2824</v>
      </c>
      <c r="G87" s="110"/>
      <c r="H87" s="156"/>
    </row>
    <row r="88" spans="2:8" ht="16" x14ac:dyDescent="0.35">
      <c r="B88" s="281" t="s">
        <v>2480</v>
      </c>
      <c r="C88" s="110"/>
      <c r="D88" s="255">
        <v>62.67</v>
      </c>
      <c r="E88" s="110"/>
      <c r="F88" s="255" t="s">
        <v>2120</v>
      </c>
      <c r="G88" s="110"/>
      <c r="H88" s="156"/>
    </row>
    <row r="89" spans="2:8" ht="16" x14ac:dyDescent="0.35">
      <c r="B89" s="173" t="str">
        <f>LEFT(B88,SEARCH(",",B88))&amp;" valeur"</f>
        <v>Or (7108), valeur</v>
      </c>
      <c r="C89" s="110"/>
      <c r="D89" s="291">
        <v>2050760000000</v>
      </c>
      <c r="E89" s="110"/>
      <c r="F89" s="255" t="s">
        <v>1172</v>
      </c>
      <c r="G89" s="110"/>
      <c r="H89" s="156"/>
    </row>
    <row r="90" spans="2:8" ht="16" x14ac:dyDescent="0.35">
      <c r="B90" s="281" t="s">
        <v>2390</v>
      </c>
      <c r="C90" s="110"/>
      <c r="D90" s="294">
        <v>10054</v>
      </c>
      <c r="E90" s="110"/>
      <c r="F90" s="255" t="s">
        <v>2731</v>
      </c>
      <c r="G90" s="110"/>
      <c r="H90" s="156"/>
    </row>
    <row r="91" spans="2:8" ht="16" x14ac:dyDescent="0.35">
      <c r="B91" s="173" t="str">
        <f>LEFT(B90,SEARCH(",",B90))&amp;" valeur"</f>
        <v>Argent (7106), valeur</v>
      </c>
      <c r="C91" s="110"/>
      <c r="D91" s="291">
        <v>3830000000</v>
      </c>
      <c r="E91" s="110"/>
      <c r="F91" s="255" t="s">
        <v>1172</v>
      </c>
      <c r="G91" s="110"/>
      <c r="H91" s="156"/>
    </row>
    <row r="92" spans="2:8" ht="16" x14ac:dyDescent="0.35">
      <c r="B92" s="281" t="s">
        <v>2520</v>
      </c>
      <c r="C92" s="110"/>
      <c r="D92" s="294">
        <v>168093.25</v>
      </c>
      <c r="E92" s="110"/>
      <c r="F92" s="255" t="s">
        <v>2120</v>
      </c>
      <c r="G92" s="110"/>
      <c r="H92" s="156"/>
    </row>
    <row r="93" spans="2:8" ht="16" x14ac:dyDescent="0.35">
      <c r="B93" s="173" t="str">
        <f>LEFT(B92,SEARCH(",",B92))&amp;" valeur"</f>
        <v>Zinc (2608), valeur</v>
      </c>
      <c r="C93" s="110"/>
      <c r="D93" s="291">
        <v>61440000000</v>
      </c>
      <c r="E93" s="110"/>
      <c r="F93" s="255" t="s">
        <v>1172</v>
      </c>
      <c r="G93" s="110"/>
      <c r="H93" s="156"/>
    </row>
    <row r="94" spans="2:8" ht="16" x14ac:dyDescent="0.35">
      <c r="B94" s="281" t="s">
        <v>2390</v>
      </c>
      <c r="C94" s="110"/>
      <c r="D94" s="255" t="s">
        <v>2200</v>
      </c>
      <c r="E94" s="110"/>
      <c r="F94" s="255" t="s">
        <v>2268</v>
      </c>
      <c r="G94" s="110"/>
      <c r="H94" s="156"/>
    </row>
    <row r="95" spans="2:8" ht="16" x14ac:dyDescent="0.35">
      <c r="B95" s="173" t="str">
        <f>LEFT(B94,SEARCH(",",B94))&amp;" valeur"</f>
        <v>Argent (7106), valeur</v>
      </c>
      <c r="C95" s="110"/>
      <c r="D95" s="255" t="s">
        <v>2200</v>
      </c>
      <c r="E95" s="110"/>
      <c r="F95" s="255" t="s">
        <v>1464</v>
      </c>
      <c r="G95" s="110"/>
      <c r="H95" s="156"/>
    </row>
    <row r="96" spans="2:8" ht="16" x14ac:dyDescent="0.35">
      <c r="B96" s="281" t="s">
        <v>2412</v>
      </c>
      <c r="C96" s="110"/>
      <c r="D96" s="255" t="s">
        <v>2200</v>
      </c>
      <c r="E96" s="110"/>
      <c r="F96" s="255" t="s">
        <v>2120</v>
      </c>
      <c r="G96" s="110"/>
      <c r="H96" s="156"/>
    </row>
    <row r="97" spans="2:8" ht="16" x14ac:dyDescent="0.35">
      <c r="B97" s="173" t="str">
        <f>LEFT(B96,SEARCH(",",B96))&amp;" valeur"</f>
        <v>Charbon (2701), valeur</v>
      </c>
      <c r="C97" s="110"/>
      <c r="D97" s="255" t="s">
        <v>2200</v>
      </c>
      <c r="E97" s="110"/>
      <c r="F97" s="255" t="s">
        <v>1464</v>
      </c>
      <c r="G97" s="110"/>
      <c r="H97" s="156"/>
    </row>
    <row r="98" spans="2:8" ht="16" x14ac:dyDescent="0.35">
      <c r="B98" s="281" t="s">
        <v>2428</v>
      </c>
      <c r="C98" s="110"/>
      <c r="D98" s="255" t="s">
        <v>2200</v>
      </c>
      <c r="E98" s="110"/>
      <c r="F98" s="255" t="s">
        <v>2120</v>
      </c>
      <c r="G98" s="110"/>
      <c r="H98" s="156"/>
    </row>
    <row r="99" spans="2:8" ht="16" x14ac:dyDescent="0.35">
      <c r="B99" s="173" t="str">
        <f>LEFT(B98,SEARCH(",",B98))&amp;" valeur"</f>
        <v>Cuivre (2603), valeur</v>
      </c>
      <c r="C99" s="110"/>
      <c r="D99" s="255" t="s">
        <v>2200</v>
      </c>
      <c r="E99" s="110"/>
      <c r="F99" s="255" t="s">
        <v>1464</v>
      </c>
      <c r="G99" s="110"/>
      <c r="H99" s="156"/>
    </row>
    <row r="100" spans="2:8" ht="16" x14ac:dyDescent="0.35">
      <c r="B100" s="281" t="s">
        <v>2269</v>
      </c>
      <c r="C100" s="110"/>
      <c r="D100" s="255" t="s">
        <v>2200</v>
      </c>
      <c r="E100" s="110"/>
      <c r="F100" s="255" t="s">
        <v>2120</v>
      </c>
      <c r="G100" s="110"/>
      <c r="H100" s="156"/>
    </row>
    <row r="101" spans="2:8" ht="16" x14ac:dyDescent="0.35">
      <c r="B101" s="173" t="str">
        <f>LEFT(B100,SEARCH(",",B100))&amp;" valeur"</f>
        <v>Ajouter ici toute autre matière première, valeur</v>
      </c>
      <c r="C101" s="110"/>
      <c r="D101" s="255" t="s">
        <v>2200</v>
      </c>
      <c r="E101" s="110"/>
      <c r="F101" s="255" t="s">
        <v>1464</v>
      </c>
      <c r="G101" s="110"/>
      <c r="H101" s="156"/>
    </row>
    <row r="102" spans="2:8" ht="16" x14ac:dyDescent="0.35">
      <c r="B102" s="281" t="s">
        <v>2269</v>
      </c>
      <c r="C102" s="110"/>
      <c r="D102" s="255" t="s">
        <v>2200</v>
      </c>
      <c r="E102" s="110"/>
      <c r="F102" s="255" t="s">
        <v>2120</v>
      </c>
      <c r="G102" s="110"/>
      <c r="H102" s="156"/>
    </row>
    <row r="103" spans="2:8" ht="16" x14ac:dyDescent="0.35">
      <c r="B103" s="174" t="str">
        <f>LEFT(B102,SEARCH(",",B102))&amp;" valeur"</f>
        <v>Ajouter ici toute autre matière première, valeur</v>
      </c>
      <c r="C103" s="110"/>
      <c r="D103" s="256" t="s">
        <v>2200</v>
      </c>
      <c r="E103" s="110"/>
      <c r="F103" s="255" t="s">
        <v>1464</v>
      </c>
      <c r="G103" s="110"/>
      <c r="H103" s="159"/>
    </row>
    <row r="104" spans="2:8" ht="16" x14ac:dyDescent="0.35">
      <c r="B104" s="160"/>
      <c r="C104" s="110"/>
      <c r="D104" s="161"/>
      <c r="E104" s="110"/>
      <c r="F104" s="161"/>
      <c r="G104" s="110"/>
      <c r="H104" s="110"/>
    </row>
    <row r="105" spans="2:8" ht="16" x14ac:dyDescent="0.35">
      <c r="B105" s="151" t="s">
        <v>2273</v>
      </c>
      <c r="C105" s="110"/>
      <c r="D105" s="170"/>
      <c r="E105" s="110"/>
      <c r="F105" s="175"/>
      <c r="G105" s="110"/>
      <c r="H105" s="153"/>
    </row>
    <row r="106" spans="2:8" ht="28" x14ac:dyDescent="0.35">
      <c r="B106" s="172" t="s">
        <v>2274</v>
      </c>
      <c r="C106" s="110"/>
      <c r="D106" s="255" t="s">
        <v>1488</v>
      </c>
      <c r="E106" s="110"/>
      <c r="F106" s="291" t="s">
        <v>2555</v>
      </c>
      <c r="G106" s="110"/>
      <c r="H106" s="156"/>
    </row>
    <row r="107" spans="2:8" ht="28" x14ac:dyDescent="0.35">
      <c r="B107" s="176" t="s">
        <v>2067</v>
      </c>
      <c r="C107" s="110"/>
      <c r="D107" s="255" t="s">
        <v>1488</v>
      </c>
      <c r="E107" s="110"/>
      <c r="F107" s="291" t="s">
        <v>2556</v>
      </c>
      <c r="G107" s="110"/>
      <c r="H107" s="156"/>
    </row>
    <row r="108" spans="2:8" ht="28" x14ac:dyDescent="0.35">
      <c r="B108" s="177" t="s">
        <v>2371</v>
      </c>
      <c r="C108" s="110"/>
      <c r="D108" s="178">
        <v>0.94450000000000001</v>
      </c>
      <c r="E108" s="110"/>
      <c r="F108" s="179" t="s">
        <v>2370</v>
      </c>
      <c r="G108" s="110"/>
      <c r="H108" s="159"/>
    </row>
    <row r="109" spans="2:8" ht="16" x14ac:dyDescent="0.35">
      <c r="B109" s="160"/>
      <c r="C109" s="110"/>
      <c r="D109" s="161"/>
      <c r="E109" s="110"/>
      <c r="F109" s="161"/>
      <c r="G109" s="110"/>
      <c r="H109" s="110"/>
    </row>
    <row r="110" spans="2:8" ht="16" x14ac:dyDescent="0.35">
      <c r="B110" s="151" t="s">
        <v>2275</v>
      </c>
      <c r="C110" s="110"/>
      <c r="D110" s="175"/>
      <c r="E110" s="110"/>
      <c r="F110" s="175"/>
      <c r="G110" s="110"/>
      <c r="H110" s="153"/>
    </row>
    <row r="111" spans="2:8" ht="28" x14ac:dyDescent="0.35">
      <c r="B111" s="177" t="s">
        <v>2276</v>
      </c>
      <c r="C111" s="278"/>
      <c r="D111" s="256" t="s">
        <v>1495</v>
      </c>
      <c r="E111" s="278"/>
      <c r="F111" s="341" t="s">
        <v>2827</v>
      </c>
      <c r="G111" s="110"/>
      <c r="H111" s="156"/>
    </row>
    <row r="112" spans="2:8" ht="16" x14ac:dyDescent="0.35">
      <c r="B112" s="180" t="s">
        <v>2130</v>
      </c>
      <c r="C112" s="110"/>
      <c r="D112" s="181"/>
      <c r="E112" s="110"/>
      <c r="F112" s="181"/>
      <c r="G112" s="110"/>
      <c r="H112" s="181"/>
    </row>
    <row r="113" spans="2:8" ht="16" x14ac:dyDescent="0.35">
      <c r="B113" s="267" t="s">
        <v>1554</v>
      </c>
      <c r="C113" s="110"/>
      <c r="D113" s="255" t="s">
        <v>2200</v>
      </c>
      <c r="E113" s="110"/>
      <c r="F113" s="255" t="s">
        <v>2266</v>
      </c>
      <c r="G113" s="110"/>
      <c r="H113" s="156"/>
    </row>
    <row r="114" spans="2:8" ht="16" x14ac:dyDescent="0.35">
      <c r="B114" s="267" t="s">
        <v>1664</v>
      </c>
      <c r="C114" s="110"/>
      <c r="D114" s="255" t="s">
        <v>2200</v>
      </c>
      <c r="E114" s="110"/>
      <c r="F114" s="255" t="s">
        <v>2267</v>
      </c>
      <c r="G114" s="110"/>
      <c r="H114" s="156"/>
    </row>
    <row r="115" spans="2:8" ht="16" x14ac:dyDescent="0.35">
      <c r="B115" s="279" t="s">
        <v>2269</v>
      </c>
      <c r="C115" s="278"/>
      <c r="D115" s="256" t="s">
        <v>2200</v>
      </c>
      <c r="E115" s="278"/>
      <c r="F115" s="256" t="s">
        <v>2120</v>
      </c>
      <c r="G115" s="110"/>
      <c r="H115" s="156"/>
    </row>
    <row r="116" spans="2:8" ht="16" x14ac:dyDescent="0.35">
      <c r="B116" s="173" t="s">
        <v>2131</v>
      </c>
      <c r="C116" s="110"/>
      <c r="D116" s="181"/>
      <c r="E116" s="110"/>
      <c r="F116" s="181"/>
      <c r="G116" s="110"/>
      <c r="H116" s="181"/>
    </row>
    <row r="117" spans="2:8" ht="16" x14ac:dyDescent="0.35">
      <c r="B117" s="267" t="s">
        <v>1554</v>
      </c>
      <c r="C117" s="110"/>
      <c r="D117" s="255" t="s">
        <v>2200</v>
      </c>
      <c r="E117" s="110"/>
      <c r="F117" s="255" t="s">
        <v>2266</v>
      </c>
      <c r="G117" s="110"/>
      <c r="H117" s="156"/>
    </row>
    <row r="118" spans="2:8" ht="16" x14ac:dyDescent="0.35">
      <c r="B118" s="182" t="str">
        <f>LEFT(B117,SEARCH(",",B117))&amp;" valeur"</f>
        <v>Pétrole brut, valeur</v>
      </c>
      <c r="C118" s="110"/>
      <c r="D118" s="255" t="s">
        <v>2200</v>
      </c>
      <c r="E118" s="110"/>
      <c r="F118" s="255" t="s">
        <v>1464</v>
      </c>
      <c r="G118" s="110"/>
      <c r="H118" s="156" t="s">
        <v>2114</v>
      </c>
    </row>
    <row r="119" spans="2:8" ht="16" x14ac:dyDescent="0.35">
      <c r="B119" s="267" t="s">
        <v>1664</v>
      </c>
      <c r="C119" s="110"/>
      <c r="D119" s="255" t="s">
        <v>2200</v>
      </c>
      <c r="E119" s="110"/>
      <c r="F119" s="255" t="s">
        <v>2267</v>
      </c>
      <c r="G119" s="110"/>
      <c r="H119" s="156"/>
    </row>
    <row r="120" spans="2:8" ht="16" x14ac:dyDescent="0.35">
      <c r="B120" s="182" t="str">
        <f>LEFT(B119,SEARCH(",",B119))&amp;" valeur"</f>
        <v>Gaz naturel, valeur</v>
      </c>
      <c r="C120" s="110"/>
      <c r="D120" s="255" t="s">
        <v>2200</v>
      </c>
      <c r="E120" s="110"/>
      <c r="F120" s="255" t="s">
        <v>1464</v>
      </c>
      <c r="G120" s="110"/>
      <c r="H120" s="156" t="s">
        <v>2114</v>
      </c>
    </row>
    <row r="121" spans="2:8" ht="16" x14ac:dyDescent="0.35">
      <c r="B121" s="267" t="s">
        <v>2269</v>
      </c>
      <c r="C121" s="110"/>
      <c r="D121" s="255" t="s">
        <v>2200</v>
      </c>
      <c r="E121" s="110"/>
      <c r="F121" s="255" t="s">
        <v>2120</v>
      </c>
      <c r="G121" s="110"/>
      <c r="H121" s="156"/>
    </row>
    <row r="122" spans="2:8" ht="16" x14ac:dyDescent="0.35">
      <c r="B122" s="182" t="str">
        <f>LEFT(B121,SEARCH(",",B121))&amp;" valeur"</f>
        <v>Ajouter ici toute autre matière première, valeur</v>
      </c>
      <c r="C122" s="110"/>
      <c r="D122" s="255" t="s">
        <v>2200</v>
      </c>
      <c r="E122" s="110"/>
      <c r="F122" s="255" t="s">
        <v>1464</v>
      </c>
      <c r="G122" s="110"/>
      <c r="H122" s="156" t="s">
        <v>2114</v>
      </c>
    </row>
    <row r="123" spans="2:8" ht="28" x14ac:dyDescent="0.35">
      <c r="B123" s="174" t="s">
        <v>2132</v>
      </c>
      <c r="C123" s="110"/>
      <c r="D123" s="256" t="s">
        <v>2200</v>
      </c>
      <c r="E123" s="110"/>
      <c r="F123" s="256"/>
      <c r="G123" s="110"/>
      <c r="H123" s="159"/>
    </row>
    <row r="124" spans="2:8" ht="16" x14ac:dyDescent="0.35">
      <c r="B124" s="160"/>
      <c r="C124" s="110"/>
      <c r="E124" s="110"/>
      <c r="F124" s="183"/>
      <c r="G124" s="110"/>
      <c r="H124" s="110"/>
    </row>
    <row r="125" spans="2:8" ht="16.149999999999999" customHeight="1" x14ac:dyDescent="0.35">
      <c r="B125" s="151" t="s">
        <v>2277</v>
      </c>
      <c r="C125" s="110"/>
      <c r="D125" s="175"/>
      <c r="E125" s="110"/>
      <c r="F125" s="175"/>
      <c r="G125" s="110"/>
      <c r="H125" s="153"/>
    </row>
    <row r="126" spans="2:8" ht="28" x14ac:dyDescent="0.35">
      <c r="B126" s="176" t="s">
        <v>2278</v>
      </c>
      <c r="C126" s="110"/>
      <c r="D126" s="255" t="s">
        <v>1495</v>
      </c>
      <c r="E126" s="110"/>
      <c r="F126" s="341" t="s">
        <v>2826</v>
      </c>
      <c r="G126" s="110"/>
      <c r="H126" s="156"/>
    </row>
    <row r="127" spans="2:8" ht="30.75" customHeight="1" x14ac:dyDescent="0.35">
      <c r="B127" s="184" t="s">
        <v>2279</v>
      </c>
      <c r="C127" s="110"/>
      <c r="D127" s="256" t="s">
        <v>2200</v>
      </c>
      <c r="E127" s="110"/>
      <c r="F127" s="256" t="s">
        <v>1464</v>
      </c>
      <c r="G127" s="110"/>
      <c r="H127" s="159"/>
    </row>
    <row r="128" spans="2:8" ht="16" x14ac:dyDescent="0.35">
      <c r="B128" s="160"/>
      <c r="C128" s="110"/>
      <c r="D128" s="161"/>
      <c r="E128" s="110"/>
      <c r="F128" s="183"/>
      <c r="G128" s="110"/>
      <c r="H128" s="110"/>
    </row>
    <row r="129" spans="2:8" ht="16" x14ac:dyDescent="0.35">
      <c r="B129" s="151" t="s">
        <v>2280</v>
      </c>
      <c r="C129" s="110"/>
      <c r="D129" s="175"/>
      <c r="E129" s="110"/>
      <c r="F129" s="175"/>
      <c r="G129" s="110"/>
      <c r="H129" s="153"/>
    </row>
    <row r="130" spans="2:8" ht="28" x14ac:dyDescent="0.35">
      <c r="B130" s="176" t="s">
        <v>2281</v>
      </c>
      <c r="C130" s="110"/>
      <c r="D130" s="255" t="s">
        <v>1495</v>
      </c>
      <c r="E130" s="110"/>
      <c r="F130" s="341" t="s">
        <v>2828</v>
      </c>
      <c r="G130" s="110"/>
      <c r="H130" s="156"/>
    </row>
    <row r="131" spans="2:8" ht="30.75" customHeight="1" x14ac:dyDescent="0.35">
      <c r="B131" s="184" t="s">
        <v>2282</v>
      </c>
      <c r="C131" s="110"/>
      <c r="D131" s="256" t="s">
        <v>2200</v>
      </c>
      <c r="E131" s="110"/>
      <c r="F131" s="256" t="s">
        <v>1464</v>
      </c>
      <c r="G131" s="110"/>
      <c r="H131" s="159"/>
    </row>
    <row r="132" spans="2:8" ht="16" x14ac:dyDescent="0.35">
      <c r="B132" s="160"/>
      <c r="C132" s="110"/>
      <c r="D132" s="161"/>
      <c r="E132" s="110"/>
      <c r="F132" s="183"/>
      <c r="G132" s="110"/>
      <c r="H132" s="110"/>
    </row>
    <row r="133" spans="2:8" ht="34.15" customHeight="1" x14ac:dyDescent="0.35">
      <c r="B133" s="151" t="s">
        <v>2283</v>
      </c>
      <c r="C133" s="110"/>
      <c r="D133" s="175"/>
      <c r="E133" s="110"/>
      <c r="F133" s="175"/>
      <c r="G133" s="110"/>
      <c r="H133" s="153"/>
    </row>
    <row r="134" spans="2:8" ht="28" x14ac:dyDescent="0.35">
      <c r="B134" s="176" t="s">
        <v>2284</v>
      </c>
      <c r="C134" s="110"/>
      <c r="D134" s="255" t="s">
        <v>1488</v>
      </c>
      <c r="E134" s="110"/>
      <c r="F134" s="291" t="s">
        <v>2557</v>
      </c>
      <c r="G134" s="110"/>
      <c r="H134" s="156"/>
    </row>
    <row r="135" spans="2:8" ht="30.75" customHeight="1" x14ac:dyDescent="0.35">
      <c r="B135" s="184" t="s">
        <v>2285</v>
      </c>
      <c r="C135" s="110"/>
      <c r="D135" s="295">
        <v>2703891507</v>
      </c>
      <c r="E135" s="110"/>
      <c r="F135" s="255" t="s">
        <v>1172</v>
      </c>
      <c r="G135" s="110"/>
      <c r="H135" s="156"/>
    </row>
    <row r="136" spans="2:8" ht="16" x14ac:dyDescent="0.35">
      <c r="B136" s="160"/>
      <c r="C136" s="110"/>
      <c r="D136" s="161"/>
      <c r="E136" s="110"/>
      <c r="F136" s="285"/>
      <c r="G136" s="110"/>
      <c r="H136" s="110"/>
    </row>
    <row r="137" spans="2:8" ht="16" x14ac:dyDescent="0.35">
      <c r="B137" s="151" t="s">
        <v>2286</v>
      </c>
      <c r="C137" s="110"/>
      <c r="D137" s="175"/>
      <c r="E137" s="110"/>
      <c r="F137" s="175"/>
      <c r="G137" s="110"/>
      <c r="H137" s="153"/>
    </row>
    <row r="138" spans="2:8" ht="30" customHeight="1" x14ac:dyDescent="0.35">
      <c r="B138" s="176" t="str">
        <f>"Le government divulgue-t-il des informations sur les"&amp;RIGHT(B137,LEN(B137)-SEARCH(":",B137,1))&amp;"?"</f>
        <v>Le government divulgue-t-il des informations sur les Paiements directs infranationaux ?</v>
      </c>
      <c r="C138" s="110"/>
      <c r="D138" s="255" t="s">
        <v>1488</v>
      </c>
      <c r="E138" s="110"/>
      <c r="F138" s="291" t="s">
        <v>2558</v>
      </c>
      <c r="G138" s="110"/>
      <c r="H138" s="156"/>
    </row>
    <row r="139" spans="2:8" ht="28" x14ac:dyDescent="0.35">
      <c r="B139" s="184" t="s">
        <v>2287</v>
      </c>
      <c r="C139" s="110"/>
      <c r="D139" s="295">
        <v>4377598938</v>
      </c>
      <c r="E139" s="110"/>
      <c r="F139" s="256" t="s">
        <v>1172</v>
      </c>
      <c r="G139" s="110"/>
      <c r="H139" s="159"/>
    </row>
    <row r="140" spans="2:8" ht="16" x14ac:dyDescent="0.35">
      <c r="B140" s="160"/>
      <c r="C140" s="110"/>
      <c r="D140" s="161"/>
      <c r="E140" s="110"/>
      <c r="F140" s="183"/>
      <c r="G140" s="110"/>
      <c r="H140" s="110"/>
    </row>
    <row r="141" spans="2:8" ht="16" x14ac:dyDescent="0.35">
      <c r="B141" s="151" t="s">
        <v>2288</v>
      </c>
      <c r="C141" s="110"/>
      <c r="D141" s="175"/>
      <c r="E141" s="110"/>
      <c r="F141" s="183"/>
      <c r="G141" s="110"/>
      <c r="H141" s="153"/>
    </row>
    <row r="142" spans="2:8" ht="28" x14ac:dyDescent="0.35">
      <c r="B142" s="177" t="s">
        <v>2289</v>
      </c>
      <c r="C142" s="110"/>
      <c r="D142" s="284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1.4383561643835616</v>
      </c>
      <c r="E142" s="110"/>
      <c r="F142" s="183"/>
      <c r="G142" s="110"/>
      <c r="H142" s="159"/>
    </row>
    <row r="143" spans="2:8" ht="16" x14ac:dyDescent="0.35">
      <c r="B143" s="160"/>
      <c r="C143" s="110"/>
      <c r="D143" s="161"/>
      <c r="E143" s="110"/>
      <c r="F143" s="183"/>
      <c r="G143" s="110"/>
      <c r="H143" s="110"/>
    </row>
    <row r="144" spans="2:8" ht="16" x14ac:dyDescent="0.35">
      <c r="B144" s="151" t="s">
        <v>2290</v>
      </c>
      <c r="C144" s="110"/>
      <c r="D144" s="175"/>
      <c r="E144" s="110"/>
      <c r="F144" s="175"/>
      <c r="G144" s="110"/>
      <c r="H144" s="153"/>
    </row>
    <row r="145" spans="2:8" ht="56" x14ac:dyDescent="0.35">
      <c r="B145" s="172" t="s">
        <v>2291</v>
      </c>
      <c r="C145" s="110"/>
      <c r="D145" s="255" t="s">
        <v>1488</v>
      </c>
      <c r="E145" s="110"/>
      <c r="F145" s="291" t="s">
        <v>2559</v>
      </c>
      <c r="G145" s="110"/>
      <c r="H145" s="156"/>
    </row>
    <row r="146" spans="2:8" ht="42" x14ac:dyDescent="0.35">
      <c r="B146" s="173" t="s">
        <v>2292</v>
      </c>
      <c r="C146" s="110"/>
      <c r="D146" s="255" t="s">
        <v>1488</v>
      </c>
      <c r="E146" s="110"/>
      <c r="F146" s="291" t="s">
        <v>2559</v>
      </c>
      <c r="G146" s="110"/>
      <c r="H146" s="156"/>
    </row>
    <row r="147" spans="2:8" ht="28" x14ac:dyDescent="0.35">
      <c r="B147" s="172" t="s">
        <v>2293</v>
      </c>
      <c r="C147" s="110"/>
      <c r="D147" s="255" t="s">
        <v>1488</v>
      </c>
      <c r="E147" s="110"/>
      <c r="F147" s="291" t="s">
        <v>2559</v>
      </c>
      <c r="G147" s="110"/>
      <c r="H147" s="156"/>
    </row>
    <row r="148" spans="2:8" ht="16" x14ac:dyDescent="0.35">
      <c r="B148" s="157" t="s">
        <v>2294</v>
      </c>
      <c r="C148" s="110"/>
      <c r="D148" s="255" t="s">
        <v>2542</v>
      </c>
      <c r="E148" s="110"/>
      <c r="F148" s="293" t="s">
        <v>2560</v>
      </c>
      <c r="G148" s="110"/>
      <c r="H148" s="156"/>
    </row>
    <row r="149" spans="2:8" ht="28" x14ac:dyDescent="0.35">
      <c r="B149" s="172" t="s">
        <v>2295</v>
      </c>
      <c r="C149" s="110"/>
      <c r="D149" s="255" t="s">
        <v>1488</v>
      </c>
      <c r="E149" s="110"/>
      <c r="F149" s="291" t="s">
        <v>2559</v>
      </c>
      <c r="G149" s="110"/>
      <c r="H149" s="156"/>
    </row>
    <row r="150" spans="2:8" ht="16" x14ac:dyDescent="0.35">
      <c r="B150" s="158" t="s">
        <v>2296</v>
      </c>
      <c r="C150" s="110"/>
      <c r="D150" s="255" t="s">
        <v>1495</v>
      </c>
      <c r="E150" s="110"/>
      <c r="F150" s="291" t="s">
        <v>2559</v>
      </c>
      <c r="G150" s="110"/>
      <c r="H150" s="159"/>
    </row>
    <row r="151" spans="2:8" ht="16" x14ac:dyDescent="0.35">
      <c r="B151" s="160"/>
      <c r="C151" s="110"/>
      <c r="D151" s="161"/>
      <c r="E151" s="110"/>
      <c r="F151" s="183"/>
      <c r="G151" s="110"/>
      <c r="H151" s="110"/>
    </row>
    <row r="152" spans="2:8" ht="28" x14ac:dyDescent="0.35">
      <c r="B152" s="151" t="s">
        <v>2297</v>
      </c>
      <c r="C152" s="110"/>
      <c r="D152" s="175"/>
      <c r="E152" s="110"/>
      <c r="F152" s="175"/>
      <c r="G152" s="110"/>
      <c r="H152" s="153"/>
    </row>
    <row r="153" spans="2:8" ht="42" x14ac:dyDescent="0.35">
      <c r="B153" s="176" t="s">
        <v>2298</v>
      </c>
      <c r="C153" s="110"/>
      <c r="D153" s="255" t="s">
        <v>1488</v>
      </c>
      <c r="E153" s="110"/>
      <c r="F153" s="291" t="s">
        <v>2812</v>
      </c>
      <c r="G153" s="110"/>
      <c r="H153" s="156"/>
    </row>
    <row r="154" spans="2:8" ht="28" x14ac:dyDescent="0.35">
      <c r="B154" s="325" t="s">
        <v>2299</v>
      </c>
      <c r="C154" s="110"/>
      <c r="D154" s="295">
        <v>680000</v>
      </c>
      <c r="E154" s="110"/>
      <c r="F154" s="256" t="s">
        <v>1172</v>
      </c>
      <c r="G154" s="110"/>
      <c r="H154" s="159" t="s">
        <v>2840</v>
      </c>
    </row>
    <row r="155" spans="2:8" ht="16" x14ac:dyDescent="0.35">
      <c r="B155" s="160"/>
      <c r="C155" s="110"/>
      <c r="D155" s="161"/>
      <c r="E155" s="110"/>
      <c r="F155" s="183"/>
      <c r="G155" s="110"/>
      <c r="H155" s="110"/>
    </row>
    <row r="156" spans="2:8" ht="16" x14ac:dyDescent="0.35">
      <c r="B156" s="151" t="s">
        <v>2300</v>
      </c>
      <c r="C156" s="110"/>
      <c r="D156" s="175"/>
      <c r="E156" s="110"/>
      <c r="F156" s="175"/>
      <c r="G156" s="110"/>
      <c r="H156" s="153"/>
    </row>
    <row r="157" spans="2:8" ht="28" x14ac:dyDescent="0.35">
      <c r="B157" s="176" t="s">
        <v>2301</v>
      </c>
      <c r="C157" s="110"/>
      <c r="D157" s="255" t="s">
        <v>1488</v>
      </c>
      <c r="E157" s="110"/>
      <c r="F157" s="291" t="s">
        <v>2561</v>
      </c>
      <c r="G157" s="110"/>
      <c r="H157" s="156"/>
    </row>
    <row r="158" spans="2:8" ht="42" x14ac:dyDescent="0.35">
      <c r="B158" s="180" t="s">
        <v>2068</v>
      </c>
      <c r="C158" s="110"/>
      <c r="D158" s="327">
        <f>45831852081+956834708</f>
        <v>46788686789</v>
      </c>
      <c r="E158" s="110"/>
      <c r="F158" s="255" t="s">
        <v>1172</v>
      </c>
      <c r="G158" s="110"/>
      <c r="H158" s="326" t="s">
        <v>2813</v>
      </c>
    </row>
    <row r="159" spans="2:8" ht="28" x14ac:dyDescent="0.35">
      <c r="B159" s="184" t="s">
        <v>2302</v>
      </c>
      <c r="C159" s="110"/>
      <c r="D159" s="327">
        <f>45831852081+973406545</f>
        <v>46805258626</v>
      </c>
      <c r="E159" s="110"/>
      <c r="F159" s="256" t="s">
        <v>1172</v>
      </c>
      <c r="G159" s="110"/>
      <c r="H159" s="326" t="s">
        <v>2814</v>
      </c>
    </row>
    <row r="160" spans="2:8" ht="16" x14ac:dyDescent="0.35">
      <c r="B160" s="160"/>
      <c r="C160" s="110"/>
      <c r="D160" s="161"/>
      <c r="E160" s="110"/>
      <c r="F160" s="183"/>
      <c r="G160" s="110"/>
      <c r="H160" s="110"/>
    </row>
    <row r="161" spans="2:8" ht="28" x14ac:dyDescent="0.35">
      <c r="B161" s="151" t="s">
        <v>2303</v>
      </c>
      <c r="C161" s="110"/>
      <c r="D161" s="175"/>
      <c r="E161" s="110"/>
      <c r="F161" s="175"/>
      <c r="G161" s="110"/>
      <c r="H161" s="153"/>
    </row>
    <row r="162" spans="2:8" ht="63" customHeight="1" x14ac:dyDescent="0.35">
      <c r="B162" s="176" t="s">
        <v>2304</v>
      </c>
      <c r="C162" s="110"/>
      <c r="D162" s="255" t="s">
        <v>1488</v>
      </c>
      <c r="E162" s="110"/>
      <c r="F162" s="291" t="s">
        <v>2562</v>
      </c>
      <c r="G162" s="110"/>
      <c r="H162" s="156"/>
    </row>
    <row r="163" spans="2:8" ht="28" x14ac:dyDescent="0.35">
      <c r="B163" s="176" t="s">
        <v>2305</v>
      </c>
      <c r="C163" s="110"/>
      <c r="D163" s="255" t="s">
        <v>1488</v>
      </c>
      <c r="E163" s="110"/>
      <c r="F163" s="291" t="s">
        <v>2563</v>
      </c>
      <c r="G163" s="110"/>
      <c r="H163" s="156"/>
    </row>
    <row r="164" spans="2:8" ht="56" x14ac:dyDescent="0.35">
      <c r="B164" s="177" t="s">
        <v>2306</v>
      </c>
      <c r="C164" s="110"/>
      <c r="D164" s="255" t="s">
        <v>1488</v>
      </c>
      <c r="E164" s="110"/>
      <c r="F164" s="291" t="s">
        <v>2563</v>
      </c>
      <c r="G164" s="110"/>
      <c r="H164" s="159"/>
    </row>
    <row r="165" spans="2:8" ht="16" x14ac:dyDescent="0.35">
      <c r="B165" s="160"/>
      <c r="C165" s="110"/>
      <c r="D165" s="161"/>
      <c r="E165" s="110"/>
      <c r="F165" s="183"/>
      <c r="G165" s="110"/>
      <c r="H165" s="110"/>
    </row>
    <row r="166" spans="2:8" ht="32.65" customHeight="1" x14ac:dyDescent="0.35">
      <c r="B166" s="151" t="s">
        <v>2307</v>
      </c>
      <c r="C166" s="110"/>
      <c r="D166" s="175"/>
      <c r="E166" s="110"/>
      <c r="F166" s="175"/>
      <c r="G166" s="110"/>
      <c r="H166" s="153"/>
    </row>
    <row r="167" spans="2:8" ht="28" x14ac:dyDescent="0.35">
      <c r="B167" s="176" t="s">
        <v>2308</v>
      </c>
      <c r="C167" s="110"/>
      <c r="D167" s="255" t="s">
        <v>1501</v>
      </c>
      <c r="E167" s="110"/>
      <c r="F167" s="255" t="str">
        <f>IF(D167=Listes!$K$4,"&lt; Indiquez l'URL de la source &gt;",IF(D167=Listes!$K$5,"&lt; Référence de la section dans le Rapport ITIE ou URL&gt;",IF(D167=Listes!$K$6,"&lt; Référence de la non-applicabilité &gt;","")))</f>
        <v/>
      </c>
      <c r="G167" s="110"/>
      <c r="H167" s="156"/>
    </row>
    <row r="168" spans="2:8" ht="28" x14ac:dyDescent="0.35">
      <c r="B168" s="180" t="s">
        <v>2309</v>
      </c>
      <c r="C168" s="110"/>
      <c r="D168" s="255" t="s">
        <v>2200</v>
      </c>
      <c r="E168" s="110"/>
      <c r="F168" s="255" t="s">
        <v>1464</v>
      </c>
      <c r="G168" s="110"/>
      <c r="H168" s="156"/>
    </row>
    <row r="169" spans="2:8" ht="28" x14ac:dyDescent="0.35">
      <c r="B169" s="180" t="s">
        <v>2310</v>
      </c>
      <c r="C169" s="110"/>
      <c r="D169" s="255" t="s">
        <v>2200</v>
      </c>
      <c r="E169" s="185"/>
      <c r="F169" s="255" t="s">
        <v>1464</v>
      </c>
      <c r="G169" s="110"/>
      <c r="H169" s="156"/>
    </row>
    <row r="170" spans="2:8" ht="28" x14ac:dyDescent="0.35">
      <c r="B170" s="176" t="s">
        <v>2311</v>
      </c>
      <c r="C170" s="110"/>
      <c r="D170" s="255" t="s">
        <v>1488</v>
      </c>
      <c r="E170" s="110"/>
      <c r="F170" s="291" t="s">
        <v>2564</v>
      </c>
      <c r="G170" s="110"/>
      <c r="H170" s="156"/>
    </row>
    <row r="171" spans="2:8" ht="28" x14ac:dyDescent="0.35">
      <c r="B171" s="180" t="s">
        <v>2312</v>
      </c>
      <c r="C171" s="110"/>
      <c r="D171" s="291">
        <v>2720097803</v>
      </c>
      <c r="E171" s="110"/>
      <c r="F171" s="255" t="s">
        <v>1172</v>
      </c>
      <c r="G171" s="110"/>
      <c r="H171" s="156"/>
    </row>
    <row r="172" spans="2:8" ht="28" x14ac:dyDescent="0.35">
      <c r="B172" s="180" t="s">
        <v>2313</v>
      </c>
      <c r="C172" s="110"/>
      <c r="D172" s="291">
        <v>2149650000</v>
      </c>
      <c r="E172" s="110"/>
      <c r="F172" s="255" t="s">
        <v>1172</v>
      </c>
      <c r="G172" s="110"/>
      <c r="H172" s="156"/>
    </row>
    <row r="173" spans="2:8" ht="28" x14ac:dyDescent="0.35">
      <c r="B173" s="176" t="s">
        <v>2134</v>
      </c>
      <c r="C173" s="110"/>
      <c r="D173" s="255" t="s">
        <v>1488</v>
      </c>
      <c r="E173" s="110"/>
      <c r="F173" s="291" t="s">
        <v>2565</v>
      </c>
      <c r="G173" s="110"/>
      <c r="H173" s="156"/>
    </row>
    <row r="174" spans="2:8" ht="28" x14ac:dyDescent="0.35">
      <c r="B174" s="180" t="s">
        <v>2135</v>
      </c>
      <c r="C174" s="110"/>
      <c r="D174" s="369">
        <v>19234240000</v>
      </c>
      <c r="E174" s="110"/>
      <c r="F174" s="370" t="s">
        <v>1172</v>
      </c>
      <c r="G174" s="110"/>
      <c r="H174" s="156"/>
    </row>
    <row r="175" spans="2:8" ht="28" x14ac:dyDescent="0.35">
      <c r="B175" s="184" t="s">
        <v>2136</v>
      </c>
      <c r="C175" s="110"/>
      <c r="D175" s="370"/>
      <c r="E175" s="110"/>
      <c r="F175" s="370"/>
      <c r="G175" s="110"/>
      <c r="H175" s="159"/>
    </row>
    <row r="176" spans="2:8" ht="16" x14ac:dyDescent="0.35">
      <c r="B176" s="160"/>
      <c r="C176" s="110"/>
      <c r="D176" s="161"/>
      <c r="E176" s="110"/>
      <c r="F176" s="183"/>
      <c r="G176" s="110"/>
      <c r="H176" s="110"/>
    </row>
    <row r="177" spans="2:8" ht="16" x14ac:dyDescent="0.35">
      <c r="B177" s="151" t="s">
        <v>2314</v>
      </c>
      <c r="C177" s="110"/>
      <c r="D177" s="175"/>
      <c r="E177" s="110"/>
      <c r="F177" s="175"/>
      <c r="G177" s="110"/>
      <c r="H177" s="153"/>
    </row>
    <row r="178" spans="2:8" ht="28" x14ac:dyDescent="0.35">
      <c r="B178" s="184" t="s">
        <v>2315</v>
      </c>
      <c r="C178" s="110"/>
      <c r="D178" s="255" t="s">
        <v>1495</v>
      </c>
      <c r="E178" s="110"/>
      <c r="F178" s="255" t="s">
        <v>2829</v>
      </c>
      <c r="G178" s="110"/>
      <c r="H178" s="156"/>
    </row>
    <row r="179" spans="2:8" ht="28" x14ac:dyDescent="0.35">
      <c r="B179" s="184" t="s">
        <v>2069</v>
      </c>
      <c r="C179" s="110"/>
      <c r="D179" s="256" t="s">
        <v>2200</v>
      </c>
      <c r="E179" s="110"/>
      <c r="F179" s="256" t="s">
        <v>1464</v>
      </c>
      <c r="G179" s="110"/>
      <c r="H179" s="159"/>
    </row>
    <row r="180" spans="2:8" ht="16" x14ac:dyDescent="0.35">
      <c r="B180" s="160"/>
      <c r="C180" s="110"/>
      <c r="D180" s="161"/>
      <c r="E180" s="110"/>
      <c r="F180" s="183"/>
      <c r="G180" s="110"/>
      <c r="H180" s="110"/>
    </row>
    <row r="181" spans="2:8" ht="16" x14ac:dyDescent="0.35">
      <c r="B181" s="151" t="s">
        <v>2316</v>
      </c>
      <c r="C181" s="110"/>
      <c r="D181" s="186"/>
      <c r="E181" s="110"/>
      <c r="F181" s="187"/>
      <c r="G181" s="110"/>
      <c r="H181" s="153"/>
    </row>
    <row r="182" spans="2:8" ht="28" x14ac:dyDescent="0.35">
      <c r="B182" s="188" t="s">
        <v>2317</v>
      </c>
      <c r="C182" s="110"/>
      <c r="D182" s="255" t="s">
        <v>1488</v>
      </c>
      <c r="E182" s="110"/>
      <c r="F182" s="291" t="s">
        <v>2566</v>
      </c>
      <c r="G182" s="110"/>
      <c r="H182" s="156"/>
    </row>
    <row r="183" spans="2:8" ht="27.4" customHeight="1" x14ac:dyDescent="0.35">
      <c r="B183" s="189" t="s">
        <v>2318</v>
      </c>
      <c r="C183" s="110"/>
      <c r="D183" s="369">
        <v>1637790000000</v>
      </c>
      <c r="E183" s="110"/>
      <c r="F183" s="255" t="s">
        <v>1172</v>
      </c>
      <c r="G183" s="110"/>
      <c r="H183" s="156"/>
    </row>
    <row r="184" spans="2:8" ht="16" x14ac:dyDescent="0.35">
      <c r="B184" s="172" t="s">
        <v>2115</v>
      </c>
      <c r="C184" s="110"/>
      <c r="D184" s="369"/>
      <c r="E184" s="110"/>
      <c r="F184" s="255" t="s">
        <v>1172</v>
      </c>
      <c r="G184" s="110"/>
      <c r="H184" s="156"/>
    </row>
    <row r="185" spans="2:8" ht="16" x14ac:dyDescent="0.35">
      <c r="B185" s="154" t="s">
        <v>2319</v>
      </c>
      <c r="C185" s="110"/>
      <c r="D185" s="291">
        <v>10157710000000</v>
      </c>
      <c r="E185" s="110"/>
      <c r="F185" s="255" t="s">
        <v>1172</v>
      </c>
      <c r="G185" s="110"/>
      <c r="H185" s="156"/>
    </row>
    <row r="186" spans="2:8" ht="16" x14ac:dyDescent="0.35">
      <c r="B186" s="154" t="s">
        <v>2320</v>
      </c>
      <c r="C186" s="110"/>
      <c r="D186" s="291">
        <v>237310000000</v>
      </c>
      <c r="E186" s="110"/>
      <c r="F186" s="255" t="s">
        <v>1172</v>
      </c>
      <c r="G186" s="110"/>
      <c r="H186" s="156"/>
    </row>
    <row r="187" spans="2:8" ht="16" x14ac:dyDescent="0.35">
      <c r="B187" s="154" t="s">
        <v>2321</v>
      </c>
      <c r="C187" s="110"/>
      <c r="D187" s="291">
        <v>1659380000000</v>
      </c>
      <c r="E187" s="110"/>
      <c r="F187" s="255" t="s">
        <v>1172</v>
      </c>
      <c r="G187" s="110"/>
      <c r="H187" s="156"/>
    </row>
    <row r="188" spans="2:8" ht="16" x14ac:dyDescent="0.35">
      <c r="B188" s="154" t="s">
        <v>2322</v>
      </c>
      <c r="C188" s="110"/>
      <c r="D188" s="291">
        <v>2340720000000</v>
      </c>
      <c r="E188" s="110"/>
      <c r="F188" s="255" t="s">
        <v>1172</v>
      </c>
      <c r="G188" s="110"/>
      <c r="H188" s="156"/>
    </row>
    <row r="189" spans="2:8" ht="16" x14ac:dyDescent="0.35">
      <c r="B189" s="154" t="s">
        <v>2323</v>
      </c>
      <c r="C189" s="110"/>
      <c r="D189" s="291">
        <v>2789850000000</v>
      </c>
      <c r="E189" s="110"/>
      <c r="F189" s="255" t="s">
        <v>1172</v>
      </c>
      <c r="G189" s="110"/>
      <c r="H189" s="156"/>
    </row>
    <row r="190" spans="2:8" ht="16" x14ac:dyDescent="0.35">
      <c r="B190" s="154" t="s">
        <v>2372</v>
      </c>
      <c r="C190" s="110"/>
      <c r="D190" s="291">
        <v>10185</v>
      </c>
      <c r="E190" s="110"/>
      <c r="F190" s="255" t="s">
        <v>2375</v>
      </c>
      <c r="G190" s="110"/>
      <c r="H190" s="156"/>
    </row>
    <row r="191" spans="2:8" ht="16" x14ac:dyDescent="0.35">
      <c r="B191" s="154" t="s">
        <v>2373</v>
      </c>
      <c r="C191" s="110"/>
      <c r="D191" s="255">
        <v>739</v>
      </c>
      <c r="E191" s="110"/>
      <c r="F191" s="255" t="s">
        <v>2375</v>
      </c>
      <c r="G191" s="110"/>
      <c r="H191" s="156"/>
    </row>
    <row r="192" spans="2:8" ht="16" x14ac:dyDescent="0.35">
      <c r="B192" s="154" t="s">
        <v>2374</v>
      </c>
      <c r="C192" s="110"/>
      <c r="D192" s="291">
        <v>51631</v>
      </c>
      <c r="E192" s="110"/>
      <c r="F192" s="255" t="s">
        <v>2375</v>
      </c>
      <c r="G192" s="110"/>
      <c r="H192" s="156"/>
    </row>
    <row r="193" spans="2:8" ht="16" x14ac:dyDescent="0.35">
      <c r="B193" s="154" t="s">
        <v>2324</v>
      </c>
      <c r="C193" s="110"/>
      <c r="D193" s="291">
        <v>7602668</v>
      </c>
      <c r="E193" s="110"/>
      <c r="F193" s="255" t="s">
        <v>2375</v>
      </c>
      <c r="G193" s="110"/>
      <c r="H193" s="156"/>
    </row>
    <row r="194" spans="2:8" ht="16" x14ac:dyDescent="0.35">
      <c r="B194" s="154" t="s">
        <v>2325</v>
      </c>
      <c r="C194" s="110"/>
      <c r="D194" s="255" t="s">
        <v>2200</v>
      </c>
      <c r="E194" s="110"/>
      <c r="F194" s="255" t="s">
        <v>1464</v>
      </c>
      <c r="G194" s="110"/>
      <c r="H194" s="156"/>
    </row>
    <row r="195" spans="2:8" ht="16" x14ac:dyDescent="0.35">
      <c r="B195" s="171" t="s">
        <v>2326</v>
      </c>
      <c r="C195" s="110"/>
      <c r="D195" s="256" t="s">
        <v>2200</v>
      </c>
      <c r="E195" s="110"/>
      <c r="F195" s="256" t="s">
        <v>1464</v>
      </c>
      <c r="G195" s="110"/>
      <c r="H195" s="159"/>
    </row>
    <row r="196" spans="2:8" ht="16" x14ac:dyDescent="0.35">
      <c r="B196" s="183"/>
      <c r="C196" s="110"/>
      <c r="D196" s="190"/>
      <c r="E196" s="110"/>
      <c r="F196" s="183"/>
      <c r="G196" s="110"/>
      <c r="H196" s="110"/>
    </row>
    <row r="197" spans="2:8" ht="16" x14ac:dyDescent="0.35">
      <c r="B197" s="151" t="s">
        <v>2376</v>
      </c>
      <c r="C197" s="257"/>
      <c r="D197" s="258"/>
      <c r="E197" s="257"/>
      <c r="F197" s="258"/>
      <c r="G197" s="257"/>
      <c r="H197" s="259"/>
    </row>
    <row r="198" spans="2:8" ht="37.5" customHeight="1" x14ac:dyDescent="0.35">
      <c r="B198" s="266" t="s">
        <v>2377</v>
      </c>
      <c r="C198" s="257"/>
      <c r="D198" s="260"/>
      <c r="E198" s="257"/>
      <c r="F198" s="260"/>
      <c r="G198" s="257"/>
      <c r="H198" s="261"/>
    </row>
    <row r="199" spans="2:8" ht="30" x14ac:dyDescent="0.35">
      <c r="B199" s="262" t="s">
        <v>2378</v>
      </c>
      <c r="C199" s="257"/>
      <c r="D199" s="339" t="s">
        <v>1488</v>
      </c>
      <c r="E199" s="257"/>
      <c r="F199" s="291" t="s">
        <v>2567</v>
      </c>
      <c r="G199" s="257"/>
      <c r="H199" s="261"/>
    </row>
    <row r="200" spans="2:8" ht="60" x14ac:dyDescent="0.35">
      <c r="B200" s="262" t="s">
        <v>2379</v>
      </c>
      <c r="C200" s="263"/>
      <c r="D200" s="255" t="s">
        <v>1488</v>
      </c>
      <c r="E200" s="257"/>
      <c r="F200" s="291" t="s">
        <v>2567</v>
      </c>
      <c r="G200" s="257"/>
      <c r="H200" s="261"/>
    </row>
    <row r="201" spans="2:8" ht="30" x14ac:dyDescent="0.35">
      <c r="B201" s="264" t="s">
        <v>2380</v>
      </c>
      <c r="C201" s="263"/>
      <c r="D201" s="255" t="s">
        <v>1488</v>
      </c>
      <c r="E201" s="257"/>
      <c r="F201" s="291" t="s">
        <v>2567</v>
      </c>
      <c r="G201" s="257"/>
      <c r="H201" s="265"/>
    </row>
    <row r="202" spans="2:8" ht="16" x14ac:dyDescent="0.35">
      <c r="B202" s="183"/>
      <c r="C202" s="110"/>
      <c r="D202" s="190"/>
      <c r="E202" s="110"/>
      <c r="F202" s="183"/>
      <c r="G202" s="110"/>
      <c r="H202" s="110"/>
    </row>
    <row r="203" spans="2:8" ht="14.15" customHeight="1" x14ac:dyDescent="0.35">
      <c r="B203" s="41"/>
      <c r="D203" s="41"/>
      <c r="F203" s="41"/>
    </row>
    <row r="204" spans="2:8" ht="17.25" hidden="1" customHeight="1" thickBot="1" x14ac:dyDescent="0.45">
      <c r="B204" s="74"/>
      <c r="C204" s="368" t="s">
        <v>2164</v>
      </c>
      <c r="D204" s="368"/>
      <c r="E204" s="368"/>
      <c r="F204" s="368"/>
      <c r="G204" s="368"/>
      <c r="H204" s="74"/>
    </row>
    <row r="205" spans="2:8" ht="24" hidden="1" customHeight="1" thickBot="1" x14ac:dyDescent="0.45">
      <c r="B205" s="191"/>
      <c r="C205" s="354" t="s">
        <v>2165</v>
      </c>
      <c r="D205" s="354"/>
      <c r="E205" s="354"/>
      <c r="F205" s="354"/>
      <c r="G205" s="354"/>
      <c r="H205" s="191"/>
    </row>
    <row r="206" spans="2:8" ht="25.15" hidden="1" customHeight="1" thickBot="1" x14ac:dyDescent="0.45">
      <c r="B206" s="191"/>
      <c r="C206" s="353" t="s">
        <v>2166</v>
      </c>
      <c r="D206" s="353"/>
      <c r="E206" s="353"/>
      <c r="F206" s="353"/>
      <c r="G206" s="353"/>
      <c r="H206" s="191"/>
    </row>
    <row r="207" spans="2:8" ht="18.399999999999999" hidden="1" customHeight="1" thickBot="1" x14ac:dyDescent="0.45">
      <c r="B207" s="74"/>
      <c r="C207" s="364" t="s">
        <v>2167</v>
      </c>
      <c r="D207" s="347"/>
      <c r="E207" s="347"/>
      <c r="F207" s="347"/>
      <c r="G207" s="365"/>
      <c r="H207" s="192"/>
    </row>
    <row r="208" spans="2:8" ht="16.5" thickBot="1" x14ac:dyDescent="0.4">
      <c r="B208" s="54"/>
      <c r="C208" s="54"/>
      <c r="D208" s="54"/>
      <c r="E208" s="54"/>
      <c r="F208" s="54"/>
      <c r="G208" s="54"/>
      <c r="H208" s="55"/>
    </row>
    <row r="209" spans="2:6" ht="19" x14ac:dyDescent="0.35">
      <c r="B209" s="193" t="s">
        <v>2221</v>
      </c>
      <c r="D209" s="194"/>
      <c r="F209" s="194"/>
    </row>
    <row r="210" spans="2:6" ht="16.149999999999999" customHeight="1" x14ac:dyDescent="0.35">
      <c r="B210" s="349" t="s">
        <v>2367</v>
      </c>
      <c r="C210" s="349"/>
      <c r="D210" s="349"/>
      <c r="F210" s="195"/>
    </row>
    <row r="211" spans="2:6" ht="16" x14ac:dyDescent="0.35"/>
    <row r="212" spans="2:6" ht="16" x14ac:dyDescent="0.35"/>
    <row r="213" spans="2:6" ht="16" x14ac:dyDescent="0.35"/>
    <row r="214" spans="2:6" ht="16" x14ac:dyDescent="0.35"/>
    <row r="215" spans="2:6" ht="16" x14ac:dyDescent="0.35"/>
    <row r="216" spans="2:6" ht="16" x14ac:dyDescent="0.35"/>
    <row r="217" spans="2:6" ht="16" x14ac:dyDescent="0.35"/>
    <row r="218" spans="2:6" ht="16" x14ac:dyDescent="0.35"/>
    <row r="219" spans="2:6" ht="16" x14ac:dyDescent="0.35"/>
    <row r="220" spans="2:6" ht="16" x14ac:dyDescent="0.35"/>
    <row r="221" spans="2:6" ht="16" x14ac:dyDescent="0.35"/>
    <row r="222" spans="2:6" ht="16" x14ac:dyDescent="0.35"/>
    <row r="223" spans="2:6" ht="16" x14ac:dyDescent="0.35"/>
    <row r="224" spans="2:6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</sheetData>
  <mergeCells count="15">
    <mergeCell ref="C207:G207"/>
    <mergeCell ref="B210:D210"/>
    <mergeCell ref="B10:E10"/>
    <mergeCell ref="B15:H15"/>
    <mergeCell ref="B11:E11"/>
    <mergeCell ref="B12:E12"/>
    <mergeCell ref="B13:E13"/>
    <mergeCell ref="B14:E14"/>
    <mergeCell ref="F10:H14"/>
    <mergeCell ref="C204:G204"/>
    <mergeCell ref="C206:G206"/>
    <mergeCell ref="C205:G205"/>
    <mergeCell ref="D174:D175"/>
    <mergeCell ref="F174:F175"/>
    <mergeCell ref="D183:D184"/>
  </mergeCells>
  <dataValidations xWindow="880" yWindow="817" count="32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9 B86:B87 B202 B19:B22 B84 B104 B134:B136 B142:B143 B126:B128 B130:B132 B111 B138:B140 B124 B118 B120 B122 B106:B107 B196 B28:B29 D142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1 B137 B133 B129 B125 B110 B105 B85 B197:B201 B61 B56 B51 B44 B39 B17 B144:B165 B167:B172 B176:B182 B185:B189 B194:B195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8:D209 E208:H210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4 F194:F195 F168:F169 F179 F158:F159 F139 F183:F189 F131 F127 F171:F172 F135 F174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8:D169 D179 D127 D154 D139 D158:D159 D131 D171:D172 D135 D174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8:D103 D113:D115 D117:D123 D68:D71 D76:D83" xr:uid="{0B8878C8-6619-40E9-8096-EE6BE7FC604B}">
      <formula1>0</formula1>
    </dataValidation>
    <dataValidation type="decimal" allowBlank="1" showInputMessage="1" showErrorMessage="1" sqref="D143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95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94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3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2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8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3 D185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86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87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9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4:G207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76 F78 F80 F121 F88 F119 F92 F94 F96 F98 F100 F102 F113:F115 F11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3:B184 B166 B173:B175 B210:D210 B190:B193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52:D54 D199:D201 D45:D49 D25:D28 D182 D62 D66:D67 D86:D87 D106:D107 D111 D126 D130 D134 D138 D145:D150 D153 D157 D162:D164 D167 D170 D178 D57:D59 D173 D40:D42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2 B116 B123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08 F108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0:F193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90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91" xr:uid="{F706CB78-296E-41D0-8D9F-43A6206372A6}">
      <formula1>2</formula1>
    </dataValidation>
    <dataValidation type="textLength" allowBlank="1" showInputMessage="1" showErrorMessage="1" sqref="H197:H201" xr:uid="{D3822C6C-1C26-43C8-B6B8-BA8DF4DB7CB6}">
      <formula1>0</formula1>
      <formula2>350</formula2>
    </dataValidation>
    <dataValidation type="whole" showInputMessage="1" showErrorMessage="1" sqref="G197:G201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121 B68 B72 B74 B76 B78 B80 B82 B88 B90 B92 B94 B96 B98 B100 B102 B113:B114 B117 B119 B70" xr:uid="{07B289E1-7671-4E81-8910-8B957D51D6F5}">
      <formula1>Commodities_list</formula1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82 F90" xr:uid="{37C9C9B2-66F7-4584-9C23-86FA6EFE86D6}">
      <formula1>"&lt;Selectionner unité&gt;,Sm3,Sm3 o.e.,Barils,Tonnes,oz,carats,Scf,Kg"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85" r:id="rId7" location="r3-3" xr:uid="{00000000-0004-0000-0200-00000D000000}"/>
    <hyperlink ref="B105" r:id="rId8" location="r4-1" xr:uid="{00000000-0004-0000-0200-00000E000000}"/>
    <hyperlink ref="B110" r:id="rId9" location="r4-2" xr:uid="{00000000-0004-0000-0200-00000F000000}"/>
    <hyperlink ref="B125" r:id="rId10" location="r4-3" xr:uid="{00000000-0004-0000-0200-000010000000}"/>
    <hyperlink ref="B129" r:id="rId11" location="r4-4" xr:uid="{00000000-0004-0000-0200-000011000000}"/>
    <hyperlink ref="B133" r:id="rId12" location="r4-5" xr:uid="{00000000-0004-0000-0200-000012000000}"/>
    <hyperlink ref="B137" r:id="rId13" location="r4-6" xr:uid="{00000000-0004-0000-0200-000013000000}"/>
    <hyperlink ref="B141" r:id="rId14" location="r4-8" xr:uid="{00000000-0004-0000-0200-000014000000}"/>
    <hyperlink ref="B144" r:id="rId15" location="r4-9" xr:uid="{00000000-0004-0000-0200-000015000000}"/>
    <hyperlink ref="B152" r:id="rId16" location="r5-1" xr:uid="{00000000-0004-0000-0200-000016000000}"/>
    <hyperlink ref="B156" r:id="rId17" location="r5-2" xr:uid="{00000000-0004-0000-0200-000017000000}"/>
    <hyperlink ref="B161" r:id="rId18" location="r5-3" xr:uid="{00000000-0004-0000-0200-000018000000}"/>
    <hyperlink ref="B177" r:id="rId19" location="r6-2" xr:uid="{00000000-0004-0000-0200-000019000000}"/>
    <hyperlink ref="B181" r:id="rId20" location="r6-3" xr:uid="{00000000-0004-0000-0200-00001A000000}"/>
    <hyperlink ref="B166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7:G207" r:id="rId23" display="Give us your feedback or report a conflict in the data! Write to us at  data@eiti.org" xr:uid="{CDC3591F-ADA9-4DB3-B355-D653DB6FB600}"/>
    <hyperlink ref="G207" r:id="rId24" display="Give us your feedback or report a conflict in the data! Write to us at  data@eiti.org" xr:uid="{A99B6764-1F3E-47AB-809A-4B3DA15ABEB1}"/>
    <hyperlink ref="E207:F207" r:id="rId25" display="Give us your feedback or report a conflict in the data! Write to us at  data@eiti.org" xr:uid="{3762A584-79C1-403C-A889-1F8B6A9F4EDC}"/>
    <hyperlink ref="F207" r:id="rId26" display="Give us your feedback or report a conflict in the data! Write to us at  data@eiti.org" xr:uid="{13FEE2CC-DF49-4876-978D-2AFDC30F458D}"/>
    <hyperlink ref="C205:G205" r:id="rId27" display="Vous voulez en savoir plus sur votre pays ? Vérifiez si votre pays met en œuvre la Norme ITIE en visitant https://eiti.org/countries" xr:uid="{03621DAE-7983-499C-8202-5F3199FEB9F9}"/>
    <hyperlink ref="C206:G206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83" r:id="rId31" xr:uid="{935A10F2-7E13-4EDA-8C48-4E42B289EB4B}"/>
    <hyperlink ref="C204:G204" r:id="rId32" display="Pour plus d’information sur l’ITIE, visitez notre site Internet  https://eiti.org" xr:uid="{9118B4B3-45C5-4CAF-ADE5-EDB0AF20E096}"/>
    <hyperlink ref="B197" r:id="rId33" location="r6-4" display="EITI Requirement 6.4: Environmental impact" xr:uid="{833DE7D9-6853-4F5B-932A-13042510FCE5}"/>
    <hyperlink ref="B65" r:id="rId34" display="(Harmonised System Codes)" xr:uid="{1EA07E2E-372F-42BE-9BEC-A5AE1CE21E62}"/>
    <hyperlink ref="F58" r:id="rId35" xr:uid="{23A4BD0D-ADD1-4C70-B6F3-E10D27818A5E}"/>
    <hyperlink ref="F148" r:id="rId36" xr:uid="{CCE596E7-A346-4F25-A793-7D51C2E04D0E}"/>
    <hyperlink ref="F40" r:id="rId37" xr:uid="{E9083317-6FFA-463C-A9F0-09902994F79D}"/>
  </hyperlinks>
  <pageMargins left="0.25" right="0.25" top="0.75" bottom="0.75" header="0.3" footer="0.3"/>
  <pageSetup paperSize="8" fitToHeight="0" orientation="landscape" horizontalDpi="2400" verticalDpi="2400" r:id="rId38"/>
  <drawing r:id="rId39"/>
  <extLst>
    <ext xmlns:x14="http://schemas.microsoft.com/office/spreadsheetml/2009/9/main" uri="{CCE6A557-97BC-4b89-ADB6-D9C93CAAB3DF}">
      <x14:dataValidations xmlns:xm="http://schemas.microsoft.com/office/excel/2006/main" xWindow="880" yWindow="817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F123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D181 D196 D202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F73 F75 F77 F79 F81 F83 F89 F91 F93 F95 F97 F99 F101 F103 F118 F120 F122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65"/>
  <sheetViews>
    <sheetView showGridLines="0" topLeftCell="A102" zoomScaleNormal="100" workbookViewId="0">
      <selection activeCell="C44" sqref="C44"/>
    </sheetView>
  </sheetViews>
  <sheetFormatPr defaultColWidth="4" defaultRowHeight="24" customHeight="1" x14ac:dyDescent="0.35"/>
  <cols>
    <col min="1" max="1" width="4" style="12"/>
    <col min="2" max="2" width="45.7265625" style="12" customWidth="1"/>
    <col min="3" max="3" width="42.26953125" style="12" customWidth="1"/>
    <col min="4" max="4" width="36" style="12" customWidth="1"/>
    <col min="5" max="5" width="39.7265625" style="12" customWidth="1"/>
    <col min="6" max="6" width="16.81640625" style="12" customWidth="1"/>
    <col min="7" max="7" width="55.26953125" style="12" bestFit="1" customWidth="1"/>
    <col min="8" max="8" width="18.54296875" style="12" customWidth="1"/>
    <col min="9" max="9" width="26.7265625" style="12" bestFit="1" customWidth="1"/>
    <col min="10" max="10" width="12.2695312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2174</v>
      </c>
    </row>
    <row r="4" spans="2:10" ht="16" hidden="1" x14ac:dyDescent="0.35">
      <c r="C4" s="13"/>
      <c r="D4" s="13"/>
      <c r="E4" s="13">
        <f>Introduction!G4</f>
        <v>44886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2327</v>
      </c>
      <c r="C8" s="74"/>
      <c r="D8" s="74"/>
      <c r="E8" s="74"/>
    </row>
    <row r="9" spans="2:10" ht="17.149999999999999" customHeight="1" x14ac:dyDescent="0.35">
      <c r="B9" s="73" t="s">
        <v>2175</v>
      </c>
      <c r="C9" s="196"/>
      <c r="D9" s="73"/>
      <c r="E9" s="196"/>
      <c r="F9" s="197"/>
      <c r="G9" s="197"/>
      <c r="H9" s="197"/>
    </row>
    <row r="10" spans="2:10" ht="30.65" customHeight="1" x14ac:dyDescent="0.35">
      <c r="B10" s="198" t="s">
        <v>2328</v>
      </c>
      <c r="C10" s="75"/>
      <c r="D10" s="362"/>
      <c r="E10" s="75"/>
      <c r="F10" s="44"/>
      <c r="G10" s="44"/>
      <c r="H10" s="44"/>
    </row>
    <row r="11" spans="2:10" ht="31.15" customHeight="1" x14ac:dyDescent="0.35">
      <c r="B11" s="198" t="s">
        <v>2329</v>
      </c>
      <c r="C11" s="75"/>
      <c r="D11" s="362"/>
      <c r="E11" s="75"/>
      <c r="F11" s="44"/>
      <c r="G11" s="44"/>
      <c r="H11" s="44"/>
    </row>
    <row r="12" spans="2:10" ht="50.15" customHeight="1" x14ac:dyDescent="0.35">
      <c r="B12" s="198" t="s">
        <v>2330</v>
      </c>
      <c r="C12" s="75"/>
      <c r="D12" s="362"/>
      <c r="E12" s="75"/>
      <c r="F12" s="44"/>
      <c r="G12" s="44"/>
      <c r="H12" s="44"/>
    </row>
    <row r="13" spans="2:10" ht="15.65" customHeight="1" x14ac:dyDescent="0.35">
      <c r="B13" s="198" t="s">
        <v>2331</v>
      </c>
      <c r="C13" s="75"/>
      <c r="D13" s="362"/>
      <c r="E13" s="75"/>
      <c r="F13" s="44"/>
      <c r="G13" s="44"/>
      <c r="H13" s="44"/>
    </row>
    <row r="14" spans="2:10" ht="16" x14ac:dyDescent="0.4">
      <c r="B14" s="199" t="s">
        <v>2332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73" t="s">
        <v>2333</v>
      </c>
      <c r="C16" s="373"/>
      <c r="D16" s="373"/>
      <c r="E16" s="373"/>
    </row>
    <row r="17" spans="2:12" s="84" customFormat="1" ht="25.5" customHeight="1" thickBot="1" x14ac:dyDescent="0.4">
      <c r="B17" s="374" t="s">
        <v>2070</v>
      </c>
      <c r="C17" s="374"/>
      <c r="D17" s="374"/>
      <c r="E17" s="374"/>
    </row>
    <row r="18" spans="2:12" s="56" customFormat="1" ht="16" x14ac:dyDescent="0.35">
      <c r="B18" s="375"/>
      <c r="C18" s="375"/>
      <c r="D18" s="375"/>
      <c r="E18" s="375"/>
    </row>
    <row r="19" spans="2:12" s="56" customFormat="1" ht="19" x14ac:dyDescent="0.35">
      <c r="B19" s="268" t="s">
        <v>2334</v>
      </c>
      <c r="C19" s="245"/>
      <c r="D19" s="269"/>
      <c r="E19" s="269"/>
      <c r="F19" s="200"/>
    </row>
    <row r="20" spans="2:12" s="56" customFormat="1" ht="16" x14ac:dyDescent="0.35">
      <c r="B20" s="12" t="s">
        <v>2071</v>
      </c>
      <c r="C20" s="12" t="s">
        <v>2121</v>
      </c>
      <c r="D20" s="12" t="s">
        <v>2335</v>
      </c>
      <c r="E20" s="12" t="s">
        <v>2336</v>
      </c>
      <c r="F20" s="200"/>
      <c r="G20" s="202"/>
    </row>
    <row r="21" spans="2:12" s="56" customFormat="1" ht="16" x14ac:dyDescent="0.35">
      <c r="B21" s="12" t="s">
        <v>2570</v>
      </c>
      <c r="C21" s="12" t="s">
        <v>2124</v>
      </c>
      <c r="D21" s="12"/>
      <c r="E21" s="203">
        <v>139009756479</v>
      </c>
      <c r="F21" s="202"/>
      <c r="G21" s="202"/>
    </row>
    <row r="22" spans="2:12" s="56" customFormat="1" ht="16" x14ac:dyDescent="0.35">
      <c r="B22" s="56" t="s">
        <v>2568</v>
      </c>
      <c r="C22" s="56" t="s">
        <v>2124</v>
      </c>
      <c r="E22" s="203">
        <v>56739697798</v>
      </c>
      <c r="F22" s="202"/>
      <c r="G22" s="12"/>
      <c r="J22" s="200"/>
      <c r="K22" s="200"/>
      <c r="L22" s="200"/>
    </row>
    <row r="23" spans="2:12" s="56" customFormat="1" ht="16" x14ac:dyDescent="0.35">
      <c r="B23" s="56" t="s">
        <v>2569</v>
      </c>
      <c r="C23" s="56" t="s">
        <v>2124</v>
      </c>
      <c r="E23" s="203">
        <v>67000662298</v>
      </c>
      <c r="F23" s="202"/>
      <c r="G23" s="12"/>
      <c r="J23" s="202"/>
      <c r="K23" s="202"/>
      <c r="L23" s="202"/>
    </row>
    <row r="24" spans="2:12" s="56" customFormat="1" ht="16" x14ac:dyDescent="0.35">
      <c r="B24" s="56" t="s">
        <v>2732</v>
      </c>
      <c r="C24" s="56" t="s">
        <v>2123</v>
      </c>
      <c r="E24" s="203">
        <v>19234237714</v>
      </c>
      <c r="J24" s="202"/>
      <c r="K24" s="202"/>
      <c r="L24" s="202"/>
    </row>
    <row r="25" spans="2:12" s="56" customFormat="1" ht="16" x14ac:dyDescent="0.35">
      <c r="B25" s="56" t="s">
        <v>2815</v>
      </c>
      <c r="C25" s="56" t="s">
        <v>2123</v>
      </c>
      <c r="E25" s="203">
        <v>4869734388</v>
      </c>
      <c r="J25" s="202"/>
      <c r="K25" s="202"/>
      <c r="L25" s="202"/>
    </row>
    <row r="26" spans="2:12" s="56" customFormat="1" ht="16" x14ac:dyDescent="0.35">
      <c r="B26" s="56" t="s">
        <v>2572</v>
      </c>
      <c r="C26" s="56" t="s">
        <v>2127</v>
      </c>
      <c r="E26" s="203">
        <v>2021196442</v>
      </c>
      <c r="J26" s="202"/>
      <c r="K26" s="202"/>
      <c r="L26" s="202"/>
    </row>
    <row r="27" spans="2:12" s="56" customFormat="1" ht="16" x14ac:dyDescent="0.35">
      <c r="B27" s="56" t="s">
        <v>2807</v>
      </c>
      <c r="C27" s="56" t="s">
        <v>2127</v>
      </c>
      <c r="E27" s="203">
        <v>2007363783</v>
      </c>
      <c r="J27" s="202"/>
      <c r="K27" s="202"/>
      <c r="L27" s="202"/>
    </row>
    <row r="28" spans="2:12" s="56" customFormat="1" ht="16" x14ac:dyDescent="0.35">
      <c r="B28" s="56" t="s">
        <v>2573</v>
      </c>
      <c r="C28" s="56" t="s">
        <v>2127</v>
      </c>
      <c r="E28" s="203">
        <v>408000000</v>
      </c>
      <c r="J28" s="202"/>
      <c r="K28" s="202"/>
      <c r="L28" s="202"/>
    </row>
    <row r="29" spans="2:12" s="56" customFormat="1" ht="16" x14ac:dyDescent="0.35">
      <c r="B29" s="56" t="s">
        <v>2575</v>
      </c>
      <c r="C29" s="56" t="s">
        <v>2127</v>
      </c>
      <c r="E29" s="203">
        <v>236511688</v>
      </c>
      <c r="J29" s="202"/>
      <c r="K29" s="202"/>
      <c r="L29" s="202"/>
    </row>
    <row r="30" spans="2:12" s="56" customFormat="1" ht="16" x14ac:dyDescent="0.35">
      <c r="B30" s="56" t="s">
        <v>2574</v>
      </c>
      <c r="C30" s="56" t="s">
        <v>2127</v>
      </c>
      <c r="E30" s="203">
        <v>136270436</v>
      </c>
    </row>
    <row r="31" spans="2:12" s="56" customFormat="1" ht="16" x14ac:dyDescent="0.35">
      <c r="B31" s="56" t="s">
        <v>2576</v>
      </c>
      <c r="C31" s="56" t="s">
        <v>2127</v>
      </c>
      <c r="E31" s="203">
        <v>38183378</v>
      </c>
    </row>
    <row r="32" spans="2:12" s="56" customFormat="1" ht="16" x14ac:dyDescent="0.35">
      <c r="E32" s="200"/>
    </row>
    <row r="33" spans="2:9" s="56" customFormat="1" ht="16" x14ac:dyDescent="0.35"/>
    <row r="34" spans="2:9" s="56" customFormat="1" ht="16" x14ac:dyDescent="0.35"/>
    <row r="35" spans="2:9" s="56" customFormat="1" ht="19.5" thickBot="1" x14ac:dyDescent="0.4">
      <c r="B35" s="268" t="s">
        <v>2338</v>
      </c>
      <c r="C35" s="245"/>
      <c r="D35" s="245"/>
      <c r="E35" s="245"/>
      <c r="F35" s="245"/>
      <c r="G35" s="269"/>
      <c r="H35" s="269"/>
      <c r="I35" s="269"/>
    </row>
    <row r="36" spans="2:9" s="56" customFormat="1" ht="16.5" thickBot="1" x14ac:dyDescent="0.4">
      <c r="B36" s="272" t="s">
        <v>2337</v>
      </c>
      <c r="C36" s="272"/>
      <c r="D36" s="272"/>
      <c r="E36" s="33"/>
      <c r="F36" s="33"/>
      <c r="G36" s="270"/>
      <c r="H36" s="270"/>
      <c r="I36" s="270"/>
    </row>
    <row r="37" spans="2:9" s="56" customFormat="1" ht="16" x14ac:dyDescent="0.35">
      <c r="B37" s="273" t="s">
        <v>2832</v>
      </c>
      <c r="C37" s="274" t="s">
        <v>2833</v>
      </c>
      <c r="D37" s="275"/>
      <c r="E37" s="33"/>
      <c r="F37" s="33"/>
      <c r="G37" s="270"/>
      <c r="H37" s="270"/>
      <c r="I37" s="270"/>
    </row>
    <row r="38" spans="2:9" s="56" customFormat="1" ht="19" x14ac:dyDescent="0.35">
      <c r="B38" s="271"/>
      <c r="C38" s="33"/>
      <c r="D38" s="33"/>
      <c r="E38" s="33"/>
      <c r="F38" s="33"/>
      <c r="G38" s="270"/>
      <c r="H38" s="270"/>
      <c r="I38" s="270"/>
    </row>
    <row r="39" spans="2:9" s="56" customFormat="1" ht="80.5" thickBot="1" x14ac:dyDescent="0.4">
      <c r="B39" s="201" t="s">
        <v>2072</v>
      </c>
      <c r="C39" s="201" t="s">
        <v>2530</v>
      </c>
      <c r="D39" s="12" t="s">
        <v>2339</v>
      </c>
      <c r="E39" s="12" t="s">
        <v>1463</v>
      </c>
      <c r="F39" s="36" t="s">
        <v>2340</v>
      </c>
      <c r="G39" s="36" t="s">
        <v>2341</v>
      </c>
      <c r="H39" s="36" t="s">
        <v>2133</v>
      </c>
      <c r="I39" s="36" t="s">
        <v>2342</v>
      </c>
    </row>
    <row r="40" spans="2:9" s="56" customFormat="1" ht="16" x14ac:dyDescent="0.35">
      <c r="B40" s="12" t="s">
        <v>2577</v>
      </c>
      <c r="C40" s="12" t="s">
        <v>2593</v>
      </c>
      <c r="D40" s="146" t="s">
        <v>2610</v>
      </c>
      <c r="E40" s="12" t="s">
        <v>2095</v>
      </c>
      <c r="F40" s="12" t="s">
        <v>2611</v>
      </c>
      <c r="G40" s="299" t="s">
        <v>2614</v>
      </c>
      <c r="H40" s="204" t="s">
        <v>2830</v>
      </c>
      <c r="I40" s="203">
        <v>48352910707</v>
      </c>
    </row>
    <row r="41" spans="2:9" s="56" customFormat="1" ht="16" x14ac:dyDescent="0.35">
      <c r="B41" s="329" t="s">
        <v>2581</v>
      </c>
      <c r="C41" s="329" t="s">
        <v>2593</v>
      </c>
      <c r="D41" s="202" t="s">
        <v>2597</v>
      </c>
      <c r="E41" s="329" t="s">
        <v>2095</v>
      </c>
      <c r="F41" s="12" t="s">
        <v>2611</v>
      </c>
      <c r="G41" s="301" t="s">
        <v>2617</v>
      </c>
      <c r="H41" s="204"/>
      <c r="I41" s="203">
        <v>29036110163</v>
      </c>
    </row>
    <row r="42" spans="2:9" s="56" customFormat="1" ht="16" x14ac:dyDescent="0.35">
      <c r="B42" s="56" t="s">
        <v>2579</v>
      </c>
      <c r="C42" s="56" t="s">
        <v>2593</v>
      </c>
      <c r="D42" s="202" t="s">
        <v>2595</v>
      </c>
      <c r="E42" s="12" t="s">
        <v>2095</v>
      </c>
      <c r="F42" s="12" t="s">
        <v>2611</v>
      </c>
      <c r="G42" s="300" t="s">
        <v>2616</v>
      </c>
      <c r="H42" s="204" t="s">
        <v>2105</v>
      </c>
      <c r="I42" s="203">
        <v>24331542894</v>
      </c>
    </row>
    <row r="43" spans="2:9" s="56" customFormat="1" ht="16" x14ac:dyDescent="0.35">
      <c r="B43" s="56" t="s">
        <v>2589</v>
      </c>
      <c r="C43" s="56" t="s">
        <v>2593</v>
      </c>
      <c r="D43" s="202" t="s">
        <v>2605</v>
      </c>
      <c r="E43" s="56" t="s">
        <v>2095</v>
      </c>
      <c r="F43" s="12" t="s">
        <v>2611</v>
      </c>
      <c r="G43" s="337" t="s">
        <v>2621</v>
      </c>
      <c r="H43" s="204"/>
      <c r="I43" s="203">
        <v>18926044706</v>
      </c>
    </row>
    <row r="44" spans="2:9" s="56" customFormat="1" ht="16" x14ac:dyDescent="0.35">
      <c r="B44" s="56" t="s">
        <v>2585</v>
      </c>
      <c r="C44" s="56" t="s">
        <v>2593</v>
      </c>
      <c r="D44" s="202" t="s">
        <v>2601</v>
      </c>
      <c r="E44" s="56" t="s">
        <v>2095</v>
      </c>
      <c r="F44" s="12" t="s">
        <v>2611</v>
      </c>
      <c r="G44" s="302" t="s">
        <v>2618</v>
      </c>
      <c r="H44" s="204"/>
      <c r="I44" s="203">
        <v>15342540879</v>
      </c>
    </row>
    <row r="45" spans="2:9" s="56" customFormat="1" ht="16" x14ac:dyDescent="0.35">
      <c r="B45" s="56" t="s">
        <v>2583</v>
      </c>
      <c r="C45" s="56" t="s">
        <v>2593</v>
      </c>
      <c r="D45" s="202" t="s">
        <v>2599</v>
      </c>
      <c r="E45" s="56" t="s">
        <v>2095</v>
      </c>
      <c r="F45" s="12" t="s">
        <v>2611</v>
      </c>
      <c r="G45" s="300" t="s">
        <v>2616</v>
      </c>
      <c r="H45" s="204"/>
      <c r="I45" s="203">
        <v>14921912829</v>
      </c>
    </row>
    <row r="46" spans="2:9" s="56" customFormat="1" ht="16" x14ac:dyDescent="0.35">
      <c r="B46" s="12" t="s">
        <v>2578</v>
      </c>
      <c r="C46" s="12" t="s">
        <v>2593</v>
      </c>
      <c r="D46" s="202" t="s">
        <v>2594</v>
      </c>
      <c r="E46" s="12" t="s">
        <v>2095</v>
      </c>
      <c r="F46" s="12" t="s">
        <v>2611</v>
      </c>
      <c r="G46" s="300" t="s">
        <v>2615</v>
      </c>
      <c r="H46" s="204" t="s">
        <v>2105</v>
      </c>
      <c r="I46" s="203">
        <v>13816532624</v>
      </c>
    </row>
    <row r="47" spans="2:9" s="56" customFormat="1" ht="16" x14ac:dyDescent="0.35">
      <c r="B47" s="56" t="s">
        <v>2591</v>
      </c>
      <c r="C47" s="56" t="s">
        <v>2593</v>
      </c>
      <c r="D47" s="202" t="s">
        <v>2607</v>
      </c>
      <c r="E47" s="56" t="s">
        <v>2095</v>
      </c>
      <c r="F47" s="12" t="s">
        <v>2611</v>
      </c>
      <c r="G47" s="302" t="s">
        <v>2622</v>
      </c>
      <c r="H47" s="204"/>
      <c r="I47" s="203">
        <v>12146486651</v>
      </c>
    </row>
    <row r="48" spans="2:9" s="56" customFormat="1" ht="16" x14ac:dyDescent="0.35">
      <c r="B48" s="56" t="s">
        <v>2584</v>
      </c>
      <c r="C48" s="56" t="s">
        <v>2593</v>
      </c>
      <c r="D48" s="202" t="s">
        <v>2600</v>
      </c>
      <c r="E48" s="56" t="s">
        <v>2095</v>
      </c>
      <c r="F48" s="12" t="s">
        <v>2611</v>
      </c>
      <c r="G48" s="306" t="s">
        <v>2617</v>
      </c>
      <c r="H48" s="204"/>
      <c r="I48" s="203">
        <v>10133054699</v>
      </c>
    </row>
    <row r="49" spans="2:10" s="56" customFormat="1" ht="16" x14ac:dyDescent="0.35">
      <c r="B49" s="56" t="s">
        <v>2582</v>
      </c>
      <c r="C49" s="56" t="s">
        <v>2593</v>
      </c>
      <c r="D49" s="202" t="s">
        <v>2598</v>
      </c>
      <c r="E49" s="56" t="s">
        <v>2095</v>
      </c>
      <c r="F49" s="12" t="s">
        <v>2611</v>
      </c>
      <c r="G49" s="306" t="s">
        <v>2617</v>
      </c>
      <c r="H49" s="204"/>
      <c r="I49" s="203">
        <v>9461019899</v>
      </c>
    </row>
    <row r="50" spans="2:10" s="56" customFormat="1" ht="16" x14ac:dyDescent="0.35">
      <c r="B50" s="56" t="s">
        <v>2590</v>
      </c>
      <c r="C50" s="56" t="s">
        <v>2593</v>
      </c>
      <c r="D50" s="202" t="s">
        <v>2606</v>
      </c>
      <c r="E50" s="56" t="s">
        <v>2095</v>
      </c>
      <c r="F50" s="329" t="s">
        <v>2611</v>
      </c>
      <c r="G50" s="306"/>
      <c r="H50" s="204"/>
      <c r="I50" s="203">
        <v>8327813366</v>
      </c>
    </row>
    <row r="51" spans="2:10" s="56" customFormat="1" ht="16" x14ac:dyDescent="0.35">
      <c r="B51" s="56" t="s">
        <v>2586</v>
      </c>
      <c r="C51" s="56" t="s">
        <v>2593</v>
      </c>
      <c r="D51" s="202" t="s">
        <v>2602</v>
      </c>
      <c r="E51" s="56" t="s">
        <v>2095</v>
      </c>
      <c r="F51" s="12" t="s">
        <v>2611</v>
      </c>
      <c r="G51" s="303" t="s">
        <v>2617</v>
      </c>
      <c r="H51" s="204"/>
      <c r="I51" s="203">
        <v>4256955310</v>
      </c>
    </row>
    <row r="52" spans="2:10" s="56" customFormat="1" ht="16" x14ac:dyDescent="0.35">
      <c r="B52" s="56" t="s">
        <v>2592</v>
      </c>
      <c r="C52" s="56" t="s">
        <v>2593</v>
      </c>
      <c r="D52" s="202" t="s">
        <v>2608</v>
      </c>
      <c r="E52" s="12" t="s">
        <v>2095</v>
      </c>
      <c r="F52" s="12" t="s">
        <v>2611</v>
      </c>
      <c r="G52" s="304"/>
      <c r="H52" s="204" t="s">
        <v>2105</v>
      </c>
      <c r="I52" s="203">
        <v>1778527622</v>
      </c>
    </row>
    <row r="53" spans="2:10" s="56" customFormat="1" ht="16" x14ac:dyDescent="0.35">
      <c r="B53" s="56" t="s">
        <v>2588</v>
      </c>
      <c r="C53" s="56" t="s">
        <v>2593</v>
      </c>
      <c r="D53" s="202" t="s">
        <v>2604</v>
      </c>
      <c r="E53" s="56" t="s">
        <v>2095</v>
      </c>
      <c r="F53" s="12" t="s">
        <v>2611</v>
      </c>
      <c r="G53" s="338" t="s">
        <v>2620</v>
      </c>
      <c r="H53" s="204"/>
      <c r="I53" s="203">
        <v>937156423</v>
      </c>
    </row>
    <row r="54" spans="2:10" s="56" customFormat="1" ht="16" x14ac:dyDescent="0.35">
      <c r="B54" s="56" t="s">
        <v>2580</v>
      </c>
      <c r="C54" s="56" t="s">
        <v>2593</v>
      </c>
      <c r="D54" s="202" t="s">
        <v>2596</v>
      </c>
      <c r="E54" s="56" t="s">
        <v>2095</v>
      </c>
      <c r="F54" s="12" t="s">
        <v>2611</v>
      </c>
      <c r="G54" s="306"/>
      <c r="H54" s="204"/>
      <c r="I54" s="203">
        <v>109029307</v>
      </c>
    </row>
    <row r="55" spans="2:10" s="56" customFormat="1" ht="16" x14ac:dyDescent="0.35">
      <c r="B55" s="56" t="s">
        <v>2587</v>
      </c>
      <c r="C55" s="56" t="s">
        <v>2593</v>
      </c>
      <c r="D55" s="202" t="s">
        <v>2603</v>
      </c>
      <c r="E55" s="329" t="s">
        <v>2095</v>
      </c>
      <c r="F55" s="12" t="s">
        <v>2612</v>
      </c>
      <c r="G55" s="300" t="s">
        <v>2619</v>
      </c>
      <c r="H55" s="204"/>
      <c r="I55" s="203">
        <v>77467749</v>
      </c>
    </row>
    <row r="56" spans="2:10" s="56" customFormat="1" ht="16" x14ac:dyDescent="0.35">
      <c r="B56" s="56" t="s">
        <v>2575</v>
      </c>
      <c r="C56" s="56" t="s">
        <v>2127</v>
      </c>
      <c r="D56" s="202" t="s">
        <v>2609</v>
      </c>
      <c r="E56" s="56" t="s">
        <v>2095</v>
      </c>
      <c r="F56" s="298" t="s">
        <v>2613</v>
      </c>
      <c r="G56" s="305" t="s">
        <v>2623</v>
      </c>
      <c r="H56" s="204"/>
      <c r="I56" s="203">
        <v>26131721</v>
      </c>
    </row>
    <row r="57" spans="2:10" s="56" customFormat="1" ht="16" x14ac:dyDescent="0.35"/>
    <row r="58" spans="2:10" s="56" customFormat="1" ht="19" x14ac:dyDescent="0.35">
      <c r="B58" s="268" t="s">
        <v>2343</v>
      </c>
      <c r="C58" s="245"/>
      <c r="D58" s="245"/>
      <c r="E58" s="245"/>
      <c r="F58" s="245"/>
      <c r="G58" s="269"/>
      <c r="H58" s="269"/>
      <c r="I58" s="269"/>
      <c r="J58" s="269"/>
    </row>
    <row r="59" spans="2:10" s="56" customFormat="1" ht="16" x14ac:dyDescent="0.35">
      <c r="B59" s="201" t="s">
        <v>2344</v>
      </c>
      <c r="C59" s="195" t="s">
        <v>1461</v>
      </c>
      <c r="D59" s="195" t="s">
        <v>2106</v>
      </c>
      <c r="E59" s="195" t="s">
        <v>2119</v>
      </c>
      <c r="F59" s="12" t="s">
        <v>2345</v>
      </c>
      <c r="G59" s="12" t="s">
        <v>2346</v>
      </c>
      <c r="H59" s="12" t="s">
        <v>2108</v>
      </c>
      <c r="I59" s="12" t="s">
        <v>2107</v>
      </c>
      <c r="J59" s="12" t="s">
        <v>970</v>
      </c>
    </row>
    <row r="60" spans="2:10" s="56" customFormat="1" ht="16" x14ac:dyDescent="0.4">
      <c r="B60" s="205" t="s">
        <v>2669</v>
      </c>
      <c r="C60" s="342"/>
      <c r="D60" s="12" t="s">
        <v>2657</v>
      </c>
      <c r="E60" s="342" t="s">
        <v>2451</v>
      </c>
      <c r="F60" s="205" t="s">
        <v>1494</v>
      </c>
      <c r="G60" s="307">
        <v>240186.65</v>
      </c>
      <c r="H60" s="56" t="s">
        <v>2266</v>
      </c>
      <c r="I60" s="307">
        <v>100000000</v>
      </c>
      <c r="J60" s="56" t="s">
        <v>1172</v>
      </c>
    </row>
    <row r="61" spans="2:10" s="56" customFormat="1" ht="16" x14ac:dyDescent="0.4">
      <c r="B61" s="12" t="s">
        <v>2808</v>
      </c>
      <c r="C61" s="205"/>
      <c r="D61" s="205" t="s">
        <v>2636</v>
      </c>
      <c r="E61" s="205" t="s">
        <v>2479</v>
      </c>
      <c r="F61" s="205" t="s">
        <v>1494</v>
      </c>
      <c r="G61" s="202">
        <v>5.84</v>
      </c>
      <c r="H61" s="56" t="s">
        <v>2120</v>
      </c>
      <c r="I61" s="307">
        <v>183710000000</v>
      </c>
      <c r="J61" s="56" t="s">
        <v>1172</v>
      </c>
    </row>
    <row r="62" spans="2:10" s="56" customFormat="1" ht="16" x14ac:dyDescent="0.4">
      <c r="B62" s="205" t="s">
        <v>2808</v>
      </c>
      <c r="C62" s="12"/>
      <c r="D62" s="12" t="s">
        <v>2624</v>
      </c>
      <c r="E62" s="342" t="s">
        <v>2389</v>
      </c>
      <c r="F62" s="205" t="s">
        <v>1494</v>
      </c>
      <c r="G62" s="308">
        <v>654.82000000000005</v>
      </c>
      <c r="H62" s="308" t="s">
        <v>2731</v>
      </c>
      <c r="I62" s="308">
        <v>220000000</v>
      </c>
      <c r="J62" s="12" t="s">
        <v>1172</v>
      </c>
    </row>
    <row r="63" spans="2:10" s="56" customFormat="1" ht="16" x14ac:dyDescent="0.4">
      <c r="B63" s="205" t="s">
        <v>2643</v>
      </c>
      <c r="C63" s="342"/>
      <c r="D63" s="12" t="s">
        <v>2635</v>
      </c>
      <c r="E63" s="205" t="s">
        <v>2479</v>
      </c>
      <c r="F63" s="205" t="s">
        <v>1494</v>
      </c>
      <c r="G63" s="202">
        <v>1.21</v>
      </c>
      <c r="H63" s="56" t="s">
        <v>2120</v>
      </c>
      <c r="I63" s="307">
        <v>36580000000</v>
      </c>
      <c r="J63" s="56" t="s">
        <v>1172</v>
      </c>
    </row>
    <row r="64" spans="2:10" s="56" customFormat="1" ht="16" x14ac:dyDescent="0.4">
      <c r="B64" s="205" t="s">
        <v>2643</v>
      </c>
      <c r="C64" s="12"/>
      <c r="D64" s="12" t="s">
        <v>2635</v>
      </c>
      <c r="E64" s="342" t="s">
        <v>2389</v>
      </c>
      <c r="F64" s="205" t="s">
        <v>1494</v>
      </c>
      <c r="G64" s="308">
        <v>139</v>
      </c>
      <c r="H64" s="308" t="s">
        <v>2731</v>
      </c>
      <c r="I64" s="308">
        <v>40000000</v>
      </c>
      <c r="J64" s="12" t="s">
        <v>1172</v>
      </c>
    </row>
    <row r="65" spans="2:10" s="56" customFormat="1" ht="16" x14ac:dyDescent="0.4">
      <c r="B65" s="41" t="s">
        <v>2629</v>
      </c>
      <c r="C65" s="205"/>
      <c r="D65" s="205" t="s">
        <v>2629</v>
      </c>
      <c r="E65" s="205" t="s">
        <v>2479</v>
      </c>
      <c r="F65" s="205" t="s">
        <v>1494</v>
      </c>
      <c r="G65" s="202">
        <v>2.82</v>
      </c>
      <c r="H65" s="56" t="s">
        <v>2120</v>
      </c>
      <c r="I65" s="307">
        <v>70200000000</v>
      </c>
      <c r="J65" s="56" t="s">
        <v>1172</v>
      </c>
    </row>
    <row r="66" spans="2:10" s="56" customFormat="1" ht="16" x14ac:dyDescent="0.4">
      <c r="B66" s="205" t="s">
        <v>2629</v>
      </c>
      <c r="C66" s="12"/>
      <c r="D66" s="12" t="s">
        <v>2629</v>
      </c>
      <c r="E66" s="342" t="s">
        <v>2389</v>
      </c>
      <c r="F66" s="205" t="s">
        <v>1494</v>
      </c>
      <c r="G66" s="308">
        <v>274.31</v>
      </c>
      <c r="H66" s="308" t="s">
        <v>2731</v>
      </c>
      <c r="I66" s="308">
        <v>6120000000</v>
      </c>
      <c r="J66" s="12" t="s">
        <v>1172</v>
      </c>
    </row>
    <row r="67" spans="2:10" s="56" customFormat="1" ht="16" x14ac:dyDescent="0.4">
      <c r="B67" s="205" t="s">
        <v>2663</v>
      </c>
      <c r="C67" s="342"/>
      <c r="D67" s="12" t="s">
        <v>2651</v>
      </c>
      <c r="E67" s="342" t="s">
        <v>2451</v>
      </c>
      <c r="F67" s="205" t="s">
        <v>1494</v>
      </c>
      <c r="G67" s="307">
        <v>81703.33</v>
      </c>
      <c r="H67" s="56" t="s">
        <v>2266</v>
      </c>
      <c r="I67" s="307">
        <v>30000000</v>
      </c>
      <c r="J67" s="56" t="s">
        <v>1172</v>
      </c>
    </row>
    <row r="68" spans="2:10" ht="16" x14ac:dyDescent="0.4">
      <c r="B68" s="205" t="s">
        <v>2677</v>
      </c>
      <c r="C68" s="342"/>
      <c r="D68" s="12" t="s">
        <v>2673</v>
      </c>
      <c r="E68" s="342" t="s">
        <v>2405</v>
      </c>
      <c r="F68" s="205" t="s">
        <v>1494</v>
      </c>
      <c r="G68" s="307">
        <v>88172.5</v>
      </c>
      <c r="H68" s="342" t="s">
        <v>2266</v>
      </c>
      <c r="I68" s="307">
        <v>90000000</v>
      </c>
      <c r="J68" s="342" t="s">
        <v>1172</v>
      </c>
    </row>
    <row r="69" spans="2:10" ht="16" x14ac:dyDescent="0.4">
      <c r="B69" s="205" t="s">
        <v>2679</v>
      </c>
      <c r="C69" s="342"/>
      <c r="D69" s="12" t="s">
        <v>2673</v>
      </c>
      <c r="E69" s="342" t="s">
        <v>2405</v>
      </c>
      <c r="F69" s="205" t="s">
        <v>1494</v>
      </c>
      <c r="G69" s="307">
        <v>29064.52</v>
      </c>
      <c r="H69" s="342" t="s">
        <v>2266</v>
      </c>
      <c r="I69" s="307">
        <v>30000000</v>
      </c>
      <c r="J69" s="342" t="s">
        <v>1172</v>
      </c>
    </row>
    <row r="70" spans="2:10" ht="16" x14ac:dyDescent="0.4">
      <c r="B70" s="205" t="s">
        <v>2680</v>
      </c>
      <c r="C70" s="342"/>
      <c r="D70" s="12" t="s">
        <v>2675</v>
      </c>
      <c r="E70" s="342" t="s">
        <v>2405</v>
      </c>
      <c r="F70" s="205" t="s">
        <v>1494</v>
      </c>
      <c r="G70" s="307">
        <v>11032.11</v>
      </c>
      <c r="H70" s="342" t="s">
        <v>2266</v>
      </c>
      <c r="I70" s="307">
        <v>10000000</v>
      </c>
      <c r="J70" s="342" t="s">
        <v>1172</v>
      </c>
    </row>
    <row r="71" spans="2:10" s="56" customFormat="1" ht="16" x14ac:dyDescent="0.4">
      <c r="B71" s="331" t="s">
        <v>2735</v>
      </c>
      <c r="C71" s="12"/>
      <c r="D71" s="12" t="s">
        <v>2577</v>
      </c>
      <c r="E71" s="342" t="s">
        <v>2389</v>
      </c>
      <c r="F71" s="205" t="s">
        <v>1494</v>
      </c>
      <c r="G71" s="308">
        <v>913.49</v>
      </c>
      <c r="H71" s="308" t="s">
        <v>2731</v>
      </c>
      <c r="I71" s="308">
        <v>360000000</v>
      </c>
      <c r="J71" s="12" t="s">
        <v>1172</v>
      </c>
    </row>
    <row r="72" spans="2:10" s="56" customFormat="1" ht="16" x14ac:dyDescent="0.4">
      <c r="B72" s="331" t="s">
        <v>2735</v>
      </c>
      <c r="C72" s="205"/>
      <c r="D72" s="205" t="s">
        <v>2577</v>
      </c>
      <c r="E72" s="205" t="s">
        <v>2479</v>
      </c>
      <c r="F72" s="205" t="s">
        <v>1494</v>
      </c>
      <c r="G72" s="202">
        <v>12.65</v>
      </c>
      <c r="H72" s="56" t="s">
        <v>2120</v>
      </c>
      <c r="I72" s="307">
        <v>417090000000</v>
      </c>
      <c r="J72" s="56" t="s">
        <v>1172</v>
      </c>
    </row>
    <row r="73" spans="2:10" s="56" customFormat="1" ht="16" x14ac:dyDescent="0.4">
      <c r="B73" s="205" t="s">
        <v>2684</v>
      </c>
      <c r="C73" s="342"/>
      <c r="D73" s="12" t="s">
        <v>2683</v>
      </c>
      <c r="E73" s="342" t="s">
        <v>2451</v>
      </c>
      <c r="F73" s="205" t="s">
        <v>1494</v>
      </c>
      <c r="G73" s="307">
        <v>57438.400000000001</v>
      </c>
      <c r="H73" s="202" t="s">
        <v>2266</v>
      </c>
      <c r="I73" s="307">
        <v>20000000</v>
      </c>
      <c r="J73" s="56" t="s">
        <v>1172</v>
      </c>
    </row>
    <row r="74" spans="2:10" s="56" customFormat="1" ht="16" x14ac:dyDescent="0.4">
      <c r="B74" s="205" t="s">
        <v>2665</v>
      </c>
      <c r="C74" s="342"/>
      <c r="D74" s="12" t="s">
        <v>2653</v>
      </c>
      <c r="E74" s="56" t="s">
        <v>2451</v>
      </c>
      <c r="F74" s="205" t="s">
        <v>1494</v>
      </c>
      <c r="G74" s="307">
        <v>42598.3</v>
      </c>
      <c r="H74" s="56" t="s">
        <v>2266</v>
      </c>
      <c r="I74" s="307">
        <v>20000000</v>
      </c>
      <c r="J74" s="56" t="s">
        <v>1172</v>
      </c>
    </row>
    <row r="75" spans="2:10" s="56" customFormat="1" ht="16" x14ac:dyDescent="0.4">
      <c r="B75" s="12" t="s">
        <v>2638</v>
      </c>
      <c r="C75" s="205"/>
      <c r="D75" s="205" t="s">
        <v>2626</v>
      </c>
      <c r="E75" s="205" t="s">
        <v>2479</v>
      </c>
      <c r="F75" s="205" t="s">
        <v>1494</v>
      </c>
      <c r="G75" s="202">
        <v>6.44</v>
      </c>
      <c r="H75" s="56" t="s">
        <v>2120</v>
      </c>
      <c r="I75" s="307">
        <v>237120000000</v>
      </c>
      <c r="J75" s="56" t="s">
        <v>1172</v>
      </c>
    </row>
    <row r="76" spans="2:10" s="56" customFormat="1" ht="16" x14ac:dyDescent="0.4">
      <c r="B76" s="205" t="s">
        <v>2638</v>
      </c>
      <c r="C76" s="12"/>
      <c r="D76" s="12" t="s">
        <v>2626</v>
      </c>
      <c r="E76" s="56" t="s">
        <v>2389</v>
      </c>
      <c r="F76" s="205" t="s">
        <v>1494</v>
      </c>
      <c r="G76" s="308">
        <v>754.87</v>
      </c>
      <c r="H76" s="308" t="s">
        <v>2731</v>
      </c>
      <c r="I76" s="308">
        <v>280000000</v>
      </c>
      <c r="J76" s="12" t="s">
        <v>1172</v>
      </c>
    </row>
    <row r="77" spans="2:10" s="56" customFormat="1" ht="16" x14ac:dyDescent="0.4">
      <c r="B77" s="205" t="s">
        <v>2671</v>
      </c>
      <c r="C77" s="342"/>
      <c r="D77" s="12" t="s">
        <v>2644</v>
      </c>
      <c r="E77" s="56" t="s">
        <v>2451</v>
      </c>
      <c r="F77" s="205" t="s">
        <v>1494</v>
      </c>
      <c r="G77" s="307">
        <v>14613.61</v>
      </c>
      <c r="H77" s="56" t="s">
        <v>2266</v>
      </c>
      <c r="I77" s="307">
        <v>10000000</v>
      </c>
      <c r="J77" s="56" t="s">
        <v>1172</v>
      </c>
    </row>
    <row r="78" spans="2:10" s="56" customFormat="1" ht="16" x14ac:dyDescent="0.4">
      <c r="B78" s="205" t="s">
        <v>2660</v>
      </c>
      <c r="C78" s="342"/>
      <c r="D78" s="12" t="s">
        <v>2649</v>
      </c>
      <c r="E78" s="56" t="s">
        <v>2451</v>
      </c>
      <c r="F78" s="205" t="s">
        <v>1494</v>
      </c>
      <c r="G78" s="307">
        <v>41488.01</v>
      </c>
      <c r="H78" s="56" t="s">
        <v>2266</v>
      </c>
      <c r="I78" s="307">
        <v>20000000</v>
      </c>
      <c r="J78" s="56" t="s">
        <v>1172</v>
      </c>
    </row>
    <row r="79" spans="2:10" s="56" customFormat="1" ht="16" x14ac:dyDescent="0.4">
      <c r="B79" s="205" t="s">
        <v>2682</v>
      </c>
      <c r="C79" s="342"/>
      <c r="D79" s="12" t="s">
        <v>2659</v>
      </c>
      <c r="E79" s="56" t="s">
        <v>2495</v>
      </c>
      <c r="F79" s="205" t="s">
        <v>1494</v>
      </c>
      <c r="G79" s="307">
        <v>42260</v>
      </c>
      <c r="H79" s="56" t="s">
        <v>2266</v>
      </c>
      <c r="I79" s="309" t="s">
        <v>2688</v>
      </c>
      <c r="J79" s="56" t="s">
        <v>1172</v>
      </c>
    </row>
    <row r="80" spans="2:10" s="56" customFormat="1" ht="16" x14ac:dyDescent="0.4">
      <c r="B80" s="205" t="s">
        <v>2670</v>
      </c>
      <c r="C80" s="342"/>
      <c r="D80" s="12" t="s">
        <v>2658</v>
      </c>
      <c r="E80" s="56" t="s">
        <v>2451</v>
      </c>
      <c r="F80" s="205" t="s">
        <v>1494</v>
      </c>
      <c r="G80" s="307">
        <v>27729.31</v>
      </c>
      <c r="H80" s="56" t="s">
        <v>2266</v>
      </c>
      <c r="I80" s="307">
        <v>10000000</v>
      </c>
      <c r="J80" s="56" t="s">
        <v>1172</v>
      </c>
    </row>
    <row r="81" spans="2:10" s="56" customFormat="1" ht="16" x14ac:dyDescent="0.4">
      <c r="B81" s="205" t="s">
        <v>2666</v>
      </c>
      <c r="C81" s="342"/>
      <c r="D81" s="12" t="s">
        <v>2654</v>
      </c>
      <c r="E81" s="56" t="s">
        <v>2451</v>
      </c>
      <c r="F81" s="205" t="s">
        <v>1494</v>
      </c>
      <c r="G81" s="307">
        <v>30277.15</v>
      </c>
      <c r="H81" s="56" t="s">
        <v>2266</v>
      </c>
      <c r="I81" s="307">
        <v>10000000</v>
      </c>
      <c r="J81" s="56" t="s">
        <v>1172</v>
      </c>
    </row>
    <row r="82" spans="2:10" s="56" customFormat="1" ht="16" x14ac:dyDescent="0.4">
      <c r="B82" s="205" t="s">
        <v>2646</v>
      </c>
      <c r="C82" s="342"/>
      <c r="D82" s="12" t="s">
        <v>2645</v>
      </c>
      <c r="E82" s="205" t="s">
        <v>2479</v>
      </c>
      <c r="F82" s="205" t="s">
        <v>1494</v>
      </c>
      <c r="G82" s="202">
        <v>0.27</v>
      </c>
      <c r="H82" s="56" t="s">
        <v>2120</v>
      </c>
      <c r="I82" s="307">
        <v>7410000000</v>
      </c>
      <c r="J82" s="56" t="s">
        <v>1172</v>
      </c>
    </row>
    <row r="83" spans="2:10" s="56" customFormat="1" ht="16" x14ac:dyDescent="0.4">
      <c r="B83" s="205" t="s">
        <v>2685</v>
      </c>
      <c r="C83" s="12"/>
      <c r="D83" s="12" t="s">
        <v>2672</v>
      </c>
      <c r="E83" s="56" t="s">
        <v>2451</v>
      </c>
      <c r="F83" s="205" t="s">
        <v>1494</v>
      </c>
      <c r="G83" s="308">
        <v>88804</v>
      </c>
      <c r="H83" s="12" t="s">
        <v>2266</v>
      </c>
      <c r="I83" s="308">
        <v>40000000</v>
      </c>
      <c r="J83" s="12" t="s">
        <v>1172</v>
      </c>
    </row>
    <row r="84" spans="2:10" s="56" customFormat="1" ht="16" x14ac:dyDescent="0.4">
      <c r="B84" s="205" t="s">
        <v>2661</v>
      </c>
      <c r="C84" s="342"/>
      <c r="D84" s="12" t="s">
        <v>2650</v>
      </c>
      <c r="E84" s="56" t="s">
        <v>2451</v>
      </c>
      <c r="F84" s="205" t="s">
        <v>1494</v>
      </c>
      <c r="G84" s="307">
        <v>17890.25</v>
      </c>
      <c r="H84" s="56" t="s">
        <v>2266</v>
      </c>
      <c r="I84" s="307">
        <v>10000000</v>
      </c>
      <c r="J84" s="56" t="s">
        <v>1172</v>
      </c>
    </row>
    <row r="85" spans="2:10" s="56" customFormat="1" ht="16" x14ac:dyDescent="0.4">
      <c r="B85" s="205" t="s">
        <v>2648</v>
      </c>
      <c r="C85" s="342"/>
      <c r="D85" s="12" t="s">
        <v>2647</v>
      </c>
      <c r="E85" s="56" t="s">
        <v>2519</v>
      </c>
      <c r="F85" s="205" t="s">
        <v>1494</v>
      </c>
      <c r="G85" s="307">
        <v>152540.18</v>
      </c>
      <c r="H85" s="56" t="s">
        <v>2120</v>
      </c>
      <c r="I85" s="307">
        <v>60750000000</v>
      </c>
      <c r="J85" s="56" t="s">
        <v>1172</v>
      </c>
    </row>
    <row r="86" spans="2:10" s="56" customFormat="1" ht="16" x14ac:dyDescent="0.4">
      <c r="B86" s="12" t="s">
        <v>2627</v>
      </c>
      <c r="C86" s="342"/>
      <c r="D86" s="205" t="s">
        <v>2627</v>
      </c>
      <c r="E86" s="205" t="s">
        <v>2479</v>
      </c>
      <c r="F86" s="205" t="s">
        <v>1494</v>
      </c>
      <c r="G86" s="202">
        <v>3.06</v>
      </c>
      <c r="H86" s="56" t="s">
        <v>2120</v>
      </c>
      <c r="I86" s="307">
        <v>99650000000</v>
      </c>
      <c r="J86" s="56" t="s">
        <v>1172</v>
      </c>
    </row>
    <row r="87" spans="2:10" s="56" customFormat="1" ht="16" x14ac:dyDescent="0.4">
      <c r="B87" s="205" t="s">
        <v>2627</v>
      </c>
      <c r="C87" s="12"/>
      <c r="D87" s="12" t="s">
        <v>2627</v>
      </c>
      <c r="E87" s="56" t="s">
        <v>2389</v>
      </c>
      <c r="F87" s="205" t="s">
        <v>1494</v>
      </c>
      <c r="G87" s="308">
        <v>21.06</v>
      </c>
      <c r="H87" s="308" t="s">
        <v>2731</v>
      </c>
      <c r="I87" s="308">
        <v>10000000</v>
      </c>
      <c r="J87" s="12" t="s">
        <v>1172</v>
      </c>
    </row>
    <row r="88" spans="2:10" s="56" customFormat="1" ht="16" x14ac:dyDescent="0.4">
      <c r="B88" s="205" t="s">
        <v>2667</v>
      </c>
      <c r="C88" s="342"/>
      <c r="D88" s="12" t="s">
        <v>2655</v>
      </c>
      <c r="E88" s="56" t="s">
        <v>2451</v>
      </c>
      <c r="F88" s="205" t="s">
        <v>1494</v>
      </c>
      <c r="G88" s="307">
        <v>197268.17</v>
      </c>
      <c r="H88" s="56" t="s">
        <v>2266</v>
      </c>
      <c r="I88" s="307">
        <v>80000000</v>
      </c>
      <c r="J88" s="56" t="s">
        <v>1172</v>
      </c>
    </row>
    <row r="89" spans="2:10" s="56" customFormat="1" ht="16" x14ac:dyDescent="0.4">
      <c r="B89" s="205" t="s">
        <v>2664</v>
      </c>
      <c r="C89" s="342"/>
      <c r="D89" s="12" t="s">
        <v>2652</v>
      </c>
      <c r="E89" s="56" t="s">
        <v>2451</v>
      </c>
      <c r="F89" s="205" t="s">
        <v>1494</v>
      </c>
      <c r="G89" s="307">
        <v>79000.31</v>
      </c>
      <c r="H89" s="56" t="s">
        <v>2266</v>
      </c>
      <c r="I89" s="307">
        <v>30000000</v>
      </c>
      <c r="J89" s="56" t="s">
        <v>1172</v>
      </c>
    </row>
    <row r="90" spans="2:10" s="56" customFormat="1" ht="16" x14ac:dyDescent="0.4">
      <c r="B90" s="205" t="s">
        <v>2641</v>
      </c>
      <c r="C90" s="12"/>
      <c r="D90" s="12" t="s">
        <v>2633</v>
      </c>
      <c r="E90" s="205" t="s">
        <v>2479</v>
      </c>
      <c r="F90" s="205" t="s">
        <v>1494</v>
      </c>
      <c r="G90" s="146">
        <v>1.21</v>
      </c>
      <c r="H90" s="12" t="s">
        <v>2120</v>
      </c>
      <c r="I90" s="308">
        <v>38420000000</v>
      </c>
      <c r="J90" s="12" t="s">
        <v>1172</v>
      </c>
    </row>
    <row r="91" spans="2:10" s="56" customFormat="1" ht="16" x14ac:dyDescent="0.4">
      <c r="B91" s="205" t="s">
        <v>2641</v>
      </c>
      <c r="C91" s="12"/>
      <c r="D91" s="12" t="s">
        <v>2633</v>
      </c>
      <c r="E91" s="56" t="s">
        <v>2389</v>
      </c>
      <c r="F91" s="205" t="s">
        <v>1494</v>
      </c>
      <c r="G91" s="308">
        <v>118.61</v>
      </c>
      <c r="H91" s="308" t="s">
        <v>2731</v>
      </c>
      <c r="I91" s="308">
        <v>40000000</v>
      </c>
      <c r="J91" s="12" t="s">
        <v>1172</v>
      </c>
    </row>
    <row r="92" spans="2:10" s="56" customFormat="1" ht="16" x14ac:dyDescent="0.4">
      <c r="B92" s="205" t="s">
        <v>2642</v>
      </c>
      <c r="C92" s="342"/>
      <c r="D92" s="12" t="s">
        <v>2634</v>
      </c>
      <c r="E92" s="205" t="s">
        <v>2479</v>
      </c>
      <c r="F92" s="205" t="s">
        <v>1494</v>
      </c>
      <c r="G92" s="202">
        <v>4.03</v>
      </c>
      <c r="H92" s="56" t="s">
        <v>2120</v>
      </c>
      <c r="I92" s="309" t="s">
        <v>2644</v>
      </c>
      <c r="J92" s="56" t="s">
        <v>1172</v>
      </c>
    </row>
    <row r="93" spans="2:10" s="56" customFormat="1" ht="16" x14ac:dyDescent="0.4">
      <c r="B93" s="205" t="s">
        <v>2637</v>
      </c>
      <c r="C93" s="12"/>
      <c r="D93" s="12" t="s">
        <v>2625</v>
      </c>
      <c r="E93" s="56" t="s">
        <v>2389</v>
      </c>
      <c r="F93" s="205" t="s">
        <v>1494</v>
      </c>
      <c r="G93" s="308">
        <v>1327.56</v>
      </c>
      <c r="H93" s="308" t="s">
        <v>2731</v>
      </c>
      <c r="I93" s="308">
        <v>520000000</v>
      </c>
      <c r="J93" s="12" t="s">
        <v>1172</v>
      </c>
    </row>
    <row r="94" spans="2:10" s="56" customFormat="1" ht="16" x14ac:dyDescent="0.4">
      <c r="B94" s="205" t="s">
        <v>2639</v>
      </c>
      <c r="C94" s="12"/>
      <c r="D94" s="12" t="s">
        <v>2628</v>
      </c>
      <c r="E94" s="342" t="s">
        <v>2389</v>
      </c>
      <c r="F94" s="205" t="s">
        <v>1494</v>
      </c>
      <c r="G94" s="308">
        <v>437.16</v>
      </c>
      <c r="H94" s="308" t="s">
        <v>2731</v>
      </c>
      <c r="I94" s="308">
        <v>170000000</v>
      </c>
      <c r="J94" s="12" t="s">
        <v>1172</v>
      </c>
    </row>
    <row r="95" spans="2:10" ht="16" x14ac:dyDescent="0.4">
      <c r="B95" s="12" t="s">
        <v>2628</v>
      </c>
      <c r="C95" s="205"/>
      <c r="D95" s="205" t="s">
        <v>2639</v>
      </c>
      <c r="E95" s="205" t="s">
        <v>2479</v>
      </c>
      <c r="F95" s="205" t="s">
        <v>1494</v>
      </c>
      <c r="G95" s="202">
        <v>4.82</v>
      </c>
      <c r="H95" s="342" t="s">
        <v>2120</v>
      </c>
      <c r="I95" s="307">
        <v>159790000000</v>
      </c>
      <c r="J95" s="342" t="s">
        <v>1172</v>
      </c>
    </row>
    <row r="96" spans="2:10" ht="16" x14ac:dyDescent="0.4">
      <c r="B96" s="12" t="s">
        <v>2625</v>
      </c>
      <c r="C96" s="205"/>
      <c r="D96" s="205" t="s">
        <v>2637</v>
      </c>
      <c r="E96" s="205" t="s">
        <v>2479</v>
      </c>
      <c r="F96" s="205" t="s">
        <v>1494</v>
      </c>
      <c r="G96" s="202">
        <v>6.91</v>
      </c>
      <c r="H96" s="342" t="s">
        <v>2120</v>
      </c>
      <c r="I96" s="307">
        <v>226990000000</v>
      </c>
      <c r="J96" s="342" t="s">
        <v>1172</v>
      </c>
    </row>
    <row r="97" spans="2:10" ht="16" x14ac:dyDescent="0.4">
      <c r="B97" s="205" t="s">
        <v>2687</v>
      </c>
      <c r="D97" s="12" t="s">
        <v>2686</v>
      </c>
      <c r="E97" s="56" t="s">
        <v>2483</v>
      </c>
      <c r="F97" s="205" t="s">
        <v>1494</v>
      </c>
      <c r="G97" s="308">
        <v>2802.8</v>
      </c>
      <c r="H97" s="12" t="s">
        <v>2120</v>
      </c>
      <c r="I97" s="308">
        <v>250000000</v>
      </c>
      <c r="J97" s="12" t="s">
        <v>1172</v>
      </c>
    </row>
    <row r="98" spans="2:10" ht="16" x14ac:dyDescent="0.4">
      <c r="B98" s="205" t="s">
        <v>2662</v>
      </c>
      <c r="C98" s="342"/>
      <c r="D98" s="12" t="s">
        <v>2650</v>
      </c>
      <c r="E98" s="56" t="s">
        <v>2451</v>
      </c>
      <c r="F98" s="205" t="s">
        <v>1494</v>
      </c>
      <c r="G98" s="307">
        <v>13444.35</v>
      </c>
      <c r="H98" s="342" t="s">
        <v>2266</v>
      </c>
      <c r="I98" s="307">
        <v>10000000</v>
      </c>
      <c r="J98" s="342" t="s">
        <v>1172</v>
      </c>
    </row>
    <row r="99" spans="2:10" ht="16" x14ac:dyDescent="0.4">
      <c r="B99" s="331" t="s">
        <v>2810</v>
      </c>
      <c r="C99" s="205"/>
      <c r="D99" s="205" t="s">
        <v>2631</v>
      </c>
      <c r="E99" s="205" t="s">
        <v>2479</v>
      </c>
      <c r="F99" s="205" t="s">
        <v>1494</v>
      </c>
      <c r="G99" s="146">
        <v>2.92</v>
      </c>
      <c r="H99" s="12" t="s">
        <v>2120</v>
      </c>
      <c r="I99" s="308">
        <v>94480000000</v>
      </c>
      <c r="J99" s="12" t="s">
        <v>1172</v>
      </c>
    </row>
    <row r="100" spans="2:10" ht="16" x14ac:dyDescent="0.4">
      <c r="B100" s="331" t="s">
        <v>2810</v>
      </c>
      <c r="D100" s="12" t="s">
        <v>2631</v>
      </c>
      <c r="E100" s="56" t="s">
        <v>2389</v>
      </c>
      <c r="F100" s="205" t="s">
        <v>1494</v>
      </c>
      <c r="G100" s="308">
        <v>2112.14</v>
      </c>
      <c r="H100" s="308" t="s">
        <v>2731</v>
      </c>
      <c r="I100" s="308">
        <v>780000000</v>
      </c>
      <c r="J100" s="12" t="s">
        <v>1172</v>
      </c>
    </row>
    <row r="101" spans="2:10" ht="16" x14ac:dyDescent="0.4">
      <c r="B101" s="205" t="s">
        <v>2681</v>
      </c>
      <c r="C101" s="342"/>
      <c r="D101" s="12" t="s">
        <v>2672</v>
      </c>
      <c r="E101" s="56" t="s">
        <v>2405</v>
      </c>
      <c r="F101" s="205" t="s">
        <v>1494</v>
      </c>
      <c r="G101" s="307">
        <v>16603.28</v>
      </c>
      <c r="H101" s="342" t="s">
        <v>2266</v>
      </c>
      <c r="I101" s="307">
        <v>20000000</v>
      </c>
      <c r="J101" s="342" t="s">
        <v>1172</v>
      </c>
    </row>
    <row r="102" spans="2:10" ht="16" x14ac:dyDescent="0.4">
      <c r="B102" s="205" t="s">
        <v>2676</v>
      </c>
      <c r="C102" s="342"/>
      <c r="D102" s="12" t="s">
        <v>2672</v>
      </c>
      <c r="E102" s="56" t="s">
        <v>2405</v>
      </c>
      <c r="F102" s="205" t="s">
        <v>1494</v>
      </c>
      <c r="G102" s="307">
        <v>40219</v>
      </c>
      <c r="H102" s="342" t="s">
        <v>2266</v>
      </c>
      <c r="I102" s="307">
        <v>40000000</v>
      </c>
      <c r="J102" s="342" t="s">
        <v>1172</v>
      </c>
    </row>
    <row r="103" spans="2:10" ht="16" x14ac:dyDescent="0.4">
      <c r="B103" s="205" t="s">
        <v>2668</v>
      </c>
      <c r="C103" s="342"/>
      <c r="D103" s="12" t="s">
        <v>2656</v>
      </c>
      <c r="E103" s="56" t="s">
        <v>2451</v>
      </c>
      <c r="F103" s="205" t="s">
        <v>1494</v>
      </c>
      <c r="G103" s="307">
        <v>16400</v>
      </c>
      <c r="H103" s="342" t="s">
        <v>2266</v>
      </c>
      <c r="I103" s="307">
        <v>10000000</v>
      </c>
      <c r="J103" s="342" t="s">
        <v>1172</v>
      </c>
    </row>
    <row r="104" spans="2:10" ht="16" x14ac:dyDescent="0.4">
      <c r="B104" s="205" t="s">
        <v>2678</v>
      </c>
      <c r="C104" s="342"/>
      <c r="D104" s="12" t="s">
        <v>2674</v>
      </c>
      <c r="E104" s="56" t="s">
        <v>2405</v>
      </c>
      <c r="F104" s="205" t="s">
        <v>1494</v>
      </c>
      <c r="G104" s="307">
        <v>6482</v>
      </c>
      <c r="H104" s="342" t="s">
        <v>2266</v>
      </c>
      <c r="I104" s="307">
        <v>10000000</v>
      </c>
      <c r="J104" s="342" t="s">
        <v>1172</v>
      </c>
    </row>
    <row r="105" spans="2:10" ht="16" x14ac:dyDescent="0.4">
      <c r="B105" s="12" t="s">
        <v>2632</v>
      </c>
      <c r="C105" s="205"/>
      <c r="D105" s="12" t="s">
        <v>2632</v>
      </c>
      <c r="E105" s="205" t="s">
        <v>2479</v>
      </c>
      <c r="F105" s="205" t="s">
        <v>1494</v>
      </c>
      <c r="G105" s="146">
        <v>5.62</v>
      </c>
      <c r="H105" s="12" t="s">
        <v>2120</v>
      </c>
      <c r="I105" s="308">
        <v>181820000000</v>
      </c>
      <c r="J105" s="12" t="s">
        <v>1172</v>
      </c>
    </row>
    <row r="106" spans="2:10" ht="16" x14ac:dyDescent="0.4">
      <c r="B106" s="205" t="s">
        <v>2632</v>
      </c>
      <c r="D106" s="12" t="s">
        <v>2632</v>
      </c>
      <c r="E106" s="56" t="s">
        <v>2389</v>
      </c>
      <c r="F106" s="205" t="s">
        <v>1494</v>
      </c>
      <c r="G106" s="308">
        <v>2301.39</v>
      </c>
      <c r="H106" s="308" t="s">
        <v>2731</v>
      </c>
      <c r="I106" s="308">
        <v>890000000</v>
      </c>
      <c r="J106" s="12" t="s">
        <v>1172</v>
      </c>
    </row>
    <row r="107" spans="2:10" ht="16" x14ac:dyDescent="0.4">
      <c r="B107" s="205" t="s">
        <v>2640</v>
      </c>
      <c r="C107" s="205"/>
      <c r="D107" s="12" t="s">
        <v>2630</v>
      </c>
      <c r="E107" s="205" t="s">
        <v>2479</v>
      </c>
      <c r="F107" s="205" t="s">
        <v>1494</v>
      </c>
      <c r="G107" s="202">
        <v>4.21</v>
      </c>
      <c r="H107" s="342" t="s">
        <v>2120</v>
      </c>
      <c r="I107" s="307">
        <v>137920000000</v>
      </c>
      <c r="J107" s="342" t="s">
        <v>1172</v>
      </c>
    </row>
    <row r="108" spans="2:10" ht="16" x14ac:dyDescent="0.4">
      <c r="B108" s="205" t="s">
        <v>2640</v>
      </c>
      <c r="D108" s="12" t="s">
        <v>2630</v>
      </c>
      <c r="E108" s="56" t="s">
        <v>2389</v>
      </c>
      <c r="F108" s="205" t="s">
        <v>1494</v>
      </c>
      <c r="G108" s="308">
        <v>446.49</v>
      </c>
      <c r="H108" s="308" t="s">
        <v>2731</v>
      </c>
      <c r="I108" s="308">
        <v>1870000000</v>
      </c>
      <c r="J108" s="12" t="s">
        <v>1172</v>
      </c>
    </row>
    <row r="109" spans="2:10" ht="16" x14ac:dyDescent="0.35">
      <c r="B109" s="56"/>
      <c r="C109" s="195"/>
      <c r="D109" s="195"/>
      <c r="E109" s="195"/>
      <c r="F109" s="195"/>
      <c r="G109" s="195"/>
    </row>
    <row r="110" spans="2:10" ht="17.25" hidden="1" customHeight="1" x14ac:dyDescent="0.4">
      <c r="B110" s="353" t="s">
        <v>2164</v>
      </c>
      <c r="C110" s="353"/>
      <c r="D110" s="353"/>
      <c r="E110" s="353"/>
      <c r="F110" s="353"/>
      <c r="G110" s="353"/>
      <c r="H110" s="353"/>
      <c r="I110" s="353"/>
    </row>
    <row r="111" spans="2:10" ht="24" hidden="1" customHeight="1" x14ac:dyDescent="0.4">
      <c r="B111" s="371" t="s">
        <v>2165</v>
      </c>
      <c r="C111" s="371"/>
      <c r="D111" s="371"/>
      <c r="E111" s="371"/>
      <c r="F111" s="371"/>
      <c r="G111" s="371"/>
      <c r="H111" s="371"/>
      <c r="I111" s="371"/>
    </row>
    <row r="112" spans="2:10" ht="19.5" hidden="1" customHeight="1" x14ac:dyDescent="0.4">
      <c r="B112" s="353" t="s">
        <v>2166</v>
      </c>
      <c r="C112" s="353"/>
      <c r="D112" s="353"/>
      <c r="E112" s="353"/>
      <c r="F112" s="353"/>
      <c r="G112" s="353"/>
      <c r="H112" s="353"/>
      <c r="I112" s="353"/>
    </row>
    <row r="113" spans="2:9" ht="18.75" hidden="1" customHeight="1" x14ac:dyDescent="0.4">
      <c r="B113" s="372" t="s">
        <v>2167</v>
      </c>
      <c r="C113" s="372"/>
      <c r="D113" s="372"/>
      <c r="E113" s="372"/>
      <c r="F113" s="372"/>
      <c r="G113" s="372"/>
      <c r="H113" s="372"/>
      <c r="I113" s="372"/>
    </row>
    <row r="114" spans="2:9" s="56" customFormat="1" ht="16.5" hidden="1" thickBot="1" x14ac:dyDescent="0.4">
      <c r="B114" s="54"/>
      <c r="C114" s="54"/>
      <c r="D114" s="54"/>
      <c r="E114" s="54"/>
      <c r="F114" s="54"/>
      <c r="G114" s="54"/>
    </row>
    <row r="115" spans="2:9" s="56" customFormat="1" ht="19" x14ac:dyDescent="0.35">
      <c r="B115" s="193" t="s">
        <v>2221</v>
      </c>
      <c r="C115" s="12"/>
      <c r="D115" s="194"/>
      <c r="E115" s="12"/>
      <c r="F115" s="194"/>
      <c r="G115" s="12"/>
    </row>
    <row r="116" spans="2:9" s="56" customFormat="1" ht="16" x14ac:dyDescent="0.35">
      <c r="B116" s="349" t="s">
        <v>2367</v>
      </c>
      <c r="C116" s="349"/>
      <c r="D116" s="349"/>
      <c r="E116" s="12"/>
      <c r="F116" s="195"/>
      <c r="G116" s="12"/>
    </row>
    <row r="117" spans="2:9" ht="16" x14ac:dyDescent="0.35"/>
    <row r="118" spans="2:9" s="56" customFormat="1" ht="16" x14ac:dyDescent="0.35">
      <c r="B118" s="12"/>
      <c r="C118" s="12"/>
      <c r="D118" s="12"/>
      <c r="E118" s="12"/>
    </row>
    <row r="119" spans="2:9" s="56" customFormat="1" ht="16" x14ac:dyDescent="0.35">
      <c r="B119" s="12"/>
      <c r="C119" s="12"/>
      <c r="D119" s="12"/>
      <c r="E119" s="12"/>
    </row>
    <row r="120" spans="2:9" ht="16" x14ac:dyDescent="0.35"/>
    <row r="121" spans="2:9" s="56" customFormat="1" ht="16" x14ac:dyDescent="0.35">
      <c r="B121" s="12"/>
      <c r="C121" s="12"/>
      <c r="D121" s="12"/>
      <c r="E121" s="12"/>
    </row>
    <row r="122" spans="2:9" s="56" customFormat="1" ht="16" x14ac:dyDescent="0.35">
      <c r="B122" s="12"/>
      <c r="C122" s="12"/>
      <c r="D122" s="12"/>
      <c r="E122" s="12"/>
    </row>
    <row r="123" spans="2:9" ht="16" x14ac:dyDescent="0.35"/>
    <row r="124" spans="2:9" ht="16" x14ac:dyDescent="0.35"/>
    <row r="125" spans="2:9" ht="16" x14ac:dyDescent="0.35"/>
    <row r="126" spans="2:9" ht="16" x14ac:dyDescent="0.35"/>
    <row r="127" spans="2:9" ht="16" x14ac:dyDescent="0.35"/>
    <row r="128" spans="2:9" ht="16" x14ac:dyDescent="0.35"/>
    <row r="129" spans="2:5" ht="16" x14ac:dyDescent="0.35"/>
    <row r="130" spans="2:5" ht="16" x14ac:dyDescent="0.35"/>
    <row r="131" spans="2:5" ht="16" x14ac:dyDescent="0.35"/>
    <row r="132" spans="2:5" s="56" customFormat="1" ht="16" x14ac:dyDescent="0.35">
      <c r="B132" s="12"/>
      <c r="C132" s="12"/>
      <c r="D132" s="12"/>
      <c r="E132" s="12"/>
    </row>
    <row r="133" spans="2:5" ht="16" x14ac:dyDescent="0.35"/>
    <row r="134" spans="2:5" ht="16" x14ac:dyDescent="0.35"/>
    <row r="135" spans="2:5" ht="16" x14ac:dyDescent="0.35"/>
    <row r="136" spans="2:5" ht="16" x14ac:dyDescent="0.35"/>
    <row r="137" spans="2:5" ht="16" x14ac:dyDescent="0.35"/>
    <row r="138" spans="2:5" ht="16" x14ac:dyDescent="0.35"/>
    <row r="139" spans="2:5" ht="16" x14ac:dyDescent="0.35"/>
    <row r="140" spans="2:5" ht="15" customHeight="1" x14ac:dyDescent="0.35"/>
    <row r="141" spans="2:5" ht="15" customHeight="1" x14ac:dyDescent="0.35"/>
    <row r="142" spans="2:5" ht="16" x14ac:dyDescent="0.35"/>
    <row r="143" spans="2:5" ht="16" x14ac:dyDescent="0.35"/>
    <row r="144" spans="2:5" ht="18.75" customHeight="1" x14ac:dyDescent="0.35"/>
    <row r="145" ht="16" x14ac:dyDescent="0.35"/>
    <row r="146" ht="16" x14ac:dyDescent="0.35"/>
    <row r="147" ht="16" x14ac:dyDescent="0.35"/>
    <row r="148" ht="16" x14ac:dyDescent="0.35"/>
    <row r="149" ht="16" x14ac:dyDescent="0.35"/>
    <row r="150" ht="16" x14ac:dyDescent="0.35"/>
    <row r="151" ht="16" x14ac:dyDescent="0.35"/>
    <row r="152" ht="16" x14ac:dyDescent="0.35"/>
    <row r="153" ht="16" x14ac:dyDescent="0.35"/>
    <row r="154" ht="16" x14ac:dyDescent="0.35"/>
    <row r="155" ht="16" x14ac:dyDescent="0.35"/>
    <row r="156" ht="16" x14ac:dyDescent="0.35"/>
    <row r="157" ht="16" x14ac:dyDescent="0.35"/>
    <row r="158" ht="16" x14ac:dyDescent="0.35"/>
    <row r="159" ht="16" x14ac:dyDescent="0.35"/>
    <row r="160" ht="16" x14ac:dyDescent="0.35"/>
    <row r="161" ht="16" x14ac:dyDescent="0.35"/>
    <row r="162" ht="16" x14ac:dyDescent="0.35"/>
    <row r="163" ht="16" x14ac:dyDescent="0.35"/>
    <row r="164" ht="16" x14ac:dyDescent="0.35"/>
    <row r="165" ht="16" x14ac:dyDescent="0.35"/>
  </sheetData>
  <protectedRanges>
    <protectedRange algorithmName="SHA-512" hashValue="19r0bVvPR7yZA0UiYij7Tv1CBk3noIABvFePbLhCJ4nk3L6A+Fy+RdPPS3STf+a52x4pG2PQK4FAkXK9epnlIA==" saltValue="gQC4yrLvnbJqxYZ0KSEoZA==" spinCount="100000" sqref="B71" name="Government revenues_1_3"/>
    <protectedRange algorithmName="SHA-512" hashValue="19r0bVvPR7yZA0UiYij7Tv1CBk3noIABvFePbLhCJ4nk3L6A+Fy+RdPPS3STf+a52x4pG2PQK4FAkXK9epnlIA==" saltValue="gQC4yrLvnbJqxYZ0KSEoZA==" spinCount="100000" sqref="B72" name="Government revenues_1_3_1"/>
    <protectedRange algorithmName="SHA-512" hashValue="19r0bVvPR7yZA0UiYij7Tv1CBk3noIABvFePbLhCJ4nk3L6A+Fy+RdPPS3STf+a52x4pG2PQK4FAkXK9epnlIA==" saltValue="gQC4yrLvnbJqxYZ0KSEoZA==" spinCount="100000" sqref="B99" name="Government revenues_1_3_2"/>
    <protectedRange algorithmName="SHA-512" hashValue="19r0bVvPR7yZA0UiYij7Tv1CBk3noIABvFePbLhCJ4nk3L6A+Fy+RdPPS3STf+a52x4pG2PQK4FAkXK9epnlIA==" saltValue="gQC4yrLvnbJqxYZ0KSEoZA==" spinCount="100000" sqref="B100" name="Government revenues_1_3_3"/>
  </protectedRanges>
  <mergeCells count="9">
    <mergeCell ref="B111:I111"/>
    <mergeCell ref="B112:I112"/>
    <mergeCell ref="B113:I113"/>
    <mergeCell ref="B116:D116"/>
    <mergeCell ref="D10:D13"/>
    <mergeCell ref="B16:E16"/>
    <mergeCell ref="B17:E17"/>
    <mergeCell ref="B18:E18"/>
    <mergeCell ref="B110:I110"/>
  </mergeCells>
  <dataValidations count="27">
    <dataValidation type="list" allowBlank="1" showInputMessage="1" showErrorMessage="1" promptTitle="Veuillez sélectionner le secteur" prompt="Veuillez sélectionner le secteur pertinent pour l'entreprise dans la liste" sqref="E40:E56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0:F56" xr:uid="{03DB06AD-5356-48E6-AF86-BD36AB1EF40E}"/>
    <dataValidation errorStyle="warning" allowBlank="1" showInputMessage="1" showErrorMessage="1" errorTitle="URL" error="Veuillez indiquer une URL" sqref="G40:H56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0:D56" xr:uid="{CB3B9251-12D5-4F96-BBCA-A761DAA6C149}"/>
    <dataValidation type="textLength" allowBlank="1" showInputMessage="1" showErrorMessage="1" errorTitle="Veuillez ne pas modifier" error="Veuillez ne pas modifier ces cellules" sqref="B59:C59 B58:G58 B16:E17 B19:C19 F59 B20 D20:E20 I39 B35:D36 B38:D38 E35:F38 B39 D39:G39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114:G116 B114:D115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40:B56" xr:uid="{42A6D033-2055-45B6-94DB-C3843F45F704}"/>
    <dataValidation allowBlank="1" showInputMessage="1" showErrorMessage="1" promptTitle="Numéro d'identification" prompt="Veuillez indiquer le numéro d'identification de l'agence gouvernementale, si applicable" sqref="D21:D31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1" xr:uid="{B9AFE7B4-9EE5-41D8-8DE5-198FAB3C3F03}"/>
    <dataValidation allowBlank="1" showInputMessage="1" showErrorMessage="1" promptTitle="URL du registre" prompt="Veuillez indiquer l'URL directe vers le registre ou l'agence" sqref="J25:L29 D37" xr:uid="{FF61CD17-04D9-4E17-8201-8C3D36137BFF}"/>
    <dataValidation allowBlank="1" showInputMessage="1" showErrorMessage="1" promptTitle="Nom du registre" prompt="Veuillez saisir le nom du registre ou de l'agence" sqref="J24:L24 C37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7" xr:uid="{FC7A539E-0F6B-429E-8CD3-69786236AD39}"/>
    <dataValidation type="whole" allowBlank="1" showInputMessage="1" showErrorMessage="1" errorTitle="Veuillez ne pas modifier" error="Veuillez ne pas modifier ces cellules" sqref="D59 B110:B113" xr:uid="{FDE65DF8-CA28-4BE2-AC49-6DAD21AF5E77}">
      <formula1>444</formula1>
      <formula2>445</formula2>
    </dataValidation>
    <dataValidation type="list" allowBlank="1" showInputMessage="1" showErrorMessage="1" sqref="F109" xr:uid="{DDDC6CD4-1998-4B24-880C-9DED458166FA}">
      <formula1>Simple_options_list</formula1>
    </dataValidation>
    <dataValidation type="list" allowBlank="1" showInputMessage="1" showErrorMessage="1" sqref="G109 F60:F108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9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0:C63 B67 C65:C69 D70:D71 B73" xr:uid="{35B65327-F6D3-41FF-A657-92A960D2D1F1}"/>
    <dataValidation allowBlank="1" showInputMessage="1" showErrorMessage="1" errorTitle="Veuillez ne pas modifier" error="Veuillez ne pas modifier ces cellules" sqref="H39 B116:D116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0:I56" xr:uid="{FE005BD3-F114-40C2-B7BB-6805E3DA760A}">
      <formula1>1</formula1>
      <formula2>2</formula2>
    </dataValidation>
    <dataValidation type="list" allowBlank="1" showInputMessage="1" showErrorMessage="1" sqref="C40:C56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olume-" prompt="Veuillez indiquer le volume de production du projet" sqref="G60:G108" xr:uid="{214EC8C1-6BF9-40F3-9758-86701E4D2A88}"/>
    <dataValidation allowBlank="1" showInputMessage="1" showErrorMessage="1" promptTitle="Production -valeur-" prompt="Veuillez indiquer la valeur de la production du projet" sqref="I60:I108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60:H96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96:E108 E60:E93" xr:uid="{46A9ED9C-B29B-4A51-B129-E091B5E99439}">
      <formula1>Commodity_names</formula1>
    </dataValidation>
    <dataValidation allowBlank="1" showInputMessage="1" showErrorMessage="1" promptTitle="Compagnie associée" prompt="Veuillez indiquer les compagnies affiliées au projet, séparées par une virgule." sqref="D60:D66 B67:C67 D68:D71 B70 B73:B98 B101:B108" xr:uid="{990B4CFE-C77D-4B99-90F4-BE71B86E0400}"/>
    <dataValidation allowBlank="1" showInputMessage="1" showErrorMessage="1" promptTitle="Nom du Projet" prompt="Veuillez indiquer le nom du Projet._x000a__x000a_Veuillez vous abstenir d'utiliser des acronymes et indiquez le nom complet_x000a__x000a_" sqref="B60:B66 D67 B68:B69 D70:D108 B102:B109 B74:B98" xr:uid="{28E7BA77-65D5-4785-9580-9EE9295D25F1}"/>
    <dataValidation type="list" allowBlank="1" showInputMessage="1" showErrorMessage="1" sqref="B71:B72 B99:B100" xr:uid="{6743B940-C323-4B19-A25F-1025A627B2A0}">
      <formula1>$B$60:$B$108</formula1>
    </dataValidation>
  </dataValidations>
  <hyperlinks>
    <hyperlink ref="B14" r:id="rId1" xr:uid="{00000000-0004-0000-0300-000004000000}"/>
    <hyperlink ref="B112:G112" r:id="rId2" display="Pour la version la plus récente des modèles de données résumées, consultez https://eiti.org/fr/document/modele-donnees-resumees-itie" xr:uid="{720C091A-88D8-4AD8-A681-42225317FFF1}"/>
    <hyperlink ref="B111:G111" r:id="rId3" display="Vous voulez en savoir plus sur votre pays ? Vérifiez si votre pays met en œuvre la Norme ITIE en visitant https://eiti.org/countries" xr:uid="{B05B0465-C1F8-4E2C-B484-E8B1089F5DD4}"/>
    <hyperlink ref="B113:G113" r:id="rId4" display="Give us your feedback or report a conflict in the data! Write to us at  data@eiti.org" xr:uid="{89CD5C69-DD4F-4A10-A797-F37E54CCEA66}"/>
    <hyperlink ref="G40" r:id="rId5" xr:uid="{EF4DAB0C-75EE-40DF-A1E4-4A86F5C12E51}"/>
    <hyperlink ref="G46" r:id="rId6" xr:uid="{E2F72979-757E-4052-80CC-402DA81FE5E4}"/>
    <hyperlink ref="G42" r:id="rId7" xr:uid="{FF95B747-D52C-4D05-85E9-93EC1FE60BBA}"/>
    <hyperlink ref="G44" r:id="rId8" xr:uid="{832C41D9-E4A6-4A49-BEDE-04B91D35602D}"/>
    <hyperlink ref="G45" r:id="rId9" xr:uid="{DC54568E-AFA0-4497-9D27-0031378CF438}"/>
    <hyperlink ref="G55" r:id="rId10" xr:uid="{B0FBEBD8-B31A-407E-955E-AFCA773CD3DA}"/>
    <hyperlink ref="G53" r:id="rId11" xr:uid="{FDE83EEC-882D-46D0-BDA8-6085E81076B2}"/>
    <hyperlink ref="G43" r:id="rId12" xr:uid="{F8EE7FE5-51D7-48FB-9592-E3AC33E15CE3}"/>
    <hyperlink ref="G47" r:id="rId13" xr:uid="{DA71F5EE-1AC6-4863-85D6-C86925907347}"/>
    <hyperlink ref="G56" r:id="rId14" xr:uid="{630675C6-A7F4-423B-BBF6-22EFAB26833A}"/>
  </hyperlinks>
  <pageMargins left="0.25" right="0.25" top="0.75" bottom="0.75" header="0.3" footer="0.3"/>
  <pageSetup paperSize="8" fitToHeight="0" orientation="landscape" horizontalDpi="2400" verticalDpi="2400" r:id="rId15"/>
  <drawing r:id="rId16"/>
  <tableParts count="3">
    <tablePart r:id="rId17"/>
    <tablePart r:id="rId18"/>
    <tablePart r:id="rId1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C21:C31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J60:J108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95"/>
  <sheetViews>
    <sheetView showGridLines="0" topLeftCell="A39" zoomScale="85" zoomScaleNormal="85" workbookViewId="0">
      <selection activeCell="J65" sqref="J65"/>
    </sheetView>
  </sheetViews>
  <sheetFormatPr defaultColWidth="9.26953125" defaultRowHeight="14" x14ac:dyDescent="0.35"/>
  <cols>
    <col min="1" max="1" width="3" style="195" customWidth="1"/>
    <col min="2" max="4" width="9.26953125" style="195" hidden="1" customWidth="1"/>
    <col min="5" max="5" width="27.453125" style="195" hidden="1" customWidth="1"/>
    <col min="6" max="6" width="38" style="195" customWidth="1"/>
    <col min="7" max="7" width="16.7265625" style="195" customWidth="1"/>
    <col min="8" max="8" width="44.7265625" style="195" customWidth="1"/>
    <col min="9" max="9" width="41.1796875" style="195" customWidth="1"/>
    <col min="10" max="10" width="42.54296875" style="195" customWidth="1"/>
    <col min="11" max="11" width="11.26953125" style="195" customWidth="1"/>
    <col min="12" max="12" width="2.7265625" style="195" customWidth="1"/>
    <col min="13" max="13" width="19.54296875" style="195" bestFit="1" customWidth="1"/>
    <col min="14" max="14" width="73.453125" style="195" bestFit="1" customWidth="1"/>
    <col min="15" max="16384" width="9.26953125" style="195"/>
  </cols>
  <sheetData>
    <row r="1" spans="6:14" s="12" customFormat="1" ht="15.75" hidden="1" customHeight="1" x14ac:dyDescent="0.35"/>
    <row r="2" spans="6:14" s="12" customFormat="1" ht="16" hidden="1" x14ac:dyDescent="0.35"/>
    <row r="3" spans="6:14" s="12" customFormat="1" ht="16" hidden="1" x14ac:dyDescent="0.35">
      <c r="N3" s="13" t="s">
        <v>2174</v>
      </c>
    </row>
    <row r="4" spans="6:14" s="12" customFormat="1" ht="16" hidden="1" x14ac:dyDescent="0.35">
      <c r="N4" s="13">
        <f>Introduction!G4</f>
        <v>44886</v>
      </c>
    </row>
    <row r="5" spans="6:14" s="12" customFormat="1" ht="16" hidden="1" x14ac:dyDescent="0.35"/>
    <row r="6" spans="6:14" s="12" customFormat="1" ht="16" hidden="1" x14ac:dyDescent="0.35"/>
    <row r="7" spans="6:14" s="12" customFormat="1" ht="16" x14ac:dyDescent="0.35"/>
    <row r="8" spans="6:14" s="12" customFormat="1" ht="16" x14ac:dyDescent="0.35">
      <c r="F8" s="15" t="s">
        <v>2096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5">
      <c r="F9" s="388" t="s">
        <v>2175</v>
      </c>
      <c r="G9" s="388"/>
      <c r="H9" s="388"/>
      <c r="I9" s="388"/>
      <c r="J9" s="388"/>
      <c r="K9" s="206"/>
      <c r="L9" s="206"/>
      <c r="M9" s="388"/>
      <c r="N9" s="388"/>
    </row>
    <row r="10" spans="6:14" s="12" customFormat="1" ht="31.15" customHeight="1" x14ac:dyDescent="0.35">
      <c r="F10" s="389" t="s">
        <v>2347</v>
      </c>
      <c r="G10" s="389"/>
      <c r="H10" s="389"/>
      <c r="I10" s="389"/>
      <c r="J10" s="389"/>
      <c r="K10" s="207"/>
      <c r="L10" s="74"/>
      <c r="M10" s="379"/>
      <c r="N10" s="379"/>
    </row>
    <row r="11" spans="6:14" s="12" customFormat="1" ht="29.25" customHeight="1" x14ac:dyDescent="0.35">
      <c r="F11" s="360" t="s">
        <v>2348</v>
      </c>
      <c r="G11" s="360"/>
      <c r="H11" s="360"/>
      <c r="I11" s="360"/>
      <c r="J11" s="360"/>
      <c r="K11" s="208"/>
      <c r="L11" s="74"/>
      <c r="M11" s="379"/>
      <c r="N11" s="379"/>
    </row>
    <row r="12" spans="6:14" s="12" customFormat="1" ht="33.65" customHeight="1" x14ac:dyDescent="0.35">
      <c r="F12" s="360" t="s">
        <v>2349</v>
      </c>
      <c r="G12" s="360"/>
      <c r="H12" s="360"/>
      <c r="I12" s="360"/>
      <c r="J12" s="360"/>
      <c r="K12" s="208"/>
      <c r="L12" s="74"/>
      <c r="M12" s="379"/>
      <c r="N12" s="379"/>
    </row>
    <row r="13" spans="6:14" s="12" customFormat="1" ht="36" customHeight="1" x14ac:dyDescent="0.35">
      <c r="F13" s="386" t="s">
        <v>2350</v>
      </c>
      <c r="G13" s="386"/>
      <c r="H13" s="386"/>
      <c r="I13" s="386"/>
      <c r="J13" s="386"/>
      <c r="K13" s="209"/>
      <c r="L13" s="74"/>
      <c r="M13" s="379"/>
      <c r="N13" s="379"/>
    </row>
    <row r="14" spans="6:14" s="12" customFormat="1" ht="50.25" customHeight="1" x14ac:dyDescent="0.35">
      <c r="F14" s="387" t="s">
        <v>2351</v>
      </c>
      <c r="G14" s="387"/>
      <c r="H14" s="387"/>
      <c r="I14" s="387"/>
      <c r="J14" s="387"/>
      <c r="K14" s="210"/>
      <c r="L14" s="74"/>
      <c r="M14" s="379"/>
      <c r="N14" s="379"/>
    </row>
    <row r="15" spans="6:14" s="12" customFormat="1" ht="33" customHeight="1" x14ac:dyDescent="0.35">
      <c r="F15" s="376" t="s">
        <v>2098</v>
      </c>
      <c r="G15" s="376"/>
      <c r="H15" s="376"/>
      <c r="I15" s="376"/>
      <c r="J15" s="376"/>
      <c r="K15" s="211"/>
      <c r="L15" s="74"/>
      <c r="M15" s="212"/>
      <c r="N15" s="212"/>
    </row>
    <row r="16" spans="6:14" s="12" customFormat="1" ht="16" x14ac:dyDescent="0.4">
      <c r="F16" s="367" t="s">
        <v>2227</v>
      </c>
      <c r="G16" s="367"/>
      <c r="H16" s="367"/>
      <c r="I16" s="367"/>
      <c r="J16" s="367"/>
      <c r="K16" s="367"/>
      <c r="L16" s="367"/>
      <c r="M16" s="367"/>
      <c r="N16" s="367"/>
    </row>
    <row r="17" spans="2:21" s="12" customFormat="1" ht="16" x14ac:dyDescent="0.35"/>
    <row r="18" spans="2:21" s="12" customFormat="1" ht="22.5" x14ac:dyDescent="0.35">
      <c r="F18" s="213" t="s">
        <v>2097</v>
      </c>
      <c r="G18" s="74"/>
      <c r="H18" s="214"/>
      <c r="I18" s="74"/>
      <c r="J18" s="214"/>
      <c r="K18" s="214"/>
      <c r="M18" s="215" t="s">
        <v>2099</v>
      </c>
      <c r="N18" s="216"/>
    </row>
    <row r="19" spans="2:21" s="12" customFormat="1" ht="15.65" customHeight="1" x14ac:dyDescent="0.35">
      <c r="M19" s="381" t="s">
        <v>2522</v>
      </c>
      <c r="N19" s="382"/>
    </row>
    <row r="20" spans="2:21" ht="16" x14ac:dyDescent="0.35">
      <c r="F20" s="378" t="s">
        <v>2352</v>
      </c>
      <c r="G20" s="378"/>
      <c r="H20" s="378"/>
      <c r="I20" s="378"/>
      <c r="J20" s="378"/>
      <c r="K20" s="276"/>
      <c r="M20" s="12"/>
      <c r="N20" s="12"/>
    </row>
    <row r="21" spans="2:21" ht="13.9" customHeight="1" x14ac:dyDescent="0.35">
      <c r="B21" s="217" t="s">
        <v>1401</v>
      </c>
      <c r="C21" s="217" t="s">
        <v>1402</v>
      </c>
      <c r="D21" s="217" t="s">
        <v>1403</v>
      </c>
      <c r="E21" s="217" t="s">
        <v>1404</v>
      </c>
      <c r="F21" s="195" t="s">
        <v>2101</v>
      </c>
      <c r="G21" s="195" t="s">
        <v>1463</v>
      </c>
      <c r="H21" s="218" t="s">
        <v>1351</v>
      </c>
      <c r="I21" s="195" t="s">
        <v>1407</v>
      </c>
      <c r="J21" s="195" t="s">
        <v>1352</v>
      </c>
      <c r="K21" s="195" t="s">
        <v>970</v>
      </c>
      <c r="M21" s="385" t="s">
        <v>2100</v>
      </c>
      <c r="N21" s="385"/>
    </row>
    <row r="22" spans="2:21" x14ac:dyDescent="0.35">
      <c r="B22" s="217" t="str">
        <f>IFERROR(VLOOKUP(Government_revenues_table[[#This Row],[Classification SFP]],Table6_GFS_codes_classification[],COLUMNS($F:F)+3,FALSE),"Do not enter data")</f>
        <v>Impôts (11E)</v>
      </c>
      <c r="C22" s="217" t="str">
        <f>IFERROR(VLOOKUP(Government_revenues_table[[#This Row],[Classification SFP]],Table6_GFS_codes_classification[],COLUMNS($F:G)+3,FALSE),"Do not enter data")</f>
        <v>Impôts sur le revenu, le bénéfice et les plus-values</v>
      </c>
      <c r="D22" s="217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2" s="217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2" s="313" t="s">
        <v>1423</v>
      </c>
      <c r="G22" s="110" t="s">
        <v>2095</v>
      </c>
      <c r="H22" s="218" t="s">
        <v>2693</v>
      </c>
      <c r="I22" s="195" t="s">
        <v>2570</v>
      </c>
      <c r="J22" s="219">
        <v>27944118225</v>
      </c>
      <c r="K22" s="219" t="s">
        <v>1172</v>
      </c>
      <c r="M22" s="377" t="s">
        <v>2102</v>
      </c>
      <c r="N22" s="377"/>
    </row>
    <row r="23" spans="2:21" ht="15.65" customHeight="1" x14ac:dyDescent="0.35">
      <c r="B23" s="221"/>
      <c r="C23" s="221"/>
      <c r="D23" s="221"/>
      <c r="E23" s="221"/>
      <c r="F23" s="313" t="s">
        <v>1399</v>
      </c>
      <c r="G23" s="110" t="s">
        <v>2095</v>
      </c>
      <c r="H23" s="218" t="s">
        <v>2709</v>
      </c>
      <c r="I23" s="195" t="s">
        <v>2568</v>
      </c>
      <c r="J23" s="219">
        <v>30863794</v>
      </c>
      <c r="K23" s="219" t="s">
        <v>1172</v>
      </c>
      <c r="M23" s="377"/>
      <c r="N23" s="377"/>
    </row>
    <row r="24" spans="2:21" ht="14.15" customHeight="1" x14ac:dyDescent="0.35">
      <c r="B24" s="217" t="str">
        <f>IFERROR(VLOOKUP(Government_revenues_table[[#This Row],[Classification SFP]],Table6_GFS_codes_classification[],COLUMNS($F:F)+3,FALSE),"Do not enter data")</f>
        <v>Autre revenu (14E)</v>
      </c>
      <c r="C24" s="217" t="str">
        <f>IFERROR(VLOOKUP(Government_revenues_table[[#This Row],[Classification SFP]],Table6_GFS_codes_classification[],COLUMNS($F:G)+3,FALSE),"Do not enter data")</f>
        <v>Revenu dégagé de la propriété (141E)</v>
      </c>
      <c r="D24" s="217" t="str">
        <f>IFERROR(VLOOKUP(Government_revenues_table[[#This Row],[Classification SFP]],Table6_GFS_codes_classification[],COLUMNS($F:H)+3,FALSE),"Do not enter data")</f>
        <v>Loyers (1415E)</v>
      </c>
      <c r="E24" s="217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24" s="313" t="s">
        <v>1420</v>
      </c>
      <c r="G24" s="110" t="s">
        <v>2095</v>
      </c>
      <c r="H24" s="195" t="s">
        <v>2710</v>
      </c>
      <c r="I24" s="195" t="s">
        <v>2568</v>
      </c>
      <c r="J24" s="219">
        <v>27584807288</v>
      </c>
      <c r="K24" s="219" t="s">
        <v>1172</v>
      </c>
      <c r="M24" s="377"/>
      <c r="N24" s="377"/>
    </row>
    <row r="25" spans="2:21" x14ac:dyDescent="0.35">
      <c r="B25" s="221"/>
      <c r="C25" s="221"/>
      <c r="D25" s="221"/>
      <c r="E25" s="221"/>
      <c r="F25" s="313" t="s">
        <v>1555</v>
      </c>
      <c r="G25" s="110" t="s">
        <v>2095</v>
      </c>
      <c r="H25" s="218" t="s">
        <v>2701</v>
      </c>
      <c r="I25" s="195" t="s">
        <v>2570</v>
      </c>
      <c r="J25" s="219">
        <v>4377598938</v>
      </c>
      <c r="K25" s="219" t="s">
        <v>1172</v>
      </c>
      <c r="M25" s="377"/>
      <c r="N25" s="377"/>
    </row>
    <row r="26" spans="2:21" x14ac:dyDescent="0.35">
      <c r="B26" s="221"/>
      <c r="C26" s="221"/>
      <c r="D26" s="221"/>
      <c r="E26" s="221"/>
      <c r="F26" s="319" t="s">
        <v>1414</v>
      </c>
      <c r="G26" s="110" t="s">
        <v>2095</v>
      </c>
      <c r="H26" s="218" t="s">
        <v>2705</v>
      </c>
      <c r="I26" s="195" t="s">
        <v>2568</v>
      </c>
      <c r="J26" s="219">
        <v>6499415318</v>
      </c>
      <c r="K26" s="219" t="s">
        <v>1172</v>
      </c>
      <c r="M26" s="383" t="s">
        <v>2353</v>
      </c>
      <c r="N26" s="383"/>
    </row>
    <row r="27" spans="2:21" x14ac:dyDescent="0.35">
      <c r="B27" s="221"/>
      <c r="C27" s="221"/>
      <c r="D27" s="221"/>
      <c r="E27" s="221"/>
      <c r="F27" s="313" t="s">
        <v>1419</v>
      </c>
      <c r="G27" s="110" t="s">
        <v>2095</v>
      </c>
      <c r="H27" s="218" t="s">
        <v>2703</v>
      </c>
      <c r="I27" s="195" t="s">
        <v>2570</v>
      </c>
      <c r="J27" s="219">
        <v>41218116</v>
      </c>
      <c r="K27" s="219" t="s">
        <v>1172</v>
      </c>
      <c r="M27" s="384" t="s">
        <v>2354</v>
      </c>
      <c r="N27" s="384"/>
    </row>
    <row r="28" spans="2:21" ht="28.5" thickBot="1" x14ac:dyDescent="0.4">
      <c r="B28" s="217" t="str">
        <f>IFERROR(VLOOKUP(Government_revenues_table[[#This Row],[Classification SFP]],Table6_GFS_codes_classification[],COLUMNS($F:F)+3,FALSE),"Do not enter data")</f>
        <v>Impôts (11E)</v>
      </c>
      <c r="C28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8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28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28" s="218" t="s">
        <v>1434</v>
      </c>
      <c r="G28" s="110" t="s">
        <v>2095</v>
      </c>
      <c r="H28" s="195" t="s">
        <v>2689</v>
      </c>
      <c r="I28" s="195" t="s">
        <v>2569</v>
      </c>
      <c r="J28" s="219">
        <v>66981162298</v>
      </c>
      <c r="K28" s="219" t="s">
        <v>1172</v>
      </c>
      <c r="M28" s="220"/>
      <c r="N28" s="220"/>
    </row>
    <row r="29" spans="2:21" ht="16.899999999999999" customHeight="1" x14ac:dyDescent="0.35">
      <c r="B29" s="221"/>
      <c r="C29" s="221"/>
      <c r="D29" s="221"/>
      <c r="E29" s="221"/>
      <c r="F29" s="110" t="s">
        <v>1555</v>
      </c>
      <c r="G29" s="110" t="s">
        <v>2095</v>
      </c>
      <c r="H29" s="218" t="s">
        <v>2706</v>
      </c>
      <c r="I29" s="195" t="s">
        <v>2568</v>
      </c>
      <c r="J29" s="219">
        <v>1013100000</v>
      </c>
      <c r="K29" s="219" t="s">
        <v>1172</v>
      </c>
      <c r="P29" s="145"/>
      <c r="Q29" s="12"/>
      <c r="R29" s="146"/>
      <c r="S29" s="12"/>
      <c r="T29" s="146"/>
      <c r="U29" s="12"/>
    </row>
    <row r="30" spans="2:21" x14ac:dyDescent="0.35">
      <c r="B30" s="221"/>
      <c r="C30" s="221"/>
      <c r="D30" s="221"/>
      <c r="E30" s="221"/>
      <c r="F30" s="313" t="s">
        <v>1419</v>
      </c>
      <c r="G30" s="110" t="s">
        <v>2095</v>
      </c>
      <c r="H30" s="218" t="s">
        <v>2707</v>
      </c>
      <c r="I30" s="195" t="s">
        <v>2568</v>
      </c>
      <c r="J30" s="219">
        <v>6130000</v>
      </c>
      <c r="K30" s="219" t="s">
        <v>1172</v>
      </c>
      <c r="P30" s="380"/>
      <c r="Q30" s="380"/>
      <c r="R30" s="380"/>
      <c r="S30" s="380"/>
      <c r="T30" s="380"/>
      <c r="U30" s="380"/>
    </row>
    <row r="31" spans="2:21" x14ac:dyDescent="0.35">
      <c r="B31" s="221"/>
      <c r="C31" s="221"/>
      <c r="D31" s="221"/>
      <c r="E31" s="221"/>
      <c r="F31" s="313" t="s">
        <v>2529</v>
      </c>
      <c r="G31" s="110" t="s">
        <v>2095</v>
      </c>
      <c r="H31" s="218" t="s">
        <v>2712</v>
      </c>
      <c r="I31" s="195" t="s">
        <v>2576</v>
      </c>
      <c r="J31" s="219">
        <v>38183378</v>
      </c>
      <c r="K31" s="219" t="s">
        <v>1172</v>
      </c>
    </row>
    <row r="32" spans="2:21" x14ac:dyDescent="0.35">
      <c r="B32" s="221"/>
      <c r="C32" s="221"/>
      <c r="D32" s="221"/>
      <c r="E32" s="221"/>
      <c r="F32" s="313" t="s">
        <v>2529</v>
      </c>
      <c r="G32" s="110" t="s">
        <v>2095</v>
      </c>
      <c r="H32" s="218" t="s">
        <v>2714</v>
      </c>
      <c r="I32" s="195" t="s">
        <v>2574</v>
      </c>
      <c r="J32" s="219">
        <v>136270436</v>
      </c>
      <c r="K32" s="219" t="s">
        <v>1172</v>
      </c>
    </row>
    <row r="33" spans="2:11" x14ac:dyDescent="0.35">
      <c r="B33" s="221"/>
      <c r="C33" s="221"/>
      <c r="D33" s="221"/>
      <c r="E33" s="221"/>
      <c r="F33" s="313" t="s">
        <v>2529</v>
      </c>
      <c r="G33" s="110" t="s">
        <v>2095</v>
      </c>
      <c r="H33" s="218" t="s">
        <v>2711</v>
      </c>
      <c r="I33" s="195" t="s">
        <v>2573</v>
      </c>
      <c r="J33" s="219">
        <v>408000000</v>
      </c>
      <c r="K33" s="219" t="s">
        <v>1172</v>
      </c>
    </row>
    <row r="34" spans="2:11" x14ac:dyDescent="0.35">
      <c r="B34" s="217" t="str">
        <f>IFERROR(VLOOKUP(Government_revenues_table[[#This Row],[Classification SFP]],Table6_GFS_codes_classification[],COLUMNS($F:F)+3,FALSE),"Do not enter data")</f>
        <v>Impôts (11E)</v>
      </c>
      <c r="C34" s="217" t="str">
        <f>IFERROR(VLOOKUP(Government_revenues_table[[#This Row],[Classification SFP]],Table6_GFS_codes_classification[],COLUMNS($F:G)+3,FALSE),"Do not enter data")</f>
        <v>Impôts sur le revenu, le bénéfice et les plus-values</v>
      </c>
      <c r="D34" s="217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4" s="217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4" s="313" t="s">
        <v>1423</v>
      </c>
      <c r="G34" s="110" t="s">
        <v>2095</v>
      </c>
      <c r="H34" s="218" t="s">
        <v>2721</v>
      </c>
      <c r="I34" s="195" t="s">
        <v>2570</v>
      </c>
      <c r="J34" s="219">
        <v>13841976202</v>
      </c>
      <c r="K34" s="219" t="s">
        <v>1172</v>
      </c>
    </row>
    <row r="35" spans="2:11" x14ac:dyDescent="0.35">
      <c r="B35" s="221"/>
      <c r="C35" s="221"/>
      <c r="D35" s="221"/>
      <c r="E35" s="221"/>
      <c r="F35" s="313" t="s">
        <v>1423</v>
      </c>
      <c r="G35" s="110" t="s">
        <v>2095</v>
      </c>
      <c r="H35" s="218" t="s">
        <v>2700</v>
      </c>
      <c r="I35" s="195" t="s">
        <v>2570</v>
      </c>
      <c r="J35" s="219">
        <v>5120781</v>
      </c>
      <c r="K35" s="219" t="s">
        <v>1172</v>
      </c>
    </row>
    <row r="36" spans="2:11" x14ac:dyDescent="0.35">
      <c r="B36" s="217" t="str">
        <f>IFERROR(VLOOKUP(Government_revenues_table[[#This Row],[Classification SFP]],Table6_GFS_codes_classification[],COLUMNS($F:F)+3,FALSE),"Do not enter data")</f>
        <v>Impôts (11E)</v>
      </c>
      <c r="C36" s="217" t="str">
        <f>IFERROR(VLOOKUP(Government_revenues_table[[#This Row],[Classification SFP]],Table6_GFS_codes_classification[],COLUMNS($F:G)+3,FALSE),"Do not enter data")</f>
        <v>Impôts sur le revenu, le bénéfice et les plus-values</v>
      </c>
      <c r="D36" s="217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6" s="217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6" s="313" t="s">
        <v>1423</v>
      </c>
      <c r="G36" s="110" t="s">
        <v>2095</v>
      </c>
      <c r="H36" s="218" t="s">
        <v>2691</v>
      </c>
      <c r="I36" s="195" t="s">
        <v>2570</v>
      </c>
      <c r="J36" s="219">
        <v>15503730628</v>
      </c>
      <c r="K36" s="219" t="s">
        <v>1172</v>
      </c>
    </row>
    <row r="37" spans="2:11" x14ac:dyDescent="0.35">
      <c r="B37" s="221"/>
      <c r="C37" s="221"/>
      <c r="D37" s="221"/>
      <c r="E37" s="221"/>
      <c r="F37" s="110" t="s">
        <v>1445</v>
      </c>
      <c r="G37" s="110" t="s">
        <v>2095</v>
      </c>
      <c r="H37" s="218" t="s">
        <v>2724</v>
      </c>
      <c r="I37" s="195" t="s">
        <v>2571</v>
      </c>
      <c r="J37" s="219">
        <v>2007363783</v>
      </c>
      <c r="K37" s="219" t="s">
        <v>1172</v>
      </c>
    </row>
    <row r="38" spans="2:11" x14ac:dyDescent="0.35">
      <c r="B38" s="221"/>
      <c r="C38" s="221"/>
      <c r="D38" s="221"/>
      <c r="E38" s="221"/>
      <c r="F38" s="313" t="s">
        <v>1502</v>
      </c>
      <c r="G38" s="110" t="s">
        <v>2095</v>
      </c>
      <c r="H38" s="218" t="s">
        <v>2699</v>
      </c>
      <c r="I38" s="195" t="s">
        <v>2570</v>
      </c>
      <c r="J38" s="219">
        <v>457906</v>
      </c>
      <c r="K38" s="219" t="s">
        <v>1172</v>
      </c>
    </row>
    <row r="39" spans="2:11" x14ac:dyDescent="0.35">
      <c r="B39" s="221"/>
      <c r="C39" s="221"/>
      <c r="D39" s="221"/>
      <c r="E39" s="221"/>
      <c r="F39" s="313" t="s">
        <v>1399</v>
      </c>
      <c r="G39" s="110" t="s">
        <v>2095</v>
      </c>
      <c r="H39" s="218" t="s">
        <v>2690</v>
      </c>
      <c r="I39" s="195" t="s">
        <v>2569</v>
      </c>
      <c r="J39" s="219">
        <v>19500000</v>
      </c>
      <c r="K39" s="219" t="s">
        <v>1172</v>
      </c>
    </row>
    <row r="40" spans="2:11" x14ac:dyDescent="0.35">
      <c r="B40" s="221"/>
      <c r="C40" s="221"/>
      <c r="D40" s="221"/>
      <c r="E40" s="221"/>
      <c r="F40" s="313" t="s">
        <v>1399</v>
      </c>
      <c r="G40" s="110" t="s">
        <v>2095</v>
      </c>
      <c r="H40" s="218" t="s">
        <v>2690</v>
      </c>
      <c r="I40" s="195" t="s">
        <v>2570</v>
      </c>
      <c r="J40" s="219">
        <v>1580165</v>
      </c>
      <c r="K40" s="219" t="s">
        <v>1172</v>
      </c>
    </row>
    <row r="41" spans="2:11" x14ac:dyDescent="0.35">
      <c r="B41" s="221"/>
      <c r="C41" s="221"/>
      <c r="D41" s="221"/>
      <c r="E41" s="221"/>
      <c r="F41" s="313" t="s">
        <v>1399</v>
      </c>
      <c r="G41" s="110" t="s">
        <v>2095</v>
      </c>
      <c r="H41" s="218" t="s">
        <v>2690</v>
      </c>
      <c r="I41" s="195" t="s">
        <v>2568</v>
      </c>
      <c r="J41" s="219">
        <v>480739105</v>
      </c>
      <c r="K41" s="219" t="s">
        <v>1172</v>
      </c>
    </row>
    <row r="42" spans="2:11" x14ac:dyDescent="0.35">
      <c r="B42" s="221"/>
      <c r="C42" s="221"/>
      <c r="D42" s="221"/>
      <c r="E42" s="221"/>
      <c r="F42" s="313" t="s">
        <v>1422</v>
      </c>
      <c r="G42" s="110" t="s">
        <v>2095</v>
      </c>
      <c r="H42" s="218" t="s">
        <v>2728</v>
      </c>
      <c r="I42" s="195" t="s">
        <v>2575</v>
      </c>
      <c r="J42" s="219">
        <v>236511688</v>
      </c>
      <c r="K42" s="219" t="s">
        <v>1172</v>
      </c>
    </row>
    <row r="43" spans="2:11" x14ac:dyDescent="0.35">
      <c r="B43" s="217" t="str">
        <f>IFERROR(VLOOKUP(Government_revenues_table[[#This Row],[Classification SFP]],Table6_GFS_codes_classification[],COLUMNS($F:F)+3,FALSE),"Do not enter data")</f>
        <v>Autre revenu (14E)</v>
      </c>
      <c r="C43" s="217" t="str">
        <f>IFERROR(VLOOKUP(Government_revenues_table[[#This Row],[Classification SFP]],Table6_GFS_codes_classification[],COLUMNS($F:G)+3,FALSE),"Do not enter data")</f>
        <v>Revenu dégagé de la propriété (141E)</v>
      </c>
      <c r="D43" s="217" t="str">
        <f>IFERROR(VLOOKUP(Government_revenues_table[[#This Row],[Classification SFP]],Table6_GFS_codes_classification[],COLUMNS($F:H)+3,FALSE),"Do not enter data")</f>
        <v>Loyers (1415E)</v>
      </c>
      <c r="E43" s="217" t="str">
        <f>IFERROR(VLOOKUP(Government_revenues_table[[#This Row],[Classification SFP]],Table6_GFS_codes_classification[],COLUMNS($F:I)+3,FALSE),"Do not enter data")</f>
        <v>Redevances (1415E1)</v>
      </c>
      <c r="F43" s="218" t="s">
        <v>1584</v>
      </c>
      <c r="G43" s="110" t="s">
        <v>2095</v>
      </c>
      <c r="H43" s="195" t="s">
        <v>2704</v>
      </c>
      <c r="I43" s="195" t="s">
        <v>2568</v>
      </c>
      <c r="J43" s="219">
        <v>91235223972</v>
      </c>
      <c r="K43" s="219" t="s">
        <v>1172</v>
      </c>
    </row>
    <row r="44" spans="2:11" ht="28" x14ac:dyDescent="0.35">
      <c r="B44" s="221"/>
      <c r="C44" s="221"/>
      <c r="D44" s="221"/>
      <c r="E44" s="221"/>
      <c r="F44" s="313" t="s">
        <v>1502</v>
      </c>
      <c r="G44" s="110" t="s">
        <v>2095</v>
      </c>
      <c r="H44" s="218" t="s">
        <v>2730</v>
      </c>
      <c r="I44" s="195" t="s">
        <v>2568</v>
      </c>
      <c r="J44" s="219">
        <v>-82651528585</v>
      </c>
      <c r="K44" s="219" t="s">
        <v>1172</v>
      </c>
    </row>
    <row r="45" spans="2:11" ht="42" x14ac:dyDescent="0.35">
      <c r="B45" s="221"/>
      <c r="C45" s="221"/>
      <c r="D45" s="221"/>
      <c r="E45" s="221"/>
      <c r="F45" s="313" t="s">
        <v>1436</v>
      </c>
      <c r="G45" s="110" t="s">
        <v>2095</v>
      </c>
      <c r="H45" s="218" t="s">
        <v>2729</v>
      </c>
      <c r="I45" s="218" t="s">
        <v>2572</v>
      </c>
      <c r="J45" s="219">
        <v>37670296</v>
      </c>
      <c r="K45" s="219" t="s">
        <v>1172</v>
      </c>
    </row>
    <row r="46" spans="2:11" ht="28" x14ac:dyDescent="0.35">
      <c r="B46" s="221"/>
      <c r="C46" s="221"/>
      <c r="D46" s="221"/>
      <c r="E46" s="221"/>
      <c r="F46" s="313" t="s">
        <v>1391</v>
      </c>
      <c r="G46" s="110" t="s">
        <v>2095</v>
      </c>
      <c r="H46" s="218" t="s">
        <v>2726</v>
      </c>
      <c r="I46" s="195" t="s">
        <v>2570</v>
      </c>
      <c r="J46" s="219">
        <v>830392274</v>
      </c>
      <c r="K46" s="219" t="s">
        <v>1172</v>
      </c>
    </row>
    <row r="47" spans="2:11" x14ac:dyDescent="0.35">
      <c r="B47" s="221"/>
      <c r="C47" s="221"/>
      <c r="D47" s="221"/>
      <c r="E47" s="221"/>
      <c r="F47" s="313" t="s">
        <v>1390</v>
      </c>
      <c r="G47" s="110" t="s">
        <v>2095</v>
      </c>
      <c r="H47" s="218" t="s">
        <v>2697</v>
      </c>
      <c r="I47" s="195" t="s">
        <v>2570</v>
      </c>
      <c r="J47" s="219">
        <v>3566510107</v>
      </c>
      <c r="K47" s="219" t="s">
        <v>1172</v>
      </c>
    </row>
    <row r="48" spans="2:11" ht="28" x14ac:dyDescent="0.35">
      <c r="B48" s="221"/>
      <c r="C48" s="221"/>
      <c r="D48" s="221"/>
      <c r="E48" s="221"/>
      <c r="F48" s="313" t="s">
        <v>1555</v>
      </c>
      <c r="G48" s="110" t="s">
        <v>2095</v>
      </c>
      <c r="H48" s="218" t="s">
        <v>2702</v>
      </c>
      <c r="I48" s="195" t="s">
        <v>2570</v>
      </c>
      <c r="J48" s="219">
        <v>459380124</v>
      </c>
      <c r="K48" s="219" t="s">
        <v>1172</v>
      </c>
    </row>
    <row r="49" spans="2:11" x14ac:dyDescent="0.35">
      <c r="B49" s="217" t="str">
        <f>IFERROR(VLOOKUP(Government_revenues_table[[#This Row],[Classification SFP]],Table6_GFS_codes_classification[],COLUMNS($F:F)+3,FALSE),"Do not enter data")</f>
        <v>Impôts (11E)</v>
      </c>
      <c r="C49" s="217" t="str">
        <f>IFERROR(VLOOKUP(Government_revenues_table[[#This Row],[Classification SFP]],Table6_GFS_codes_classification[],COLUMNS($F:G)+3,FALSE),"Do not enter data")</f>
        <v>Impôts sur les biens et services (114E)</v>
      </c>
      <c r="D49" s="217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49" s="217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49" s="319" t="s">
        <v>1502</v>
      </c>
      <c r="G49" s="110" t="s">
        <v>2095</v>
      </c>
      <c r="H49" s="218" t="s">
        <v>2694</v>
      </c>
      <c r="I49" s="195" t="s">
        <v>2570</v>
      </c>
      <c r="J49" s="219">
        <v>28866963361</v>
      </c>
      <c r="K49" s="219" t="s">
        <v>1172</v>
      </c>
    </row>
    <row r="50" spans="2:11" ht="28" x14ac:dyDescent="0.35">
      <c r="B50" s="221"/>
      <c r="C50" s="221"/>
      <c r="D50" s="221"/>
      <c r="E50" s="221"/>
      <c r="F50" s="110" t="s">
        <v>1423</v>
      </c>
      <c r="G50" s="110" t="s">
        <v>2095</v>
      </c>
      <c r="H50" s="218" t="s">
        <v>2727</v>
      </c>
      <c r="I50" s="195" t="s">
        <v>2570</v>
      </c>
      <c r="J50" s="219">
        <v>500038753</v>
      </c>
      <c r="K50" s="219" t="s">
        <v>1172</v>
      </c>
    </row>
    <row r="51" spans="2:11" x14ac:dyDescent="0.35">
      <c r="B51" s="217" t="str">
        <f>IFERROR(VLOOKUP(Government_revenues_table[[#This Row],[Classification SFP]],Table6_GFS_codes_classification[],COLUMNS($F:F)+3,FALSE),"Do not enter data")</f>
        <v>Impôts (11E)</v>
      </c>
      <c r="C51" s="217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51" s="217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51" s="217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51" s="313" t="s">
        <v>1555</v>
      </c>
      <c r="G51" s="110" t="s">
        <v>2095</v>
      </c>
      <c r="H51" s="218" t="s">
        <v>2720</v>
      </c>
      <c r="I51" s="195" t="s">
        <v>2568</v>
      </c>
      <c r="J51" s="219">
        <v>12477396208</v>
      </c>
      <c r="K51" s="219" t="s">
        <v>1172</v>
      </c>
    </row>
    <row r="52" spans="2:11" x14ac:dyDescent="0.35">
      <c r="B52" s="221"/>
      <c r="C52" s="221"/>
      <c r="D52" s="221"/>
      <c r="E52" s="221"/>
      <c r="F52" s="110" t="s">
        <v>1555</v>
      </c>
      <c r="G52" s="110" t="s">
        <v>2095</v>
      </c>
      <c r="H52" s="218" t="s">
        <v>2708</v>
      </c>
      <c r="I52" s="195" t="s">
        <v>2568</v>
      </c>
      <c r="J52" s="219">
        <v>63550698</v>
      </c>
      <c r="K52" s="219" t="s">
        <v>1172</v>
      </c>
    </row>
    <row r="53" spans="2:11" ht="28" x14ac:dyDescent="0.35">
      <c r="B53" s="217" t="str">
        <f>IFERROR(VLOOKUP(Government_revenues_table[[#This Row],[Classification SFP]],Table6_GFS_codes_classification[],COLUMNS($F:F)+3,FALSE),"Do not enter data")</f>
        <v>Impôts (11E)</v>
      </c>
      <c r="C53" s="217" t="str">
        <f>IFERROR(VLOOKUP(Government_revenues_table[[#This Row],[Classification SFP]],Table6_GFS_codes_classification[],COLUMNS($F:G)+3,FALSE),"Do not enter data")</f>
        <v>Impôts sur les biens et services (114E)</v>
      </c>
      <c r="D53" s="217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53" s="217" t="str">
        <f>IFERROR(VLOOKUP(Government_revenues_table[[#This Row],[Classification SFP]],Table6_GFS_codes_classification[],COLUMNS($F:I)+3,FALSE),"Do not enter data")</f>
        <v>Taxes sur les émissions et la pollution (114522E)</v>
      </c>
      <c r="F53" s="313" t="s">
        <v>1526</v>
      </c>
      <c r="G53" s="110" t="s">
        <v>2095</v>
      </c>
      <c r="H53" s="218" t="s">
        <v>2713</v>
      </c>
      <c r="I53" s="195" t="s">
        <v>2732</v>
      </c>
      <c r="J53" s="219">
        <v>19234237714</v>
      </c>
      <c r="K53" s="219" t="s">
        <v>1172</v>
      </c>
    </row>
    <row r="54" spans="2:11" x14ac:dyDescent="0.35">
      <c r="B54" s="217"/>
      <c r="C54" s="217"/>
      <c r="D54" s="217"/>
      <c r="E54" s="217"/>
      <c r="F54" s="222"/>
      <c r="J54" s="219"/>
      <c r="K54" s="219"/>
    </row>
    <row r="55" spans="2:11" ht="14.5" thickBot="1" x14ac:dyDescent="0.4"/>
    <row r="56" spans="2:11" ht="16.5" thickBot="1" x14ac:dyDescent="0.45">
      <c r="I56" s="223" t="s">
        <v>2528</v>
      </c>
      <c r="J56" s="224">
        <f>SUMIF(Government_revenues_table[Devise],"USD",Government_revenues_table[Valeur des revenus])+(IFERROR(SUMIF(Government_revenues_table[Devise],"&lt;&gt;USD",Government_revenues_table[Valeur des revenus])/'Partie 1 - Présentation'!$E$51,0))</f>
        <v>420695103.56701636</v>
      </c>
      <c r="K56" s="286"/>
    </row>
    <row r="57" spans="2:11" ht="21" customHeight="1" thickBot="1" x14ac:dyDescent="0.4">
      <c r="J57" s="226"/>
    </row>
    <row r="58" spans="2:11" ht="16.5" thickBot="1" x14ac:dyDescent="0.45">
      <c r="I58" s="223" t="str">
        <f>"Total en "&amp;'Partie 1 - Présentation'!$E$50</f>
        <v>Total en XOF</v>
      </c>
      <c r="J58" s="224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241777682971</v>
      </c>
      <c r="K58" s="286"/>
    </row>
    <row r="59" spans="2:11" x14ac:dyDescent="0.35">
      <c r="J59" s="287"/>
    </row>
    <row r="62" spans="2:11" ht="22.5" x14ac:dyDescent="0.35">
      <c r="F62" s="227" t="s">
        <v>2356</v>
      </c>
      <c r="G62" s="215"/>
      <c r="H62" s="215"/>
      <c r="I62" s="215"/>
      <c r="J62" s="215"/>
      <c r="K62" s="215"/>
    </row>
    <row r="63" spans="2:11" x14ac:dyDescent="0.35">
      <c r="F63" s="228" t="s">
        <v>2073</v>
      </c>
      <c r="G63" s="229"/>
      <c r="H63" s="229"/>
      <c r="I63" s="229"/>
      <c r="J63" s="230"/>
      <c r="K63" s="230"/>
    </row>
    <row r="64" spans="2:11" x14ac:dyDescent="0.35">
      <c r="F64" s="228"/>
      <c r="G64" s="229"/>
      <c r="H64" s="229"/>
      <c r="I64" s="229" t="s">
        <v>2837</v>
      </c>
      <c r="J64" s="346" t="s">
        <v>2839</v>
      </c>
      <c r="K64" s="230"/>
    </row>
    <row r="65" spans="6:14" x14ac:dyDescent="0.35">
      <c r="F65" s="228"/>
      <c r="G65" s="229"/>
      <c r="H65" s="229"/>
      <c r="I65" s="229"/>
      <c r="J65" s="230"/>
      <c r="K65" s="230"/>
      <c r="N65" s="287"/>
    </row>
    <row r="66" spans="6:14" x14ac:dyDescent="0.35">
      <c r="F66" s="228"/>
      <c r="G66" s="229" t="s">
        <v>2834</v>
      </c>
      <c r="H66" s="229"/>
      <c r="I66" s="229"/>
      <c r="J66" s="230"/>
      <c r="K66" s="230"/>
      <c r="N66" s="287"/>
    </row>
    <row r="67" spans="6:14" x14ac:dyDescent="0.35">
      <c r="F67" s="228"/>
      <c r="G67" s="229" t="s">
        <v>2357</v>
      </c>
      <c r="H67" s="229"/>
      <c r="I67" s="229"/>
      <c r="J67" s="230"/>
      <c r="K67" s="230"/>
    </row>
    <row r="68" spans="6:14" x14ac:dyDescent="0.35">
      <c r="F68" s="228"/>
      <c r="G68" s="231" t="s">
        <v>1463</v>
      </c>
      <c r="H68" s="231" t="s">
        <v>1351</v>
      </c>
      <c r="I68" s="231" t="s">
        <v>1407</v>
      </c>
      <c r="J68" s="232" t="s">
        <v>1352</v>
      </c>
      <c r="K68" s="232" t="s">
        <v>970</v>
      </c>
    </row>
    <row r="69" spans="6:14" x14ac:dyDescent="0.35">
      <c r="F69" s="228"/>
      <c r="G69" s="233" t="s">
        <v>2095</v>
      </c>
      <c r="H69" s="314" t="s">
        <v>2692</v>
      </c>
      <c r="I69" s="233" t="s">
        <v>2570</v>
      </c>
      <c r="J69" s="316">
        <v>30175049379</v>
      </c>
      <c r="K69" s="230" t="s">
        <v>1172</v>
      </c>
    </row>
    <row r="70" spans="6:14" x14ac:dyDescent="0.35">
      <c r="F70" s="228"/>
      <c r="G70" s="229" t="s">
        <v>2095</v>
      </c>
      <c r="H70" s="315" t="s">
        <v>2695</v>
      </c>
      <c r="I70" s="229" t="s">
        <v>2570</v>
      </c>
      <c r="J70" s="316">
        <v>3415599156</v>
      </c>
      <c r="K70" s="230" t="s">
        <v>1172</v>
      </c>
    </row>
    <row r="71" spans="6:14" x14ac:dyDescent="0.35">
      <c r="F71" s="228"/>
      <c r="G71" s="229" t="s">
        <v>2095</v>
      </c>
      <c r="H71" s="315" t="s">
        <v>2696</v>
      </c>
      <c r="I71" s="229" t="s">
        <v>2570</v>
      </c>
      <c r="J71" s="316">
        <v>9358375271</v>
      </c>
      <c r="K71" s="230" t="s">
        <v>1172</v>
      </c>
    </row>
    <row r="72" spans="6:14" x14ac:dyDescent="0.35">
      <c r="F72" s="228"/>
      <c r="G72" s="229" t="s">
        <v>2095</v>
      </c>
      <c r="H72" s="315" t="s">
        <v>2698</v>
      </c>
      <c r="I72" s="229" t="s">
        <v>2570</v>
      </c>
      <c r="J72" s="317">
        <v>121647093</v>
      </c>
      <c r="K72" s="234" t="s">
        <v>1172</v>
      </c>
    </row>
    <row r="73" spans="6:14" ht="14.5" thickBot="1" x14ac:dyDescent="0.4">
      <c r="F73" s="228"/>
      <c r="G73" s="235" t="s">
        <v>2355</v>
      </c>
      <c r="H73" s="235"/>
      <c r="I73" s="235"/>
      <c r="J73" s="234">
        <f>SUM(J69:J72)</f>
        <v>43070670899</v>
      </c>
      <c r="K73" s="318" t="s">
        <v>1172</v>
      </c>
    </row>
    <row r="74" spans="6:14" ht="14.5" thickTop="1" x14ac:dyDescent="0.35">
      <c r="F74" s="228"/>
      <c r="G74" s="344"/>
      <c r="H74" s="344"/>
      <c r="I74" s="344"/>
      <c r="J74" s="230"/>
      <c r="K74" s="230"/>
    </row>
    <row r="75" spans="6:14" x14ac:dyDescent="0.35">
      <c r="F75" s="228"/>
      <c r="G75" s="344" t="s">
        <v>2835</v>
      </c>
      <c r="H75" s="344"/>
      <c r="I75" s="344"/>
      <c r="J75" s="230"/>
      <c r="K75" s="230"/>
    </row>
    <row r="76" spans="6:14" x14ac:dyDescent="0.35">
      <c r="F76" s="228"/>
      <c r="G76" s="344" t="s">
        <v>2095</v>
      </c>
      <c r="H76" s="344" t="s">
        <v>2722</v>
      </c>
      <c r="I76" s="344" t="s">
        <v>2571</v>
      </c>
      <c r="J76" s="230">
        <v>2720097803</v>
      </c>
      <c r="K76" s="230" t="s">
        <v>1172</v>
      </c>
    </row>
    <row r="77" spans="6:14" x14ac:dyDescent="0.35">
      <c r="F77" s="228" t="s">
        <v>2358</v>
      </c>
      <c r="G77" s="229" t="s">
        <v>2095</v>
      </c>
      <c r="H77" s="229" t="s">
        <v>2723</v>
      </c>
      <c r="I77" s="229" t="s">
        <v>2571</v>
      </c>
      <c r="J77" s="230">
        <v>2149636585</v>
      </c>
      <c r="K77" s="230" t="s">
        <v>1172</v>
      </c>
    </row>
    <row r="78" spans="6:14" x14ac:dyDescent="0.35">
      <c r="F78" s="228"/>
      <c r="G78" s="229"/>
      <c r="H78" s="229"/>
      <c r="I78" s="229"/>
      <c r="J78" s="230"/>
      <c r="K78" s="230"/>
    </row>
    <row r="79" spans="6:14" x14ac:dyDescent="0.35">
      <c r="F79" s="228" t="s">
        <v>2838</v>
      </c>
      <c r="G79" s="229"/>
      <c r="H79" s="229"/>
      <c r="I79" s="229"/>
      <c r="J79" s="229"/>
      <c r="K79" s="229"/>
    </row>
    <row r="80" spans="6:14" x14ac:dyDescent="0.35">
      <c r="F80" s="228"/>
      <c r="G80" s="229" t="s">
        <v>2095</v>
      </c>
      <c r="H80" s="315" t="s">
        <v>2725</v>
      </c>
      <c r="I80" s="229" t="s">
        <v>2572</v>
      </c>
      <c r="J80" s="317">
        <v>1983526146</v>
      </c>
      <c r="K80" s="234" t="s">
        <v>1172</v>
      </c>
    </row>
    <row r="81" spans="2:14" x14ac:dyDescent="0.35">
      <c r="F81" s="228"/>
      <c r="G81" s="229"/>
      <c r="H81" s="229"/>
      <c r="I81" s="229"/>
      <c r="J81" s="230"/>
      <c r="K81" s="230"/>
    </row>
    <row r="82" spans="2:14" ht="18.75" customHeight="1" x14ac:dyDescent="0.35">
      <c r="F82" s="228"/>
      <c r="G82" s="229"/>
      <c r="H82" s="229"/>
      <c r="I82" s="229"/>
      <c r="J82" s="230"/>
      <c r="K82" s="230"/>
    </row>
    <row r="83" spans="2:14" ht="15.75" customHeight="1" x14ac:dyDescent="0.35">
      <c r="F83" s="228"/>
      <c r="G83" s="229"/>
      <c r="H83" s="229"/>
      <c r="I83" s="229"/>
      <c r="J83" s="230"/>
      <c r="K83" s="230"/>
    </row>
    <row r="84" spans="2:14" x14ac:dyDescent="0.35">
      <c r="F84" s="228"/>
      <c r="G84" s="229"/>
      <c r="H84" s="229"/>
      <c r="I84" s="229"/>
      <c r="J84" s="230"/>
      <c r="K84" s="230"/>
    </row>
    <row r="85" spans="2:14" x14ac:dyDescent="0.35">
      <c r="F85" s="228"/>
      <c r="G85" s="229"/>
      <c r="H85" s="229"/>
      <c r="I85" s="229"/>
      <c r="J85" s="230"/>
      <c r="K85" s="230"/>
    </row>
    <row r="86" spans="2:14" ht="16" x14ac:dyDescent="0.35">
      <c r="F86" s="41"/>
      <c r="G86" s="41"/>
      <c r="H86" s="41"/>
      <c r="I86" s="41"/>
      <c r="J86" s="41"/>
      <c r="K86" s="41"/>
    </row>
    <row r="87" spans="2:14" ht="15.75" customHeight="1" x14ac:dyDescent="0.35"/>
    <row r="89" spans="2:14" s="12" customFormat="1" ht="17.25" hidden="1" customHeight="1" thickBot="1" x14ac:dyDescent="0.45">
      <c r="B89" s="368" t="s">
        <v>2164</v>
      </c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</row>
    <row r="90" spans="2:14" s="12" customFormat="1" ht="24" hidden="1" customHeight="1" thickBot="1" x14ac:dyDescent="0.45">
      <c r="B90" s="371" t="s">
        <v>2165</v>
      </c>
      <c r="C90" s="371"/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71"/>
    </row>
    <row r="91" spans="2:14" s="12" customFormat="1" ht="19.5" hidden="1" customHeight="1" thickBot="1" x14ac:dyDescent="0.45">
      <c r="B91" s="390" t="s">
        <v>2166</v>
      </c>
      <c r="C91" s="390"/>
      <c r="D91" s="390"/>
      <c r="E91" s="390"/>
      <c r="F91" s="390"/>
      <c r="G91" s="390"/>
      <c r="H91" s="390"/>
      <c r="I91" s="390"/>
      <c r="J91" s="390"/>
      <c r="K91" s="390"/>
      <c r="L91" s="390"/>
      <c r="M91" s="390"/>
      <c r="N91" s="390"/>
    </row>
    <row r="92" spans="2:14" s="12" customFormat="1" ht="18.75" hidden="1" customHeight="1" x14ac:dyDescent="0.4">
      <c r="B92" s="391" t="s">
        <v>2167</v>
      </c>
      <c r="C92" s="391"/>
      <c r="D92" s="391"/>
      <c r="E92" s="391"/>
      <c r="F92" s="391"/>
      <c r="G92" s="391"/>
      <c r="H92" s="391"/>
      <c r="I92" s="391"/>
      <c r="J92" s="391"/>
      <c r="K92" s="391"/>
      <c r="L92" s="391"/>
      <c r="M92" s="391"/>
      <c r="N92" s="391"/>
    </row>
    <row r="93" spans="2:14" s="56" customFormat="1" ht="16.5" thickBot="1" x14ac:dyDescent="0.4">
      <c r="B93" s="54"/>
      <c r="C93" s="54"/>
      <c r="D93" s="54"/>
      <c r="E93" s="54"/>
      <c r="F93" s="54"/>
      <c r="G93" s="54"/>
    </row>
    <row r="94" spans="2:14" ht="19" x14ac:dyDescent="0.35">
      <c r="F94" s="193" t="s">
        <v>2221</v>
      </c>
      <c r="G94" s="12"/>
      <c r="H94" s="194"/>
      <c r="I94" s="12"/>
      <c r="J94" s="194"/>
      <c r="K94" s="194"/>
    </row>
    <row r="95" spans="2:14" ht="16" x14ac:dyDescent="0.35">
      <c r="F95" s="349" t="s">
        <v>2367</v>
      </c>
      <c r="G95" s="349"/>
      <c r="H95" s="349"/>
      <c r="I95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J69:J72 F22:G23 F35:G36 G24:G34 F41:G41 F54 G37:G40 G80 I80:K80 I22:K54 G42:G54" name="Government revenues"/>
    <protectedRange algorithmName="SHA-512" hashValue="19r0bVvPR7yZA0UiYij7Tv1CBk3noIABvFePbLhCJ4nk3L6A+Fy+RdPPS3STf+a52x4pG2PQK4FAkXK9epnlIA==" saltValue="gQC4yrLvnbJqxYZ0KSEoZA==" spinCount="100000" sqref="F24" name="Government revenues_1"/>
    <protectedRange algorithmName="SHA-512" hashValue="19r0bVvPR7yZA0UiYij7Tv1CBk3noIABvFePbLhCJ4nk3L6A+Fy+RdPPS3STf+a52x4pG2PQK4FAkXK9epnlIA==" saltValue="gQC4yrLvnbJqxYZ0KSEoZA==" spinCount="100000" sqref="F25" name="Government revenues_2"/>
    <protectedRange algorithmName="SHA-512" hashValue="19r0bVvPR7yZA0UiYij7Tv1CBk3noIABvFePbLhCJ4nk3L6A+Fy+RdPPS3STf+a52x4pG2PQK4FAkXK9epnlIA==" saltValue="gQC4yrLvnbJqxYZ0KSEoZA==" spinCount="100000" sqref="F26" name="Government revenues_3"/>
    <protectedRange algorithmName="SHA-512" hashValue="19r0bVvPR7yZA0UiYij7Tv1CBk3noIABvFePbLhCJ4nk3L6A+Fy+RdPPS3STf+a52x4pG2PQK4FAkXK9epnlIA==" saltValue="gQC4yrLvnbJqxYZ0KSEoZA==" spinCount="100000" sqref="F27" name="Government revenues_4"/>
    <protectedRange algorithmName="SHA-512" hashValue="19r0bVvPR7yZA0UiYij7Tv1CBk3noIABvFePbLhCJ4nk3L6A+Fy+RdPPS3STf+a52x4pG2PQK4FAkXK9epnlIA==" saltValue="gQC4yrLvnbJqxYZ0KSEoZA==" spinCount="100000" sqref="F28" name="Government revenues_5"/>
    <protectedRange algorithmName="SHA-512" hashValue="19r0bVvPR7yZA0UiYij7Tv1CBk3noIABvFePbLhCJ4nk3L6A+Fy+RdPPS3STf+a52x4pG2PQK4FAkXK9epnlIA==" saltValue="gQC4yrLvnbJqxYZ0KSEoZA==" spinCount="100000" sqref="F29" name="Government revenues_6"/>
    <protectedRange algorithmName="SHA-512" hashValue="19r0bVvPR7yZA0UiYij7Tv1CBk3noIABvFePbLhCJ4nk3L6A+Fy+RdPPS3STf+a52x4pG2PQK4FAkXK9epnlIA==" saltValue="gQC4yrLvnbJqxYZ0KSEoZA==" spinCount="100000" sqref="F30" name="Government revenues_7"/>
    <protectedRange algorithmName="SHA-512" hashValue="19r0bVvPR7yZA0UiYij7Tv1CBk3noIABvFePbLhCJ4nk3L6A+Fy+RdPPS3STf+a52x4pG2PQK4FAkXK9epnlIA==" saltValue="gQC4yrLvnbJqxYZ0KSEoZA==" spinCount="100000" sqref="F31" name="Government revenues_8"/>
    <protectedRange algorithmName="SHA-512" hashValue="19r0bVvPR7yZA0UiYij7Tv1CBk3noIABvFePbLhCJ4nk3L6A+Fy+RdPPS3STf+a52x4pG2PQK4FAkXK9epnlIA==" saltValue="gQC4yrLvnbJqxYZ0KSEoZA==" spinCount="100000" sqref="F32" name="Government revenues_9"/>
    <protectedRange algorithmName="SHA-512" hashValue="19r0bVvPR7yZA0UiYij7Tv1CBk3noIABvFePbLhCJ4nk3L6A+Fy+RdPPS3STf+a52x4pG2PQK4FAkXK9epnlIA==" saltValue="gQC4yrLvnbJqxYZ0KSEoZA==" spinCount="100000" sqref="F33" name="Government revenues_10"/>
    <protectedRange algorithmName="SHA-512" hashValue="19r0bVvPR7yZA0UiYij7Tv1CBk3noIABvFePbLhCJ4nk3L6A+Fy+RdPPS3STf+a52x4pG2PQK4FAkXK9epnlIA==" saltValue="gQC4yrLvnbJqxYZ0KSEoZA==" spinCount="100000" sqref="F34" name="Government revenues_11"/>
    <protectedRange algorithmName="SHA-512" hashValue="19r0bVvPR7yZA0UiYij7Tv1CBk3noIABvFePbLhCJ4nk3L6A+Fy+RdPPS3STf+a52x4pG2PQK4FAkXK9epnlIA==" saltValue="gQC4yrLvnbJqxYZ0KSEoZA==" spinCount="100000" sqref="F37" name="Government revenues_12"/>
    <protectedRange algorithmName="SHA-512" hashValue="19r0bVvPR7yZA0UiYij7Tv1CBk3noIABvFePbLhCJ4nk3L6A+Fy+RdPPS3STf+a52x4pG2PQK4FAkXK9epnlIA==" saltValue="gQC4yrLvnbJqxYZ0KSEoZA==" spinCount="100000" sqref="F38" name="Government revenues_13"/>
    <protectedRange algorithmName="SHA-512" hashValue="19r0bVvPR7yZA0UiYij7Tv1CBk3noIABvFePbLhCJ4nk3L6A+Fy+RdPPS3STf+a52x4pG2PQK4FAkXK9epnlIA==" saltValue="gQC4yrLvnbJqxYZ0KSEoZA==" spinCount="100000" sqref="F39:F40" name="Government revenues_15"/>
    <protectedRange algorithmName="SHA-512" hashValue="19r0bVvPR7yZA0UiYij7Tv1CBk3noIABvFePbLhCJ4nk3L6A+Fy+RdPPS3STf+a52x4pG2PQK4FAkXK9epnlIA==" saltValue="gQC4yrLvnbJqxYZ0KSEoZA==" spinCount="100000" sqref="F42" name="Government revenues_16"/>
    <protectedRange algorithmName="SHA-512" hashValue="19r0bVvPR7yZA0UiYij7Tv1CBk3noIABvFePbLhCJ4nk3L6A+Fy+RdPPS3STf+a52x4pG2PQK4FAkXK9epnlIA==" saltValue="gQC4yrLvnbJqxYZ0KSEoZA==" spinCount="100000" sqref="F43" name="Government revenues_18"/>
    <protectedRange algorithmName="SHA-512" hashValue="19r0bVvPR7yZA0UiYij7Tv1CBk3noIABvFePbLhCJ4nk3L6A+Fy+RdPPS3STf+a52x4pG2PQK4FAkXK9epnlIA==" saltValue="gQC4yrLvnbJqxYZ0KSEoZA==" spinCount="100000" sqref="F44" name="Government revenues_19"/>
    <protectedRange algorithmName="SHA-512" hashValue="19r0bVvPR7yZA0UiYij7Tv1CBk3noIABvFePbLhCJ4nk3L6A+Fy+RdPPS3STf+a52x4pG2PQK4FAkXK9epnlIA==" saltValue="gQC4yrLvnbJqxYZ0KSEoZA==" spinCount="100000" sqref="F49" name="Government revenues_20"/>
    <protectedRange algorithmName="SHA-512" hashValue="19r0bVvPR7yZA0UiYij7Tv1CBk3noIABvFePbLhCJ4nk3L6A+Fy+RdPPS3STf+a52x4pG2PQK4FAkXK9epnlIA==" saltValue="gQC4yrLvnbJqxYZ0KSEoZA==" spinCount="100000" sqref="F46" name="Government revenues_21"/>
    <protectedRange algorithmName="SHA-512" hashValue="19r0bVvPR7yZA0UiYij7Tv1CBk3noIABvFePbLhCJ4nk3L6A+Fy+RdPPS3STf+a52x4pG2PQK4FAkXK9epnlIA==" saltValue="gQC4yrLvnbJqxYZ0KSEoZA==" spinCount="100000" sqref="F47" name="Government revenues_22"/>
    <protectedRange algorithmName="SHA-512" hashValue="19r0bVvPR7yZA0UiYij7Tv1CBk3noIABvFePbLhCJ4nk3L6A+Fy+RdPPS3STf+a52x4pG2PQK4FAkXK9epnlIA==" saltValue="gQC4yrLvnbJqxYZ0KSEoZA==" spinCount="100000" sqref="F48" name="Government revenues_24"/>
    <protectedRange algorithmName="SHA-512" hashValue="19r0bVvPR7yZA0UiYij7Tv1CBk3noIABvFePbLhCJ4nk3L6A+Fy+RdPPS3STf+a52x4pG2PQK4FAkXK9epnlIA==" saltValue="gQC4yrLvnbJqxYZ0KSEoZA==" spinCount="100000" sqref="F50" name="Government revenues_25"/>
    <protectedRange algorithmName="SHA-512" hashValue="19r0bVvPR7yZA0UiYij7Tv1CBk3noIABvFePbLhCJ4nk3L6A+Fy+RdPPS3STf+a52x4pG2PQK4FAkXK9epnlIA==" saltValue="gQC4yrLvnbJqxYZ0KSEoZA==" spinCount="100000" sqref="F51" name="Government revenues_26"/>
    <protectedRange algorithmName="SHA-512" hashValue="19r0bVvPR7yZA0UiYij7Tv1CBk3noIABvFePbLhCJ4nk3L6A+Fy+RdPPS3STf+a52x4pG2PQK4FAkXK9epnlIA==" saltValue="gQC4yrLvnbJqxYZ0KSEoZA==" spinCount="100000" sqref="F52" name="Government revenues_27"/>
    <protectedRange algorithmName="SHA-512" hashValue="19r0bVvPR7yZA0UiYij7Tv1CBk3noIABvFePbLhCJ4nk3L6A+Fy+RdPPS3STf+a52x4pG2PQK4FAkXK9epnlIA==" saltValue="gQC4yrLvnbJqxYZ0KSEoZA==" spinCount="100000" sqref="F53" name="Government revenues_28"/>
  </protectedRanges>
  <mergeCells count="22">
    <mergeCell ref="F95:H95"/>
    <mergeCell ref="B89:N89"/>
    <mergeCell ref="B90:N90"/>
    <mergeCell ref="B91:N91"/>
    <mergeCell ref="B92:N92"/>
    <mergeCell ref="F9:J9"/>
    <mergeCell ref="M9:N9"/>
    <mergeCell ref="F10:J10"/>
    <mergeCell ref="F11:J11"/>
    <mergeCell ref="F12:J12"/>
    <mergeCell ref="F15:J15"/>
    <mergeCell ref="M22:N25"/>
    <mergeCell ref="F20:J20"/>
    <mergeCell ref="M10:N14"/>
    <mergeCell ref="P30:U30"/>
    <mergeCell ref="M19:N19"/>
    <mergeCell ref="M26:N26"/>
    <mergeCell ref="M27:N27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94:H94 I94:N95 F86:N88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2:K63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8:N28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95:H95" xr:uid="{21CBFACE-2704-4133-972F-EF1DBA32DD01}"/>
    <dataValidation type="whole" errorStyle="warning" allowBlank="1" showInputMessage="1" showErrorMessage="1" errorTitle="Veuillez ne pas remplir" error="Ces cellules seront complétées automatiquement" sqref="J56 J58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9:B92 F20:K20 M22:N27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3:G93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69:J72 J80 J22:J54" xr:uid="{8DE4F693-69E2-42F7-86CA-588D29D470C2}">
      <formula1>0</formula1>
    </dataValidation>
    <dataValidation type="list" allowBlank="1" showInputMessage="1" showErrorMessage="1" sqref="F46:F54 F22:F44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80 H22:H54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1:G91" r:id="rId5" display="Pour la version la plus récente des modèles de données résumées, consultez https://eiti.org/fr/document/modele-donnees-resumees-itie" xr:uid="{59A1968A-B6B9-4C95-AB4B-10DEE6914D53}"/>
    <hyperlink ref="B90:G90" r:id="rId6" display="Vous voulez en savoir plus sur votre pays ? Vérifiez si votre pays met en œuvre la Norme ITIE en visitant https://eiti.org/countries" xr:uid="{274401AA-35F5-454A-A6FF-6CA674E2F027}"/>
    <hyperlink ref="B92:G92" r:id="rId7" display="Give us your feedback or report a conflict in the data! Write to us at  data@eiti.org" xr:uid="{5BDFDDE6-5505-4327-9496-85D947F7C00D}"/>
    <hyperlink ref="M27:N27" r:id="rId8" display="or, https://www.imf.org/external/np/sta/gfsm/" xr:uid="{00000000-0004-0000-0400-000004000000}"/>
    <hyperlink ref="M26:N26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DA05D4C-2892-4A24-B9AE-E100653ED7C7}">
          <x14:formula1>
            <xm:f>Listes!$I$11:$I$168</xm:f>
          </x14:formula1>
          <xm:sqref>K69:K76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déclarantes'!$B$21:$B$30</xm:f>
          </x14:formula1>
          <xm:sqref>I48:I54 I22:I30 I80 I32:I46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950B3633-CE56-49AE-9303-048049188AC0}">
          <x14:formula1>
            <xm:f>'Partie 3 - Entités déclarantes'!$B$21:$B$31</xm:f>
          </x14:formula1>
          <xm:sqref>I47 I31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G80 G22:G54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K80 K22:K54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490"/>
  <sheetViews>
    <sheetView showGridLines="0" topLeftCell="A14" zoomScale="55" zoomScaleNormal="55" workbookViewId="0">
      <selection activeCell="H17" sqref="H17"/>
    </sheetView>
  </sheetViews>
  <sheetFormatPr defaultColWidth="9.26953125" defaultRowHeight="14" x14ac:dyDescent="0.35"/>
  <cols>
    <col min="1" max="1" width="3.7265625" style="195" customWidth="1"/>
    <col min="2" max="2" width="4.7265625" style="195" hidden="1" customWidth="1"/>
    <col min="3" max="3" width="34.26953125" style="195" customWidth="1"/>
    <col min="4" max="4" width="64.453125" style="195" customWidth="1"/>
    <col min="5" max="5" width="54.453125" style="195" customWidth="1"/>
    <col min="6" max="6" width="26.81640625" style="195" bestFit="1" customWidth="1"/>
    <col min="7" max="7" width="23.54296875" style="195" customWidth="1"/>
    <col min="8" max="8" width="25.453125" style="195" customWidth="1"/>
    <col min="9" max="9" width="20" style="195" customWidth="1"/>
    <col min="10" max="10" width="23" style="195" customWidth="1"/>
    <col min="11" max="11" width="27.54296875" style="195" customWidth="1"/>
    <col min="12" max="12" width="20" style="195" customWidth="1"/>
    <col min="13" max="13" width="23.81640625" style="195" bestFit="1" customWidth="1"/>
    <col min="14" max="14" width="15.26953125" style="195" customWidth="1"/>
    <col min="15" max="16" width="9.26953125" style="195"/>
    <col min="17" max="33" width="15.7265625" style="195" customWidth="1"/>
    <col min="34" max="16384" width="9.26953125" style="195"/>
  </cols>
  <sheetData>
    <row r="2" spans="2:14" ht="16" x14ac:dyDescent="0.35">
      <c r="C2" s="15" t="s">
        <v>2359</v>
      </c>
      <c r="D2" s="236"/>
      <c r="E2" s="236"/>
      <c r="F2" s="237"/>
      <c r="G2" s="236"/>
      <c r="H2" s="236"/>
      <c r="I2" s="236"/>
      <c r="J2" s="236"/>
      <c r="K2" s="236"/>
      <c r="L2" s="236"/>
    </row>
    <row r="3" spans="2:14" ht="20" x14ac:dyDescent="0.35">
      <c r="C3" s="388" t="s">
        <v>2175</v>
      </c>
      <c r="D3" s="388"/>
      <c r="E3" s="388"/>
      <c r="F3" s="388"/>
      <c r="G3" s="206"/>
      <c r="H3" s="206"/>
      <c r="I3" s="238"/>
      <c r="J3" s="206"/>
      <c r="K3" s="206"/>
      <c r="L3" s="206"/>
    </row>
    <row r="4" spans="2:14" ht="16" x14ac:dyDescent="0.35">
      <c r="C4" s="392" t="s">
        <v>2360</v>
      </c>
      <c r="D4" s="392"/>
      <c r="E4" s="392"/>
      <c r="F4" s="392"/>
      <c r="G4" s="392"/>
      <c r="H4" s="239"/>
      <c r="I4" s="396"/>
      <c r="J4" s="396"/>
      <c r="K4" s="396"/>
      <c r="L4" s="236"/>
    </row>
    <row r="5" spans="2:14" ht="16" x14ac:dyDescent="0.35">
      <c r="C5" s="392" t="s">
        <v>2361</v>
      </c>
      <c r="D5" s="392"/>
      <c r="E5" s="392"/>
      <c r="F5" s="392"/>
      <c r="G5" s="392"/>
      <c r="H5" s="239"/>
      <c r="I5" s="396"/>
      <c r="J5" s="396"/>
      <c r="K5" s="396"/>
      <c r="L5" s="236"/>
    </row>
    <row r="6" spans="2:14" ht="16" x14ac:dyDescent="0.35">
      <c r="C6" s="392" t="s">
        <v>2362</v>
      </c>
      <c r="D6" s="392"/>
      <c r="E6" s="392"/>
      <c r="F6" s="392"/>
      <c r="G6" s="392"/>
      <c r="H6" s="239"/>
      <c r="I6" s="396"/>
      <c r="J6" s="396"/>
      <c r="K6" s="396"/>
      <c r="L6" s="236"/>
    </row>
    <row r="7" spans="2:14" ht="16" x14ac:dyDescent="0.35">
      <c r="C7" s="392" t="s">
        <v>2363</v>
      </c>
      <c r="D7" s="392"/>
      <c r="E7" s="392"/>
      <c r="F7" s="392"/>
      <c r="G7" s="392"/>
      <c r="H7" s="239"/>
      <c r="I7" s="396"/>
      <c r="J7" s="396"/>
      <c r="K7" s="396"/>
      <c r="L7" s="236"/>
    </row>
    <row r="8" spans="2:14" ht="16" x14ac:dyDescent="0.35">
      <c r="C8" s="392" t="s">
        <v>2364</v>
      </c>
      <c r="D8" s="392"/>
      <c r="E8" s="392"/>
      <c r="F8" s="392"/>
      <c r="G8" s="392"/>
      <c r="H8" s="239"/>
      <c r="I8" s="396"/>
      <c r="J8" s="396"/>
      <c r="K8" s="396"/>
      <c r="L8" s="236"/>
    </row>
    <row r="9" spans="2:14" ht="16" x14ac:dyDescent="0.4">
      <c r="C9" s="367" t="s">
        <v>2332</v>
      </c>
      <c r="D9" s="367"/>
      <c r="E9" s="367"/>
      <c r="F9" s="367"/>
      <c r="G9" s="367"/>
      <c r="H9" s="367"/>
      <c r="I9" s="367"/>
      <c r="J9" s="367"/>
      <c r="K9" s="367"/>
      <c r="L9" s="236"/>
    </row>
    <row r="11" spans="2:14" ht="22.5" x14ac:dyDescent="0.35">
      <c r="C11" s="393" t="s">
        <v>2365</v>
      </c>
      <c r="D11" s="393"/>
      <c r="E11" s="393"/>
      <c r="F11" s="393"/>
      <c r="G11" s="393"/>
      <c r="H11" s="393"/>
      <c r="I11" s="393"/>
      <c r="J11" s="393"/>
      <c r="K11" s="393"/>
    </row>
    <row r="12" spans="2:14" ht="14.25" customHeight="1" x14ac:dyDescent="0.35"/>
    <row r="13" spans="2:14" x14ac:dyDescent="0.35">
      <c r="C13" s="394" t="s">
        <v>2523</v>
      </c>
      <c r="D13" s="394"/>
      <c r="E13" s="394"/>
      <c r="F13" s="394"/>
      <c r="G13" s="394"/>
      <c r="H13" s="394"/>
      <c r="I13" s="394"/>
      <c r="J13" s="394"/>
      <c r="K13" s="395"/>
      <c r="L13" s="277"/>
      <c r="M13" s="277"/>
      <c r="N13" s="277"/>
    </row>
    <row r="14" spans="2:14" x14ac:dyDescent="0.35">
      <c r="B14" s="195" t="s">
        <v>1465</v>
      </c>
      <c r="C14" s="195" t="s">
        <v>1453</v>
      </c>
      <c r="D14" s="195" t="s">
        <v>1466</v>
      </c>
      <c r="E14" s="195" t="s">
        <v>1408</v>
      </c>
      <c r="F14" s="195" t="s">
        <v>1409</v>
      </c>
      <c r="G14" s="195" t="s">
        <v>1410</v>
      </c>
      <c r="H14" s="195" t="s">
        <v>1406</v>
      </c>
      <c r="I14" s="195" t="s">
        <v>1454</v>
      </c>
      <c r="J14" s="195" t="s">
        <v>1467</v>
      </c>
      <c r="K14" s="195" t="s">
        <v>2116</v>
      </c>
      <c r="L14" s="195" t="s">
        <v>2117</v>
      </c>
      <c r="M14" s="195" t="s">
        <v>2118</v>
      </c>
      <c r="N14" s="195" t="s">
        <v>1411</v>
      </c>
    </row>
    <row r="15" spans="2:14" ht="15" x14ac:dyDescent="0.4">
      <c r="C15" s="331" t="s">
        <v>2577</v>
      </c>
      <c r="D15" s="331" t="s">
        <v>2568</v>
      </c>
      <c r="E15" s="331" t="s">
        <v>2704</v>
      </c>
      <c r="F15" s="331" t="s">
        <v>1468</v>
      </c>
      <c r="G15" s="331" t="s">
        <v>1468</v>
      </c>
      <c r="H15" s="331" t="s">
        <v>2735</v>
      </c>
      <c r="I15" s="195" t="s">
        <v>1172</v>
      </c>
      <c r="J15" s="332">
        <v>18932850000</v>
      </c>
      <c r="L15" s="313"/>
      <c r="M15" s="313"/>
      <c r="N15" s="313" t="b">
        <f>EXACT(VLOOKUP(Table10[[#This Row],[Entreprise]],Companies[Nom complet de l’entreprise],1,FALSE),Table10[[#This Row],[Entreprise]])</f>
        <v>1</v>
      </c>
    </row>
    <row r="16" spans="2:14" ht="15" x14ac:dyDescent="0.4">
      <c r="C16" s="331" t="s">
        <v>2577</v>
      </c>
      <c r="D16" s="331" t="s">
        <v>2569</v>
      </c>
      <c r="E16" s="331" t="s">
        <v>2689</v>
      </c>
      <c r="F16" s="331" t="s">
        <v>2526</v>
      </c>
      <c r="G16" s="331" t="s">
        <v>2526</v>
      </c>
      <c r="H16" s="331"/>
      <c r="I16" s="195" t="s">
        <v>1172</v>
      </c>
      <c r="J16" s="332">
        <v>14295910000</v>
      </c>
      <c r="L16" s="313"/>
      <c r="M16" s="313"/>
      <c r="N16" s="313" t="b">
        <f>EXACT(VLOOKUP(Table10[[#This Row],[Entreprise]],Companies[Nom complet de l’entreprise],1,FALSE),Table10[[#This Row],[Entreprise]])</f>
        <v>1</v>
      </c>
    </row>
    <row r="17" spans="2:14" ht="15" x14ac:dyDescent="0.4">
      <c r="C17" s="331" t="s">
        <v>2579</v>
      </c>
      <c r="D17" s="331" t="s">
        <v>2568</v>
      </c>
      <c r="E17" s="331" t="s">
        <v>2704</v>
      </c>
      <c r="F17" s="331" t="s">
        <v>1468</v>
      </c>
      <c r="G17" s="331" t="s">
        <v>1468</v>
      </c>
      <c r="H17" s="331" t="s">
        <v>2637</v>
      </c>
      <c r="I17" s="195" t="s">
        <v>1172</v>
      </c>
      <c r="J17" s="332">
        <v>9793090000</v>
      </c>
      <c r="L17" s="313"/>
      <c r="M17" s="313"/>
      <c r="N17" s="313" t="b">
        <f>EXACT(VLOOKUP(Table10[[#This Row],[Entreprise]],Companies[Nom complet de l’entreprise],1,FALSE),Table10[[#This Row],[Entreprise]])</f>
        <v>1</v>
      </c>
    </row>
    <row r="18" spans="2:14" ht="15" x14ac:dyDescent="0.4">
      <c r="C18" s="331" t="s">
        <v>2581</v>
      </c>
      <c r="D18" s="331" t="s">
        <v>2568</v>
      </c>
      <c r="E18" s="331" t="s">
        <v>2704</v>
      </c>
      <c r="F18" s="331" t="s">
        <v>1468</v>
      </c>
      <c r="G18" s="331" t="s">
        <v>1468</v>
      </c>
      <c r="H18" s="331" t="s">
        <v>2638</v>
      </c>
      <c r="I18" s="195" t="s">
        <v>1172</v>
      </c>
      <c r="J18" s="332">
        <v>9488170000</v>
      </c>
      <c r="L18" s="313"/>
      <c r="M18" s="313"/>
      <c r="N18" s="313" t="b">
        <f>EXACT(VLOOKUP(Table10[[#This Row],[Entreprise]],Companies[Nom complet de l’entreprise],1,FALSE),Table10[[#This Row],[Entreprise]])</f>
        <v>1</v>
      </c>
    </row>
    <row r="19" spans="2:14" ht="15" x14ac:dyDescent="0.4">
      <c r="C19" s="331" t="s">
        <v>2589</v>
      </c>
      <c r="D19" s="331" t="s">
        <v>2568</v>
      </c>
      <c r="E19" s="331" t="s">
        <v>2704</v>
      </c>
      <c r="F19" s="331" t="s">
        <v>1468</v>
      </c>
      <c r="G19" s="331" t="s">
        <v>1468</v>
      </c>
      <c r="H19" s="331" t="s">
        <v>2632</v>
      </c>
      <c r="I19" s="195" t="s">
        <v>1172</v>
      </c>
      <c r="J19" s="332">
        <v>8578370000.000001</v>
      </c>
      <c r="L19" s="313"/>
      <c r="M19" s="313"/>
      <c r="N19" s="313" t="b">
        <f>EXACT(VLOOKUP(Table10[[#This Row],[Entreprise]],Companies[Nom complet de l’entreprise],1,FALSE),Table10[[#This Row],[Entreprise]])</f>
        <v>1</v>
      </c>
    </row>
    <row r="20" spans="2:14" ht="15" x14ac:dyDescent="0.4">
      <c r="C20" s="331" t="s">
        <v>2577</v>
      </c>
      <c r="D20" s="331" t="s">
        <v>2568</v>
      </c>
      <c r="E20" s="331" t="s">
        <v>2710</v>
      </c>
      <c r="F20" s="331" t="s">
        <v>1468</v>
      </c>
      <c r="G20" s="331" t="s">
        <v>1468</v>
      </c>
      <c r="H20" s="331" t="s">
        <v>2735</v>
      </c>
      <c r="I20" s="195" t="s">
        <v>1172</v>
      </c>
      <c r="J20" s="332">
        <v>8576430000</v>
      </c>
      <c r="L20" s="313"/>
      <c r="M20" s="313"/>
      <c r="N20" s="313" t="b">
        <f>EXACT(VLOOKUP(Table10[[#This Row],[Entreprise]],Companies[Nom complet de l’entreprise],1,FALSE),Table10[[#This Row],[Entreprise]])</f>
        <v>1</v>
      </c>
    </row>
    <row r="21" spans="2:14" ht="15" x14ac:dyDescent="0.4">
      <c r="C21" s="331" t="s">
        <v>2578</v>
      </c>
      <c r="D21" s="331" t="s">
        <v>2568</v>
      </c>
      <c r="E21" s="331" t="s">
        <v>2704</v>
      </c>
      <c r="F21" s="331" t="s">
        <v>1468</v>
      </c>
      <c r="G21" s="331" t="s">
        <v>1468</v>
      </c>
      <c r="H21" s="331" t="s">
        <v>2808</v>
      </c>
      <c r="I21" s="195" t="s">
        <v>1172</v>
      </c>
      <c r="J21" s="332">
        <v>8371870000.000001</v>
      </c>
      <c r="L21" s="313"/>
      <c r="M21" s="313"/>
      <c r="N21" s="313" t="b">
        <f>EXACT(VLOOKUP(Table10[[#This Row],[Entreprise]],Companies[Nom complet de l’entreprise],1,FALSE),Table10[[#This Row],[Entreprise]])</f>
        <v>1</v>
      </c>
    </row>
    <row r="22" spans="2:14" ht="15" x14ac:dyDescent="0.4">
      <c r="C22" s="331" t="s">
        <v>2583</v>
      </c>
      <c r="D22" s="331" t="s">
        <v>2568</v>
      </c>
      <c r="E22" s="331" t="s">
        <v>2704</v>
      </c>
      <c r="F22" s="331" t="s">
        <v>1468</v>
      </c>
      <c r="G22" s="331" t="s">
        <v>1468</v>
      </c>
      <c r="H22" s="331" t="s">
        <v>2639</v>
      </c>
      <c r="I22" s="195" t="s">
        <v>1172</v>
      </c>
      <c r="J22" s="332">
        <v>7119140000</v>
      </c>
      <c r="L22" s="313"/>
      <c r="M22" s="313"/>
      <c r="N22" s="313" t="b">
        <f>EXACT(VLOOKUP(Table10[[#This Row],[Entreprise]],Companies[Nom complet de l’entreprise],1,FALSE),Table10[[#This Row],[Entreprise]])</f>
        <v>1</v>
      </c>
    </row>
    <row r="23" spans="2:14" ht="15" x14ac:dyDescent="0.4">
      <c r="C23" s="331" t="s">
        <v>2585</v>
      </c>
      <c r="D23" s="331" t="s">
        <v>2568</v>
      </c>
      <c r="E23" s="331" t="s">
        <v>2704</v>
      </c>
      <c r="F23" s="331" t="s">
        <v>1468</v>
      </c>
      <c r="G23" s="331" t="s">
        <v>1468</v>
      </c>
      <c r="H23" s="331" t="s">
        <v>2640</v>
      </c>
      <c r="I23" s="195" t="s">
        <v>1172</v>
      </c>
      <c r="J23" s="332">
        <v>6964860000</v>
      </c>
      <c r="L23" s="313"/>
      <c r="M23" s="313"/>
      <c r="N23" s="313" t="b">
        <f>EXACT(VLOOKUP(Table10[[#This Row],[Entreprise]],Companies[Nom complet de l’entreprise],1,FALSE),Table10[[#This Row],[Entreprise]])</f>
        <v>1</v>
      </c>
    </row>
    <row r="24" spans="2:14" ht="15" x14ac:dyDescent="0.4">
      <c r="C24" s="331" t="s">
        <v>2581</v>
      </c>
      <c r="D24" s="331" t="s">
        <v>2570</v>
      </c>
      <c r="E24" s="331" t="s">
        <v>2693</v>
      </c>
      <c r="F24" s="331" t="s">
        <v>2526</v>
      </c>
      <c r="G24" s="331" t="s">
        <v>2526</v>
      </c>
      <c r="H24" s="331"/>
      <c r="I24" s="195" t="s">
        <v>1172</v>
      </c>
      <c r="J24" s="332">
        <v>5974320000</v>
      </c>
      <c r="L24" s="313"/>
      <c r="M24" s="313"/>
      <c r="N24" s="313" t="b">
        <f>EXACT(VLOOKUP(Table10[[#This Row],[Entreprise]],Companies[Nom complet de l’entreprise],1,FALSE),Table10[[#This Row],[Entreprise]])</f>
        <v>1</v>
      </c>
    </row>
    <row r="25" spans="2:14" ht="15" x14ac:dyDescent="0.4">
      <c r="B25" s="195" t="str">
        <f>VLOOKUP(C25,Companies[],3,FALSE)</f>
        <v>00030276N</v>
      </c>
      <c r="C25" s="331" t="s">
        <v>2578</v>
      </c>
      <c r="D25" s="331" t="s">
        <v>2569</v>
      </c>
      <c r="E25" s="331" t="s">
        <v>2689</v>
      </c>
      <c r="F25" s="331" t="s">
        <v>2526</v>
      </c>
      <c r="G25" s="331" t="s">
        <v>2526</v>
      </c>
      <c r="H25" s="331"/>
      <c r="I25" s="195" t="s">
        <v>1172</v>
      </c>
      <c r="J25" s="332">
        <v>5788130000</v>
      </c>
      <c r="L25" s="313"/>
      <c r="M25" s="313"/>
      <c r="N25" s="313" t="b">
        <f>EXACT(VLOOKUP(Table10[[#This Row],[Entreprise]],Companies[Nom complet de l’entreprise],1,FALSE),Table10[[#This Row],[Entreprise]])</f>
        <v>1</v>
      </c>
    </row>
    <row r="26" spans="2:14" ht="15" x14ac:dyDescent="0.4">
      <c r="C26" s="331" t="s">
        <v>2581</v>
      </c>
      <c r="D26" s="331" t="s">
        <v>2569</v>
      </c>
      <c r="E26" s="331" t="s">
        <v>2689</v>
      </c>
      <c r="F26" s="331" t="s">
        <v>2526</v>
      </c>
      <c r="G26" s="331" t="s">
        <v>2526</v>
      </c>
      <c r="H26" s="331"/>
      <c r="I26" s="195" t="s">
        <v>1172</v>
      </c>
      <c r="J26" s="332">
        <v>5284630000</v>
      </c>
      <c r="L26" s="313"/>
      <c r="M26" s="313"/>
      <c r="N26" s="313" t="b">
        <f>EXACT(VLOOKUP(Table10[[#This Row],[Entreprise]],Companies[Nom complet de l’entreprise],1,FALSE),Table10[[#This Row],[Entreprise]])</f>
        <v>1</v>
      </c>
    </row>
    <row r="27" spans="2:14" ht="15" x14ac:dyDescent="0.4">
      <c r="C27" s="331" t="s">
        <v>2577</v>
      </c>
      <c r="D27" s="331" t="s">
        <v>2570</v>
      </c>
      <c r="E27" s="331" t="s">
        <v>2693</v>
      </c>
      <c r="F27" s="331" t="s">
        <v>2526</v>
      </c>
      <c r="G27" s="331" t="s">
        <v>2526</v>
      </c>
      <c r="H27" s="331"/>
      <c r="I27" s="195" t="s">
        <v>1172</v>
      </c>
      <c r="J27" s="332">
        <v>5216620000</v>
      </c>
      <c r="L27" s="313"/>
      <c r="M27" s="313"/>
      <c r="N27" s="313" t="b">
        <f>EXACT(VLOOKUP(Table10[[#This Row],[Entreprise]],Companies[Nom complet de l’entreprise],1,FALSE),Table10[[#This Row],[Entreprise]])</f>
        <v>1</v>
      </c>
    </row>
    <row r="28" spans="2:14" ht="15" x14ac:dyDescent="0.4">
      <c r="C28" s="331" t="s">
        <v>2591</v>
      </c>
      <c r="D28" s="331" t="s">
        <v>2568</v>
      </c>
      <c r="E28" s="331" t="s">
        <v>2704</v>
      </c>
      <c r="F28" s="331" t="s">
        <v>1468</v>
      </c>
      <c r="G28" s="331" t="s">
        <v>1468</v>
      </c>
      <c r="H28" s="331" t="s">
        <v>2642</v>
      </c>
      <c r="I28" s="195" t="s">
        <v>1172</v>
      </c>
      <c r="J28" s="332">
        <v>4933390000</v>
      </c>
      <c r="L28" s="313"/>
      <c r="M28" s="313"/>
      <c r="N28" s="313" t="b">
        <f>EXACT(VLOOKUP(Table10[[#This Row],[Entreprise]],Companies[Nom complet de l’entreprise],1,FALSE),Table10[[#This Row],[Entreprise]])</f>
        <v>1</v>
      </c>
    </row>
    <row r="29" spans="2:14" ht="15" x14ac:dyDescent="0.4">
      <c r="C29" s="331" t="s">
        <v>2586</v>
      </c>
      <c r="D29" s="331" t="s">
        <v>2732</v>
      </c>
      <c r="E29" s="331" t="s">
        <v>2713</v>
      </c>
      <c r="F29" s="331" t="s">
        <v>1468</v>
      </c>
      <c r="G29" s="331" t="s">
        <v>1468</v>
      </c>
      <c r="H29" s="331" t="s">
        <v>2810</v>
      </c>
      <c r="I29" s="195" t="s">
        <v>1172</v>
      </c>
      <c r="J29" s="332">
        <v>4781340000</v>
      </c>
      <c r="L29" s="313"/>
      <c r="M29" s="313"/>
      <c r="N29" s="313" t="b">
        <f>EXACT(VLOOKUP(Table10[[#This Row],[Entreprise]],Companies[Nom complet de l’entreprise],1,FALSE),Table10[[#This Row],[Entreprise]])</f>
        <v>1</v>
      </c>
    </row>
    <row r="30" spans="2:14" ht="15" x14ac:dyDescent="0.4">
      <c r="C30" s="331" t="s">
        <v>2582</v>
      </c>
      <c r="D30" s="331" t="s">
        <v>2568</v>
      </c>
      <c r="E30" s="331" t="s">
        <v>2704</v>
      </c>
      <c r="F30" s="331" t="s">
        <v>1468</v>
      </c>
      <c r="G30" s="331" t="s">
        <v>1468</v>
      </c>
      <c r="H30" s="331" t="s">
        <v>2627</v>
      </c>
      <c r="I30" s="195" t="s">
        <v>1172</v>
      </c>
      <c r="J30" s="332">
        <v>4626300000</v>
      </c>
      <c r="L30" s="313"/>
      <c r="M30" s="313"/>
      <c r="N30" s="313" t="b">
        <f>EXACT(VLOOKUP(Table10[[#This Row],[Entreprise]],Companies[Nom complet de l’entreprise],1,FALSE),Table10[[#This Row],[Entreprise]])</f>
        <v>1</v>
      </c>
    </row>
    <row r="31" spans="2:14" ht="15" x14ac:dyDescent="0.4">
      <c r="C31" s="331" t="s">
        <v>2579</v>
      </c>
      <c r="D31" s="331" t="s">
        <v>2568</v>
      </c>
      <c r="E31" s="331" t="s">
        <v>2705</v>
      </c>
      <c r="F31" s="331" t="s">
        <v>1468</v>
      </c>
      <c r="G31" s="331" t="s">
        <v>1468</v>
      </c>
      <c r="H31" s="331" t="s">
        <v>2637</v>
      </c>
      <c r="I31" s="195" t="s">
        <v>1172</v>
      </c>
      <c r="J31" s="332">
        <v>3750000000</v>
      </c>
      <c r="L31" s="313"/>
      <c r="M31" s="313"/>
      <c r="N31" s="313" t="b">
        <f>EXACT(VLOOKUP(Table10[[#This Row],[Entreprise]],Companies[Nom complet de l’entreprise],1,FALSE),Table10[[#This Row],[Entreprise]])</f>
        <v>1</v>
      </c>
    </row>
    <row r="32" spans="2:14" ht="15" x14ac:dyDescent="0.4">
      <c r="C32" s="331" t="s">
        <v>2578</v>
      </c>
      <c r="D32" s="331" t="s">
        <v>2732</v>
      </c>
      <c r="E32" s="331" t="s">
        <v>2713</v>
      </c>
      <c r="F32" s="331" t="s">
        <v>1468</v>
      </c>
      <c r="G32" s="331" t="s">
        <v>1468</v>
      </c>
      <c r="H32" s="331" t="s">
        <v>2808</v>
      </c>
      <c r="I32" s="195" t="s">
        <v>1172</v>
      </c>
      <c r="J32" s="332">
        <v>3653620000</v>
      </c>
      <c r="L32" s="313"/>
      <c r="M32" s="313"/>
      <c r="N32" s="313" t="b">
        <f>EXACT(VLOOKUP(Table10[[#This Row],[Entreprise]],Companies[Nom complet de l’entreprise],1,FALSE),Table10[[#This Row],[Entreprise]])</f>
        <v>1</v>
      </c>
    </row>
    <row r="33" spans="2:14" ht="15" x14ac:dyDescent="0.4">
      <c r="C33" s="331" t="s">
        <v>2589</v>
      </c>
      <c r="D33" s="331" t="s">
        <v>2569</v>
      </c>
      <c r="E33" s="331" t="s">
        <v>2689</v>
      </c>
      <c r="F33" s="331" t="s">
        <v>2526</v>
      </c>
      <c r="G33" s="331" t="s">
        <v>2526</v>
      </c>
      <c r="H33" s="331"/>
      <c r="I33" s="195" t="s">
        <v>1172</v>
      </c>
      <c r="J33" s="332">
        <v>3532510000</v>
      </c>
      <c r="L33" s="313"/>
      <c r="M33" s="313"/>
      <c r="N33" s="313" t="b">
        <f>EXACT(VLOOKUP(Table10[[#This Row],[Entreprise]],Companies[Nom complet de l’entreprise],1,FALSE),Table10[[#This Row],[Entreprise]])</f>
        <v>1</v>
      </c>
    </row>
    <row r="34" spans="2:14" ht="15" x14ac:dyDescent="0.4">
      <c r="C34" s="331" t="s">
        <v>2579</v>
      </c>
      <c r="D34" s="331" t="s">
        <v>2568</v>
      </c>
      <c r="E34" s="331" t="s">
        <v>2710</v>
      </c>
      <c r="F34" s="331" t="s">
        <v>1468</v>
      </c>
      <c r="G34" s="331" t="s">
        <v>1468</v>
      </c>
      <c r="H34" s="331" t="s">
        <v>2637</v>
      </c>
      <c r="I34" s="195" t="s">
        <v>1172</v>
      </c>
      <c r="J34" s="332">
        <v>3485070000</v>
      </c>
      <c r="L34" s="313"/>
      <c r="M34" s="313"/>
      <c r="N34" s="313" t="b">
        <f>EXACT(VLOOKUP(Table10[[#This Row],[Entreprise]],Companies[Nom complet de l’entreprise],1,FALSE),Table10[[#This Row],[Entreprise]])</f>
        <v>1</v>
      </c>
    </row>
    <row r="35" spans="2:14" ht="15" x14ac:dyDescent="0.4">
      <c r="C35" s="331" t="s">
        <v>2577</v>
      </c>
      <c r="D35" s="331" t="s">
        <v>2732</v>
      </c>
      <c r="E35" s="331" t="s">
        <v>2713</v>
      </c>
      <c r="F35" s="331" t="s">
        <v>1468</v>
      </c>
      <c r="G35" s="331" t="s">
        <v>1468</v>
      </c>
      <c r="H35" s="331" t="s">
        <v>2735</v>
      </c>
      <c r="I35" s="195" t="s">
        <v>1172</v>
      </c>
      <c r="J35" s="332">
        <v>3414000000</v>
      </c>
      <c r="L35" s="313"/>
      <c r="M35" s="313"/>
      <c r="N35" s="313" t="b">
        <f>EXACT(VLOOKUP(Table10[[#This Row],[Entreprise]],Companies[Nom complet de l’entreprise],1,FALSE),Table10[[#This Row],[Entreprise]])</f>
        <v>1</v>
      </c>
    </row>
    <row r="36" spans="2:14" ht="15" x14ac:dyDescent="0.4">
      <c r="C36" s="331" t="s">
        <v>2579</v>
      </c>
      <c r="D36" s="331" t="s">
        <v>2568</v>
      </c>
      <c r="E36" s="331" t="s">
        <v>2720</v>
      </c>
      <c r="F36" s="331" t="s">
        <v>1468</v>
      </c>
      <c r="G36" s="331" t="s">
        <v>1468</v>
      </c>
      <c r="H36" s="331" t="s">
        <v>2637</v>
      </c>
      <c r="I36" s="195" t="s">
        <v>1172</v>
      </c>
      <c r="J36" s="332">
        <v>3385800000</v>
      </c>
      <c r="L36" s="313"/>
      <c r="M36" s="313"/>
      <c r="N36" s="313" t="b">
        <f>EXACT(VLOOKUP(Table10[[#This Row],[Entreprise]],Companies[Nom complet de l’entreprise],1,FALSE),Table10[[#This Row],[Entreprise]])</f>
        <v>1</v>
      </c>
    </row>
    <row r="37" spans="2:14" ht="15" x14ac:dyDescent="0.4">
      <c r="B37" s="195" t="str">
        <f>VLOOKUP(C37,Companies[],3,FALSE)</f>
        <v>00030276N</v>
      </c>
      <c r="C37" s="331" t="s">
        <v>2578</v>
      </c>
      <c r="D37" s="331" t="s">
        <v>2570</v>
      </c>
      <c r="E37" s="331" t="s">
        <v>2693</v>
      </c>
      <c r="F37" s="331" t="s">
        <v>2526</v>
      </c>
      <c r="G37" s="331" t="s">
        <v>2526</v>
      </c>
      <c r="H37" s="331"/>
      <c r="I37" s="195" t="s">
        <v>1172</v>
      </c>
      <c r="J37" s="332">
        <v>3337070000</v>
      </c>
      <c r="L37" s="313"/>
      <c r="M37" s="313"/>
      <c r="N37" s="313" t="b">
        <f>EXACT(VLOOKUP(Table10[[#This Row],[Entreprise]],Companies[Nom complet de l’entreprise],1,FALSE),Table10[[#This Row],[Entreprise]])</f>
        <v>1</v>
      </c>
    </row>
    <row r="38" spans="2:14" ht="15" x14ac:dyDescent="0.4">
      <c r="C38" s="331" t="s">
        <v>2581</v>
      </c>
      <c r="D38" s="331" t="s">
        <v>2570</v>
      </c>
      <c r="E38" s="331" t="s">
        <v>2721</v>
      </c>
      <c r="F38" s="331" t="s">
        <v>2526</v>
      </c>
      <c r="G38" s="331" t="s">
        <v>2526</v>
      </c>
      <c r="H38" s="331"/>
      <c r="I38" s="195" t="s">
        <v>1172</v>
      </c>
      <c r="J38" s="332">
        <v>3277050000</v>
      </c>
      <c r="L38" s="313"/>
      <c r="M38" s="313"/>
      <c r="N38" s="313" t="b">
        <f>EXACT(VLOOKUP(Table10[[#This Row],[Entreprise]],Companies[Nom complet de l’entreprise],1,FALSE),Table10[[#This Row],[Entreprise]])</f>
        <v>1</v>
      </c>
    </row>
    <row r="39" spans="2:14" ht="15" x14ac:dyDescent="0.4">
      <c r="C39" s="331" t="s">
        <v>2585</v>
      </c>
      <c r="D39" s="331" t="s">
        <v>2570</v>
      </c>
      <c r="E39" s="331" t="s">
        <v>2691</v>
      </c>
      <c r="F39" s="331" t="s">
        <v>2526</v>
      </c>
      <c r="G39" s="331" t="s">
        <v>2526</v>
      </c>
      <c r="H39" s="331"/>
      <c r="I39" s="195" t="s">
        <v>1172</v>
      </c>
      <c r="J39" s="332">
        <v>3267660000</v>
      </c>
      <c r="L39" s="313"/>
      <c r="M39" s="313"/>
      <c r="N39" s="313" t="b">
        <f>EXACT(VLOOKUP(Table10[[#This Row],[Entreprise]],Companies[Nom complet de l’entreprise],1,FALSE),Table10[[#This Row],[Entreprise]])</f>
        <v>1</v>
      </c>
    </row>
    <row r="40" spans="2:14" ht="15" x14ac:dyDescent="0.4">
      <c r="C40" s="331" t="s">
        <v>2584</v>
      </c>
      <c r="D40" s="331" t="s">
        <v>2568</v>
      </c>
      <c r="E40" s="331" t="s">
        <v>2704</v>
      </c>
      <c r="F40" s="331" t="s">
        <v>1468</v>
      </c>
      <c r="G40" s="331" t="s">
        <v>1468</v>
      </c>
      <c r="H40" s="331" t="s">
        <v>2629</v>
      </c>
      <c r="I40" s="195" t="s">
        <v>1172</v>
      </c>
      <c r="J40" s="332">
        <v>3168440000</v>
      </c>
      <c r="L40" s="313"/>
      <c r="M40" s="313"/>
      <c r="N40" s="313" t="b">
        <f>EXACT(VLOOKUP(Table10[[#This Row],[Entreprise]],Companies[Nom complet de l’entreprise],1,FALSE),Table10[[#This Row],[Entreprise]])</f>
        <v>1</v>
      </c>
    </row>
    <row r="41" spans="2:14" ht="15" x14ac:dyDescent="0.4">
      <c r="C41" s="331" t="s">
        <v>2581</v>
      </c>
      <c r="D41" s="331" t="s">
        <v>2568</v>
      </c>
      <c r="E41" s="331" t="s">
        <v>2710</v>
      </c>
      <c r="F41" s="331" t="s">
        <v>1468</v>
      </c>
      <c r="G41" s="331" t="s">
        <v>1468</v>
      </c>
      <c r="H41" s="331" t="s">
        <v>2638</v>
      </c>
      <c r="I41" s="195" t="s">
        <v>1172</v>
      </c>
      <c r="J41" s="332">
        <v>3153420000</v>
      </c>
      <c r="L41" s="313"/>
      <c r="M41" s="313"/>
      <c r="N41" s="313" t="b">
        <f>EXACT(VLOOKUP(Table10[[#This Row],[Entreprise]],Companies[Nom complet de l’entreprise],1,FALSE),Table10[[#This Row],[Entreprise]])</f>
        <v>1</v>
      </c>
    </row>
    <row r="42" spans="2:14" ht="15" x14ac:dyDescent="0.4">
      <c r="C42" s="331" t="s">
        <v>2581</v>
      </c>
      <c r="D42" s="331" t="s">
        <v>2732</v>
      </c>
      <c r="E42" s="331" t="s">
        <v>2713</v>
      </c>
      <c r="F42" s="331" t="s">
        <v>1468</v>
      </c>
      <c r="G42" s="331" t="s">
        <v>1468</v>
      </c>
      <c r="H42" s="331" t="s">
        <v>2638</v>
      </c>
      <c r="I42" s="195" t="s">
        <v>1172</v>
      </c>
      <c r="J42" s="332">
        <v>3095740000</v>
      </c>
      <c r="L42" s="313"/>
      <c r="M42" s="313"/>
      <c r="N42" s="313" t="b">
        <f>EXACT(VLOOKUP(Table10[[#This Row],[Entreprise]],Companies[Nom complet de l’entreprise],1,FALSE),Table10[[#This Row],[Entreprise]])</f>
        <v>1</v>
      </c>
    </row>
    <row r="43" spans="2:14" ht="15" x14ac:dyDescent="0.4">
      <c r="C43" s="331" t="s">
        <v>2590</v>
      </c>
      <c r="D43" s="331" t="s">
        <v>2568</v>
      </c>
      <c r="E43" s="331" t="s">
        <v>2704</v>
      </c>
      <c r="F43" s="331" t="s">
        <v>1468</v>
      </c>
      <c r="G43" s="331" t="s">
        <v>1468</v>
      </c>
      <c r="H43" s="331" t="s">
        <v>2643</v>
      </c>
      <c r="I43" s="195" t="s">
        <v>1172</v>
      </c>
      <c r="J43" s="332">
        <v>3065390000</v>
      </c>
      <c r="L43" s="313"/>
      <c r="M43" s="313"/>
      <c r="N43" s="313" t="b">
        <f>EXACT(VLOOKUP(Table10[[#This Row],[Entreprise]],Companies[Nom complet de l’entreprise],1,FALSE),Table10[[#This Row],[Entreprise]])</f>
        <v>1</v>
      </c>
    </row>
    <row r="44" spans="2:14" ht="15" x14ac:dyDescent="0.4">
      <c r="C44" s="331" t="s">
        <v>2579</v>
      </c>
      <c r="D44" s="331" t="s">
        <v>2569</v>
      </c>
      <c r="E44" s="331" t="s">
        <v>2689</v>
      </c>
      <c r="F44" s="331" t="s">
        <v>2526</v>
      </c>
      <c r="G44" s="331" t="s">
        <v>2526</v>
      </c>
      <c r="H44" s="331"/>
      <c r="I44" s="195" t="s">
        <v>1172</v>
      </c>
      <c r="J44" s="332">
        <v>2907140000</v>
      </c>
      <c r="L44" s="313"/>
      <c r="M44" s="313"/>
      <c r="N44" s="313" t="b">
        <f>EXACT(VLOOKUP(Table10[[#This Row],[Entreprise]],Companies[Nom complet de l’entreprise],1,FALSE),Table10[[#This Row],[Entreprise]])</f>
        <v>1</v>
      </c>
    </row>
    <row r="45" spans="2:14" ht="15" x14ac:dyDescent="0.4">
      <c r="C45" s="331" t="s">
        <v>2583</v>
      </c>
      <c r="D45" s="331" t="s">
        <v>2570</v>
      </c>
      <c r="E45" s="331" t="s">
        <v>2691</v>
      </c>
      <c r="F45" s="331" t="s">
        <v>2526</v>
      </c>
      <c r="G45" s="331" t="s">
        <v>2526</v>
      </c>
      <c r="H45" s="331"/>
      <c r="I45" s="195" t="s">
        <v>1172</v>
      </c>
      <c r="J45" s="332">
        <v>2899970000</v>
      </c>
      <c r="L45" s="313"/>
      <c r="M45" s="313"/>
      <c r="N45" s="313" t="b">
        <f>EXACT(VLOOKUP(Table10[[#This Row],[Entreprise]],Companies[Nom complet de l’entreprise],1,FALSE),Table10[[#This Row],[Entreprise]])</f>
        <v>1</v>
      </c>
    </row>
    <row r="46" spans="2:14" ht="15" x14ac:dyDescent="0.4">
      <c r="C46" s="331" t="s">
        <v>2577</v>
      </c>
      <c r="D46" s="331" t="s">
        <v>2570</v>
      </c>
      <c r="E46" s="331" t="s">
        <v>2694</v>
      </c>
      <c r="F46" s="331" t="s">
        <v>2526</v>
      </c>
      <c r="G46" s="331" t="s">
        <v>2526</v>
      </c>
      <c r="H46" s="331"/>
      <c r="I46" s="195" t="s">
        <v>1172</v>
      </c>
      <c r="J46" s="332">
        <v>2788400000</v>
      </c>
      <c r="L46" s="313"/>
      <c r="M46" s="313"/>
      <c r="N46" s="313" t="b">
        <f>EXACT(VLOOKUP(Table10[[#This Row],[Entreprise]],Companies[Nom complet de l’entreprise],1,FALSE),Table10[[#This Row],[Entreprise]])</f>
        <v>1</v>
      </c>
    </row>
    <row r="47" spans="2:14" ht="15" x14ac:dyDescent="0.4">
      <c r="C47" s="331" t="s">
        <v>2590</v>
      </c>
      <c r="D47" s="331" t="s">
        <v>2570</v>
      </c>
      <c r="E47" s="331" t="s">
        <v>2691</v>
      </c>
      <c r="F47" s="331" t="s">
        <v>2526</v>
      </c>
      <c r="G47" s="331" t="s">
        <v>2526</v>
      </c>
      <c r="H47" s="331"/>
      <c r="I47" s="195" t="s">
        <v>1172</v>
      </c>
      <c r="J47" s="332">
        <v>2674400000</v>
      </c>
      <c r="L47" s="313"/>
      <c r="M47" s="313"/>
      <c r="N47" s="313" t="b">
        <f>EXACT(VLOOKUP(Table10[[#This Row],[Entreprise]],Companies[Nom complet de l’entreprise],1,FALSE),Table10[[#This Row],[Entreprise]])</f>
        <v>1</v>
      </c>
    </row>
    <row r="48" spans="2:14" ht="15" x14ac:dyDescent="0.4">
      <c r="C48" s="331" t="s">
        <v>2585</v>
      </c>
      <c r="D48" s="331" t="s">
        <v>2568</v>
      </c>
      <c r="E48" s="331" t="s">
        <v>2710</v>
      </c>
      <c r="F48" s="331" t="s">
        <v>1468</v>
      </c>
      <c r="G48" s="331" t="s">
        <v>1468</v>
      </c>
      <c r="H48" s="331" t="s">
        <v>2640</v>
      </c>
      <c r="I48" s="195" t="s">
        <v>1172</v>
      </c>
      <c r="J48" s="332">
        <v>2666660000</v>
      </c>
      <c r="L48" s="313"/>
      <c r="M48" s="313"/>
      <c r="N48" s="313" t="b">
        <f>EXACT(VLOOKUP(Table10[[#This Row],[Entreprise]],Companies[Nom complet de l’entreprise],1,FALSE),Table10[[#This Row],[Entreprise]])</f>
        <v>1</v>
      </c>
    </row>
    <row r="49" spans="3:14" ht="15" x14ac:dyDescent="0.4">
      <c r="C49" s="331" t="s">
        <v>2587</v>
      </c>
      <c r="D49" s="331" t="s">
        <v>2732</v>
      </c>
      <c r="E49" s="331" t="s">
        <v>2713</v>
      </c>
      <c r="F49" s="331" t="s">
        <v>1468</v>
      </c>
      <c r="G49" s="331" t="s">
        <v>1468</v>
      </c>
      <c r="H49" s="331" t="s">
        <v>2648</v>
      </c>
      <c r="I49" s="195" t="s">
        <v>1172</v>
      </c>
      <c r="J49" s="332">
        <v>2652940000</v>
      </c>
      <c r="L49" s="313"/>
      <c r="M49" s="313"/>
      <c r="N49" s="313" t="b">
        <f>EXACT(VLOOKUP(Table10[[#This Row],[Entreprise]],Companies[Nom complet de l’entreprise],1,FALSE),Table10[[#This Row],[Entreprise]])</f>
        <v>1</v>
      </c>
    </row>
    <row r="50" spans="3:14" ht="15" x14ac:dyDescent="0.4">
      <c r="C50" s="331" t="s">
        <v>2586</v>
      </c>
      <c r="D50" s="331" t="s">
        <v>2568</v>
      </c>
      <c r="E50" s="331" t="s">
        <v>2704</v>
      </c>
      <c r="F50" s="331" t="s">
        <v>1468</v>
      </c>
      <c r="G50" s="331" t="s">
        <v>1468</v>
      </c>
      <c r="H50" s="331" t="s">
        <v>2810</v>
      </c>
      <c r="I50" s="195" t="s">
        <v>1172</v>
      </c>
      <c r="J50" s="332">
        <v>2596310000</v>
      </c>
      <c r="L50" s="313"/>
      <c r="M50" s="313"/>
      <c r="N50" s="313" t="b">
        <f>EXACT(VLOOKUP(Table10[[#This Row],[Entreprise]],Companies[Nom complet de l’entreprise],1,FALSE),Table10[[#This Row],[Entreprise]])</f>
        <v>1</v>
      </c>
    </row>
    <row r="51" spans="3:14" ht="15" x14ac:dyDescent="0.4">
      <c r="C51" s="331" t="s">
        <v>2579</v>
      </c>
      <c r="D51" s="331" t="s">
        <v>2570</v>
      </c>
      <c r="E51" s="331" t="s">
        <v>2721</v>
      </c>
      <c r="F51" s="331" t="s">
        <v>2526</v>
      </c>
      <c r="G51" s="331" t="s">
        <v>2526</v>
      </c>
      <c r="H51" s="331"/>
      <c r="I51" s="195" t="s">
        <v>1172</v>
      </c>
      <c r="J51" s="332">
        <v>2500500000</v>
      </c>
      <c r="L51" s="313"/>
      <c r="M51" s="313"/>
      <c r="N51" s="313" t="b">
        <f>EXACT(VLOOKUP(Table10[[#This Row],[Entreprise]],Companies[Nom complet de l’entreprise],1,FALSE),Table10[[#This Row],[Entreprise]])</f>
        <v>1</v>
      </c>
    </row>
    <row r="52" spans="3:14" ht="15" x14ac:dyDescent="0.4">
      <c r="C52" s="331" t="s">
        <v>2581</v>
      </c>
      <c r="D52" s="331" t="s">
        <v>2570</v>
      </c>
      <c r="E52" s="331" t="s">
        <v>2694</v>
      </c>
      <c r="F52" s="331" t="s">
        <v>2526</v>
      </c>
      <c r="G52" s="331" t="s">
        <v>2526</v>
      </c>
      <c r="H52" s="331"/>
      <c r="I52" s="195" t="s">
        <v>1172</v>
      </c>
      <c r="J52" s="332">
        <v>2335500000</v>
      </c>
      <c r="L52" s="313"/>
      <c r="M52" s="313"/>
      <c r="N52" s="313" t="b">
        <f>EXACT(VLOOKUP(Table10[[#This Row],[Entreprise]],Companies[Nom complet de l’entreprise],1,FALSE),Table10[[#This Row],[Entreprise]])</f>
        <v>1</v>
      </c>
    </row>
    <row r="53" spans="3:14" ht="15" x14ac:dyDescent="0.4">
      <c r="C53" s="331" t="s">
        <v>2587</v>
      </c>
      <c r="D53" s="331" t="s">
        <v>2568</v>
      </c>
      <c r="E53" s="331" t="s">
        <v>2710</v>
      </c>
      <c r="F53" s="331" t="s">
        <v>1468</v>
      </c>
      <c r="G53" s="331" t="s">
        <v>1468</v>
      </c>
      <c r="H53" s="331" t="s">
        <v>2648</v>
      </c>
      <c r="I53" s="195" t="s">
        <v>1172</v>
      </c>
      <c r="J53" s="332">
        <v>2248580000</v>
      </c>
      <c r="L53" s="313"/>
      <c r="M53" s="313"/>
      <c r="N53" s="313" t="b">
        <f>EXACT(VLOOKUP(Table10[[#This Row],[Entreprise]],Companies[Nom complet de l’entreprise],1,FALSE),Table10[[#This Row],[Entreprise]])</f>
        <v>1</v>
      </c>
    </row>
    <row r="54" spans="3:14" ht="15" x14ac:dyDescent="0.4">
      <c r="C54" s="331" t="s">
        <v>2586</v>
      </c>
      <c r="D54" s="331" t="s">
        <v>2569</v>
      </c>
      <c r="E54" s="331" t="s">
        <v>2689</v>
      </c>
      <c r="F54" s="331" t="s">
        <v>2526</v>
      </c>
      <c r="G54" s="331" t="s">
        <v>2526</v>
      </c>
      <c r="H54" s="331"/>
      <c r="I54" s="195" t="s">
        <v>1172</v>
      </c>
      <c r="J54" s="332">
        <v>1985500000</v>
      </c>
      <c r="L54" s="313"/>
      <c r="M54" s="313"/>
      <c r="N54" s="313" t="b">
        <f>EXACT(VLOOKUP(Table10[[#This Row],[Entreprise]],Companies[Nom complet de l’entreprise],1,FALSE),Table10[[#This Row],[Entreprise]])</f>
        <v>1</v>
      </c>
    </row>
    <row r="55" spans="3:14" ht="15" x14ac:dyDescent="0.4">
      <c r="C55" s="331" t="s">
        <v>2582</v>
      </c>
      <c r="D55" s="331" t="s">
        <v>2569</v>
      </c>
      <c r="E55" s="331" t="s">
        <v>2689</v>
      </c>
      <c r="F55" s="331" t="s">
        <v>2526</v>
      </c>
      <c r="G55" s="331" t="s">
        <v>2526</v>
      </c>
      <c r="H55" s="331"/>
      <c r="I55" s="195" t="s">
        <v>1172</v>
      </c>
      <c r="J55" s="332">
        <v>1907320000</v>
      </c>
      <c r="L55" s="313"/>
      <c r="M55" s="313"/>
      <c r="N55" s="313" t="b">
        <f>EXACT(VLOOKUP(Table10[[#This Row],[Entreprise]],Companies[Nom complet de l’entreprise],1,FALSE),Table10[[#This Row],[Entreprise]])</f>
        <v>1</v>
      </c>
    </row>
    <row r="56" spans="3:14" ht="15" x14ac:dyDescent="0.4">
      <c r="C56" s="331" t="s">
        <v>2591</v>
      </c>
      <c r="D56" s="331" t="s">
        <v>2569</v>
      </c>
      <c r="E56" s="331" t="s">
        <v>2689</v>
      </c>
      <c r="F56" s="331" t="s">
        <v>2526</v>
      </c>
      <c r="G56" s="331" t="s">
        <v>2526</v>
      </c>
      <c r="H56" s="331"/>
      <c r="I56" s="195" t="s">
        <v>1172</v>
      </c>
      <c r="J56" s="332">
        <v>1878380000</v>
      </c>
      <c r="L56" s="313"/>
      <c r="M56" s="313"/>
      <c r="N56" s="313" t="b">
        <f>EXACT(VLOOKUP(Table10[[#This Row],[Entreprise]],Companies[Nom complet de l’entreprise],1,FALSE),Table10[[#This Row],[Entreprise]])</f>
        <v>1</v>
      </c>
    </row>
    <row r="57" spans="3:14" ht="15" x14ac:dyDescent="0.4">
      <c r="C57" s="331" t="s">
        <v>2582</v>
      </c>
      <c r="D57" s="331" t="s">
        <v>2568</v>
      </c>
      <c r="E57" s="331" t="s">
        <v>2710</v>
      </c>
      <c r="F57" s="331" t="s">
        <v>1468</v>
      </c>
      <c r="G57" s="331" t="s">
        <v>1468</v>
      </c>
      <c r="H57" s="331" t="s">
        <v>2627</v>
      </c>
      <c r="I57" s="195" t="s">
        <v>1172</v>
      </c>
      <c r="J57" s="332">
        <v>1841010000</v>
      </c>
      <c r="L57" s="313"/>
      <c r="M57" s="313"/>
      <c r="N57" s="313" t="b">
        <f>EXACT(VLOOKUP(Table10[[#This Row],[Entreprise]],Companies[Nom complet de l’entreprise],1,FALSE),Table10[[#This Row],[Entreprise]])</f>
        <v>1</v>
      </c>
    </row>
    <row r="58" spans="3:14" ht="15" x14ac:dyDescent="0.4">
      <c r="C58" s="331" t="s">
        <v>2587</v>
      </c>
      <c r="D58" s="331" t="s">
        <v>2568</v>
      </c>
      <c r="E58" s="331" t="s">
        <v>2704</v>
      </c>
      <c r="F58" s="331" t="s">
        <v>1468</v>
      </c>
      <c r="G58" s="331" t="s">
        <v>1468</v>
      </c>
      <c r="H58" s="331" t="s">
        <v>2648</v>
      </c>
      <c r="I58" s="195" t="s">
        <v>1172</v>
      </c>
      <c r="J58" s="332">
        <v>1781640000</v>
      </c>
      <c r="L58" s="313"/>
      <c r="M58" s="313"/>
      <c r="N58" s="313" t="b">
        <f>EXACT(VLOOKUP(Table10[[#This Row],[Entreprise]],Companies[Nom complet de l’entreprise],1,FALSE),Table10[[#This Row],[Entreprise]])</f>
        <v>1</v>
      </c>
    </row>
    <row r="59" spans="3:14" ht="15" x14ac:dyDescent="0.4">
      <c r="C59" s="331" t="s">
        <v>2578</v>
      </c>
      <c r="D59" s="331" t="s">
        <v>2568</v>
      </c>
      <c r="E59" s="331" t="s">
        <v>2720</v>
      </c>
      <c r="F59" s="331" t="s">
        <v>1468</v>
      </c>
      <c r="G59" s="331" t="s">
        <v>1468</v>
      </c>
      <c r="H59" s="331" t="s">
        <v>2808</v>
      </c>
      <c r="I59" s="195" t="s">
        <v>1172</v>
      </c>
      <c r="J59" s="332">
        <v>1712500000</v>
      </c>
      <c r="L59" s="313"/>
      <c r="M59" s="313"/>
      <c r="N59" s="313" t="b">
        <f>EXACT(VLOOKUP(Table10[[#This Row],[Entreprise]],Companies[Nom complet de l’entreprise],1,FALSE),Table10[[#This Row],[Entreprise]])</f>
        <v>1</v>
      </c>
    </row>
    <row r="60" spans="3:14" ht="15" x14ac:dyDescent="0.4">
      <c r="C60" s="331" t="s">
        <v>2584</v>
      </c>
      <c r="D60" s="331" t="s">
        <v>2569</v>
      </c>
      <c r="E60" s="331" t="s">
        <v>2689</v>
      </c>
      <c r="F60" s="331" t="s">
        <v>2526</v>
      </c>
      <c r="G60" s="331" t="s">
        <v>2526</v>
      </c>
      <c r="H60" s="331"/>
      <c r="I60" s="195" t="s">
        <v>1172</v>
      </c>
      <c r="J60" s="332">
        <v>1657380000</v>
      </c>
      <c r="L60" s="313"/>
      <c r="M60" s="313"/>
      <c r="N60" s="313" t="b">
        <f>EXACT(VLOOKUP(Table10[[#This Row],[Entreprise]],Companies[Nom complet de l’entreprise],1,FALSE),Table10[[#This Row],[Entreprise]])</f>
        <v>1</v>
      </c>
    </row>
    <row r="61" spans="3:14" ht="15" x14ac:dyDescent="0.4">
      <c r="C61" s="331" t="s">
        <v>2585</v>
      </c>
      <c r="D61" s="331" t="s">
        <v>2570</v>
      </c>
      <c r="E61" s="331" t="s">
        <v>2693</v>
      </c>
      <c r="F61" s="331" t="s">
        <v>2526</v>
      </c>
      <c r="G61" s="331" t="s">
        <v>2526</v>
      </c>
      <c r="H61" s="331"/>
      <c r="I61" s="195" t="s">
        <v>1172</v>
      </c>
      <c r="J61" s="332">
        <v>1642360000</v>
      </c>
      <c r="L61" s="313"/>
      <c r="M61" s="313"/>
      <c r="N61" s="313" t="b">
        <f>EXACT(VLOOKUP(Table10[[#This Row],[Entreprise]],Companies[Nom complet de l’entreprise],1,FALSE),Table10[[#This Row],[Entreprise]])</f>
        <v>1</v>
      </c>
    </row>
    <row r="62" spans="3:14" ht="15" x14ac:dyDescent="0.4">
      <c r="C62" s="331" t="s">
        <v>2577</v>
      </c>
      <c r="D62" s="331" t="s">
        <v>2570</v>
      </c>
      <c r="E62" s="331" t="s">
        <v>2701</v>
      </c>
      <c r="F62" s="331" t="s">
        <v>2526</v>
      </c>
      <c r="G62" s="331" t="s">
        <v>2526</v>
      </c>
      <c r="H62" s="331"/>
      <c r="I62" s="195" t="s">
        <v>1172</v>
      </c>
      <c r="J62" s="332">
        <v>1629170000</v>
      </c>
      <c r="L62" s="313"/>
      <c r="M62" s="313"/>
      <c r="N62" s="313" t="b">
        <f>EXACT(VLOOKUP(Table10[[#This Row],[Entreprise]],Companies[Nom complet de l’entreprise],1,FALSE),Table10[[#This Row],[Entreprise]])</f>
        <v>1</v>
      </c>
    </row>
    <row r="63" spans="3:14" ht="15" x14ac:dyDescent="0.4">
      <c r="C63" s="331" t="s">
        <v>2589</v>
      </c>
      <c r="D63" s="331" t="s">
        <v>2568</v>
      </c>
      <c r="E63" s="331" t="s">
        <v>2710</v>
      </c>
      <c r="F63" s="331" t="s">
        <v>1468</v>
      </c>
      <c r="G63" s="331" t="s">
        <v>1468</v>
      </c>
      <c r="H63" s="331" t="s">
        <v>2632</v>
      </c>
      <c r="I63" s="195" t="s">
        <v>1172</v>
      </c>
      <c r="J63" s="332">
        <v>1590820000</v>
      </c>
      <c r="L63" s="313"/>
      <c r="M63" s="313"/>
      <c r="N63" s="313" t="b">
        <f>EXACT(VLOOKUP(Table10[[#This Row],[Entreprise]],Companies[Nom complet de l’entreprise],1,FALSE),Table10[[#This Row],[Entreprise]])</f>
        <v>1</v>
      </c>
    </row>
    <row r="64" spans="3:14" ht="15" x14ac:dyDescent="0.4">
      <c r="C64" s="331" t="s">
        <v>2582</v>
      </c>
      <c r="D64" s="331" t="s">
        <v>2570</v>
      </c>
      <c r="E64" s="331" t="s">
        <v>2721</v>
      </c>
      <c r="F64" s="331" t="s">
        <v>2526</v>
      </c>
      <c r="G64" s="331" t="s">
        <v>2526</v>
      </c>
      <c r="H64" s="331"/>
      <c r="I64" s="195" t="s">
        <v>1172</v>
      </c>
      <c r="J64" s="332">
        <v>1560680000</v>
      </c>
      <c r="L64" s="313"/>
      <c r="M64" s="313"/>
      <c r="N64" s="313" t="b">
        <f>EXACT(VLOOKUP(Table10[[#This Row],[Entreprise]],Companies[Nom complet de l’entreprise],1,FALSE),Table10[[#This Row],[Entreprise]])</f>
        <v>1</v>
      </c>
    </row>
    <row r="65" spans="3:14" ht="15" x14ac:dyDescent="0.4">
      <c r="C65" s="331" t="s">
        <v>2582</v>
      </c>
      <c r="D65" s="331" t="s">
        <v>2732</v>
      </c>
      <c r="E65" s="331" t="s">
        <v>2713</v>
      </c>
      <c r="F65" s="331" t="s">
        <v>1468</v>
      </c>
      <c r="G65" s="331" t="s">
        <v>1468</v>
      </c>
      <c r="H65" s="331" t="s">
        <v>2627</v>
      </c>
      <c r="I65" s="195" t="s">
        <v>1172</v>
      </c>
      <c r="J65" s="332">
        <v>1516600000</v>
      </c>
      <c r="L65" s="313"/>
      <c r="M65" s="313"/>
      <c r="N65" s="313" t="b">
        <f>EXACT(VLOOKUP(Table10[[#This Row],[Entreprise]],Companies[Nom complet de l’entreprise],1,FALSE),Table10[[#This Row],[Entreprise]])</f>
        <v>1</v>
      </c>
    </row>
    <row r="66" spans="3:14" ht="15" x14ac:dyDescent="0.4">
      <c r="C66" s="331" t="s">
        <v>2577</v>
      </c>
      <c r="D66" s="331" t="s">
        <v>2568</v>
      </c>
      <c r="E66" s="331" t="s">
        <v>2720</v>
      </c>
      <c r="F66" s="331" t="s">
        <v>1468</v>
      </c>
      <c r="G66" s="331" t="s">
        <v>1468</v>
      </c>
      <c r="H66" s="331" t="s">
        <v>2735</v>
      </c>
      <c r="I66" s="195" t="s">
        <v>1172</v>
      </c>
      <c r="J66" s="332">
        <v>1503000000</v>
      </c>
      <c r="L66" s="313"/>
      <c r="M66" s="313"/>
      <c r="N66" s="313" t="b">
        <f>EXACT(VLOOKUP(Table10[[#This Row],[Entreprise]],Companies[Nom complet de l’entreprise],1,FALSE),Table10[[#This Row],[Entreprise]])</f>
        <v>1</v>
      </c>
    </row>
    <row r="67" spans="3:14" ht="15" x14ac:dyDescent="0.4">
      <c r="C67" s="331" t="s">
        <v>2583</v>
      </c>
      <c r="D67" s="331" t="s">
        <v>2570</v>
      </c>
      <c r="E67" s="331" t="s">
        <v>2693</v>
      </c>
      <c r="F67" s="331" t="s">
        <v>2526</v>
      </c>
      <c r="G67" s="331" t="s">
        <v>2526</v>
      </c>
      <c r="H67" s="331"/>
      <c r="I67" s="195" t="s">
        <v>1172</v>
      </c>
      <c r="J67" s="332">
        <v>1491220000</v>
      </c>
      <c r="L67" s="313"/>
      <c r="M67" s="313"/>
      <c r="N67" s="313" t="b">
        <f>EXACT(VLOOKUP(Table10[[#This Row],[Entreprise]],Companies[Nom complet de l’entreprise],1,FALSE),Table10[[#This Row],[Entreprise]])</f>
        <v>1</v>
      </c>
    </row>
    <row r="68" spans="3:14" ht="15" x14ac:dyDescent="0.4">
      <c r="C68" s="331" t="s">
        <v>2583</v>
      </c>
      <c r="D68" s="331" t="s">
        <v>2569</v>
      </c>
      <c r="E68" s="331" t="s">
        <v>2689</v>
      </c>
      <c r="F68" s="331" t="s">
        <v>2526</v>
      </c>
      <c r="G68" s="331" t="s">
        <v>2526</v>
      </c>
      <c r="H68" s="331"/>
      <c r="I68" s="195" t="s">
        <v>1172</v>
      </c>
      <c r="J68" s="332">
        <v>1472730000</v>
      </c>
      <c r="L68" s="313"/>
      <c r="M68" s="313"/>
      <c r="N68" s="313" t="b">
        <f>EXACT(VLOOKUP(Table10[[#This Row],[Entreprise]],Companies[Nom complet de l’entreprise],1,FALSE),Table10[[#This Row],[Entreprise]])</f>
        <v>1</v>
      </c>
    </row>
    <row r="69" spans="3:14" ht="15" x14ac:dyDescent="0.4">
      <c r="C69" s="331" t="s">
        <v>2583</v>
      </c>
      <c r="D69" s="331" t="s">
        <v>2568</v>
      </c>
      <c r="E69" s="331" t="s">
        <v>2710</v>
      </c>
      <c r="F69" s="331" t="s">
        <v>1468</v>
      </c>
      <c r="G69" s="331" t="s">
        <v>1468</v>
      </c>
      <c r="H69" s="331" t="s">
        <v>2639</v>
      </c>
      <c r="I69" s="195" t="s">
        <v>1172</v>
      </c>
      <c r="J69" s="332">
        <v>1424070000</v>
      </c>
      <c r="L69" s="313"/>
      <c r="M69" s="313"/>
      <c r="N69" s="313" t="b">
        <f>EXACT(VLOOKUP(Table10[[#This Row],[Entreprise]],Companies[Nom complet de l’entreprise],1,FALSE),Table10[[#This Row],[Entreprise]])</f>
        <v>1</v>
      </c>
    </row>
    <row r="70" spans="3:14" ht="15" x14ac:dyDescent="0.4">
      <c r="C70" s="331" t="s">
        <v>2592</v>
      </c>
      <c r="D70" s="331" t="s">
        <v>2568</v>
      </c>
      <c r="E70" s="331" t="s">
        <v>2704</v>
      </c>
      <c r="F70" s="331" t="s">
        <v>1468</v>
      </c>
      <c r="G70" s="331" t="s">
        <v>1468</v>
      </c>
      <c r="H70" s="331" t="s">
        <v>2641</v>
      </c>
      <c r="I70" s="195" t="s">
        <v>1172</v>
      </c>
      <c r="J70" s="332">
        <v>1419620000</v>
      </c>
      <c r="L70" s="313"/>
      <c r="M70" s="313"/>
      <c r="N70" s="313" t="b">
        <f>EXACT(VLOOKUP(Table10[[#This Row],[Entreprise]],Companies[Nom complet de l’entreprise],1,FALSE),Table10[[#This Row],[Entreprise]])</f>
        <v>1</v>
      </c>
    </row>
    <row r="71" spans="3:14" ht="15" x14ac:dyDescent="0.4">
      <c r="C71" s="331" t="s">
        <v>2579</v>
      </c>
      <c r="D71" s="331" t="s">
        <v>2807</v>
      </c>
      <c r="E71" s="331" t="s">
        <v>2724</v>
      </c>
      <c r="F71" s="331" t="s">
        <v>2526</v>
      </c>
      <c r="G71" s="331" t="s">
        <v>2526</v>
      </c>
      <c r="H71" s="331"/>
      <c r="I71" s="195" t="s">
        <v>1172</v>
      </c>
      <c r="J71" s="332">
        <v>1416380000</v>
      </c>
      <c r="L71" s="313"/>
      <c r="M71" s="313"/>
      <c r="N71" s="313" t="b">
        <f>EXACT(VLOOKUP(Table10[[#This Row],[Entreprise]],Companies[Nom complet de l’entreprise],1,FALSE),Table10[[#This Row],[Entreprise]])</f>
        <v>1</v>
      </c>
    </row>
    <row r="72" spans="3:14" ht="15" x14ac:dyDescent="0.4">
      <c r="C72" s="331" t="s">
        <v>2579</v>
      </c>
      <c r="D72" s="331" t="s">
        <v>2570</v>
      </c>
      <c r="E72" s="331" t="s">
        <v>2694</v>
      </c>
      <c r="F72" s="331" t="s">
        <v>2526</v>
      </c>
      <c r="G72" s="331" t="s">
        <v>2526</v>
      </c>
      <c r="H72" s="331"/>
      <c r="I72" s="195" t="s">
        <v>1172</v>
      </c>
      <c r="J72" s="332">
        <v>1393070000</v>
      </c>
      <c r="L72" s="313"/>
      <c r="M72" s="313"/>
      <c r="N72" s="313" t="b">
        <f>EXACT(VLOOKUP(Table10[[#This Row],[Entreprise]],Companies[Nom complet de l’entreprise],1,FALSE),Table10[[#This Row],[Entreprise]])</f>
        <v>1</v>
      </c>
    </row>
    <row r="73" spans="3:14" ht="15" x14ac:dyDescent="0.4">
      <c r="C73" s="331" t="s">
        <v>2591</v>
      </c>
      <c r="D73" s="331" t="s">
        <v>2570</v>
      </c>
      <c r="E73" s="331" t="s">
        <v>2694</v>
      </c>
      <c r="F73" s="331" t="s">
        <v>2526</v>
      </c>
      <c r="G73" s="331" t="s">
        <v>2526</v>
      </c>
      <c r="H73" s="331"/>
      <c r="I73" s="195" t="s">
        <v>1172</v>
      </c>
      <c r="J73" s="332">
        <v>1388510000</v>
      </c>
      <c r="L73" s="313"/>
      <c r="M73" s="313"/>
      <c r="N73" s="313" t="b">
        <f>EXACT(VLOOKUP(Table10[[#This Row],[Entreprise]],Companies[Nom complet de l’entreprise],1,FALSE),Table10[[#This Row],[Entreprise]])</f>
        <v>1</v>
      </c>
    </row>
    <row r="74" spans="3:14" ht="15" x14ac:dyDescent="0.4">
      <c r="C74" s="331" t="s">
        <v>2590</v>
      </c>
      <c r="D74" s="331" t="s">
        <v>2570</v>
      </c>
      <c r="E74" s="331" t="s">
        <v>2693</v>
      </c>
      <c r="F74" s="331" t="s">
        <v>2526</v>
      </c>
      <c r="G74" s="331" t="s">
        <v>2526</v>
      </c>
      <c r="H74" s="331"/>
      <c r="I74" s="195" t="s">
        <v>1172</v>
      </c>
      <c r="J74" s="332">
        <v>1337200000</v>
      </c>
      <c r="L74" s="313"/>
      <c r="M74" s="313"/>
      <c r="N74" s="313" t="b">
        <f>EXACT(VLOOKUP(Table10[[#This Row],[Entreprise]],Companies[Nom complet de l’entreprise],1,FALSE),Table10[[#This Row],[Entreprise]])</f>
        <v>1</v>
      </c>
    </row>
    <row r="75" spans="3:14" ht="15" x14ac:dyDescent="0.4">
      <c r="C75" s="331" t="s">
        <v>2577</v>
      </c>
      <c r="D75" s="331" t="s">
        <v>2570</v>
      </c>
      <c r="E75" s="331" t="s">
        <v>2697</v>
      </c>
      <c r="F75" s="331" t="s">
        <v>2526</v>
      </c>
      <c r="G75" s="331" t="s">
        <v>2526</v>
      </c>
      <c r="H75" s="331"/>
      <c r="I75" s="195" t="s">
        <v>1172</v>
      </c>
      <c r="J75" s="332">
        <v>1303560000</v>
      </c>
      <c r="L75" s="313"/>
      <c r="M75" s="313"/>
      <c r="N75" s="313" t="b">
        <f>EXACT(VLOOKUP(Table10[[#This Row],[Entreprise]],Companies[Nom complet de l’entreprise],1,FALSE),Table10[[#This Row],[Entreprise]])</f>
        <v>1</v>
      </c>
    </row>
    <row r="76" spans="3:14" ht="15" x14ac:dyDescent="0.4">
      <c r="C76" s="331" t="s">
        <v>2584</v>
      </c>
      <c r="D76" s="331" t="s">
        <v>2570</v>
      </c>
      <c r="E76" s="331" t="s">
        <v>2693</v>
      </c>
      <c r="F76" s="331" t="s">
        <v>2526</v>
      </c>
      <c r="G76" s="331" t="s">
        <v>2526</v>
      </c>
      <c r="H76" s="331"/>
      <c r="I76" s="195" t="s">
        <v>1172</v>
      </c>
      <c r="J76" s="332">
        <v>1286410000</v>
      </c>
      <c r="L76" s="313"/>
      <c r="M76" s="313"/>
      <c r="N76" s="313" t="b">
        <f>EXACT(VLOOKUP(Table10[[#This Row],[Entreprise]],Companies[Nom complet de l’entreprise],1,FALSE),Table10[[#This Row],[Entreprise]])</f>
        <v>1</v>
      </c>
    </row>
    <row r="77" spans="3:14" ht="15" x14ac:dyDescent="0.4">
      <c r="C77" s="331" t="s">
        <v>2585</v>
      </c>
      <c r="D77" s="331" t="s">
        <v>2569</v>
      </c>
      <c r="E77" s="331" t="s">
        <v>2689</v>
      </c>
      <c r="F77" s="331" t="s">
        <v>2526</v>
      </c>
      <c r="G77" s="331" t="s">
        <v>2526</v>
      </c>
      <c r="H77" s="331"/>
      <c r="I77" s="195" t="s">
        <v>1172</v>
      </c>
      <c r="J77" s="332">
        <v>1240780000</v>
      </c>
      <c r="L77" s="313"/>
      <c r="M77" s="313"/>
      <c r="N77" s="313" t="b">
        <f>EXACT(VLOOKUP(Table10[[#This Row],[Entreprise]],Companies[Nom complet de l’entreprise],1,FALSE),Table10[[#This Row],[Entreprise]])</f>
        <v>1</v>
      </c>
    </row>
    <row r="78" spans="3:14" ht="15" x14ac:dyDescent="0.4">
      <c r="C78" s="331" t="s">
        <v>2578</v>
      </c>
      <c r="D78" s="331" t="s">
        <v>2570</v>
      </c>
      <c r="E78" s="331" t="s">
        <v>2701</v>
      </c>
      <c r="F78" s="331" t="s">
        <v>2526</v>
      </c>
      <c r="G78" s="331" t="s">
        <v>2526</v>
      </c>
      <c r="H78" s="331"/>
      <c r="I78" s="195" t="s">
        <v>1172</v>
      </c>
      <c r="J78" s="332">
        <v>1176910000</v>
      </c>
      <c r="L78" s="313"/>
      <c r="M78" s="313"/>
      <c r="N78" s="313" t="b">
        <f>EXACT(VLOOKUP(Table10[[#This Row],[Entreprise]],Companies[Nom complet de l’entreprise],1,FALSE),Table10[[#This Row],[Entreprise]])</f>
        <v>1</v>
      </c>
    </row>
    <row r="79" spans="3:14" ht="15" x14ac:dyDescent="0.4">
      <c r="C79" s="331" t="s">
        <v>2587</v>
      </c>
      <c r="D79" s="331" t="s">
        <v>2569</v>
      </c>
      <c r="E79" s="331" t="s">
        <v>2689</v>
      </c>
      <c r="F79" s="331" t="s">
        <v>2526</v>
      </c>
      <c r="G79" s="331" t="s">
        <v>2526</v>
      </c>
      <c r="H79" s="331"/>
      <c r="I79" s="195" t="s">
        <v>1172</v>
      </c>
      <c r="J79" s="332">
        <v>1089970000</v>
      </c>
      <c r="L79" s="313"/>
      <c r="M79" s="313"/>
      <c r="N79" s="313" t="b">
        <f>EXACT(VLOOKUP(Table10[[#This Row],[Entreprise]],Companies[Nom complet de l’entreprise],1,FALSE),Table10[[#This Row],[Entreprise]])</f>
        <v>1</v>
      </c>
    </row>
    <row r="80" spans="3:14" ht="15" x14ac:dyDescent="0.4">
      <c r="C80" s="331" t="s">
        <v>2584</v>
      </c>
      <c r="D80" s="331" t="s">
        <v>2568</v>
      </c>
      <c r="E80" s="331" t="s">
        <v>2705</v>
      </c>
      <c r="F80" s="331" t="s">
        <v>1468</v>
      </c>
      <c r="G80" s="331" t="s">
        <v>1468</v>
      </c>
      <c r="H80" s="331" t="s">
        <v>2629</v>
      </c>
      <c r="I80" s="195" t="s">
        <v>1172</v>
      </c>
      <c r="J80" s="332">
        <v>1040170000.0000001</v>
      </c>
      <c r="L80" s="313"/>
      <c r="M80" s="313"/>
      <c r="N80" s="313" t="b">
        <f>EXACT(VLOOKUP(Table10[[#This Row],[Entreprise]],Companies[Nom complet de l’entreprise],1,FALSE),Table10[[#This Row],[Entreprise]])</f>
        <v>1</v>
      </c>
    </row>
    <row r="81" spans="2:14" ht="15" x14ac:dyDescent="0.4">
      <c r="C81" s="331" t="s">
        <v>2591</v>
      </c>
      <c r="D81" s="331" t="s">
        <v>2568</v>
      </c>
      <c r="E81" s="331" t="s">
        <v>2710</v>
      </c>
      <c r="F81" s="331" t="s">
        <v>1468</v>
      </c>
      <c r="G81" s="331" t="s">
        <v>1468</v>
      </c>
      <c r="H81" s="331" t="s">
        <v>2642</v>
      </c>
      <c r="I81" s="195" t="s">
        <v>1172</v>
      </c>
      <c r="J81" s="332">
        <v>986960000</v>
      </c>
      <c r="L81" s="313"/>
      <c r="M81" s="313"/>
      <c r="N81" s="313" t="b">
        <f>EXACT(VLOOKUP(Table10[[#This Row],[Entreprise]],Companies[Nom complet de l’entreprise],1,FALSE),Table10[[#This Row],[Entreprise]])</f>
        <v>1</v>
      </c>
    </row>
    <row r="82" spans="2:14" ht="15" x14ac:dyDescent="0.4">
      <c r="C82" s="331" t="s">
        <v>2589</v>
      </c>
      <c r="D82" s="331" t="s">
        <v>2568</v>
      </c>
      <c r="E82" s="331" t="s">
        <v>2720</v>
      </c>
      <c r="F82" s="331" t="s">
        <v>1468</v>
      </c>
      <c r="G82" s="331" t="s">
        <v>1468</v>
      </c>
      <c r="H82" s="331" t="s">
        <v>2632</v>
      </c>
      <c r="I82" s="195" t="s">
        <v>1172</v>
      </c>
      <c r="J82" s="332">
        <v>890800000</v>
      </c>
      <c r="L82" s="313"/>
      <c r="M82" s="313"/>
      <c r="N82" s="313" t="b">
        <f>EXACT(VLOOKUP(Table10[[#This Row],[Entreprise]],Companies[Nom complet de l’entreprise],1,FALSE),Table10[[#This Row],[Entreprise]])</f>
        <v>1</v>
      </c>
    </row>
    <row r="83" spans="2:14" ht="15" x14ac:dyDescent="0.4">
      <c r="C83" s="331" t="s">
        <v>2583</v>
      </c>
      <c r="D83" s="331" t="s">
        <v>2570</v>
      </c>
      <c r="E83" s="331" t="s">
        <v>2694</v>
      </c>
      <c r="F83" s="331" t="s">
        <v>2526</v>
      </c>
      <c r="G83" s="331" t="s">
        <v>2526</v>
      </c>
      <c r="H83" s="331"/>
      <c r="I83" s="195" t="s">
        <v>1172</v>
      </c>
      <c r="J83" s="332">
        <v>871810000</v>
      </c>
      <c r="L83" s="313"/>
      <c r="M83" s="313"/>
      <c r="N83" s="313" t="b">
        <f>EXACT(VLOOKUP(Table10[[#This Row],[Entreprise]],Companies[Nom complet de l’entreprise],1,FALSE),Table10[[#This Row],[Entreprise]])</f>
        <v>1</v>
      </c>
    </row>
    <row r="84" spans="2:14" ht="15" x14ac:dyDescent="0.4">
      <c r="C84" s="331" t="s">
        <v>2587</v>
      </c>
      <c r="D84" s="331" t="s">
        <v>2570</v>
      </c>
      <c r="E84" s="331" t="s">
        <v>2694</v>
      </c>
      <c r="F84" s="331" t="s">
        <v>2526</v>
      </c>
      <c r="G84" s="331" t="s">
        <v>2526</v>
      </c>
      <c r="H84" s="331"/>
      <c r="I84" s="195" t="s">
        <v>1172</v>
      </c>
      <c r="J84" s="332">
        <v>740620000</v>
      </c>
      <c r="L84" s="313"/>
      <c r="M84" s="313"/>
      <c r="N84" s="313" t="b">
        <f>EXACT(VLOOKUP(Table10[[#This Row],[Entreprise]],Companies[Nom complet de l’entreprise],1,FALSE),Table10[[#This Row],[Entreprise]])</f>
        <v>1</v>
      </c>
    </row>
    <row r="85" spans="2:14" ht="15" x14ac:dyDescent="0.4">
      <c r="C85" s="331" t="s">
        <v>2577</v>
      </c>
      <c r="D85" s="331" t="s">
        <v>2570</v>
      </c>
      <c r="E85" s="331" t="s">
        <v>2721</v>
      </c>
      <c r="F85" s="331" t="s">
        <v>2526</v>
      </c>
      <c r="G85" s="331" t="s">
        <v>2526</v>
      </c>
      <c r="H85" s="331"/>
      <c r="I85" s="195" t="s">
        <v>1172</v>
      </c>
      <c r="J85" s="332">
        <v>732990000</v>
      </c>
      <c r="L85" s="313"/>
      <c r="M85" s="313"/>
      <c r="N85" s="313" t="b">
        <f>EXACT(VLOOKUP(Table10[[#This Row],[Entreprise]],Companies[Nom complet de l’entreprise],1,FALSE),Table10[[#This Row],[Entreprise]])</f>
        <v>1</v>
      </c>
    </row>
    <row r="86" spans="2:14" ht="15" x14ac:dyDescent="0.4">
      <c r="C86" s="331" t="s">
        <v>2584</v>
      </c>
      <c r="D86" s="331" t="s">
        <v>2570</v>
      </c>
      <c r="E86" s="331" t="s">
        <v>2721</v>
      </c>
      <c r="F86" s="331" t="s">
        <v>2526</v>
      </c>
      <c r="G86" s="331" t="s">
        <v>2526</v>
      </c>
      <c r="H86" s="331"/>
      <c r="I86" s="195" t="s">
        <v>1172</v>
      </c>
      <c r="J86" s="332">
        <v>726570000</v>
      </c>
      <c r="L86" s="313"/>
      <c r="M86" s="313"/>
      <c r="N86" s="313" t="b">
        <f>EXACT(VLOOKUP(Table10[[#This Row],[Entreprise]],Companies[Nom complet de l’entreprise],1,FALSE),Table10[[#This Row],[Entreprise]])</f>
        <v>1</v>
      </c>
    </row>
    <row r="87" spans="2:14" ht="15" x14ac:dyDescent="0.4">
      <c r="C87" s="331" t="s">
        <v>2581</v>
      </c>
      <c r="D87" s="331" t="s">
        <v>2568</v>
      </c>
      <c r="E87" s="331" t="s">
        <v>2705</v>
      </c>
      <c r="F87" s="331" t="s">
        <v>1468</v>
      </c>
      <c r="G87" s="331" t="s">
        <v>1468</v>
      </c>
      <c r="H87" s="331" t="s">
        <v>2638</v>
      </c>
      <c r="I87" s="195" t="s">
        <v>1172</v>
      </c>
      <c r="J87" s="332">
        <v>656250000</v>
      </c>
      <c r="L87" s="313"/>
      <c r="M87" s="313"/>
      <c r="N87" s="313" t="b">
        <f>EXACT(VLOOKUP(Table10[[#This Row],[Entreprise]],Companies[Nom complet de l’entreprise],1,FALSE),Table10[[#This Row],[Entreprise]])</f>
        <v>1</v>
      </c>
    </row>
    <row r="88" spans="2:14" ht="15" x14ac:dyDescent="0.4">
      <c r="C88" s="331" t="s">
        <v>2588</v>
      </c>
      <c r="D88" s="331" t="s">
        <v>2570</v>
      </c>
      <c r="E88" s="331" t="s">
        <v>2693</v>
      </c>
      <c r="F88" s="331" t="s">
        <v>2526</v>
      </c>
      <c r="G88" s="331" t="s">
        <v>2526</v>
      </c>
      <c r="H88" s="331"/>
      <c r="I88" s="195" t="s">
        <v>1172</v>
      </c>
      <c r="J88" s="332">
        <v>646960000</v>
      </c>
      <c r="L88" s="313"/>
      <c r="M88" s="313"/>
      <c r="N88" s="313" t="b">
        <f>EXACT(VLOOKUP(Table10[[#This Row],[Entreprise]],Companies[Nom complet de l’entreprise],1,FALSE),Table10[[#This Row],[Entreprise]])</f>
        <v>1</v>
      </c>
    </row>
    <row r="89" spans="2:14" ht="15" x14ac:dyDescent="0.4">
      <c r="C89" s="331" t="s">
        <v>2584</v>
      </c>
      <c r="D89" s="331" t="s">
        <v>2568</v>
      </c>
      <c r="E89" s="331" t="s">
        <v>2710</v>
      </c>
      <c r="F89" s="331" t="s">
        <v>1468</v>
      </c>
      <c r="G89" s="331" t="s">
        <v>1468</v>
      </c>
      <c r="H89" s="331" t="s">
        <v>2629</v>
      </c>
      <c r="I89" s="195" t="s">
        <v>1172</v>
      </c>
      <c r="J89" s="332">
        <v>633860000</v>
      </c>
      <c r="L89" s="313"/>
      <c r="M89" s="313"/>
      <c r="N89" s="313" t="b">
        <f>EXACT(VLOOKUP(Table10[[#This Row],[Entreprise]],Companies[Nom complet de l’entreprise],1,FALSE),Table10[[#This Row],[Entreprise]])</f>
        <v>1</v>
      </c>
    </row>
    <row r="90" spans="2:14" ht="15" x14ac:dyDescent="0.4">
      <c r="C90" s="331" t="s">
        <v>2585</v>
      </c>
      <c r="D90" s="331" t="s">
        <v>2570</v>
      </c>
      <c r="E90" s="331" t="s">
        <v>2694</v>
      </c>
      <c r="F90" s="331" t="s">
        <v>2526</v>
      </c>
      <c r="G90" s="331" t="s">
        <v>2526</v>
      </c>
      <c r="H90" s="331"/>
      <c r="I90" s="195" t="s">
        <v>1172</v>
      </c>
      <c r="J90" s="332">
        <v>630920000</v>
      </c>
      <c r="L90" s="313"/>
      <c r="M90" s="313"/>
      <c r="N90" s="313" t="b">
        <f>EXACT(VLOOKUP(Table10[[#This Row],[Entreprise]],Companies[Nom complet de l’entreprise],1,FALSE),Table10[[#This Row],[Entreprise]])</f>
        <v>1</v>
      </c>
    </row>
    <row r="91" spans="2:14" ht="15" x14ac:dyDescent="0.4">
      <c r="C91" s="331" t="s">
        <v>2590</v>
      </c>
      <c r="D91" s="331" t="s">
        <v>2568</v>
      </c>
      <c r="E91" s="331" t="s">
        <v>2710</v>
      </c>
      <c r="F91" s="331" t="s">
        <v>1468</v>
      </c>
      <c r="G91" s="331" t="s">
        <v>1468</v>
      </c>
      <c r="H91" s="331" t="s">
        <v>2643</v>
      </c>
      <c r="I91" s="195" t="s">
        <v>1172</v>
      </c>
      <c r="J91" s="332">
        <v>612000000</v>
      </c>
      <c r="L91" s="313"/>
      <c r="M91" s="313"/>
      <c r="N91" s="313" t="b">
        <f>EXACT(VLOOKUP(Table10[[#This Row],[Entreprise]],Companies[Nom complet de l’entreprise],1,FALSE),Table10[[#This Row],[Entreprise]])</f>
        <v>1</v>
      </c>
    </row>
    <row r="92" spans="2:14" ht="15" x14ac:dyDescent="0.4">
      <c r="B92" s="195" t="str">
        <f>VLOOKUP(C92,Companies[],3,FALSE)</f>
        <v>00030276N</v>
      </c>
      <c r="C92" s="331" t="s">
        <v>2578</v>
      </c>
      <c r="D92" s="331" t="s">
        <v>2570</v>
      </c>
      <c r="E92" s="331" t="s">
        <v>2694</v>
      </c>
      <c r="F92" s="331" t="s">
        <v>2526</v>
      </c>
      <c r="G92" s="331" t="s">
        <v>2526</v>
      </c>
      <c r="H92" s="331"/>
      <c r="I92" s="195" t="s">
        <v>1172</v>
      </c>
      <c r="J92" s="332">
        <v>611990000</v>
      </c>
      <c r="L92" s="313"/>
      <c r="M92" s="313"/>
      <c r="N92" s="313" t="b">
        <f>EXACT(VLOOKUP(Table10[[#This Row],[Entreprise]],Companies[Nom complet de l’entreprise],1,FALSE),Table10[[#This Row],[Entreprise]])</f>
        <v>1</v>
      </c>
    </row>
    <row r="93" spans="2:14" ht="15" x14ac:dyDescent="0.4">
      <c r="B93" s="195" t="str">
        <f>VLOOKUP(C93,Companies[],3,FALSE)</f>
        <v>00030276N</v>
      </c>
      <c r="C93" s="331" t="s">
        <v>2578</v>
      </c>
      <c r="D93" s="331" t="s">
        <v>2570</v>
      </c>
      <c r="E93" s="331" t="s">
        <v>2697</v>
      </c>
      <c r="F93" s="331" t="s">
        <v>2526</v>
      </c>
      <c r="G93" s="331" t="s">
        <v>2526</v>
      </c>
      <c r="H93" s="331"/>
      <c r="I93" s="195" t="s">
        <v>1172</v>
      </c>
      <c r="J93" s="332">
        <v>597460000</v>
      </c>
      <c r="L93" s="313"/>
      <c r="M93" s="313"/>
      <c r="N93" s="313" t="b">
        <f>EXACT(VLOOKUP(Table10[[#This Row],[Entreprise]],Companies[Nom complet de l’entreprise],1,FALSE),Table10[[#This Row],[Entreprise]])</f>
        <v>1</v>
      </c>
    </row>
    <row r="94" spans="2:14" ht="15" x14ac:dyDescent="0.4">
      <c r="C94" s="331" t="s">
        <v>2589</v>
      </c>
      <c r="D94" s="331" t="s">
        <v>2570</v>
      </c>
      <c r="E94" s="331" t="s">
        <v>2721</v>
      </c>
      <c r="F94" s="331" t="s">
        <v>2526</v>
      </c>
      <c r="G94" s="331" t="s">
        <v>2526</v>
      </c>
      <c r="H94" s="331"/>
      <c r="I94" s="195" t="s">
        <v>1172</v>
      </c>
      <c r="J94" s="332">
        <v>591460000</v>
      </c>
      <c r="L94" s="313"/>
      <c r="M94" s="313"/>
      <c r="N94" s="313" t="b">
        <f>EXACT(VLOOKUP(Table10[[#This Row],[Entreprise]],Companies[Nom complet de l’entreprise],1,FALSE),Table10[[#This Row],[Entreprise]])</f>
        <v>1</v>
      </c>
    </row>
    <row r="95" spans="2:14" ht="15" x14ac:dyDescent="0.4">
      <c r="C95" s="331" t="s">
        <v>2582</v>
      </c>
      <c r="D95" s="331" t="s">
        <v>2568</v>
      </c>
      <c r="E95" s="331" t="s">
        <v>2720</v>
      </c>
      <c r="F95" s="331" t="s">
        <v>1468</v>
      </c>
      <c r="G95" s="331" t="s">
        <v>1468</v>
      </c>
      <c r="H95" s="331" t="s">
        <v>2627</v>
      </c>
      <c r="I95" s="195" t="s">
        <v>1172</v>
      </c>
      <c r="J95" s="332">
        <v>550140000</v>
      </c>
      <c r="L95" s="313"/>
      <c r="M95" s="313"/>
      <c r="N95" s="313" t="b">
        <f>EXACT(VLOOKUP(Table10[[#This Row],[Entreprise]],Companies[Nom complet de l’entreprise],1,FALSE),Table10[[#This Row],[Entreprise]])</f>
        <v>1</v>
      </c>
    </row>
    <row r="96" spans="2:14" ht="15" x14ac:dyDescent="0.4">
      <c r="C96" s="331" t="s">
        <v>2582</v>
      </c>
      <c r="D96" s="331" t="s">
        <v>2570</v>
      </c>
      <c r="E96" s="331" t="s">
        <v>2694</v>
      </c>
      <c r="F96" s="331" t="s">
        <v>2526</v>
      </c>
      <c r="G96" s="331" t="s">
        <v>2526</v>
      </c>
      <c r="H96" s="331"/>
      <c r="I96" s="195" t="s">
        <v>1172</v>
      </c>
      <c r="J96" s="332">
        <v>527559999.99999994</v>
      </c>
      <c r="L96" s="313"/>
      <c r="M96" s="313"/>
      <c r="N96" s="313" t="b">
        <f>EXACT(VLOOKUP(Table10[[#This Row],[Entreprise]],Companies[Nom complet de l’entreprise],1,FALSE),Table10[[#This Row],[Entreprise]])</f>
        <v>1</v>
      </c>
    </row>
    <row r="97" spans="2:14" ht="15" x14ac:dyDescent="0.4">
      <c r="C97" s="331" t="s">
        <v>2578</v>
      </c>
      <c r="D97" s="331" t="s">
        <v>2568</v>
      </c>
      <c r="E97" s="331" t="s">
        <v>2705</v>
      </c>
      <c r="F97" s="331" t="s">
        <v>1468</v>
      </c>
      <c r="G97" s="331" t="s">
        <v>1468</v>
      </c>
      <c r="H97" s="331" t="s">
        <v>2808</v>
      </c>
      <c r="I97" s="195" t="s">
        <v>1172</v>
      </c>
      <c r="J97" s="332">
        <v>490500000</v>
      </c>
      <c r="L97" s="313"/>
      <c r="M97" s="313"/>
      <c r="N97" s="313" t="b">
        <f>EXACT(VLOOKUP(Table10[[#This Row],[Entreprise]],Companies[Nom complet de l’entreprise],1,FALSE),Table10[[#This Row],[Entreprise]])</f>
        <v>1</v>
      </c>
    </row>
    <row r="98" spans="2:14" ht="15" x14ac:dyDescent="0.4">
      <c r="C98" s="331" t="s">
        <v>2589</v>
      </c>
      <c r="D98" s="331" t="s">
        <v>2570</v>
      </c>
      <c r="E98" s="331" t="s">
        <v>2694</v>
      </c>
      <c r="F98" s="331" t="s">
        <v>2526</v>
      </c>
      <c r="G98" s="331" t="s">
        <v>2526</v>
      </c>
      <c r="H98" s="331"/>
      <c r="I98" s="195" t="s">
        <v>1172</v>
      </c>
      <c r="J98" s="332">
        <v>485230000</v>
      </c>
      <c r="L98" s="313"/>
      <c r="M98" s="313"/>
      <c r="N98" s="313" t="b">
        <f>EXACT(VLOOKUP(Table10[[#This Row],[Entreprise]],Companies[Nom complet de l’entreprise],1,FALSE),Table10[[#This Row],[Entreprise]])</f>
        <v>1</v>
      </c>
    </row>
    <row r="99" spans="2:14" ht="15" x14ac:dyDescent="0.4">
      <c r="C99" s="331" t="s">
        <v>2586</v>
      </c>
      <c r="D99" s="331" t="s">
        <v>2570</v>
      </c>
      <c r="E99" s="331" t="s">
        <v>2701</v>
      </c>
      <c r="F99" s="331" t="s">
        <v>2526</v>
      </c>
      <c r="G99" s="331" t="s">
        <v>2526</v>
      </c>
      <c r="H99" s="331"/>
      <c r="I99" s="195" t="s">
        <v>1172</v>
      </c>
      <c r="J99" s="332">
        <v>463920000</v>
      </c>
      <c r="L99" s="313"/>
      <c r="M99" s="313"/>
      <c r="N99" s="313" t="b">
        <f>EXACT(VLOOKUP(Table10[[#This Row],[Entreprise]],Companies[Nom complet de l’entreprise],1,FALSE),Table10[[#This Row],[Entreprise]])</f>
        <v>1</v>
      </c>
    </row>
    <row r="100" spans="2:14" ht="15" x14ac:dyDescent="0.4">
      <c r="C100" s="331" t="s">
        <v>2579</v>
      </c>
      <c r="D100" s="331" t="s">
        <v>2570</v>
      </c>
      <c r="E100" s="331" t="s">
        <v>2697</v>
      </c>
      <c r="F100" s="331" t="s">
        <v>2526</v>
      </c>
      <c r="G100" s="331" t="s">
        <v>2526</v>
      </c>
      <c r="H100" s="331"/>
      <c r="I100" s="195" t="s">
        <v>1172</v>
      </c>
      <c r="J100" s="332">
        <v>455870000</v>
      </c>
      <c r="L100" s="313"/>
      <c r="M100" s="313"/>
      <c r="N100" s="313" t="b">
        <f>EXACT(VLOOKUP(Table10[[#This Row],[Entreprise]],Companies[Nom complet de l’entreprise],1,FALSE),Table10[[#This Row],[Entreprise]])</f>
        <v>1</v>
      </c>
    </row>
    <row r="101" spans="2:14" ht="15" x14ac:dyDescent="0.4">
      <c r="C101" s="331" t="s">
        <v>2584</v>
      </c>
      <c r="D101" s="331" t="s">
        <v>2568</v>
      </c>
      <c r="E101" s="331" t="s">
        <v>2720</v>
      </c>
      <c r="F101" s="331" t="s">
        <v>1468</v>
      </c>
      <c r="G101" s="331" t="s">
        <v>1468</v>
      </c>
      <c r="H101" s="331" t="s">
        <v>2629</v>
      </c>
      <c r="I101" s="195" t="s">
        <v>1172</v>
      </c>
      <c r="J101" s="332">
        <v>435000000</v>
      </c>
      <c r="L101" s="313"/>
      <c r="M101" s="313"/>
      <c r="N101" s="313" t="b">
        <f>EXACT(VLOOKUP(Table10[[#This Row],[Entreprise]],Companies[Nom complet de l’entreprise],1,FALSE),Table10[[#This Row],[Entreprise]])</f>
        <v>1</v>
      </c>
    </row>
    <row r="102" spans="2:14" ht="15" x14ac:dyDescent="0.4">
      <c r="C102" s="331" t="s">
        <v>2579</v>
      </c>
      <c r="D102" s="331" t="s">
        <v>2570</v>
      </c>
      <c r="E102" s="331" t="s">
        <v>2693</v>
      </c>
      <c r="F102" s="331" t="s">
        <v>2526</v>
      </c>
      <c r="G102" s="331" t="s">
        <v>2526</v>
      </c>
      <c r="H102" s="331"/>
      <c r="I102" s="195" t="s">
        <v>1172</v>
      </c>
      <c r="J102" s="332">
        <v>431370000</v>
      </c>
      <c r="L102" s="313"/>
      <c r="M102" s="313"/>
      <c r="N102" s="313" t="b">
        <f>EXACT(VLOOKUP(Table10[[#This Row],[Entreprise]],Companies[Nom complet de l’entreprise],1,FALSE),Table10[[#This Row],[Entreprise]])</f>
        <v>1</v>
      </c>
    </row>
    <row r="103" spans="2:14" ht="15" x14ac:dyDescent="0.4">
      <c r="C103" s="331" t="s">
        <v>2581</v>
      </c>
      <c r="D103" s="331" t="s">
        <v>2569</v>
      </c>
      <c r="E103" s="331" t="s">
        <v>2690</v>
      </c>
      <c r="F103" s="331" t="s">
        <v>2526</v>
      </c>
      <c r="G103" s="331" t="s">
        <v>2526</v>
      </c>
      <c r="H103" s="331"/>
      <c r="I103" s="195" t="s">
        <v>1172</v>
      </c>
      <c r="J103" s="332">
        <v>429120000</v>
      </c>
      <c r="L103" s="313"/>
      <c r="M103" s="313"/>
      <c r="N103" s="313" t="b">
        <f>EXACT(VLOOKUP(Table10[[#This Row],[Entreprise]],Companies[Nom complet de l’entreprise],1,FALSE),Table10[[#This Row],[Entreprise]])</f>
        <v>1</v>
      </c>
    </row>
    <row r="104" spans="2:14" ht="15" x14ac:dyDescent="0.4">
      <c r="C104" s="331" t="s">
        <v>2586</v>
      </c>
      <c r="D104" s="331" t="s">
        <v>2570</v>
      </c>
      <c r="E104" s="331" t="s">
        <v>2694</v>
      </c>
      <c r="F104" s="331" t="s">
        <v>2526</v>
      </c>
      <c r="G104" s="331" t="s">
        <v>2526</v>
      </c>
      <c r="H104" s="331"/>
      <c r="I104" s="195" t="s">
        <v>1172</v>
      </c>
      <c r="J104" s="332">
        <v>423560000</v>
      </c>
      <c r="L104" s="313"/>
      <c r="M104" s="313"/>
      <c r="N104" s="313" t="b">
        <f>EXACT(VLOOKUP(Table10[[#This Row],[Entreprise]],Companies[Nom complet de l’entreprise],1,FALSE),Table10[[#This Row],[Entreprise]])</f>
        <v>1</v>
      </c>
    </row>
    <row r="105" spans="2:14" ht="15" x14ac:dyDescent="0.4">
      <c r="C105" s="331" t="s">
        <v>2579</v>
      </c>
      <c r="D105" s="331" t="s">
        <v>2570</v>
      </c>
      <c r="E105" s="331" t="s">
        <v>2701</v>
      </c>
      <c r="F105" s="331" t="s">
        <v>2526</v>
      </c>
      <c r="G105" s="331" t="s">
        <v>2526</v>
      </c>
      <c r="H105" s="331"/>
      <c r="I105" s="195" t="s">
        <v>1172</v>
      </c>
      <c r="J105" s="332">
        <v>373180000</v>
      </c>
      <c r="L105" s="313"/>
      <c r="M105" s="313"/>
      <c r="N105" s="313" t="b">
        <f>EXACT(VLOOKUP(Table10[[#This Row],[Entreprise]],Companies[Nom complet de l’entreprise],1,FALSE),Table10[[#This Row],[Entreprise]])</f>
        <v>1</v>
      </c>
    </row>
    <row r="106" spans="2:14" ht="15" x14ac:dyDescent="0.4">
      <c r="B106" s="195" t="str">
        <f>VLOOKUP(C106,Companies[],3,FALSE)</f>
        <v>00030276N</v>
      </c>
      <c r="C106" s="331" t="s">
        <v>2578</v>
      </c>
      <c r="D106" s="331" t="s">
        <v>2570</v>
      </c>
      <c r="E106" s="331" t="s">
        <v>2721</v>
      </c>
      <c r="F106" s="331" t="s">
        <v>2526</v>
      </c>
      <c r="G106" s="331" t="s">
        <v>2526</v>
      </c>
      <c r="H106" s="331"/>
      <c r="I106" s="195" t="s">
        <v>1172</v>
      </c>
      <c r="J106" s="332">
        <v>349280000</v>
      </c>
      <c r="L106" s="313"/>
      <c r="M106" s="313"/>
      <c r="N106" s="313" t="b">
        <f>EXACT(VLOOKUP(Table10[[#This Row],[Entreprise]],Companies[Nom complet de l’entreprise],1,FALSE),Table10[[#This Row],[Entreprise]])</f>
        <v>1</v>
      </c>
    </row>
    <row r="107" spans="2:14" ht="15" x14ac:dyDescent="0.4">
      <c r="C107" s="331" t="s">
        <v>2578</v>
      </c>
      <c r="D107" s="331" t="s">
        <v>2570</v>
      </c>
      <c r="E107" s="331" t="s">
        <v>2726</v>
      </c>
      <c r="F107" s="331" t="s">
        <v>2526</v>
      </c>
      <c r="G107" s="331" t="s">
        <v>2526</v>
      </c>
      <c r="H107" s="331"/>
      <c r="I107" s="195" t="s">
        <v>1172</v>
      </c>
      <c r="J107" s="332">
        <v>333210000</v>
      </c>
      <c r="L107" s="313"/>
      <c r="M107" s="313"/>
      <c r="N107" s="313" t="b">
        <f>EXACT(VLOOKUP(Table10[[#This Row],[Entreprise]],Companies[Nom complet de l’entreprise],1,FALSE),Table10[[#This Row],[Entreprise]])</f>
        <v>1</v>
      </c>
    </row>
    <row r="108" spans="2:14" ht="15" x14ac:dyDescent="0.4">
      <c r="C108" s="331" t="s">
        <v>2581</v>
      </c>
      <c r="D108" s="331" t="s">
        <v>2807</v>
      </c>
      <c r="E108" s="331" t="s">
        <v>2724</v>
      </c>
      <c r="F108" s="331" t="s">
        <v>2526</v>
      </c>
      <c r="G108" s="331" t="s">
        <v>2526</v>
      </c>
      <c r="H108" s="331"/>
      <c r="I108" s="195" t="s">
        <v>1172</v>
      </c>
      <c r="J108" s="332">
        <v>317330000</v>
      </c>
      <c r="L108" s="313"/>
      <c r="M108" s="313"/>
      <c r="N108" s="313" t="b">
        <f>EXACT(VLOOKUP(Table10[[#This Row],[Entreprise]],Companies[Nom complet de l’entreprise],1,FALSE),Table10[[#This Row],[Entreprise]])</f>
        <v>1</v>
      </c>
    </row>
    <row r="109" spans="2:14" ht="15" x14ac:dyDescent="0.4">
      <c r="C109" s="331" t="s">
        <v>2586</v>
      </c>
      <c r="D109" s="331" t="s">
        <v>2568</v>
      </c>
      <c r="E109" s="331" t="s">
        <v>2720</v>
      </c>
      <c r="F109" s="331" t="s">
        <v>1468</v>
      </c>
      <c r="G109" s="331" t="s">
        <v>1468</v>
      </c>
      <c r="H109" s="331" t="s">
        <v>2810</v>
      </c>
      <c r="I109" s="195" t="s">
        <v>1172</v>
      </c>
      <c r="J109" s="332">
        <v>308800000</v>
      </c>
      <c r="L109" s="313"/>
      <c r="M109" s="313"/>
      <c r="N109" s="313" t="b">
        <f>EXACT(VLOOKUP(Table10[[#This Row],[Entreprise]],Companies[Nom complet de l’entreprise],1,FALSE),Table10[[#This Row],[Entreprise]])</f>
        <v>1</v>
      </c>
    </row>
    <row r="110" spans="2:14" ht="15" x14ac:dyDescent="0.4">
      <c r="C110" s="331" t="s">
        <v>2584</v>
      </c>
      <c r="D110" s="331" t="s">
        <v>2570</v>
      </c>
      <c r="E110" s="331" t="s">
        <v>2694</v>
      </c>
      <c r="F110" s="331" t="s">
        <v>2526</v>
      </c>
      <c r="G110" s="331" t="s">
        <v>2526</v>
      </c>
      <c r="H110" s="331"/>
      <c r="I110" s="195" t="s">
        <v>1172</v>
      </c>
      <c r="J110" s="332">
        <v>301350000</v>
      </c>
      <c r="L110" s="313"/>
      <c r="M110" s="313"/>
      <c r="N110" s="313" t="b">
        <f>EXACT(VLOOKUP(Table10[[#This Row],[Entreprise]],Companies[Nom complet de l’entreprise],1,FALSE),Table10[[#This Row],[Entreprise]])</f>
        <v>1</v>
      </c>
    </row>
    <row r="111" spans="2:14" ht="15" x14ac:dyDescent="0.4">
      <c r="C111" s="331" t="s">
        <v>2589</v>
      </c>
      <c r="D111" s="331" t="s">
        <v>2568</v>
      </c>
      <c r="E111" s="331" t="s">
        <v>2727</v>
      </c>
      <c r="F111" s="331" t="s">
        <v>1468</v>
      </c>
      <c r="G111" s="331" t="s">
        <v>1468</v>
      </c>
      <c r="H111" s="331" t="s">
        <v>2632</v>
      </c>
      <c r="I111" s="195" t="s">
        <v>1172</v>
      </c>
      <c r="J111" s="332">
        <v>292000000</v>
      </c>
      <c r="L111" s="313"/>
      <c r="M111" s="313"/>
      <c r="N111" s="313" t="b">
        <f>EXACT(VLOOKUP(Table10[[#This Row],[Entreprise]],Companies[Nom complet de l’entreprise],1,FALSE),Table10[[#This Row],[Entreprise]])</f>
        <v>1</v>
      </c>
    </row>
    <row r="112" spans="2:14" ht="15" x14ac:dyDescent="0.4">
      <c r="C112" s="331" t="s">
        <v>2592</v>
      </c>
      <c r="D112" s="331" t="s">
        <v>2568</v>
      </c>
      <c r="E112" s="331" t="s">
        <v>2710</v>
      </c>
      <c r="F112" s="331" t="s">
        <v>1468</v>
      </c>
      <c r="G112" s="331" t="s">
        <v>1468</v>
      </c>
      <c r="H112" s="331" t="s">
        <v>2641</v>
      </c>
      <c r="I112" s="195" t="s">
        <v>1172</v>
      </c>
      <c r="J112" s="332">
        <v>283980000</v>
      </c>
      <c r="L112" s="313"/>
      <c r="M112" s="313"/>
      <c r="N112" s="313" t="b">
        <f>EXACT(VLOOKUP(Table10[[#This Row],[Entreprise]],Companies[Nom complet de l’entreprise],1,FALSE),Table10[[#This Row],[Entreprise]])</f>
        <v>1</v>
      </c>
    </row>
    <row r="113" spans="3:14" ht="15" x14ac:dyDescent="0.4">
      <c r="C113" s="331" t="s">
        <v>2590</v>
      </c>
      <c r="D113" s="331" t="s">
        <v>2568</v>
      </c>
      <c r="E113" s="331" t="s">
        <v>2705</v>
      </c>
      <c r="F113" s="331" t="s">
        <v>1468</v>
      </c>
      <c r="G113" s="331" t="s">
        <v>1468</v>
      </c>
      <c r="H113" s="331" t="s">
        <v>2643</v>
      </c>
      <c r="I113" s="195" t="s">
        <v>1172</v>
      </c>
      <c r="J113" s="332">
        <v>281250000</v>
      </c>
      <c r="L113" s="313"/>
      <c r="M113" s="313"/>
      <c r="N113" s="313" t="b">
        <f>EXACT(VLOOKUP(Table10[[#This Row],[Entreprise]],Companies[Nom complet de l’entreprise],1,FALSE),Table10[[#This Row],[Entreprise]])</f>
        <v>1</v>
      </c>
    </row>
    <row r="114" spans="3:14" ht="15" x14ac:dyDescent="0.4">
      <c r="C114" s="331" t="s">
        <v>2577</v>
      </c>
      <c r="D114" s="331" t="s">
        <v>2568</v>
      </c>
      <c r="E114" s="331" t="s">
        <v>2705</v>
      </c>
      <c r="F114" s="331" t="s">
        <v>1468</v>
      </c>
      <c r="G114" s="331" t="s">
        <v>1468</v>
      </c>
      <c r="H114" s="331" t="s">
        <v>2735</v>
      </c>
      <c r="I114" s="195" t="s">
        <v>1172</v>
      </c>
      <c r="J114" s="332">
        <v>281250000</v>
      </c>
      <c r="L114" s="313"/>
      <c r="M114" s="313"/>
      <c r="N114" s="313" t="b">
        <f>EXACT(VLOOKUP(Table10[[#This Row],[Entreprise]],Companies[Nom complet de l’entreprise],1,FALSE),Table10[[#This Row],[Entreprise]])</f>
        <v>1</v>
      </c>
    </row>
    <row r="115" spans="3:14" ht="15" x14ac:dyDescent="0.4">
      <c r="C115" s="331" t="s">
        <v>2586</v>
      </c>
      <c r="D115" s="331" t="s">
        <v>2570</v>
      </c>
      <c r="E115" s="331" t="s">
        <v>2697</v>
      </c>
      <c r="F115" s="331" t="s">
        <v>2526</v>
      </c>
      <c r="G115" s="331" t="s">
        <v>2526</v>
      </c>
      <c r="H115" s="331"/>
      <c r="I115" s="195" t="s">
        <v>1172</v>
      </c>
      <c r="J115" s="332">
        <v>264110000</v>
      </c>
      <c r="L115" s="313"/>
      <c r="M115" s="313"/>
      <c r="N115" s="313" t="b">
        <f>EXACT(VLOOKUP(Table10[[#This Row],[Entreprise]],Companies[Nom complet de l’entreprise],1,FALSE),Table10[[#This Row],[Entreprise]])</f>
        <v>1</v>
      </c>
    </row>
    <row r="116" spans="3:14" ht="15" x14ac:dyDescent="0.4">
      <c r="C116" s="331" t="s">
        <v>2591</v>
      </c>
      <c r="D116" s="331" t="s">
        <v>2570</v>
      </c>
      <c r="E116" s="331" t="s">
        <v>2721</v>
      </c>
      <c r="F116" s="331" t="s">
        <v>2526</v>
      </c>
      <c r="G116" s="331" t="s">
        <v>2526</v>
      </c>
      <c r="H116" s="331"/>
      <c r="I116" s="195" t="s">
        <v>1172</v>
      </c>
      <c r="J116" s="332">
        <v>259240000</v>
      </c>
      <c r="L116" s="313"/>
      <c r="M116" s="313"/>
      <c r="N116" s="313" t="b">
        <f>EXACT(VLOOKUP(Table10[[#This Row],[Entreprise]],Companies[Nom complet de l’entreprise],1,FALSE),Table10[[#This Row],[Entreprise]])</f>
        <v>1</v>
      </c>
    </row>
    <row r="117" spans="3:14" ht="15" x14ac:dyDescent="0.4">
      <c r="C117" s="331" t="s">
        <v>2587</v>
      </c>
      <c r="D117" s="331" t="s">
        <v>2570</v>
      </c>
      <c r="E117" s="331" t="s">
        <v>2701</v>
      </c>
      <c r="F117" s="331" t="s">
        <v>2526</v>
      </c>
      <c r="G117" s="331" t="s">
        <v>2526</v>
      </c>
      <c r="H117" s="331"/>
      <c r="I117" s="195" t="s">
        <v>1172</v>
      </c>
      <c r="J117" s="332">
        <v>249490000</v>
      </c>
      <c r="L117" s="313"/>
      <c r="M117" s="313"/>
      <c r="N117" s="313" t="b">
        <f>EXACT(VLOOKUP(Table10[[#This Row],[Entreprise]],Companies[Nom complet de l’entreprise],1,FALSE),Table10[[#This Row],[Entreprise]])</f>
        <v>1</v>
      </c>
    </row>
    <row r="118" spans="3:14" ht="15" x14ac:dyDescent="0.4">
      <c r="C118" s="331" t="s">
        <v>2577</v>
      </c>
      <c r="D118" s="331" t="s">
        <v>2573</v>
      </c>
      <c r="E118" s="331" t="s">
        <v>2711</v>
      </c>
      <c r="F118" s="331" t="s">
        <v>2526</v>
      </c>
      <c r="G118" s="331" t="s">
        <v>2526</v>
      </c>
      <c r="H118" s="331"/>
      <c r="I118" s="195" t="s">
        <v>1172</v>
      </c>
      <c r="J118" s="332">
        <v>241500000</v>
      </c>
      <c r="L118" s="313"/>
      <c r="M118" s="313"/>
      <c r="N118" s="313" t="b">
        <f>EXACT(VLOOKUP(Table10[[#This Row],[Entreprise]],Companies[Nom complet de l’entreprise],1,FALSE),Table10[[#This Row],[Entreprise]])</f>
        <v>1</v>
      </c>
    </row>
    <row r="119" spans="3:14" ht="15" x14ac:dyDescent="0.4">
      <c r="C119" s="331" t="s">
        <v>2586</v>
      </c>
      <c r="D119" s="331" t="s">
        <v>2570</v>
      </c>
      <c r="E119" s="331" t="s">
        <v>2693</v>
      </c>
      <c r="F119" s="331" t="s">
        <v>2526</v>
      </c>
      <c r="G119" s="331" t="s">
        <v>2526</v>
      </c>
      <c r="H119" s="331"/>
      <c r="I119" s="195" t="s">
        <v>1172</v>
      </c>
      <c r="J119" s="332">
        <v>236820000</v>
      </c>
      <c r="L119" s="313"/>
      <c r="M119" s="313"/>
      <c r="N119" s="313" t="b">
        <f>EXACT(VLOOKUP(Table10[[#This Row],[Entreprise]],Companies[Nom complet de l’entreprise],1,FALSE),Table10[[#This Row],[Entreprise]])</f>
        <v>1</v>
      </c>
    </row>
    <row r="120" spans="3:14" ht="15" x14ac:dyDescent="0.4">
      <c r="C120" s="331" t="s">
        <v>2585</v>
      </c>
      <c r="D120" s="331" t="s">
        <v>2568</v>
      </c>
      <c r="E120" s="331" t="s">
        <v>2720</v>
      </c>
      <c r="F120" s="331" t="s">
        <v>1468</v>
      </c>
      <c r="G120" s="331" t="s">
        <v>1468</v>
      </c>
      <c r="H120" s="331" t="s">
        <v>2640</v>
      </c>
      <c r="I120" s="195" t="s">
        <v>1172</v>
      </c>
      <c r="J120" s="332">
        <v>224310000</v>
      </c>
      <c r="L120" s="313"/>
      <c r="M120" s="313"/>
      <c r="N120" s="313" t="b">
        <f>EXACT(VLOOKUP(Table10[[#This Row],[Entreprise]],Companies[Nom complet de l’entreprise],1,FALSE),Table10[[#This Row],[Entreprise]])</f>
        <v>1</v>
      </c>
    </row>
    <row r="121" spans="3:14" ht="15" x14ac:dyDescent="0.4">
      <c r="C121" s="331" t="s">
        <v>2583</v>
      </c>
      <c r="D121" s="331" t="s">
        <v>2568</v>
      </c>
      <c r="E121" s="331" t="s">
        <v>2720</v>
      </c>
      <c r="F121" s="331" t="s">
        <v>1468</v>
      </c>
      <c r="G121" s="331" t="s">
        <v>1468</v>
      </c>
      <c r="H121" s="331" t="s">
        <v>2639</v>
      </c>
      <c r="I121" s="195" t="s">
        <v>1172</v>
      </c>
      <c r="J121" s="332">
        <v>217950000</v>
      </c>
      <c r="L121" s="313"/>
      <c r="M121" s="313"/>
      <c r="N121" s="313" t="b">
        <f>EXACT(VLOOKUP(Table10[[#This Row],[Entreprise]],Companies[Nom complet de l’entreprise],1,FALSE),Table10[[#This Row],[Entreprise]])</f>
        <v>1</v>
      </c>
    </row>
    <row r="122" spans="3:14" ht="15" x14ac:dyDescent="0.4">
      <c r="C122" s="331" t="s">
        <v>2586</v>
      </c>
      <c r="D122" s="331" t="s">
        <v>2570</v>
      </c>
      <c r="E122" s="331" t="s">
        <v>2721</v>
      </c>
      <c r="F122" s="331" t="s">
        <v>2526</v>
      </c>
      <c r="G122" s="331" t="s">
        <v>2526</v>
      </c>
      <c r="H122" s="331"/>
      <c r="I122" s="195" t="s">
        <v>1172</v>
      </c>
      <c r="J122" s="332">
        <v>207330000</v>
      </c>
      <c r="L122" s="313"/>
      <c r="M122" s="313"/>
      <c r="N122" s="313" t="b">
        <f>EXACT(VLOOKUP(Table10[[#This Row],[Entreprise]],Companies[Nom complet de l’entreprise],1,FALSE),Table10[[#This Row],[Entreprise]])</f>
        <v>1</v>
      </c>
    </row>
    <row r="123" spans="3:14" ht="15" x14ac:dyDescent="0.4">
      <c r="C123" s="331" t="s">
        <v>2591</v>
      </c>
      <c r="D123" s="331" t="s">
        <v>2568</v>
      </c>
      <c r="E123" s="331" t="s">
        <v>2720</v>
      </c>
      <c r="F123" s="331" t="s">
        <v>1468</v>
      </c>
      <c r="G123" s="331" t="s">
        <v>1468</v>
      </c>
      <c r="H123" s="331" t="s">
        <v>2642</v>
      </c>
      <c r="I123" s="195" t="s">
        <v>1172</v>
      </c>
      <c r="J123" s="332">
        <v>194180000</v>
      </c>
      <c r="L123" s="313"/>
      <c r="M123" s="313"/>
      <c r="N123" s="313" t="b">
        <f>EXACT(VLOOKUP(Table10[[#This Row],[Entreprise]],Companies[Nom complet de l’entreprise],1,FALSE),Table10[[#This Row],[Entreprise]])</f>
        <v>1</v>
      </c>
    </row>
    <row r="124" spans="3:14" ht="15" x14ac:dyDescent="0.4">
      <c r="C124" s="331" t="s">
        <v>2587</v>
      </c>
      <c r="D124" s="331" t="s">
        <v>2568</v>
      </c>
      <c r="E124" s="331" t="s">
        <v>2720</v>
      </c>
      <c r="F124" s="331" t="s">
        <v>1468</v>
      </c>
      <c r="G124" s="331" t="s">
        <v>1468</v>
      </c>
      <c r="H124" s="331" t="s">
        <v>2648</v>
      </c>
      <c r="I124" s="195" t="s">
        <v>1172</v>
      </c>
      <c r="J124" s="332">
        <v>186940000</v>
      </c>
      <c r="L124" s="313"/>
      <c r="M124" s="313"/>
      <c r="N124" s="313" t="b">
        <f>EXACT(VLOOKUP(Table10[[#This Row],[Entreprise]],Companies[Nom complet de l’entreprise],1,FALSE),Table10[[#This Row],[Entreprise]])</f>
        <v>1</v>
      </c>
    </row>
    <row r="125" spans="3:14" ht="15" x14ac:dyDescent="0.4">
      <c r="C125" s="331" t="s">
        <v>2587</v>
      </c>
      <c r="D125" s="331" t="s">
        <v>2570</v>
      </c>
      <c r="E125" s="331" t="s">
        <v>2721</v>
      </c>
      <c r="F125" s="331" t="s">
        <v>2526</v>
      </c>
      <c r="G125" s="331" t="s">
        <v>2526</v>
      </c>
      <c r="H125" s="331"/>
      <c r="I125" s="195" t="s">
        <v>1172</v>
      </c>
      <c r="J125" s="332">
        <v>180100000</v>
      </c>
      <c r="L125" s="313"/>
      <c r="M125" s="313"/>
      <c r="N125" s="313" t="b">
        <f>EXACT(VLOOKUP(Table10[[#This Row],[Entreprise]],Companies[Nom complet de l’entreprise],1,FALSE),Table10[[#This Row],[Entreprise]])</f>
        <v>1</v>
      </c>
    </row>
    <row r="126" spans="3:14" ht="15" x14ac:dyDescent="0.4">
      <c r="C126" s="331" t="s">
        <v>2582</v>
      </c>
      <c r="D126" s="331" t="s">
        <v>2573</v>
      </c>
      <c r="E126" s="331" t="s">
        <v>2711</v>
      </c>
      <c r="F126" s="331" t="s">
        <v>2526</v>
      </c>
      <c r="G126" s="331" t="s">
        <v>2526</v>
      </c>
      <c r="H126" s="331"/>
      <c r="I126" s="195" t="s">
        <v>1172</v>
      </c>
      <c r="J126" s="332">
        <v>166500000</v>
      </c>
      <c r="L126" s="313"/>
      <c r="M126" s="313"/>
      <c r="N126" s="313" t="b">
        <f>EXACT(VLOOKUP(Table10[[#This Row],[Entreprise]],Companies[Nom complet de l’entreprise],1,FALSE),Table10[[#This Row],[Entreprise]])</f>
        <v>1</v>
      </c>
    </row>
    <row r="127" spans="3:14" ht="15" x14ac:dyDescent="0.4">
      <c r="C127" s="331" t="s">
        <v>2587</v>
      </c>
      <c r="D127" s="331" t="s">
        <v>2570</v>
      </c>
      <c r="E127" s="331" t="s">
        <v>2726</v>
      </c>
      <c r="F127" s="331" t="s">
        <v>2526</v>
      </c>
      <c r="G127" s="331" t="s">
        <v>2526</v>
      </c>
      <c r="H127" s="331"/>
      <c r="I127" s="195" t="s">
        <v>1172</v>
      </c>
      <c r="J127" s="332">
        <v>158470000</v>
      </c>
      <c r="L127" s="313"/>
      <c r="M127" s="313"/>
      <c r="N127" s="313" t="b">
        <f>EXACT(VLOOKUP(Table10[[#This Row],[Entreprise]],Companies[Nom complet de l’entreprise],1,FALSE),Table10[[#This Row],[Entreprise]])</f>
        <v>1</v>
      </c>
    </row>
    <row r="128" spans="3:14" ht="15" x14ac:dyDescent="0.4">
      <c r="C128" s="331" t="s">
        <v>2584</v>
      </c>
      <c r="D128" s="331" t="s">
        <v>2570</v>
      </c>
      <c r="E128" s="331" t="s">
        <v>2697</v>
      </c>
      <c r="F128" s="331" t="s">
        <v>2526</v>
      </c>
      <c r="G128" s="331" t="s">
        <v>2526</v>
      </c>
      <c r="H128" s="331"/>
      <c r="I128" s="195" t="s">
        <v>1172</v>
      </c>
      <c r="J128" s="332">
        <v>154970000</v>
      </c>
      <c r="L128" s="313"/>
      <c r="M128" s="313"/>
      <c r="N128" s="313" t="b">
        <f>EXACT(VLOOKUP(Table10[[#This Row],[Entreprise]],Companies[Nom complet de l’entreprise],1,FALSE),Table10[[#This Row],[Entreprise]])</f>
        <v>1</v>
      </c>
    </row>
    <row r="129" spans="3:14" ht="15" x14ac:dyDescent="0.4">
      <c r="C129" s="331" t="s">
        <v>2577</v>
      </c>
      <c r="D129" s="331" t="s">
        <v>2570</v>
      </c>
      <c r="E129" s="331" t="s">
        <v>2726</v>
      </c>
      <c r="F129" s="331" t="s">
        <v>2526</v>
      </c>
      <c r="G129" s="331" t="s">
        <v>2526</v>
      </c>
      <c r="H129" s="331"/>
      <c r="I129" s="195" t="s">
        <v>1172</v>
      </c>
      <c r="J129" s="332">
        <v>152270000</v>
      </c>
      <c r="L129" s="313"/>
      <c r="M129" s="313"/>
      <c r="N129" s="313" t="b">
        <f>EXACT(VLOOKUP(Table10[[#This Row],[Entreprise]],Companies[Nom complet de l’entreprise],1,FALSE),Table10[[#This Row],[Entreprise]])</f>
        <v>1</v>
      </c>
    </row>
    <row r="130" spans="3:14" ht="15" x14ac:dyDescent="0.4">
      <c r="C130" s="331" t="s">
        <v>2590</v>
      </c>
      <c r="D130" s="331" t="s">
        <v>2570</v>
      </c>
      <c r="E130" s="331" t="s">
        <v>2694</v>
      </c>
      <c r="F130" s="331" t="s">
        <v>2526</v>
      </c>
      <c r="G130" s="331" t="s">
        <v>2526</v>
      </c>
      <c r="H130" s="331"/>
      <c r="I130" s="195" t="s">
        <v>1172</v>
      </c>
      <c r="J130" s="332">
        <v>151250000</v>
      </c>
      <c r="L130" s="313"/>
      <c r="M130" s="313"/>
      <c r="N130" s="313" t="b">
        <f>EXACT(VLOOKUP(Table10[[#This Row],[Entreprise]],Companies[Nom complet de l’entreprise],1,FALSE),Table10[[#This Row],[Entreprise]])</f>
        <v>1</v>
      </c>
    </row>
    <row r="131" spans="3:14" ht="15" x14ac:dyDescent="0.4">
      <c r="C131" s="331" t="s">
        <v>2586</v>
      </c>
      <c r="D131" s="331" t="s">
        <v>2570</v>
      </c>
      <c r="E131" s="331" t="s">
        <v>2726</v>
      </c>
      <c r="F131" s="331" t="s">
        <v>2526</v>
      </c>
      <c r="G131" s="331" t="s">
        <v>2526</v>
      </c>
      <c r="H131" s="331"/>
      <c r="I131" s="195" t="s">
        <v>1172</v>
      </c>
      <c r="J131" s="332">
        <v>148080000</v>
      </c>
      <c r="L131" s="313"/>
      <c r="M131" s="313"/>
      <c r="N131" s="313" t="b">
        <f>EXACT(VLOOKUP(Table10[[#This Row],[Entreprise]],Companies[Nom complet de l’entreprise],1,FALSE),Table10[[#This Row],[Entreprise]])</f>
        <v>1</v>
      </c>
    </row>
    <row r="132" spans="3:14" ht="15" x14ac:dyDescent="0.4">
      <c r="C132" s="331" t="s">
        <v>2591</v>
      </c>
      <c r="D132" s="331" t="s">
        <v>2807</v>
      </c>
      <c r="E132" s="331" t="s">
        <v>2724</v>
      </c>
      <c r="F132" s="331" t="s">
        <v>2526</v>
      </c>
      <c r="G132" s="331" t="s">
        <v>2526</v>
      </c>
      <c r="H132" s="331"/>
      <c r="I132" s="195" t="s">
        <v>1172</v>
      </c>
      <c r="J132" s="332">
        <v>133380000</v>
      </c>
      <c r="L132" s="313"/>
      <c r="M132" s="313"/>
      <c r="N132" s="313" t="b">
        <f>EXACT(VLOOKUP(Table10[[#This Row],[Entreprise]],Companies[Nom complet de l’entreprise],1,FALSE),Table10[[#This Row],[Entreprise]])</f>
        <v>1</v>
      </c>
    </row>
    <row r="133" spans="3:14" ht="15" x14ac:dyDescent="0.4">
      <c r="C133" s="331" t="s">
        <v>2587</v>
      </c>
      <c r="D133" s="331" t="s">
        <v>2570</v>
      </c>
      <c r="E133" s="331" t="s">
        <v>2697</v>
      </c>
      <c r="F133" s="331" t="s">
        <v>2526</v>
      </c>
      <c r="G133" s="331" t="s">
        <v>2526</v>
      </c>
      <c r="H133" s="331"/>
      <c r="I133" s="195" t="s">
        <v>1172</v>
      </c>
      <c r="J133" s="332">
        <v>120680000</v>
      </c>
      <c r="L133" s="313"/>
      <c r="M133" s="313"/>
      <c r="N133" s="313" t="b">
        <f>EXACT(VLOOKUP(Table10[[#This Row],[Entreprise]],Companies[Nom complet de l’entreprise],1,FALSE),Table10[[#This Row],[Entreprise]])</f>
        <v>1</v>
      </c>
    </row>
    <row r="134" spans="3:14" ht="15" x14ac:dyDescent="0.4">
      <c r="C134" s="331" t="s">
        <v>2588</v>
      </c>
      <c r="D134" s="331" t="s">
        <v>2732</v>
      </c>
      <c r="E134" s="331" t="s">
        <v>2713</v>
      </c>
      <c r="F134" s="331" t="s">
        <v>1468</v>
      </c>
      <c r="G134" s="331" t="s">
        <v>2526</v>
      </c>
      <c r="H134" s="331" t="s">
        <v>2644</v>
      </c>
      <c r="I134" s="195" t="s">
        <v>1172</v>
      </c>
      <c r="J134" s="332">
        <v>120000000</v>
      </c>
      <c r="L134" s="313"/>
      <c r="M134" s="313"/>
      <c r="N134" s="313" t="b">
        <f>EXACT(VLOOKUP(Table10[[#This Row],[Entreprise]],Companies[Nom complet de l’entreprise],1,FALSE),Table10[[#This Row],[Entreprise]])</f>
        <v>1</v>
      </c>
    </row>
    <row r="135" spans="3:14" ht="15" x14ac:dyDescent="0.4">
      <c r="C135" s="331" t="s">
        <v>2585</v>
      </c>
      <c r="D135" s="331" t="s">
        <v>2570</v>
      </c>
      <c r="E135" s="331" t="s">
        <v>2721</v>
      </c>
      <c r="F135" s="331" t="s">
        <v>2526</v>
      </c>
      <c r="G135" s="331" t="s">
        <v>2526</v>
      </c>
      <c r="H135" s="331"/>
      <c r="I135" s="195" t="s">
        <v>1172</v>
      </c>
      <c r="J135" s="332">
        <v>108550000</v>
      </c>
      <c r="L135" s="313"/>
      <c r="M135" s="313"/>
      <c r="N135" s="313" t="b">
        <f>EXACT(VLOOKUP(Table10[[#This Row],[Entreprise]],Companies[Nom complet de l’entreprise],1,FALSE),Table10[[#This Row],[Entreprise]])</f>
        <v>1</v>
      </c>
    </row>
    <row r="136" spans="3:14" ht="15" x14ac:dyDescent="0.4">
      <c r="C136" s="331" t="s">
        <v>2588</v>
      </c>
      <c r="D136" s="331" t="s">
        <v>2569</v>
      </c>
      <c r="E136" s="331" t="s">
        <v>2689</v>
      </c>
      <c r="F136" s="331" t="s">
        <v>2526</v>
      </c>
      <c r="G136" s="331" t="s">
        <v>2526</v>
      </c>
      <c r="H136" s="331"/>
      <c r="I136" s="195" t="s">
        <v>1172</v>
      </c>
      <c r="J136" s="332">
        <v>99330000</v>
      </c>
      <c r="L136" s="313"/>
      <c r="M136" s="313"/>
      <c r="N136" s="313" t="b">
        <f>EXACT(VLOOKUP(Table10[[#This Row],[Entreprise]],Companies[Nom complet de l’entreprise],1,FALSE),Table10[[#This Row],[Entreprise]])</f>
        <v>1</v>
      </c>
    </row>
    <row r="137" spans="3:14" ht="15" x14ac:dyDescent="0.4">
      <c r="C137" s="331" t="s">
        <v>2584</v>
      </c>
      <c r="D137" s="331" t="s">
        <v>2570</v>
      </c>
      <c r="E137" s="331" t="s">
        <v>2701</v>
      </c>
      <c r="F137" s="331" t="s">
        <v>2526</v>
      </c>
      <c r="G137" s="331" t="s">
        <v>2526</v>
      </c>
      <c r="H137" s="331"/>
      <c r="I137" s="195" t="s">
        <v>1172</v>
      </c>
      <c r="J137" s="332">
        <v>86900000</v>
      </c>
      <c r="L137" s="313"/>
      <c r="M137" s="313"/>
      <c r="N137" s="313" t="b">
        <f>EXACT(VLOOKUP(Table10[[#This Row],[Entreprise]],Companies[Nom complet de l’entreprise],1,FALSE),Table10[[#This Row],[Entreprise]])</f>
        <v>1</v>
      </c>
    </row>
    <row r="138" spans="3:14" ht="15" x14ac:dyDescent="0.4">
      <c r="C138" s="331" t="s">
        <v>2592</v>
      </c>
      <c r="D138" s="331" t="s">
        <v>2568</v>
      </c>
      <c r="E138" s="331" t="s">
        <v>2720</v>
      </c>
      <c r="F138" s="331" t="s">
        <v>1468</v>
      </c>
      <c r="G138" s="331" t="s">
        <v>1468</v>
      </c>
      <c r="H138" s="331" t="s">
        <v>2641</v>
      </c>
      <c r="I138" s="195" t="s">
        <v>1172</v>
      </c>
      <c r="J138" s="332">
        <v>74600000</v>
      </c>
      <c r="L138" s="313"/>
      <c r="M138" s="313"/>
      <c r="N138" s="313" t="b">
        <f>EXACT(VLOOKUP(Table10[[#This Row],[Entreprise]],Companies[Nom complet de l’entreprise],1,FALSE),Table10[[#This Row],[Entreprise]])</f>
        <v>1</v>
      </c>
    </row>
    <row r="139" spans="3:14" ht="15" x14ac:dyDescent="0.4">
      <c r="C139" s="331" t="s">
        <v>2582</v>
      </c>
      <c r="D139" s="331" t="s">
        <v>2807</v>
      </c>
      <c r="E139" s="331" t="s">
        <v>2724</v>
      </c>
      <c r="F139" s="331" t="s">
        <v>2526</v>
      </c>
      <c r="G139" s="331" t="s">
        <v>2526</v>
      </c>
      <c r="H139" s="331"/>
      <c r="I139" s="195" t="s">
        <v>1172</v>
      </c>
      <c r="J139" s="332">
        <v>41090000</v>
      </c>
      <c r="L139" s="313"/>
      <c r="M139" s="313"/>
      <c r="N139" s="313" t="b">
        <f>EXACT(VLOOKUP(Table10[[#This Row],[Entreprise]],Companies[Nom complet de l’entreprise],1,FALSE),Table10[[#This Row],[Entreprise]])</f>
        <v>1</v>
      </c>
    </row>
    <row r="140" spans="3:14" ht="15" x14ac:dyDescent="0.4">
      <c r="C140" s="331" t="s">
        <v>2587</v>
      </c>
      <c r="D140" s="331" t="s">
        <v>2807</v>
      </c>
      <c r="E140" s="331" t="s">
        <v>2724</v>
      </c>
      <c r="F140" s="331" t="s">
        <v>2526</v>
      </c>
      <c r="G140" s="331" t="s">
        <v>2526</v>
      </c>
      <c r="H140" s="331"/>
      <c r="I140" s="195" t="s">
        <v>1172</v>
      </c>
      <c r="J140" s="332">
        <v>38420000</v>
      </c>
      <c r="L140" s="313"/>
      <c r="M140" s="313"/>
      <c r="N140" s="313" t="b">
        <f>EXACT(VLOOKUP(Table10[[#This Row],[Entreprise]],Companies[Nom complet de l’entreprise],1,FALSE),Table10[[#This Row],[Entreprise]])</f>
        <v>1</v>
      </c>
    </row>
    <row r="141" spans="3:14" ht="15" x14ac:dyDescent="0.4">
      <c r="C141" s="331" t="s">
        <v>2585</v>
      </c>
      <c r="D141" s="331" t="s">
        <v>2807</v>
      </c>
      <c r="E141" s="331" t="s">
        <v>2724</v>
      </c>
      <c r="F141" s="331" t="s">
        <v>2526</v>
      </c>
      <c r="G141" s="331" t="s">
        <v>2526</v>
      </c>
      <c r="H141" s="331"/>
      <c r="I141" s="195" t="s">
        <v>1172</v>
      </c>
      <c r="J141" s="332">
        <v>31270000</v>
      </c>
      <c r="L141" s="313"/>
      <c r="M141" s="313"/>
      <c r="N141" s="313" t="b">
        <f>EXACT(VLOOKUP(Table10[[#This Row],[Entreprise]],Companies[Nom complet de l’entreprise],1,FALSE),Table10[[#This Row],[Entreprise]])</f>
        <v>1</v>
      </c>
    </row>
    <row r="142" spans="3:14" ht="15" x14ac:dyDescent="0.4">
      <c r="C142" s="331" t="s">
        <v>2584</v>
      </c>
      <c r="D142" s="331" t="s">
        <v>2570</v>
      </c>
      <c r="E142" s="331" t="s">
        <v>2726</v>
      </c>
      <c r="F142" s="331" t="s">
        <v>2526</v>
      </c>
      <c r="G142" s="331" t="s">
        <v>2526</v>
      </c>
      <c r="H142" s="331"/>
      <c r="I142" s="195" t="s">
        <v>1172</v>
      </c>
      <c r="J142" s="332">
        <v>30920000</v>
      </c>
      <c r="L142" s="313"/>
      <c r="M142" s="313"/>
      <c r="N142" s="313" t="b">
        <f>EXACT(VLOOKUP(Table10[[#This Row],[Entreprise]],Companies[Nom complet de l’entreprise],1,FALSE),Table10[[#This Row],[Entreprise]])</f>
        <v>1</v>
      </c>
    </row>
    <row r="143" spans="3:14" ht="15" x14ac:dyDescent="0.4">
      <c r="C143" s="331" t="s">
        <v>2589</v>
      </c>
      <c r="D143" s="331" t="s">
        <v>2807</v>
      </c>
      <c r="E143" s="331" t="s">
        <v>2724</v>
      </c>
      <c r="F143" s="331" t="s">
        <v>2526</v>
      </c>
      <c r="G143" s="331" t="s">
        <v>2526</v>
      </c>
      <c r="H143" s="331"/>
      <c r="I143" s="195" t="s">
        <v>1172</v>
      </c>
      <c r="J143" s="332">
        <v>29490000</v>
      </c>
      <c r="L143" s="313"/>
      <c r="M143" s="313"/>
      <c r="N143" s="313" t="b">
        <f>EXACT(VLOOKUP(Table10[[#This Row],[Entreprise]],Companies[Nom complet de l’entreprise],1,FALSE),Table10[[#This Row],[Entreprise]])</f>
        <v>1</v>
      </c>
    </row>
    <row r="144" spans="3:14" ht="15" x14ac:dyDescent="0.4">
      <c r="C144" s="331" t="s">
        <v>2584</v>
      </c>
      <c r="D144" s="331" t="s">
        <v>2574</v>
      </c>
      <c r="E144" s="331" t="s">
        <v>2714</v>
      </c>
      <c r="F144" s="331" t="s">
        <v>1468</v>
      </c>
      <c r="G144" s="331" t="s">
        <v>1468</v>
      </c>
      <c r="H144" s="331" t="s">
        <v>2629</v>
      </c>
      <c r="I144" s="195" t="s">
        <v>1172</v>
      </c>
      <c r="J144" s="332">
        <v>27110000</v>
      </c>
      <c r="L144" s="313"/>
      <c r="M144" s="313"/>
      <c r="N144" s="313" t="b">
        <f>EXACT(VLOOKUP(Table10[[#This Row],[Entreprise]],Companies[Nom complet de l’entreprise],1,FALSE),Table10[[#This Row],[Entreprise]])</f>
        <v>1</v>
      </c>
    </row>
    <row r="145" spans="3:14" ht="15" x14ac:dyDescent="0.4">
      <c r="C145" s="331" t="s">
        <v>2580</v>
      </c>
      <c r="D145" s="331" t="s">
        <v>2568</v>
      </c>
      <c r="E145" s="331" t="s">
        <v>2720</v>
      </c>
      <c r="F145" s="331" t="s">
        <v>1468</v>
      </c>
      <c r="G145" s="331" t="s">
        <v>1468</v>
      </c>
      <c r="H145" s="331" t="s">
        <v>2809</v>
      </c>
      <c r="I145" s="195" t="s">
        <v>1172</v>
      </c>
      <c r="J145" s="332">
        <v>24070000</v>
      </c>
      <c r="L145" s="313"/>
      <c r="M145" s="313"/>
      <c r="N145" s="313" t="b">
        <f>EXACT(VLOOKUP(Table10[[#This Row],[Entreprise]],Companies[Nom complet de l’entreprise],1,FALSE),Table10[[#This Row],[Entreprise]])</f>
        <v>1</v>
      </c>
    </row>
    <row r="146" spans="3:14" ht="15" x14ac:dyDescent="0.4">
      <c r="C146" s="331" t="s">
        <v>2587</v>
      </c>
      <c r="D146" s="331" t="s">
        <v>2569</v>
      </c>
      <c r="E146" s="331" t="s">
        <v>2690</v>
      </c>
      <c r="F146" s="331" t="s">
        <v>2526</v>
      </c>
      <c r="G146" s="331" t="s">
        <v>2526</v>
      </c>
      <c r="H146" s="331"/>
      <c r="I146" s="195" t="s">
        <v>1172</v>
      </c>
      <c r="J146" s="332">
        <v>23340000</v>
      </c>
      <c r="L146" s="313"/>
      <c r="M146" s="313"/>
      <c r="N146" s="313" t="b">
        <f>EXACT(VLOOKUP(Table10[[#This Row],[Entreprise]],Companies[Nom complet de l’entreprise],1,FALSE),Table10[[#This Row],[Entreprise]])</f>
        <v>1</v>
      </c>
    </row>
    <row r="147" spans="3:14" ht="15" x14ac:dyDescent="0.4">
      <c r="C147" s="331" t="s">
        <v>2589</v>
      </c>
      <c r="D147" s="331" t="s">
        <v>2568</v>
      </c>
      <c r="E147" s="331" t="s">
        <v>2706</v>
      </c>
      <c r="F147" s="331" t="s">
        <v>1468</v>
      </c>
      <c r="G147" s="331" t="s">
        <v>1468</v>
      </c>
      <c r="H147" s="331" t="s">
        <v>2632</v>
      </c>
      <c r="I147" s="195" t="s">
        <v>1172</v>
      </c>
      <c r="J147" s="332">
        <v>20000000</v>
      </c>
      <c r="L147" s="313"/>
      <c r="M147" s="313"/>
      <c r="N147" s="313" t="b">
        <f>EXACT(VLOOKUP(Table10[[#This Row],[Entreprise]],Companies[Nom complet de l’entreprise],1,FALSE),Table10[[#This Row],[Entreprise]])</f>
        <v>1</v>
      </c>
    </row>
    <row r="148" spans="3:14" ht="15" x14ac:dyDescent="0.4">
      <c r="C148" s="331" t="s">
        <v>2581</v>
      </c>
      <c r="D148" s="331" t="s">
        <v>2574</v>
      </c>
      <c r="E148" s="331" t="s">
        <v>2714</v>
      </c>
      <c r="F148" s="331" t="s">
        <v>1468</v>
      </c>
      <c r="G148" s="331" t="s">
        <v>1468</v>
      </c>
      <c r="H148" s="331" t="s">
        <v>2638</v>
      </c>
      <c r="I148" s="195" t="s">
        <v>1172</v>
      </c>
      <c r="J148" s="332">
        <v>16760000.000000002</v>
      </c>
      <c r="L148" s="313"/>
      <c r="M148" s="313"/>
      <c r="N148" s="313" t="b">
        <f>EXACT(VLOOKUP(Table10[[#This Row],[Entreprise]],Companies[Nom complet de l’entreprise],1,FALSE),Table10[[#This Row],[Entreprise]])</f>
        <v>1</v>
      </c>
    </row>
    <row r="149" spans="3:14" ht="15" x14ac:dyDescent="0.4">
      <c r="C149" s="331" t="s">
        <v>2588</v>
      </c>
      <c r="D149" s="331" t="s">
        <v>2568</v>
      </c>
      <c r="E149" s="331" t="s">
        <v>2720</v>
      </c>
      <c r="F149" s="331" t="s">
        <v>1468</v>
      </c>
      <c r="G149" s="331" t="s">
        <v>2526</v>
      </c>
      <c r="H149" s="331" t="s">
        <v>2644</v>
      </c>
      <c r="I149" s="195" t="s">
        <v>1172</v>
      </c>
      <c r="J149" s="332">
        <v>15000000</v>
      </c>
      <c r="L149" s="313"/>
      <c r="M149" s="313"/>
      <c r="N149" s="313" t="b">
        <f>EXACT(VLOOKUP(Table10[[#This Row],[Entreprise]],Companies[Nom complet de l’entreprise],1,FALSE),Table10[[#This Row],[Entreprise]])</f>
        <v>1</v>
      </c>
    </row>
    <row r="150" spans="3:14" ht="15" x14ac:dyDescent="0.4">
      <c r="C150" s="331" t="s">
        <v>2579</v>
      </c>
      <c r="D150" s="331" t="s">
        <v>2568</v>
      </c>
      <c r="E150" s="331" t="s">
        <v>2706</v>
      </c>
      <c r="F150" s="331" t="s">
        <v>1468</v>
      </c>
      <c r="G150" s="331" t="s">
        <v>1468</v>
      </c>
      <c r="H150" s="331" t="s">
        <v>2637</v>
      </c>
      <c r="I150" s="195" t="s">
        <v>1172</v>
      </c>
      <c r="J150" s="332">
        <v>15000000</v>
      </c>
      <c r="L150" s="313"/>
      <c r="M150" s="313"/>
      <c r="N150" s="313" t="b">
        <f>EXACT(VLOOKUP(Table10[[#This Row],[Entreprise]],Companies[Nom complet de l’entreprise],1,FALSE),Table10[[#This Row],[Entreprise]])</f>
        <v>1</v>
      </c>
    </row>
    <row r="151" spans="3:14" ht="15" x14ac:dyDescent="0.4">
      <c r="C151" s="331" t="s">
        <v>2591</v>
      </c>
      <c r="D151" s="331" t="s">
        <v>2568</v>
      </c>
      <c r="E151" s="331" t="s">
        <v>2706</v>
      </c>
      <c r="F151" s="331" t="s">
        <v>1468</v>
      </c>
      <c r="G151" s="331" t="s">
        <v>1468</v>
      </c>
      <c r="H151" s="331" t="s">
        <v>2642</v>
      </c>
      <c r="I151" s="195" t="s">
        <v>1172</v>
      </c>
      <c r="J151" s="332">
        <v>15000000</v>
      </c>
      <c r="L151" s="313"/>
      <c r="M151" s="313"/>
      <c r="N151" s="313" t="b">
        <f>EXACT(VLOOKUP(Table10[[#This Row],[Entreprise]],Companies[Nom complet de l’entreprise],1,FALSE),Table10[[#This Row],[Entreprise]])</f>
        <v>1</v>
      </c>
    </row>
    <row r="152" spans="3:14" ht="15" x14ac:dyDescent="0.4">
      <c r="C152" s="331" t="s">
        <v>2575</v>
      </c>
      <c r="D152" s="331" t="s">
        <v>2570</v>
      </c>
      <c r="E152" s="331" t="s">
        <v>2703</v>
      </c>
      <c r="F152" s="331" t="s">
        <v>2526</v>
      </c>
      <c r="G152" s="331" t="s">
        <v>2526</v>
      </c>
      <c r="H152" s="331"/>
      <c r="I152" s="195" t="s">
        <v>1172</v>
      </c>
      <c r="J152" s="332">
        <v>14740000</v>
      </c>
      <c r="L152" s="313"/>
      <c r="M152" s="313"/>
      <c r="N152" s="313" t="b">
        <f>EXACT(VLOOKUP(Table10[[#This Row],[Entreprise]],Companies[Nom complet de l’entreprise],1,FALSE),Table10[[#This Row],[Entreprise]])</f>
        <v>1</v>
      </c>
    </row>
    <row r="153" spans="3:14" ht="15" x14ac:dyDescent="0.4">
      <c r="C153" s="331" t="s">
        <v>2589</v>
      </c>
      <c r="D153" s="331" t="s">
        <v>2574</v>
      </c>
      <c r="E153" s="331" t="s">
        <v>2714</v>
      </c>
      <c r="F153" s="331" t="s">
        <v>1468</v>
      </c>
      <c r="G153" s="331" t="s">
        <v>1468</v>
      </c>
      <c r="H153" s="331" t="s">
        <v>2632</v>
      </c>
      <c r="I153" s="195" t="s">
        <v>1172</v>
      </c>
      <c r="J153" s="332">
        <v>13850000</v>
      </c>
      <c r="L153" s="313"/>
      <c r="M153" s="313"/>
      <c r="N153" s="313" t="b">
        <f>EXACT(VLOOKUP(Table10[[#This Row],[Entreprise]],Companies[Nom complet de l’entreprise],1,FALSE),Table10[[#This Row],[Entreprise]])</f>
        <v>1</v>
      </c>
    </row>
    <row r="154" spans="3:14" ht="15" x14ac:dyDescent="0.4">
      <c r="C154" s="331" t="s">
        <v>2588</v>
      </c>
      <c r="D154" s="331" t="s">
        <v>2574</v>
      </c>
      <c r="E154" s="331" t="s">
        <v>2714</v>
      </c>
      <c r="F154" s="331" t="s">
        <v>1468</v>
      </c>
      <c r="G154" s="331" t="s">
        <v>2526</v>
      </c>
      <c r="H154" s="331" t="s">
        <v>2644</v>
      </c>
      <c r="I154" s="195" t="s">
        <v>1172</v>
      </c>
      <c r="J154" s="332">
        <v>12370000</v>
      </c>
      <c r="L154" s="313"/>
      <c r="M154" s="313"/>
      <c r="N154" s="313" t="b">
        <f>EXACT(VLOOKUP(Table10[[#This Row],[Entreprise]],Companies[Nom complet de l’entreprise],1,FALSE),Table10[[#This Row],[Entreprise]])</f>
        <v>1</v>
      </c>
    </row>
    <row r="155" spans="3:14" ht="15" x14ac:dyDescent="0.4">
      <c r="C155" s="331" t="s">
        <v>2580</v>
      </c>
      <c r="D155" s="331" t="s">
        <v>2568</v>
      </c>
      <c r="E155" s="331" t="s">
        <v>2706</v>
      </c>
      <c r="F155" s="331" t="s">
        <v>1468</v>
      </c>
      <c r="G155" s="331" t="s">
        <v>1468</v>
      </c>
      <c r="H155" s="331" t="s">
        <v>2809</v>
      </c>
      <c r="I155" s="195" t="s">
        <v>1172</v>
      </c>
      <c r="J155" s="332">
        <v>12000000</v>
      </c>
      <c r="L155" s="313"/>
      <c r="M155" s="313"/>
      <c r="N155" s="313" t="b">
        <f>EXACT(VLOOKUP(Table10[[#This Row],[Entreprise]],Companies[Nom complet de l’entreprise],1,FALSE),Table10[[#This Row],[Entreprise]])</f>
        <v>1</v>
      </c>
    </row>
    <row r="156" spans="3:14" ht="15" x14ac:dyDescent="0.4">
      <c r="C156" s="331" t="s">
        <v>2588</v>
      </c>
      <c r="D156" s="331" t="s">
        <v>2570</v>
      </c>
      <c r="E156" s="331" t="s">
        <v>2701</v>
      </c>
      <c r="F156" s="331" t="s">
        <v>2526</v>
      </c>
      <c r="G156" s="331" t="s">
        <v>2526</v>
      </c>
      <c r="H156" s="331"/>
      <c r="I156" s="195" t="s">
        <v>1172</v>
      </c>
      <c r="J156" s="332">
        <v>10400000</v>
      </c>
      <c r="L156" s="313"/>
      <c r="M156" s="313"/>
      <c r="N156" s="313" t="b">
        <f>EXACT(VLOOKUP(Table10[[#This Row],[Entreprise]],Companies[Nom complet de l’entreprise],1,FALSE),Table10[[#This Row],[Entreprise]])</f>
        <v>1</v>
      </c>
    </row>
    <row r="157" spans="3:14" ht="15" x14ac:dyDescent="0.4">
      <c r="C157" s="331" t="s">
        <v>2587</v>
      </c>
      <c r="D157" s="331" t="s">
        <v>2574</v>
      </c>
      <c r="E157" s="331" t="s">
        <v>2714</v>
      </c>
      <c r="F157" s="331" t="s">
        <v>1468</v>
      </c>
      <c r="G157" s="331" t="s">
        <v>1468</v>
      </c>
      <c r="H157" s="331" t="s">
        <v>2648</v>
      </c>
      <c r="I157" s="195" t="s">
        <v>1172</v>
      </c>
      <c r="J157" s="332">
        <v>9890000</v>
      </c>
      <c r="L157" s="313"/>
      <c r="M157" s="313"/>
      <c r="N157" s="313" t="b">
        <f>EXACT(VLOOKUP(Table10[[#This Row],[Entreprise]],Companies[Nom complet de l’entreprise],1,FALSE),Table10[[#This Row],[Entreprise]])</f>
        <v>1</v>
      </c>
    </row>
    <row r="158" spans="3:14" ht="15" x14ac:dyDescent="0.4">
      <c r="C158" s="331" t="s">
        <v>2585</v>
      </c>
      <c r="D158" s="331" t="s">
        <v>2570</v>
      </c>
      <c r="E158" s="331" t="s">
        <v>2703</v>
      </c>
      <c r="F158" s="331" t="s">
        <v>2526</v>
      </c>
      <c r="G158" s="331" t="s">
        <v>2526</v>
      </c>
      <c r="H158" s="331"/>
      <c r="I158" s="195" t="s">
        <v>1172</v>
      </c>
      <c r="J158" s="332">
        <v>9370000</v>
      </c>
      <c r="L158" s="313"/>
      <c r="M158" s="313"/>
      <c r="N158" s="313" t="b">
        <f>EXACT(VLOOKUP(Table10[[#This Row],[Entreprise]],Companies[Nom complet de l’entreprise],1,FALSE),Table10[[#This Row],[Entreprise]])</f>
        <v>1</v>
      </c>
    </row>
    <row r="159" spans="3:14" ht="15" x14ac:dyDescent="0.4">
      <c r="C159" s="331" t="s">
        <v>2577</v>
      </c>
      <c r="D159" s="331" t="s">
        <v>2570</v>
      </c>
      <c r="E159" s="331" t="s">
        <v>2703</v>
      </c>
      <c r="F159" s="331" t="s">
        <v>2526</v>
      </c>
      <c r="G159" s="331" t="s">
        <v>2526</v>
      </c>
      <c r="H159" s="331"/>
      <c r="I159" s="195" t="s">
        <v>1172</v>
      </c>
      <c r="J159" s="332">
        <v>9080000</v>
      </c>
      <c r="L159" s="313"/>
      <c r="M159" s="313"/>
      <c r="N159" s="313" t="b">
        <f>EXACT(VLOOKUP(Table10[[#This Row],[Entreprise]],Companies[Nom complet de l’entreprise],1,FALSE),Table10[[#This Row],[Entreprise]])</f>
        <v>1</v>
      </c>
    </row>
    <row r="160" spans="3:14" ht="15" x14ac:dyDescent="0.4">
      <c r="C160" s="331" t="s">
        <v>2590</v>
      </c>
      <c r="D160" s="331" t="s">
        <v>2569</v>
      </c>
      <c r="E160" s="331" t="s">
        <v>2689</v>
      </c>
      <c r="F160" s="331" t="s">
        <v>2526</v>
      </c>
      <c r="G160" s="331" t="s">
        <v>2526</v>
      </c>
      <c r="H160" s="331"/>
      <c r="I160" s="195" t="s">
        <v>1172</v>
      </c>
      <c r="J160" s="332">
        <v>8760000</v>
      </c>
      <c r="L160" s="313"/>
      <c r="M160" s="313"/>
      <c r="N160" s="313" t="b">
        <f>EXACT(VLOOKUP(Table10[[#This Row],[Entreprise]],Companies[Nom complet de l’entreprise],1,FALSE),Table10[[#This Row],[Entreprise]])</f>
        <v>1</v>
      </c>
    </row>
    <row r="161" spans="2:14" ht="15" x14ac:dyDescent="0.4">
      <c r="C161" s="331" t="s">
        <v>2589</v>
      </c>
      <c r="D161" s="331" t="s">
        <v>2570</v>
      </c>
      <c r="E161" s="331" t="s">
        <v>2693</v>
      </c>
      <c r="F161" s="331" t="s">
        <v>2526</v>
      </c>
      <c r="G161" s="331" t="s">
        <v>2526</v>
      </c>
      <c r="H161" s="331"/>
      <c r="I161" s="195" t="s">
        <v>1172</v>
      </c>
      <c r="J161" s="332">
        <v>6190000</v>
      </c>
      <c r="L161" s="313"/>
      <c r="M161" s="313"/>
      <c r="N161" s="313" t="b">
        <f>EXACT(VLOOKUP(Table10[[#This Row],[Entreprise]],Companies[Nom complet de l’entreprise],1,FALSE),Table10[[#This Row],[Entreprise]])</f>
        <v>1</v>
      </c>
    </row>
    <row r="162" spans="2:14" ht="15" x14ac:dyDescent="0.4">
      <c r="C162" s="331" t="s">
        <v>2575</v>
      </c>
      <c r="D162" s="331" t="s">
        <v>2569</v>
      </c>
      <c r="E162" s="331" t="s">
        <v>2689</v>
      </c>
      <c r="F162" s="331" t="s">
        <v>2526</v>
      </c>
      <c r="G162" s="331" t="s">
        <v>2526</v>
      </c>
      <c r="H162" s="331"/>
      <c r="I162" s="195" t="s">
        <v>1172</v>
      </c>
      <c r="J162" s="332">
        <v>5810000</v>
      </c>
      <c r="L162" s="313"/>
      <c r="M162" s="313"/>
      <c r="N162" s="313" t="b">
        <f>EXACT(VLOOKUP(Table10[[#This Row],[Entreprise]],Companies[Nom complet de l’entreprise],1,FALSE),Table10[[#This Row],[Entreprise]])</f>
        <v>1</v>
      </c>
    </row>
    <row r="163" spans="2:14" ht="15" x14ac:dyDescent="0.4">
      <c r="C163" s="331" t="s">
        <v>2582</v>
      </c>
      <c r="D163" s="331" t="s">
        <v>2576</v>
      </c>
      <c r="E163" s="331" t="s">
        <v>2712</v>
      </c>
      <c r="F163" s="331" t="s">
        <v>1468</v>
      </c>
      <c r="G163" s="331" t="s">
        <v>1468</v>
      </c>
      <c r="H163" s="331" t="s">
        <v>2627</v>
      </c>
      <c r="I163" s="195" t="s">
        <v>1172</v>
      </c>
      <c r="J163" s="332">
        <v>5240000</v>
      </c>
      <c r="L163" s="313"/>
      <c r="M163" s="313"/>
      <c r="N163" s="313" t="b">
        <f>EXACT(VLOOKUP(Table10[[#This Row],[Entreprise]],Companies[Nom complet de l’entreprise],1,FALSE),Table10[[#This Row],[Entreprise]])</f>
        <v>1</v>
      </c>
    </row>
    <row r="164" spans="2:14" ht="15" x14ac:dyDescent="0.4">
      <c r="C164" s="331" t="s">
        <v>2585</v>
      </c>
      <c r="D164" s="331" t="s">
        <v>2570</v>
      </c>
      <c r="E164" s="331" t="s">
        <v>2700</v>
      </c>
      <c r="F164" s="331" t="s">
        <v>2526</v>
      </c>
      <c r="G164" s="331" t="s">
        <v>2526</v>
      </c>
      <c r="H164" s="331"/>
      <c r="I164" s="195" t="s">
        <v>1172</v>
      </c>
      <c r="J164" s="332">
        <v>5080000</v>
      </c>
      <c r="L164" s="313"/>
      <c r="M164" s="313"/>
      <c r="N164" s="313" t="b">
        <f>EXACT(VLOOKUP(Table10[[#This Row],[Entreprise]],Companies[Nom complet de l’entreprise],1,FALSE),Table10[[#This Row],[Entreprise]])</f>
        <v>1</v>
      </c>
    </row>
    <row r="165" spans="2:14" ht="15" x14ac:dyDescent="0.4">
      <c r="C165" s="331" t="s">
        <v>2577</v>
      </c>
      <c r="D165" s="331" t="s">
        <v>2569</v>
      </c>
      <c r="E165" s="331" t="s">
        <v>2690</v>
      </c>
      <c r="F165" s="331" t="s">
        <v>2526</v>
      </c>
      <c r="G165" s="331" t="s">
        <v>2526</v>
      </c>
      <c r="H165" s="331"/>
      <c r="I165" s="195" t="s">
        <v>1172</v>
      </c>
      <c r="J165" s="332">
        <v>5000000</v>
      </c>
      <c r="L165" s="313"/>
      <c r="M165" s="313"/>
      <c r="N165" s="313" t="b">
        <f>EXACT(VLOOKUP(Table10[[#This Row],[Entreprise]],Companies[Nom complet de l’entreprise],1,FALSE),Table10[[#This Row],[Entreprise]])</f>
        <v>1</v>
      </c>
    </row>
    <row r="166" spans="2:14" ht="15" x14ac:dyDescent="0.4">
      <c r="C166" s="331" t="s">
        <v>2582</v>
      </c>
      <c r="D166" s="331" t="s">
        <v>2574</v>
      </c>
      <c r="E166" s="331" t="s">
        <v>2714</v>
      </c>
      <c r="F166" s="331" t="s">
        <v>1468</v>
      </c>
      <c r="G166" s="331" t="s">
        <v>1468</v>
      </c>
      <c r="H166" s="331" t="s">
        <v>2627</v>
      </c>
      <c r="I166" s="195" t="s">
        <v>1172</v>
      </c>
      <c r="J166" s="332">
        <v>5000000</v>
      </c>
      <c r="L166" s="313"/>
      <c r="M166" s="313"/>
      <c r="N166" s="313" t="b">
        <f>EXACT(VLOOKUP(Table10[[#This Row],[Entreprise]],Companies[Nom complet de l’entreprise],1,FALSE),Table10[[#This Row],[Entreprise]])</f>
        <v>1</v>
      </c>
    </row>
    <row r="167" spans="2:14" ht="15" x14ac:dyDescent="0.4">
      <c r="C167" s="331" t="s">
        <v>2588</v>
      </c>
      <c r="D167" s="331" t="s">
        <v>2570</v>
      </c>
      <c r="E167" s="331" t="s">
        <v>2697</v>
      </c>
      <c r="F167" s="331" t="s">
        <v>2526</v>
      </c>
      <c r="G167" s="331" t="s">
        <v>2526</v>
      </c>
      <c r="H167" s="331"/>
      <c r="I167" s="195" t="s">
        <v>1172</v>
      </c>
      <c r="J167" s="332">
        <v>4010000</v>
      </c>
      <c r="L167" s="313"/>
      <c r="M167" s="313"/>
      <c r="N167" s="313" t="b">
        <f>EXACT(VLOOKUP(Table10[[#This Row],[Entreprise]],Companies[Nom complet de l’entreprise],1,FALSE),Table10[[#This Row],[Entreprise]])</f>
        <v>1</v>
      </c>
    </row>
    <row r="168" spans="2:14" ht="15" x14ac:dyDescent="0.4">
      <c r="C168" s="331" t="s">
        <v>2586</v>
      </c>
      <c r="D168" s="331" t="s">
        <v>2569</v>
      </c>
      <c r="E168" s="331" t="s">
        <v>2690</v>
      </c>
      <c r="F168" s="331" t="s">
        <v>2526</v>
      </c>
      <c r="G168" s="331" t="s">
        <v>2526</v>
      </c>
      <c r="H168" s="331"/>
      <c r="I168" s="195" t="s">
        <v>1172</v>
      </c>
      <c r="J168" s="332">
        <v>4000000</v>
      </c>
      <c r="L168" s="313"/>
      <c r="M168" s="313"/>
      <c r="N168" s="313" t="b">
        <f>EXACT(VLOOKUP(Table10[[#This Row],[Entreprise]],Companies[Nom complet de l’entreprise],1,FALSE),Table10[[#This Row],[Entreprise]])</f>
        <v>1</v>
      </c>
    </row>
    <row r="169" spans="2:14" ht="15" x14ac:dyDescent="0.4">
      <c r="C169" s="331" t="s">
        <v>2591</v>
      </c>
      <c r="D169" s="331" t="s">
        <v>2569</v>
      </c>
      <c r="E169" s="331" t="s">
        <v>2690</v>
      </c>
      <c r="F169" s="331" t="s">
        <v>2526</v>
      </c>
      <c r="G169" s="331" t="s">
        <v>2526</v>
      </c>
      <c r="H169" s="331"/>
      <c r="I169" s="195" t="s">
        <v>1172</v>
      </c>
      <c r="J169" s="332">
        <v>3000000</v>
      </c>
      <c r="L169" s="313"/>
      <c r="M169" s="313"/>
      <c r="N169" s="313" t="b">
        <f>EXACT(VLOOKUP(Table10[[#This Row],[Entreprise]],Companies[Nom complet de l’entreprise],1,FALSE),Table10[[#This Row],[Entreprise]])</f>
        <v>1</v>
      </c>
    </row>
    <row r="170" spans="2:14" ht="15" x14ac:dyDescent="0.4">
      <c r="C170" s="331" t="s">
        <v>2587</v>
      </c>
      <c r="D170" s="331" t="s">
        <v>2576</v>
      </c>
      <c r="E170" s="331" t="s">
        <v>2712</v>
      </c>
      <c r="F170" s="331" t="s">
        <v>1468</v>
      </c>
      <c r="G170" s="331" t="s">
        <v>1468</v>
      </c>
      <c r="H170" s="331" t="s">
        <v>2648</v>
      </c>
      <c r="I170" s="195" t="s">
        <v>1172</v>
      </c>
      <c r="J170" s="332">
        <v>2520000</v>
      </c>
      <c r="L170" s="313"/>
      <c r="M170" s="313"/>
      <c r="N170" s="313" t="b">
        <f>EXACT(VLOOKUP(Table10[[#This Row],[Entreprise]],Companies[Nom complet de l’entreprise],1,FALSE),Table10[[#This Row],[Entreprise]])</f>
        <v>1</v>
      </c>
    </row>
    <row r="171" spans="2:14" ht="15" x14ac:dyDescent="0.4">
      <c r="B171" s="195" t="str">
        <f>VLOOKUP(C171,Companies[],3,FALSE)</f>
        <v>00030276N</v>
      </c>
      <c r="C171" s="331" t="s">
        <v>2578</v>
      </c>
      <c r="D171" s="331" t="s">
        <v>2569</v>
      </c>
      <c r="E171" s="331" t="s">
        <v>2690</v>
      </c>
      <c r="F171" s="331" t="s">
        <v>2526</v>
      </c>
      <c r="G171" s="331" t="s">
        <v>2526</v>
      </c>
      <c r="H171" s="331"/>
      <c r="I171" s="195" t="s">
        <v>1172</v>
      </c>
      <c r="J171" s="332">
        <v>2500000</v>
      </c>
      <c r="L171" s="313"/>
      <c r="M171" s="313"/>
      <c r="N171" s="313" t="b">
        <f>EXACT(VLOOKUP(Table10[[#This Row],[Entreprise]],Companies[Nom complet de l’entreprise],1,FALSE),Table10[[#This Row],[Entreprise]])</f>
        <v>1</v>
      </c>
    </row>
    <row r="172" spans="2:14" ht="15" x14ac:dyDescent="0.4">
      <c r="C172" s="331" t="s">
        <v>2580</v>
      </c>
      <c r="D172" s="331" t="s">
        <v>2570</v>
      </c>
      <c r="E172" s="331" t="s">
        <v>2694</v>
      </c>
      <c r="F172" s="331" t="s">
        <v>2526</v>
      </c>
      <c r="G172" s="331" t="s">
        <v>2526</v>
      </c>
      <c r="H172" s="331"/>
      <c r="I172" s="195" t="s">
        <v>1172</v>
      </c>
      <c r="J172" s="332">
        <v>2390000</v>
      </c>
      <c r="L172" s="313"/>
      <c r="M172" s="313"/>
      <c r="N172" s="313" t="b">
        <f>EXACT(VLOOKUP(Table10[[#This Row],[Entreprise]],Companies[Nom complet de l’entreprise],1,FALSE),Table10[[#This Row],[Entreprise]])</f>
        <v>1</v>
      </c>
    </row>
    <row r="173" spans="2:14" ht="15" x14ac:dyDescent="0.4">
      <c r="C173" s="331" t="s">
        <v>2591</v>
      </c>
      <c r="D173" s="331" t="s">
        <v>2569</v>
      </c>
      <c r="E173" s="331" t="s">
        <v>2690</v>
      </c>
      <c r="F173" s="331" t="s">
        <v>2526</v>
      </c>
      <c r="G173" s="331" t="s">
        <v>2526</v>
      </c>
      <c r="H173" s="331"/>
      <c r="I173" s="195" t="s">
        <v>1172</v>
      </c>
      <c r="J173" s="332">
        <v>2069999.9999999998</v>
      </c>
      <c r="L173" s="313"/>
      <c r="M173" s="313"/>
      <c r="N173" s="313" t="b">
        <f>EXACT(VLOOKUP(Table10[[#This Row],[Entreprise]],Companies[Nom complet de l’entreprise],1,FALSE),Table10[[#This Row],[Entreprise]])</f>
        <v>1</v>
      </c>
    </row>
    <row r="174" spans="2:14" ht="15" x14ac:dyDescent="0.4">
      <c r="C174" s="331" t="s">
        <v>2587</v>
      </c>
      <c r="D174" s="331" t="s">
        <v>2569</v>
      </c>
      <c r="E174" s="331" t="s">
        <v>2690</v>
      </c>
      <c r="F174" s="331" t="s">
        <v>2526</v>
      </c>
      <c r="G174" s="331" t="s">
        <v>2526</v>
      </c>
      <c r="H174" s="331"/>
      <c r="I174" s="195" t="s">
        <v>1172</v>
      </c>
      <c r="J174" s="332">
        <v>2000000</v>
      </c>
      <c r="L174" s="313"/>
      <c r="M174" s="313"/>
      <c r="N174" s="313" t="b">
        <f>EXACT(VLOOKUP(Table10[[#This Row],[Entreprise]],Companies[Nom complet de l’entreprise],1,FALSE),Table10[[#This Row],[Entreprise]])</f>
        <v>1</v>
      </c>
    </row>
    <row r="175" spans="2:14" ht="15" x14ac:dyDescent="0.4">
      <c r="C175" s="331" t="s">
        <v>2582</v>
      </c>
      <c r="D175" s="331" t="s">
        <v>2569</v>
      </c>
      <c r="E175" s="331" t="s">
        <v>2690</v>
      </c>
      <c r="F175" s="331" t="s">
        <v>2526</v>
      </c>
      <c r="G175" s="331" t="s">
        <v>2526</v>
      </c>
      <c r="H175" s="331"/>
      <c r="I175" s="195" t="s">
        <v>1172</v>
      </c>
      <c r="J175" s="332">
        <v>2000000</v>
      </c>
      <c r="L175" s="313"/>
      <c r="M175" s="313"/>
      <c r="N175" s="313" t="b">
        <f>EXACT(VLOOKUP(Table10[[#This Row],[Entreprise]],Companies[Nom complet de l’entreprise],1,FALSE),Table10[[#This Row],[Entreprise]])</f>
        <v>1</v>
      </c>
    </row>
    <row r="176" spans="2:14" ht="15" x14ac:dyDescent="0.4">
      <c r="C176" s="331" t="s">
        <v>2578</v>
      </c>
      <c r="D176" s="331" t="s">
        <v>2570</v>
      </c>
      <c r="E176" s="331" t="s">
        <v>2703</v>
      </c>
      <c r="F176" s="331" t="s">
        <v>2526</v>
      </c>
      <c r="G176" s="331" t="s">
        <v>2526</v>
      </c>
      <c r="H176" s="331"/>
      <c r="I176" s="195" t="s">
        <v>1172</v>
      </c>
      <c r="J176" s="332">
        <v>1940000</v>
      </c>
      <c r="L176" s="313"/>
      <c r="M176" s="313"/>
      <c r="N176" s="313" t="b">
        <f>EXACT(VLOOKUP(Table10[[#This Row],[Entreprise]],Companies[Nom complet de l’entreprise],1,FALSE),Table10[[#This Row],[Entreprise]])</f>
        <v>1</v>
      </c>
    </row>
    <row r="177" spans="3:14" ht="15" x14ac:dyDescent="0.4">
      <c r="C177" s="331" t="s">
        <v>2584</v>
      </c>
      <c r="D177" s="331" t="s">
        <v>2576</v>
      </c>
      <c r="E177" s="331" t="s">
        <v>2712</v>
      </c>
      <c r="F177" s="331" t="s">
        <v>1468</v>
      </c>
      <c r="G177" s="331" t="s">
        <v>1468</v>
      </c>
      <c r="H177" s="331" t="s">
        <v>2629</v>
      </c>
      <c r="I177" s="195" t="s">
        <v>1172</v>
      </c>
      <c r="J177" s="332">
        <v>1720000</v>
      </c>
      <c r="L177" s="313"/>
      <c r="M177" s="313"/>
      <c r="N177" s="313" t="b">
        <f>EXACT(VLOOKUP(Table10[[#This Row],[Entreprise]],Companies[Nom complet de l’entreprise],1,FALSE),Table10[[#This Row],[Entreprise]])</f>
        <v>1</v>
      </c>
    </row>
    <row r="178" spans="3:14" ht="15" x14ac:dyDescent="0.4">
      <c r="C178" s="331" t="s">
        <v>2578</v>
      </c>
      <c r="D178" s="331" t="s">
        <v>2576</v>
      </c>
      <c r="E178" s="331" t="s">
        <v>2712</v>
      </c>
      <c r="F178" s="331" t="s">
        <v>1468</v>
      </c>
      <c r="G178" s="331" t="s">
        <v>1468</v>
      </c>
      <c r="H178" s="331" t="s">
        <v>2808</v>
      </c>
      <c r="I178" s="195" t="s">
        <v>1172</v>
      </c>
      <c r="J178" s="332">
        <v>1280000</v>
      </c>
      <c r="L178" s="313"/>
      <c r="M178" s="313"/>
      <c r="N178" s="313" t="b">
        <f>EXACT(VLOOKUP(Table10[[#This Row],[Entreprise]],Companies[Nom complet de l’entreprise],1,FALSE),Table10[[#This Row],[Entreprise]])</f>
        <v>1</v>
      </c>
    </row>
    <row r="179" spans="3:14" ht="15" x14ac:dyDescent="0.4">
      <c r="C179" s="331" t="s">
        <v>2585</v>
      </c>
      <c r="D179" s="331" t="s">
        <v>2576</v>
      </c>
      <c r="E179" s="331" t="s">
        <v>2712</v>
      </c>
      <c r="F179" s="331" t="s">
        <v>1468</v>
      </c>
      <c r="G179" s="331" t="s">
        <v>1468</v>
      </c>
      <c r="H179" s="331" t="s">
        <v>2640</v>
      </c>
      <c r="I179" s="195" t="s">
        <v>1172</v>
      </c>
      <c r="J179" s="332">
        <v>1100000</v>
      </c>
      <c r="L179" s="313"/>
      <c r="M179" s="313"/>
      <c r="N179" s="313" t="b">
        <f>EXACT(VLOOKUP(Table10[[#This Row],[Entreprise]],Companies[Nom complet de l’entreprise],1,FALSE),Table10[[#This Row],[Entreprise]])</f>
        <v>1</v>
      </c>
    </row>
    <row r="180" spans="3:14" ht="15" x14ac:dyDescent="0.4">
      <c r="C180" s="331" t="s">
        <v>2589</v>
      </c>
      <c r="D180" s="331" t="s">
        <v>2569</v>
      </c>
      <c r="E180" s="331" t="s">
        <v>2690</v>
      </c>
      <c r="F180" s="331" t="s">
        <v>2526</v>
      </c>
      <c r="G180" s="331" t="s">
        <v>2526</v>
      </c>
      <c r="H180" s="331"/>
      <c r="I180" s="195" t="s">
        <v>1172</v>
      </c>
      <c r="J180" s="332">
        <v>1000000</v>
      </c>
      <c r="L180" s="313"/>
      <c r="M180" s="313"/>
      <c r="N180" s="313" t="b">
        <f>EXACT(VLOOKUP(Table10[[#This Row],[Entreprise]],Companies[Nom complet de l’entreprise],1,FALSE),Table10[[#This Row],[Entreprise]])</f>
        <v>1</v>
      </c>
    </row>
    <row r="181" spans="3:14" ht="15" x14ac:dyDescent="0.4">
      <c r="C181" s="331" t="s">
        <v>2577</v>
      </c>
      <c r="D181" s="331" t="s">
        <v>2576</v>
      </c>
      <c r="E181" s="331" t="s">
        <v>2712</v>
      </c>
      <c r="F181" s="331" t="s">
        <v>1468</v>
      </c>
      <c r="G181" s="331" t="s">
        <v>1468</v>
      </c>
      <c r="H181" s="331" t="s">
        <v>2735</v>
      </c>
      <c r="I181" s="195" t="s">
        <v>1172</v>
      </c>
      <c r="J181" s="332">
        <v>850000</v>
      </c>
      <c r="L181" s="313"/>
      <c r="M181" s="313"/>
      <c r="N181" s="313" t="b">
        <f>EXACT(VLOOKUP(Table10[[#This Row],[Entreprise]],Companies[Nom complet de l’entreprise],1,FALSE),Table10[[#This Row],[Entreprise]])</f>
        <v>1</v>
      </c>
    </row>
    <row r="182" spans="3:14" ht="15" x14ac:dyDescent="0.4">
      <c r="C182" s="331" t="s">
        <v>2580</v>
      </c>
      <c r="D182" s="331" t="s">
        <v>2569</v>
      </c>
      <c r="E182" s="331" t="s">
        <v>2689</v>
      </c>
      <c r="F182" s="331" t="s">
        <v>2526</v>
      </c>
      <c r="G182" s="331" t="s">
        <v>2526</v>
      </c>
      <c r="H182" s="331"/>
      <c r="I182" s="195" t="s">
        <v>1172</v>
      </c>
      <c r="J182" s="332">
        <v>590000</v>
      </c>
      <c r="L182" s="313"/>
      <c r="M182" s="313"/>
      <c r="N182" s="313" t="b">
        <f>EXACT(VLOOKUP(Table10[[#This Row],[Entreprise]],Companies[Nom complet de l’entreprise],1,FALSE),Table10[[#This Row],[Entreprise]])</f>
        <v>1</v>
      </c>
    </row>
    <row r="183" spans="3:14" ht="15" x14ac:dyDescent="0.4">
      <c r="C183" s="331" t="s">
        <v>2588</v>
      </c>
      <c r="D183" s="331" t="s">
        <v>2570</v>
      </c>
      <c r="E183" s="331" t="s">
        <v>2721</v>
      </c>
      <c r="F183" s="331" t="s">
        <v>2526</v>
      </c>
      <c r="G183" s="331" t="s">
        <v>2526</v>
      </c>
      <c r="H183" s="331"/>
      <c r="I183" s="195" t="s">
        <v>1172</v>
      </c>
      <c r="J183" s="332">
        <v>530000</v>
      </c>
      <c r="L183" s="313"/>
      <c r="M183" s="313"/>
      <c r="N183" s="313" t="b">
        <f>EXACT(VLOOKUP(Table10[[#This Row],[Entreprise]],Companies[Nom complet de l’entreprise],1,FALSE),Table10[[#This Row],[Entreprise]])</f>
        <v>1</v>
      </c>
    </row>
    <row r="184" spans="3:14" ht="15" x14ac:dyDescent="0.4">
      <c r="C184" s="331" t="s">
        <v>2588</v>
      </c>
      <c r="D184" s="331" t="s">
        <v>2570</v>
      </c>
      <c r="E184" s="331" t="s">
        <v>2694</v>
      </c>
      <c r="F184" s="331" t="s">
        <v>2526</v>
      </c>
      <c r="G184" s="331" t="s">
        <v>2526</v>
      </c>
      <c r="H184" s="331"/>
      <c r="I184" s="195" t="s">
        <v>1172</v>
      </c>
      <c r="J184" s="332">
        <v>300000</v>
      </c>
      <c r="L184" s="313"/>
      <c r="M184" s="313"/>
      <c r="N184" s="313" t="b">
        <f>EXACT(VLOOKUP(Table10[[#This Row],[Entreprise]],Companies[Nom complet de l’entreprise],1,FALSE),Table10[[#This Row],[Entreprise]])</f>
        <v>1</v>
      </c>
    </row>
    <row r="185" spans="3:14" ht="15" x14ac:dyDescent="0.4">
      <c r="C185" s="331" t="s">
        <v>2586</v>
      </c>
      <c r="D185" s="331" t="s">
        <v>2576</v>
      </c>
      <c r="E185" s="331" t="s">
        <v>2712</v>
      </c>
      <c r="F185" s="331" t="s">
        <v>1468</v>
      </c>
      <c r="G185" s="331" t="s">
        <v>1468</v>
      </c>
      <c r="H185" s="331" t="s">
        <v>2810</v>
      </c>
      <c r="I185" s="195" t="s">
        <v>1172</v>
      </c>
      <c r="J185" s="332">
        <v>290000</v>
      </c>
      <c r="L185" s="313"/>
      <c r="M185" s="313"/>
      <c r="N185" s="313" t="b">
        <f>EXACT(VLOOKUP(Table10[[#This Row],[Entreprise]],Companies[Nom complet de l’entreprise],1,FALSE),Table10[[#This Row],[Entreprise]])</f>
        <v>1</v>
      </c>
    </row>
    <row r="186" spans="3:14" ht="15" x14ac:dyDescent="0.4">
      <c r="C186" s="331" t="s">
        <v>2583</v>
      </c>
      <c r="D186" s="331" t="s">
        <v>2570</v>
      </c>
      <c r="E186" s="331" t="s">
        <v>2721</v>
      </c>
      <c r="F186" s="331" t="s">
        <v>2526</v>
      </c>
      <c r="G186" s="331" t="s">
        <v>2526</v>
      </c>
      <c r="H186" s="331"/>
      <c r="I186" s="195" t="s">
        <v>1172</v>
      </c>
      <c r="J186" s="332">
        <v>270000</v>
      </c>
      <c r="L186" s="313"/>
      <c r="M186" s="313"/>
      <c r="N186" s="313" t="b">
        <f>EXACT(VLOOKUP(Table10[[#This Row],[Entreprise]],Companies[Nom complet de l’entreprise],1,FALSE),Table10[[#This Row],[Entreprise]])</f>
        <v>1</v>
      </c>
    </row>
    <row r="187" spans="3:14" ht="15" x14ac:dyDescent="0.4">
      <c r="C187" s="331" t="s">
        <v>2591</v>
      </c>
      <c r="D187" s="331" t="s">
        <v>2576</v>
      </c>
      <c r="E187" s="331" t="s">
        <v>2712</v>
      </c>
      <c r="F187" s="331" t="s">
        <v>1468</v>
      </c>
      <c r="G187" s="331" t="s">
        <v>1468</v>
      </c>
      <c r="H187" s="331" t="s">
        <v>2642</v>
      </c>
      <c r="I187" s="195" t="s">
        <v>1172</v>
      </c>
      <c r="J187" s="332">
        <v>270000</v>
      </c>
      <c r="L187" s="313"/>
      <c r="M187" s="313"/>
      <c r="N187" s="313" t="b">
        <f>EXACT(VLOOKUP(Table10[[#This Row],[Entreprise]],Companies[Nom complet de l’entreprise],1,FALSE),Table10[[#This Row],[Entreprise]])</f>
        <v>1</v>
      </c>
    </row>
    <row r="188" spans="3:14" ht="15" x14ac:dyDescent="0.4">
      <c r="C188" s="331" t="s">
        <v>2591</v>
      </c>
      <c r="D188" s="331" t="s">
        <v>2574</v>
      </c>
      <c r="E188" s="331" t="s">
        <v>2714</v>
      </c>
      <c r="F188" s="331" t="s">
        <v>1468</v>
      </c>
      <c r="G188" s="331" t="s">
        <v>1468</v>
      </c>
      <c r="H188" s="331" t="s">
        <v>2642</v>
      </c>
      <c r="I188" s="195" t="s">
        <v>1172</v>
      </c>
      <c r="J188" s="332">
        <v>260000</v>
      </c>
      <c r="L188" s="313"/>
      <c r="M188" s="313"/>
      <c r="N188" s="313" t="b">
        <f>EXACT(VLOOKUP(Table10[[#This Row],[Entreprise]],Companies[Nom complet de l’entreprise],1,FALSE),Table10[[#This Row],[Entreprise]])</f>
        <v>1</v>
      </c>
    </row>
    <row r="189" spans="3:14" ht="15" x14ac:dyDescent="0.4">
      <c r="C189" s="331" t="s">
        <v>2575</v>
      </c>
      <c r="D189" s="331" t="s">
        <v>2570</v>
      </c>
      <c r="E189" s="331" t="s">
        <v>2697</v>
      </c>
      <c r="F189" s="331" t="s">
        <v>2526</v>
      </c>
      <c r="G189" s="331" t="s">
        <v>2526</v>
      </c>
      <c r="H189" s="331"/>
      <c r="I189" s="195" t="s">
        <v>1172</v>
      </c>
      <c r="J189" s="332">
        <v>250000</v>
      </c>
      <c r="L189" s="313"/>
      <c r="M189" s="313"/>
      <c r="N189" s="313" t="b">
        <f>EXACT(VLOOKUP(Table10[[#This Row],[Entreprise]],Companies[Nom complet de l’entreprise],1,FALSE),Table10[[#This Row],[Entreprise]])</f>
        <v>1</v>
      </c>
    </row>
    <row r="190" spans="3:14" ht="15" x14ac:dyDescent="0.4">
      <c r="C190" s="331" t="s">
        <v>2592</v>
      </c>
      <c r="D190" s="331" t="s">
        <v>2569</v>
      </c>
      <c r="E190" s="331" t="s">
        <v>2689</v>
      </c>
      <c r="F190" s="331" t="s">
        <v>2526</v>
      </c>
      <c r="G190" s="331" t="s">
        <v>2526</v>
      </c>
      <c r="H190" s="331"/>
      <c r="I190" s="195" t="s">
        <v>1172</v>
      </c>
      <c r="J190" s="332">
        <v>220000</v>
      </c>
      <c r="L190" s="313"/>
      <c r="M190" s="313"/>
      <c r="N190" s="313" t="b">
        <f>EXACT(VLOOKUP(Table10[[#This Row],[Entreprise]],Companies[Nom complet de l’entreprise],1,FALSE),Table10[[#This Row],[Entreprise]])</f>
        <v>1</v>
      </c>
    </row>
    <row r="191" spans="3:14" ht="15" x14ac:dyDescent="0.4">
      <c r="C191" s="331" t="s">
        <v>2582</v>
      </c>
      <c r="D191" s="331" t="s">
        <v>2570</v>
      </c>
      <c r="E191" s="331" t="s">
        <v>2703</v>
      </c>
      <c r="F191" s="331" t="s">
        <v>2526</v>
      </c>
      <c r="G191" s="331" t="s">
        <v>2526</v>
      </c>
      <c r="H191" s="331"/>
      <c r="I191" s="195" t="s">
        <v>1172</v>
      </c>
      <c r="J191" s="332">
        <v>130000</v>
      </c>
      <c r="L191" s="313"/>
      <c r="M191" s="313"/>
      <c r="N191" s="313" t="b">
        <f>EXACT(VLOOKUP(Table10[[#This Row],[Entreprise]],Companies[Nom complet de l’entreprise],1,FALSE),Table10[[#This Row],[Entreprise]])</f>
        <v>1</v>
      </c>
    </row>
    <row r="192" spans="3:14" ht="15" x14ac:dyDescent="0.4">
      <c r="C192" s="331" t="s">
        <v>2579</v>
      </c>
      <c r="D192" s="331" t="s">
        <v>2576</v>
      </c>
      <c r="E192" s="331" t="s">
        <v>2712</v>
      </c>
      <c r="F192" s="331" t="s">
        <v>1468</v>
      </c>
      <c r="G192" s="331" t="s">
        <v>1468</v>
      </c>
      <c r="H192" s="331" t="s">
        <v>2637</v>
      </c>
      <c r="I192" s="195" t="s">
        <v>1172</v>
      </c>
      <c r="J192" s="332">
        <v>100000</v>
      </c>
      <c r="L192" s="313"/>
      <c r="M192" s="313"/>
      <c r="N192" s="313" t="b">
        <f>EXACT(VLOOKUP(Table10[[#This Row],[Entreprise]],Companies[Nom complet de l’entreprise],1,FALSE),Table10[[#This Row],[Entreprise]])</f>
        <v>1</v>
      </c>
    </row>
    <row r="193" spans="3:14" ht="15" x14ac:dyDescent="0.4">
      <c r="C193" s="331" t="s">
        <v>2589</v>
      </c>
      <c r="D193" s="331" t="s">
        <v>2576</v>
      </c>
      <c r="E193" s="331" t="s">
        <v>2712</v>
      </c>
      <c r="F193" s="331" t="s">
        <v>1468</v>
      </c>
      <c r="G193" s="331" t="s">
        <v>1468</v>
      </c>
      <c r="H193" s="331" t="s">
        <v>2632</v>
      </c>
      <c r="I193" s="195" t="s">
        <v>1172</v>
      </c>
      <c r="J193" s="332">
        <v>100000</v>
      </c>
      <c r="L193" s="313"/>
      <c r="M193" s="313"/>
      <c r="N193" s="313" t="b">
        <f>EXACT(VLOOKUP(Table10[[#This Row],[Entreprise]],Companies[Nom complet de l’entreprise],1,FALSE),Table10[[#This Row],[Entreprise]])</f>
        <v>1</v>
      </c>
    </row>
    <row r="194" spans="3:14" ht="15" x14ac:dyDescent="0.4">
      <c r="C194" s="331" t="s">
        <v>2579</v>
      </c>
      <c r="D194" s="331" t="s">
        <v>2570</v>
      </c>
      <c r="E194" s="331" t="s">
        <v>2726</v>
      </c>
      <c r="F194" s="331" t="s">
        <v>2526</v>
      </c>
      <c r="G194" s="331" t="s">
        <v>2526</v>
      </c>
      <c r="H194" s="331"/>
      <c r="I194" s="195" t="s">
        <v>1172</v>
      </c>
      <c r="J194" s="332">
        <v>70000</v>
      </c>
      <c r="L194" s="313"/>
      <c r="M194" s="313"/>
      <c r="N194" s="313" t="b">
        <f>EXACT(VLOOKUP(Table10[[#This Row],[Entreprise]],Companies[Nom complet de l’entreprise],1,FALSE),Table10[[#This Row],[Entreprise]])</f>
        <v>1</v>
      </c>
    </row>
    <row r="195" spans="3:14" ht="15" x14ac:dyDescent="0.4">
      <c r="C195" s="331" t="s">
        <v>2592</v>
      </c>
      <c r="D195" s="331" t="s">
        <v>2570</v>
      </c>
      <c r="E195" s="331" t="s">
        <v>2701</v>
      </c>
      <c r="F195" s="331" t="s">
        <v>2526</v>
      </c>
      <c r="G195" s="331" t="s">
        <v>2526</v>
      </c>
      <c r="H195" s="331"/>
      <c r="I195" s="195" t="s">
        <v>1172</v>
      </c>
      <c r="J195" s="332">
        <v>60000</v>
      </c>
      <c r="L195" s="313"/>
      <c r="M195" s="313"/>
      <c r="N195" s="313" t="b">
        <f>EXACT(VLOOKUP(Table10[[#This Row],[Entreprise]],Companies[Nom complet de l’entreprise],1,FALSE),Table10[[#This Row],[Entreprise]])</f>
        <v>1</v>
      </c>
    </row>
    <row r="196" spans="3:14" ht="15" x14ac:dyDescent="0.4">
      <c r="C196" s="331" t="s">
        <v>2579</v>
      </c>
      <c r="D196" s="331" t="s">
        <v>2570</v>
      </c>
      <c r="E196" s="331" t="s">
        <v>2703</v>
      </c>
      <c r="F196" s="331" t="s">
        <v>2526</v>
      </c>
      <c r="G196" s="331" t="s">
        <v>2526</v>
      </c>
      <c r="H196" s="331"/>
      <c r="I196" s="195" t="s">
        <v>1172</v>
      </c>
      <c r="J196" s="332">
        <v>50000</v>
      </c>
      <c r="L196" s="313"/>
      <c r="M196" s="313"/>
      <c r="N196" s="313" t="b">
        <f>EXACT(VLOOKUP(Table10[[#This Row],[Entreprise]],Companies[Nom complet de l’entreprise],1,FALSE),Table10[[#This Row],[Entreprise]])</f>
        <v>1</v>
      </c>
    </row>
    <row r="197" spans="3:14" ht="15" x14ac:dyDescent="0.4">
      <c r="C197" s="331" t="s">
        <v>2587</v>
      </c>
      <c r="D197" s="331" t="s">
        <v>2570</v>
      </c>
      <c r="E197" s="331" t="s">
        <v>2703</v>
      </c>
      <c r="F197" s="331" t="s">
        <v>2526</v>
      </c>
      <c r="G197" s="331" t="s">
        <v>2526</v>
      </c>
      <c r="H197" s="331"/>
      <c r="I197" s="195" t="s">
        <v>1172</v>
      </c>
      <c r="J197" s="332">
        <v>30000</v>
      </c>
      <c r="L197" s="313"/>
      <c r="M197" s="313"/>
      <c r="N197" s="313" t="b">
        <f>EXACT(VLOOKUP(Table10[[#This Row],[Entreprise]],Companies[Nom complet de l’entreprise],1,FALSE),Table10[[#This Row],[Entreprise]])</f>
        <v>1</v>
      </c>
    </row>
    <row r="198" spans="3:14" ht="15" x14ac:dyDescent="0.4">
      <c r="C198" s="331" t="s">
        <v>2583</v>
      </c>
      <c r="D198" s="331" t="s">
        <v>2570</v>
      </c>
      <c r="E198" s="331" t="s">
        <v>2703</v>
      </c>
      <c r="F198" s="331" t="s">
        <v>2526</v>
      </c>
      <c r="G198" s="331" t="s">
        <v>2526</v>
      </c>
      <c r="H198" s="331"/>
      <c r="I198" s="195" t="s">
        <v>1172</v>
      </c>
      <c r="J198" s="332">
        <v>30000</v>
      </c>
      <c r="L198" s="313"/>
      <c r="M198" s="313"/>
      <c r="N198" s="313" t="b">
        <f>EXACT(VLOOKUP(Table10[[#This Row],[Entreprise]],Companies[Nom complet de l’entreprise],1,FALSE),Table10[[#This Row],[Entreprise]])</f>
        <v>1</v>
      </c>
    </row>
    <row r="199" spans="3:14" ht="15" x14ac:dyDescent="0.4">
      <c r="C199" s="331" t="s">
        <v>2575</v>
      </c>
      <c r="D199" s="331" t="s">
        <v>2574</v>
      </c>
      <c r="E199" s="331" t="s">
        <v>2714</v>
      </c>
      <c r="F199" s="331" t="s">
        <v>1468</v>
      </c>
      <c r="G199" s="331" t="s">
        <v>2526</v>
      </c>
      <c r="H199" s="331" t="s">
        <v>2644</v>
      </c>
      <c r="I199" s="195" t="s">
        <v>1172</v>
      </c>
      <c r="J199" s="332">
        <v>30000</v>
      </c>
      <c r="L199" s="313"/>
      <c r="M199" s="313"/>
      <c r="N199" s="313" t="b">
        <f>EXACT(VLOOKUP(Table10[[#This Row],[Entreprise]],Companies[Nom complet de l’entreprise],1,FALSE),Table10[[#This Row],[Entreprise]])</f>
        <v>1</v>
      </c>
    </row>
    <row r="200" spans="3:14" ht="15" x14ac:dyDescent="0.4">
      <c r="C200" s="331" t="s">
        <v>2582</v>
      </c>
      <c r="D200" s="331" t="s">
        <v>2568</v>
      </c>
      <c r="E200" s="331" t="s">
        <v>2707</v>
      </c>
      <c r="F200" s="331" t="s">
        <v>1468</v>
      </c>
      <c r="G200" s="331" t="s">
        <v>1468</v>
      </c>
      <c r="H200" s="331" t="s">
        <v>2627</v>
      </c>
      <c r="I200" s="195" t="s">
        <v>1172</v>
      </c>
      <c r="J200" s="332">
        <v>20000</v>
      </c>
      <c r="L200" s="313"/>
      <c r="M200" s="313"/>
      <c r="N200" s="313" t="b">
        <f>EXACT(VLOOKUP(Table10[[#This Row],[Entreprise]],Companies[Nom complet de l’entreprise],1,FALSE),Table10[[#This Row],[Entreprise]])</f>
        <v>1</v>
      </c>
    </row>
    <row r="201" spans="3:14" ht="15" x14ac:dyDescent="0.4">
      <c r="C201" s="331" t="s">
        <v>2590</v>
      </c>
      <c r="D201" s="331" t="s">
        <v>2570</v>
      </c>
      <c r="E201" s="331" t="s">
        <v>2703</v>
      </c>
      <c r="F201" s="331" t="s">
        <v>2526</v>
      </c>
      <c r="G201" s="331" t="s">
        <v>2526</v>
      </c>
      <c r="H201" s="331"/>
      <c r="I201" s="195" t="s">
        <v>1172</v>
      </c>
      <c r="J201" s="332">
        <v>10000</v>
      </c>
      <c r="L201" s="313"/>
      <c r="M201" s="313"/>
      <c r="N201" s="313" t="b">
        <f>EXACT(VLOOKUP(Table10[[#This Row],[Entreprise]],Companies[Nom complet de l’entreprise],1,FALSE),Table10[[#This Row],[Entreprise]])</f>
        <v>1</v>
      </c>
    </row>
    <row r="202" spans="3:14" ht="15" x14ac:dyDescent="0.4">
      <c r="C202" s="331" t="s">
        <v>2581</v>
      </c>
      <c r="D202" s="331" t="s">
        <v>2570</v>
      </c>
      <c r="E202" s="331" t="s">
        <v>2703</v>
      </c>
      <c r="F202" s="331" t="s">
        <v>2526</v>
      </c>
      <c r="G202" s="331" t="s">
        <v>2526</v>
      </c>
      <c r="H202" s="331"/>
      <c r="I202" s="195" t="s">
        <v>1172</v>
      </c>
      <c r="J202" s="332">
        <v>10000</v>
      </c>
      <c r="L202" s="313"/>
      <c r="M202" s="313"/>
      <c r="N202" s="313" t="b">
        <f>EXACT(VLOOKUP(Table10[[#This Row],[Entreprise]],Companies[Nom complet de l’entreprise],1,FALSE),Table10[[#This Row],[Entreprise]])</f>
        <v>1</v>
      </c>
    </row>
    <row r="203" spans="3:14" ht="15" x14ac:dyDescent="0.4">
      <c r="C203" s="331" t="s">
        <v>2586</v>
      </c>
      <c r="D203" s="331" t="s">
        <v>2570</v>
      </c>
      <c r="E203" s="331" t="s">
        <v>2703</v>
      </c>
      <c r="F203" s="331" t="s">
        <v>2526</v>
      </c>
      <c r="G203" s="331" t="s">
        <v>2526</v>
      </c>
      <c r="H203" s="331"/>
      <c r="I203" s="195" t="s">
        <v>1172</v>
      </c>
      <c r="J203" s="332">
        <v>10000</v>
      </c>
      <c r="L203" s="313"/>
      <c r="M203" s="313"/>
      <c r="N203" s="313" t="b">
        <f>EXACT(VLOOKUP(Table10[[#This Row],[Entreprise]],Companies[Nom complet de l’entreprise],1,FALSE),Table10[[#This Row],[Entreprise]])</f>
        <v>1</v>
      </c>
    </row>
    <row r="204" spans="3:14" ht="15" x14ac:dyDescent="0.4">
      <c r="C204" s="331" t="s">
        <v>2589</v>
      </c>
      <c r="D204" s="331" t="s">
        <v>2570</v>
      </c>
      <c r="E204" s="331" t="s">
        <v>2703</v>
      </c>
      <c r="F204" s="331" t="s">
        <v>2526</v>
      </c>
      <c r="G204" s="331" t="s">
        <v>2526</v>
      </c>
      <c r="H204" s="331"/>
      <c r="I204" s="195" t="s">
        <v>1172</v>
      </c>
      <c r="J204" s="332">
        <v>10000</v>
      </c>
      <c r="L204" s="313"/>
      <c r="M204" s="313"/>
      <c r="N204" s="313" t="b">
        <f>EXACT(VLOOKUP(Table10[[#This Row],[Entreprise]],Companies[Nom complet de l’entreprise],1,FALSE),Table10[[#This Row],[Entreprise]])</f>
        <v>1</v>
      </c>
    </row>
    <row r="205" spans="3:14" ht="15" x14ac:dyDescent="0.4">
      <c r="C205" s="331" t="s">
        <v>2581</v>
      </c>
      <c r="D205" s="331" t="s">
        <v>2568</v>
      </c>
      <c r="E205" s="331" t="s">
        <v>2707</v>
      </c>
      <c r="F205" s="331" t="s">
        <v>1468</v>
      </c>
      <c r="G205" s="331" t="s">
        <v>2526</v>
      </c>
      <c r="H205" s="331" t="s">
        <v>2644</v>
      </c>
      <c r="I205" s="195" t="s">
        <v>1172</v>
      </c>
      <c r="J205" s="332">
        <v>10000</v>
      </c>
      <c r="L205" s="313"/>
      <c r="M205" s="313"/>
      <c r="N205" s="313" t="b">
        <f>EXACT(VLOOKUP(Table10[[#This Row],[Entreprise]],Companies[Nom complet de l’entreprise],1,FALSE),Table10[[#This Row],[Entreprise]])</f>
        <v>1</v>
      </c>
    </row>
    <row r="206" spans="3:14" ht="15" x14ac:dyDescent="0.4">
      <c r="C206" s="331" t="s">
        <v>2584</v>
      </c>
      <c r="D206" s="331" t="s">
        <v>2568</v>
      </c>
      <c r="E206" s="331" t="s">
        <v>2730</v>
      </c>
      <c r="F206" s="331" t="s">
        <v>2526</v>
      </c>
      <c r="G206" s="331" t="s">
        <v>2526</v>
      </c>
      <c r="H206" s="331"/>
      <c r="I206" s="195" t="s">
        <v>1172</v>
      </c>
      <c r="J206" s="332">
        <v>-536740000</v>
      </c>
      <c r="L206" s="313"/>
      <c r="M206" s="313"/>
      <c r="N206" s="313" t="b">
        <f>EXACT(VLOOKUP(Table10[[#This Row],[Entreprise]],Companies[Nom complet de l’entreprise],1,FALSE),Table10[[#This Row],[Entreprise]])</f>
        <v>1</v>
      </c>
    </row>
    <row r="207" spans="3:14" ht="15" x14ac:dyDescent="0.4">
      <c r="C207" s="331" t="s">
        <v>2583</v>
      </c>
      <c r="D207" s="331" t="s">
        <v>2568</v>
      </c>
      <c r="E207" s="331" t="s">
        <v>2730</v>
      </c>
      <c r="F207" s="331" t="s">
        <v>2526</v>
      </c>
      <c r="G207" s="331" t="s">
        <v>2526</v>
      </c>
      <c r="H207" s="331"/>
      <c r="I207" s="195" t="s">
        <v>1172</v>
      </c>
      <c r="J207" s="332">
        <v>-2893910000</v>
      </c>
      <c r="L207" s="313"/>
      <c r="M207" s="313"/>
      <c r="N207" s="313" t="b">
        <f>EXACT(VLOOKUP(Table10[[#This Row],[Entreprise]],Companies[Nom complet de l’entreprise],1,FALSE),Table10[[#This Row],[Entreprise]])</f>
        <v>1</v>
      </c>
    </row>
    <row r="208" spans="3:14" ht="15" x14ac:dyDescent="0.4">
      <c r="C208" s="331" t="s">
        <v>2585</v>
      </c>
      <c r="D208" s="331" t="s">
        <v>2568</v>
      </c>
      <c r="E208" s="331" t="s">
        <v>2730</v>
      </c>
      <c r="F208" s="331" t="s">
        <v>2526</v>
      </c>
      <c r="G208" s="331" t="s">
        <v>2526</v>
      </c>
      <c r="H208" s="331"/>
      <c r="I208" s="195" t="s">
        <v>1172</v>
      </c>
      <c r="J208" s="332">
        <v>-3144990000</v>
      </c>
      <c r="L208" s="313"/>
      <c r="M208" s="313"/>
      <c r="N208" s="313" t="b">
        <f>EXACT(VLOOKUP(Table10[[#This Row],[Entreprise]],Companies[Nom complet de l’entreprise],1,FALSE),Table10[[#This Row],[Entreprise]])</f>
        <v>1</v>
      </c>
    </row>
    <row r="209" spans="3:14" ht="15" x14ac:dyDescent="0.4">
      <c r="C209" s="331" t="s">
        <v>2582</v>
      </c>
      <c r="D209" s="331" t="s">
        <v>2568</v>
      </c>
      <c r="E209" s="331" t="s">
        <v>2730</v>
      </c>
      <c r="F209" s="331" t="s">
        <v>2526</v>
      </c>
      <c r="G209" s="331" t="s">
        <v>2526</v>
      </c>
      <c r="H209" s="331"/>
      <c r="I209" s="195" t="s">
        <v>1172</v>
      </c>
      <c r="J209" s="332">
        <v>-4959590000</v>
      </c>
      <c r="L209" s="313"/>
      <c r="M209" s="313"/>
      <c r="N209" s="313" t="b">
        <f>EXACT(VLOOKUP(Table10[[#This Row],[Entreprise]],Companies[Nom complet de l’entreprise],1,FALSE),Table10[[#This Row],[Entreprise]])</f>
        <v>1</v>
      </c>
    </row>
    <row r="210" spans="3:14" ht="15" x14ac:dyDescent="0.4">
      <c r="C210" s="331" t="s">
        <v>2579</v>
      </c>
      <c r="D210" s="331" t="s">
        <v>2568</v>
      </c>
      <c r="E210" s="331" t="s">
        <v>2730</v>
      </c>
      <c r="F210" s="331" t="s">
        <v>2526</v>
      </c>
      <c r="G210" s="331" t="s">
        <v>2526</v>
      </c>
      <c r="H210" s="331"/>
      <c r="I210" s="195" t="s">
        <v>1172</v>
      </c>
      <c r="J210" s="332">
        <v>-7352350000</v>
      </c>
      <c r="L210" s="313"/>
      <c r="M210" s="313"/>
      <c r="N210" s="313" t="b">
        <f>EXACT(VLOOKUP(Table10[[#This Row],[Entreprise]],Companies[Nom complet de l’entreprise],1,FALSE),Table10[[#This Row],[Entreprise]])</f>
        <v>1</v>
      </c>
    </row>
    <row r="211" spans="3:14" ht="15" x14ac:dyDescent="0.4">
      <c r="C211" s="331" t="s">
        <v>2581</v>
      </c>
      <c r="D211" s="331" t="s">
        <v>2568</v>
      </c>
      <c r="E211" s="331" t="s">
        <v>2730</v>
      </c>
      <c r="F211" s="331" t="s">
        <v>2526</v>
      </c>
      <c r="G211" s="331" t="s">
        <v>2526</v>
      </c>
      <c r="H211" s="331"/>
      <c r="I211" s="195" t="s">
        <v>1172</v>
      </c>
      <c r="J211" s="332">
        <v>-7884500000</v>
      </c>
      <c r="L211" s="313"/>
      <c r="M211" s="313"/>
      <c r="N211" s="313" t="b">
        <f>EXACT(VLOOKUP(Table10[[#This Row],[Entreprise]],Companies[Nom complet de l’entreprise],1,FALSE),Table10[[#This Row],[Entreprise]])</f>
        <v>1</v>
      </c>
    </row>
    <row r="212" spans="3:14" ht="15" x14ac:dyDescent="0.4">
      <c r="C212" s="331" t="s">
        <v>2586</v>
      </c>
      <c r="D212" s="331" t="s">
        <v>2568</v>
      </c>
      <c r="E212" s="331" t="s">
        <v>2730</v>
      </c>
      <c r="F212" s="331" t="s">
        <v>2526</v>
      </c>
      <c r="G212" s="331" t="s">
        <v>2526</v>
      </c>
      <c r="H212" s="331"/>
      <c r="I212" s="195" t="s">
        <v>1172</v>
      </c>
      <c r="J212" s="332">
        <v>-9041980000</v>
      </c>
      <c r="L212" s="313"/>
      <c r="M212" s="313"/>
      <c r="N212" s="313" t="b">
        <f>EXACT(VLOOKUP(Table10[[#This Row],[Entreprise]],Companies[Nom complet de l’entreprise],1,FALSE),Table10[[#This Row],[Entreprise]])</f>
        <v>1</v>
      </c>
    </row>
    <row r="213" spans="3:14" ht="15" x14ac:dyDescent="0.4">
      <c r="C213" s="331" t="s">
        <v>2587</v>
      </c>
      <c r="D213" s="331" t="s">
        <v>2568</v>
      </c>
      <c r="E213" s="331" t="s">
        <v>2730</v>
      </c>
      <c r="F213" s="331" t="s">
        <v>2526</v>
      </c>
      <c r="G213" s="331" t="s">
        <v>2526</v>
      </c>
      <c r="H213" s="331"/>
      <c r="I213" s="195" t="s">
        <v>1172</v>
      </c>
      <c r="J213" s="332">
        <v>-10701720000</v>
      </c>
      <c r="L213" s="313"/>
      <c r="M213" s="313"/>
      <c r="N213" s="313" t="b">
        <f>EXACT(VLOOKUP(Table10[[#This Row],[Entreprise]],Companies[Nom complet de l’entreprise],1,FALSE),Table10[[#This Row],[Entreprise]])</f>
        <v>1</v>
      </c>
    </row>
    <row r="214" spans="3:14" ht="15" x14ac:dyDescent="0.4">
      <c r="C214" s="331" t="s">
        <v>2578</v>
      </c>
      <c r="D214" s="331" t="s">
        <v>2568</v>
      </c>
      <c r="E214" s="331" t="s">
        <v>2730</v>
      </c>
      <c r="F214" s="331" t="s">
        <v>2526</v>
      </c>
      <c r="G214" s="331" t="s">
        <v>2526</v>
      </c>
      <c r="H214" s="331"/>
      <c r="I214" s="195" t="s">
        <v>1172</v>
      </c>
      <c r="J214" s="332">
        <v>-16687770000</v>
      </c>
      <c r="L214" s="313"/>
      <c r="M214" s="313"/>
      <c r="N214" s="313" t="b">
        <f>EXACT(VLOOKUP(Table10[[#This Row],[Entreprise]],Companies[Nom complet de l’entreprise],1,FALSE),Table10[[#This Row],[Entreprise]])</f>
        <v>1</v>
      </c>
    </row>
    <row r="215" spans="3:14" ht="15" x14ac:dyDescent="0.4">
      <c r="C215" s="331" t="s">
        <v>2577</v>
      </c>
      <c r="D215" s="331" t="s">
        <v>2568</v>
      </c>
      <c r="E215" s="331" t="s">
        <v>2730</v>
      </c>
      <c r="F215" s="331" t="s">
        <v>2526</v>
      </c>
      <c r="G215" s="331" t="s">
        <v>2526</v>
      </c>
      <c r="H215" s="331"/>
      <c r="I215" s="195" t="s">
        <v>1172</v>
      </c>
      <c r="J215" s="332">
        <v>-19447980000</v>
      </c>
      <c r="L215" s="313"/>
      <c r="M215" s="313"/>
      <c r="N215" s="313" t="b">
        <f>EXACT(VLOOKUP(Table10[[#This Row],[Entreprise]],Companies[Nom complet de l’entreprise],1,FALSE),Table10[[#This Row],[Entreprise]])</f>
        <v>1</v>
      </c>
    </row>
    <row r="216" spans="3:14" ht="14.5" thickBot="1" x14ac:dyDescent="0.4">
      <c r="G216" s="219"/>
    </row>
    <row r="217" spans="3:14" ht="16.5" thickBot="1" x14ac:dyDescent="0.45">
      <c r="G217" s="219"/>
      <c r="I217" s="223" t="s">
        <v>2528</v>
      </c>
      <c r="J217" s="225"/>
      <c r="K217" s="240">
        <f>SUMIF(Table10[Devise de déclaration],"USD",Table10[Valeur de revenus])+(IFERROR(SUMIF(Table10[Devise de déclaration],"&lt;&gt;USD",Table10[Valeur de revenus])/'Partie 1 - Présentation'!$E$51,0))</f>
        <v>311452384.68096954</v>
      </c>
    </row>
    <row r="218" spans="3:14" ht="16.5" thickBot="1" x14ac:dyDescent="0.45">
      <c r="G218" s="219"/>
      <c r="I218" s="225"/>
      <c r="J218" s="288"/>
      <c r="K218" s="289"/>
    </row>
    <row r="219" spans="3:14" ht="16.5" thickBot="1" x14ac:dyDescent="0.45">
      <c r="G219" s="219"/>
      <c r="I219" s="223" t="str">
        <f>"Total en "&amp;'Partie 1 - Présentation'!$E$50</f>
        <v>Total en XOF</v>
      </c>
      <c r="J219" s="225"/>
      <c r="K219" s="240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178994800000</v>
      </c>
      <c r="M219" s="226">
        <v>4400000000</v>
      </c>
    </row>
    <row r="220" spans="3:14" ht="16" x14ac:dyDescent="0.4">
      <c r="G220" s="219"/>
      <c r="I220" s="288"/>
      <c r="J220" s="288"/>
      <c r="K220" s="289"/>
      <c r="M220" s="343">
        <f>M219/K219</f>
        <v>2.4581719692415644E-2</v>
      </c>
    </row>
    <row r="221" spans="3:14" x14ac:dyDescent="0.35">
      <c r="C221" s="195" t="s">
        <v>1462</v>
      </c>
    </row>
    <row r="222" spans="3:14" ht="22.5" x14ac:dyDescent="0.35">
      <c r="C222" s="227" t="s">
        <v>2356</v>
      </c>
      <c r="D222" s="215"/>
      <c r="E222" s="215"/>
      <c r="F222" s="215"/>
      <c r="G222" s="215"/>
      <c r="H222" s="215"/>
      <c r="I222" s="215"/>
      <c r="J222" s="215"/>
      <c r="K222" s="215"/>
    </row>
    <row r="223" spans="3:14" x14ac:dyDescent="0.35">
      <c r="C223" s="228" t="s">
        <v>2366</v>
      </c>
      <c r="D223" s="229"/>
      <c r="E223" s="229"/>
      <c r="F223" s="229"/>
      <c r="G223" s="230"/>
      <c r="H223" s="229"/>
      <c r="I223" s="229"/>
      <c r="J223" s="229"/>
      <c r="K223" s="229"/>
    </row>
    <row r="224" spans="3:14" x14ac:dyDescent="0.35">
      <c r="C224" s="311" t="s">
        <v>2715</v>
      </c>
      <c r="D224" s="311" t="s">
        <v>2716</v>
      </c>
      <c r="E224" s="311" t="s">
        <v>2717</v>
      </c>
      <c r="F224" s="312" t="s">
        <v>2718</v>
      </c>
      <c r="G224" s="312" t="s">
        <v>2719</v>
      </c>
      <c r="H224" s="229"/>
      <c r="I224" s="229"/>
      <c r="J224" s="229"/>
      <c r="K224" s="229"/>
    </row>
    <row r="225" spans="3:11" x14ac:dyDescent="0.35">
      <c r="C225" s="228" t="s">
        <v>2578</v>
      </c>
      <c r="D225" s="310" t="s">
        <v>2692</v>
      </c>
      <c r="E225" s="310"/>
      <c r="F225" s="333">
        <v>2983830000</v>
      </c>
      <c r="G225" s="229" t="s">
        <v>1172</v>
      </c>
      <c r="H225" s="310"/>
      <c r="I225" s="310"/>
      <c r="J225" s="310"/>
      <c r="K225" s="310"/>
    </row>
    <row r="226" spans="3:11" x14ac:dyDescent="0.35">
      <c r="C226" s="228" t="s">
        <v>2578</v>
      </c>
      <c r="D226" s="310" t="s">
        <v>2695</v>
      </c>
      <c r="E226" s="310"/>
      <c r="F226" s="333">
        <v>445000000</v>
      </c>
      <c r="G226" s="229" t="s">
        <v>1172</v>
      </c>
      <c r="H226" s="310"/>
      <c r="I226" s="310"/>
      <c r="J226" s="310"/>
      <c r="K226" s="310"/>
    </row>
    <row r="227" spans="3:11" x14ac:dyDescent="0.35">
      <c r="C227" s="228" t="s">
        <v>2578</v>
      </c>
      <c r="D227" s="310" t="s">
        <v>2696</v>
      </c>
      <c r="E227" s="310"/>
      <c r="F227" s="333">
        <v>638340000</v>
      </c>
      <c r="G227" s="229" t="s">
        <v>1172</v>
      </c>
      <c r="H227" s="310"/>
      <c r="I227" s="310"/>
      <c r="J227" s="310"/>
      <c r="K227" s="310"/>
    </row>
    <row r="228" spans="3:11" x14ac:dyDescent="0.35">
      <c r="C228" s="228" t="s">
        <v>2578</v>
      </c>
      <c r="D228" s="310" t="s">
        <v>2698</v>
      </c>
      <c r="E228" s="310"/>
      <c r="F228" s="333">
        <v>8870000</v>
      </c>
      <c r="G228" s="229" t="s">
        <v>1172</v>
      </c>
      <c r="H228" s="310"/>
      <c r="I228" s="310"/>
      <c r="J228" s="310"/>
      <c r="K228" s="310"/>
    </row>
    <row r="229" spans="3:11" x14ac:dyDescent="0.35">
      <c r="C229" s="228" t="s">
        <v>2590</v>
      </c>
      <c r="D229" s="310" t="s">
        <v>2692</v>
      </c>
      <c r="E229" s="310"/>
      <c r="F229" s="333">
        <v>11870000</v>
      </c>
      <c r="G229" s="229" t="s">
        <v>1172</v>
      </c>
      <c r="H229" s="310"/>
      <c r="I229" s="310"/>
      <c r="J229" s="310"/>
      <c r="K229" s="310"/>
    </row>
    <row r="230" spans="3:11" x14ac:dyDescent="0.35">
      <c r="C230" s="228" t="s">
        <v>2590</v>
      </c>
      <c r="D230" s="310" t="s">
        <v>2695</v>
      </c>
      <c r="E230" s="310"/>
      <c r="F230" s="333">
        <v>15720000</v>
      </c>
      <c r="G230" s="229" t="s">
        <v>1172</v>
      </c>
      <c r="H230" s="310"/>
      <c r="I230" s="310"/>
      <c r="J230" s="310"/>
      <c r="K230" s="310"/>
    </row>
    <row r="231" spans="3:11" x14ac:dyDescent="0.35">
      <c r="C231" s="228" t="s">
        <v>2590</v>
      </c>
      <c r="D231" s="310" t="s">
        <v>2696</v>
      </c>
      <c r="E231" s="310"/>
      <c r="F231" s="333">
        <v>169980000</v>
      </c>
      <c r="G231" s="229" t="s">
        <v>1172</v>
      </c>
      <c r="H231" s="310"/>
      <c r="I231" s="310"/>
      <c r="J231" s="310"/>
      <c r="K231" s="310"/>
    </row>
    <row r="232" spans="3:11" x14ac:dyDescent="0.35">
      <c r="C232" s="228" t="s">
        <v>2584</v>
      </c>
      <c r="D232" s="310" t="s">
        <v>2692</v>
      </c>
      <c r="E232" s="310"/>
      <c r="F232" s="333">
        <v>752700000</v>
      </c>
      <c r="G232" s="229" t="s">
        <v>1172</v>
      </c>
      <c r="H232" s="310"/>
      <c r="I232" s="310"/>
      <c r="J232" s="310"/>
      <c r="K232" s="310"/>
    </row>
    <row r="233" spans="3:11" x14ac:dyDescent="0.35">
      <c r="C233" s="228" t="s">
        <v>2584</v>
      </c>
      <c r="D233" s="310" t="s">
        <v>2695</v>
      </c>
      <c r="E233" s="310"/>
      <c r="F233" s="333">
        <v>30970000</v>
      </c>
      <c r="G233" s="229" t="s">
        <v>1172</v>
      </c>
      <c r="H233" s="310"/>
      <c r="I233" s="310"/>
      <c r="J233" s="310"/>
      <c r="K233" s="310"/>
    </row>
    <row r="234" spans="3:11" x14ac:dyDescent="0.35">
      <c r="C234" s="228" t="s">
        <v>2584</v>
      </c>
      <c r="D234" s="310" t="s">
        <v>2696</v>
      </c>
      <c r="E234" s="310"/>
      <c r="F234" s="333">
        <v>335230000</v>
      </c>
      <c r="G234" s="229" t="s">
        <v>1172</v>
      </c>
      <c r="H234" s="310"/>
      <c r="I234" s="310"/>
      <c r="J234" s="310"/>
      <c r="K234" s="310"/>
    </row>
    <row r="235" spans="3:11" x14ac:dyDescent="0.35">
      <c r="C235" s="228" t="s">
        <v>2584</v>
      </c>
      <c r="D235" s="310" t="s">
        <v>2698</v>
      </c>
      <c r="E235" s="310"/>
      <c r="F235" s="333">
        <v>100000</v>
      </c>
      <c r="G235" s="229" t="s">
        <v>1172</v>
      </c>
      <c r="H235" s="310"/>
      <c r="I235" s="310"/>
      <c r="J235" s="310"/>
      <c r="K235" s="310"/>
    </row>
    <row r="236" spans="3:11" x14ac:dyDescent="0.35">
      <c r="C236" s="228" t="s">
        <v>2577</v>
      </c>
      <c r="D236" s="310" t="s">
        <v>2692</v>
      </c>
      <c r="E236" s="310"/>
      <c r="F236" s="333">
        <v>6761780000</v>
      </c>
      <c r="G236" s="229" t="s">
        <v>1172</v>
      </c>
      <c r="H236" s="310"/>
      <c r="I236" s="310"/>
      <c r="J236" s="310"/>
      <c r="K236" s="310"/>
    </row>
    <row r="237" spans="3:11" x14ac:dyDescent="0.35">
      <c r="C237" s="228" t="s">
        <v>2577</v>
      </c>
      <c r="D237" s="310" t="s">
        <v>2695</v>
      </c>
      <c r="E237" s="310"/>
      <c r="F237" s="333">
        <v>565500000</v>
      </c>
      <c r="G237" s="229" t="s">
        <v>1172</v>
      </c>
      <c r="H237" s="310"/>
      <c r="I237" s="310"/>
      <c r="J237" s="310"/>
      <c r="K237" s="310"/>
    </row>
    <row r="238" spans="3:11" x14ac:dyDescent="0.35">
      <c r="C238" s="228" t="s">
        <v>2577</v>
      </c>
      <c r="D238" s="310" t="s">
        <v>2696</v>
      </c>
      <c r="E238" s="310"/>
      <c r="F238" s="333">
        <v>1353940000</v>
      </c>
      <c r="G238" s="229" t="s">
        <v>1172</v>
      </c>
      <c r="H238" s="310"/>
      <c r="I238" s="310"/>
      <c r="J238" s="310"/>
      <c r="K238" s="310"/>
    </row>
    <row r="239" spans="3:11" x14ac:dyDescent="0.35">
      <c r="C239" s="228" t="s">
        <v>2577</v>
      </c>
      <c r="D239" s="310" t="s">
        <v>2698</v>
      </c>
      <c r="E239" s="310"/>
      <c r="F239" s="333">
        <v>36780000</v>
      </c>
      <c r="G239" s="229" t="s">
        <v>1172</v>
      </c>
      <c r="H239" s="310"/>
      <c r="I239" s="310"/>
      <c r="J239" s="310"/>
      <c r="K239" s="310"/>
    </row>
    <row r="240" spans="3:11" x14ac:dyDescent="0.35">
      <c r="C240" s="228" t="s">
        <v>2580</v>
      </c>
      <c r="D240" s="310" t="s">
        <v>2692</v>
      </c>
      <c r="E240" s="310"/>
      <c r="F240" s="333">
        <v>65840000</v>
      </c>
      <c r="G240" s="229" t="s">
        <v>1172</v>
      </c>
      <c r="H240" s="310"/>
      <c r="I240" s="310"/>
      <c r="J240" s="310"/>
      <c r="K240" s="310"/>
    </row>
    <row r="241" spans="3:11" x14ac:dyDescent="0.35">
      <c r="C241" s="228" t="s">
        <v>2580</v>
      </c>
      <c r="D241" s="310" t="s">
        <v>2695</v>
      </c>
      <c r="E241" s="310"/>
      <c r="F241" s="333">
        <v>1200000</v>
      </c>
      <c r="G241" s="229" t="s">
        <v>1172</v>
      </c>
      <c r="H241" s="310"/>
      <c r="I241" s="310"/>
      <c r="J241" s="310"/>
      <c r="K241" s="310"/>
    </row>
    <row r="242" spans="3:11" x14ac:dyDescent="0.35">
      <c r="C242" s="228" t="s">
        <v>2580</v>
      </c>
      <c r="D242" s="310" t="s">
        <v>2696</v>
      </c>
      <c r="E242" s="310"/>
      <c r="F242" s="333">
        <v>2940000</v>
      </c>
      <c r="G242" s="229" t="s">
        <v>1172</v>
      </c>
      <c r="H242" s="310"/>
      <c r="I242" s="310"/>
      <c r="J242" s="310"/>
      <c r="K242" s="310"/>
    </row>
    <row r="243" spans="3:11" x14ac:dyDescent="0.35">
      <c r="C243" s="228" t="s">
        <v>2581</v>
      </c>
      <c r="D243" s="310" t="s">
        <v>2692</v>
      </c>
      <c r="E243" s="310"/>
      <c r="F243" s="333">
        <v>2075070000.0000002</v>
      </c>
      <c r="G243" s="229" t="s">
        <v>1172</v>
      </c>
      <c r="H243" s="310"/>
      <c r="I243" s="310"/>
      <c r="J243" s="310"/>
      <c r="K243" s="310"/>
    </row>
    <row r="244" spans="3:11" x14ac:dyDescent="0.35">
      <c r="C244" s="228" t="s">
        <v>2581</v>
      </c>
      <c r="D244" s="310" t="s">
        <v>2695</v>
      </c>
      <c r="E244" s="310"/>
      <c r="F244" s="333">
        <v>192390000</v>
      </c>
      <c r="G244" s="229" t="s">
        <v>1172</v>
      </c>
      <c r="H244" s="310"/>
      <c r="I244" s="310"/>
      <c r="J244" s="310"/>
      <c r="K244" s="310"/>
    </row>
    <row r="245" spans="3:11" x14ac:dyDescent="0.35">
      <c r="C245" s="228" t="s">
        <v>2581</v>
      </c>
      <c r="D245" s="310" t="s">
        <v>2696</v>
      </c>
      <c r="E245" s="310"/>
      <c r="F245" s="333">
        <v>932570000</v>
      </c>
      <c r="G245" s="229" t="s">
        <v>1172</v>
      </c>
      <c r="H245" s="310"/>
      <c r="I245" s="310"/>
      <c r="J245" s="310"/>
      <c r="K245" s="310"/>
    </row>
    <row r="246" spans="3:11" x14ac:dyDescent="0.35">
      <c r="C246" s="228" t="s">
        <v>2581</v>
      </c>
      <c r="D246" s="310" t="s">
        <v>2698</v>
      </c>
      <c r="E246" s="310"/>
      <c r="F246" s="333">
        <v>9610000</v>
      </c>
      <c r="G246" s="229" t="s">
        <v>1172</v>
      </c>
      <c r="H246" s="310"/>
      <c r="I246" s="310"/>
      <c r="J246" s="310"/>
      <c r="K246" s="310"/>
    </row>
    <row r="247" spans="3:11" x14ac:dyDescent="0.35">
      <c r="C247" s="228" t="s">
        <v>2587</v>
      </c>
      <c r="D247" s="310" t="s">
        <v>2692</v>
      </c>
      <c r="E247" s="310"/>
      <c r="F247" s="333">
        <v>1166460000</v>
      </c>
      <c r="G247" s="229" t="s">
        <v>1172</v>
      </c>
      <c r="H247" s="310"/>
      <c r="I247" s="310"/>
      <c r="J247" s="310"/>
      <c r="K247" s="310"/>
    </row>
    <row r="248" spans="3:11" x14ac:dyDescent="0.35">
      <c r="C248" s="228" t="s">
        <v>2587</v>
      </c>
      <c r="D248" s="310" t="s">
        <v>2695</v>
      </c>
      <c r="E248" s="310"/>
      <c r="F248" s="333">
        <v>69090000</v>
      </c>
      <c r="G248" s="229" t="s">
        <v>1172</v>
      </c>
      <c r="H248" s="310"/>
      <c r="I248" s="310"/>
      <c r="J248" s="310"/>
      <c r="K248" s="310"/>
    </row>
    <row r="249" spans="3:11" x14ac:dyDescent="0.35">
      <c r="C249" s="228" t="s">
        <v>2587</v>
      </c>
      <c r="D249" s="310" t="s">
        <v>2696</v>
      </c>
      <c r="E249" s="310"/>
      <c r="F249" s="333">
        <v>94390000</v>
      </c>
      <c r="G249" s="229" t="s">
        <v>1172</v>
      </c>
      <c r="H249" s="310"/>
      <c r="I249" s="310"/>
      <c r="J249" s="310"/>
      <c r="K249" s="310"/>
    </row>
    <row r="250" spans="3:11" x14ac:dyDescent="0.35">
      <c r="C250" s="228" t="s">
        <v>2587</v>
      </c>
      <c r="D250" s="310" t="s">
        <v>2698</v>
      </c>
      <c r="E250" s="310"/>
      <c r="F250" s="333">
        <v>1420000</v>
      </c>
      <c r="G250" s="229" t="s">
        <v>1172</v>
      </c>
      <c r="H250" s="310"/>
      <c r="I250" s="310"/>
      <c r="J250" s="310"/>
      <c r="K250" s="310"/>
    </row>
    <row r="251" spans="3:11" x14ac:dyDescent="0.35">
      <c r="C251" s="228" t="s">
        <v>2588</v>
      </c>
      <c r="D251" s="310" t="s">
        <v>2692</v>
      </c>
      <c r="E251" s="310"/>
      <c r="F251" s="333">
        <v>16800000</v>
      </c>
      <c r="G251" s="229" t="s">
        <v>1172</v>
      </c>
      <c r="H251" s="310"/>
      <c r="I251" s="310"/>
      <c r="J251" s="310"/>
      <c r="K251" s="310"/>
    </row>
    <row r="252" spans="3:11" x14ac:dyDescent="0.35">
      <c r="C252" s="228" t="s">
        <v>2588</v>
      </c>
      <c r="D252" s="310" t="s">
        <v>2695</v>
      </c>
      <c r="E252" s="310"/>
      <c r="F252" s="333">
        <v>8940000</v>
      </c>
      <c r="G252" s="229" t="s">
        <v>1172</v>
      </c>
      <c r="H252" s="310"/>
      <c r="I252" s="310"/>
      <c r="J252" s="310"/>
      <c r="K252" s="310"/>
    </row>
    <row r="253" spans="3:11" x14ac:dyDescent="0.35">
      <c r="C253" s="228" t="s">
        <v>2588</v>
      </c>
      <c r="D253" s="310" t="s">
        <v>2696</v>
      </c>
      <c r="E253" s="310"/>
      <c r="F253" s="333">
        <v>330000</v>
      </c>
      <c r="G253" s="229" t="s">
        <v>1172</v>
      </c>
      <c r="H253" s="310"/>
      <c r="I253" s="310"/>
      <c r="J253" s="310"/>
      <c r="K253" s="310"/>
    </row>
    <row r="254" spans="3:11" x14ac:dyDescent="0.35">
      <c r="C254" s="228" t="s">
        <v>2588</v>
      </c>
      <c r="D254" s="310" t="s">
        <v>2698</v>
      </c>
      <c r="E254" s="310"/>
      <c r="F254" s="333">
        <v>2180000</v>
      </c>
      <c r="G254" s="229" t="s">
        <v>1172</v>
      </c>
      <c r="H254" s="310"/>
      <c r="I254" s="310"/>
      <c r="J254" s="310"/>
      <c r="K254" s="310"/>
    </row>
    <row r="255" spans="3:11" x14ac:dyDescent="0.35">
      <c r="C255" s="228" t="s">
        <v>2592</v>
      </c>
      <c r="D255" s="310" t="s">
        <v>2695</v>
      </c>
      <c r="E255" s="310"/>
      <c r="F255" s="333">
        <v>40000</v>
      </c>
      <c r="G255" s="229" t="s">
        <v>1172</v>
      </c>
      <c r="H255" s="310"/>
      <c r="I255" s="310"/>
      <c r="J255" s="310"/>
      <c r="K255" s="310"/>
    </row>
    <row r="256" spans="3:11" x14ac:dyDescent="0.35">
      <c r="C256" s="228" t="s">
        <v>2582</v>
      </c>
      <c r="D256" s="310" t="s">
        <v>2692</v>
      </c>
      <c r="E256" s="310"/>
      <c r="F256" s="333">
        <v>1330920000</v>
      </c>
      <c r="G256" s="229" t="s">
        <v>1172</v>
      </c>
      <c r="H256" s="310"/>
      <c r="I256" s="310"/>
      <c r="J256" s="310"/>
      <c r="K256" s="310"/>
    </row>
    <row r="257" spans="3:11" x14ac:dyDescent="0.35">
      <c r="C257" s="228" t="s">
        <v>2582</v>
      </c>
      <c r="D257" s="310" t="s">
        <v>2695</v>
      </c>
      <c r="E257" s="310"/>
      <c r="F257" s="333">
        <v>216670000</v>
      </c>
      <c r="G257" s="229" t="s">
        <v>1172</v>
      </c>
      <c r="H257" s="310"/>
      <c r="I257" s="310"/>
      <c r="J257" s="310"/>
      <c r="K257" s="310"/>
    </row>
    <row r="258" spans="3:11" x14ac:dyDescent="0.35">
      <c r="C258" s="228" t="s">
        <v>2582</v>
      </c>
      <c r="D258" s="310" t="s">
        <v>2696</v>
      </c>
      <c r="E258" s="310"/>
      <c r="F258" s="333">
        <v>163710000</v>
      </c>
      <c r="G258" s="229" t="s">
        <v>1172</v>
      </c>
      <c r="H258" s="310"/>
      <c r="I258" s="310"/>
      <c r="J258" s="310"/>
      <c r="K258" s="310"/>
    </row>
    <row r="259" spans="3:11" x14ac:dyDescent="0.35">
      <c r="C259" s="228" t="s">
        <v>2582</v>
      </c>
      <c r="D259" s="310" t="s">
        <v>2698</v>
      </c>
      <c r="E259" s="310"/>
      <c r="F259" s="333">
        <v>810000</v>
      </c>
      <c r="G259" s="229" t="s">
        <v>1172</v>
      </c>
      <c r="H259" s="310"/>
      <c r="I259" s="310"/>
      <c r="J259" s="310"/>
      <c r="K259" s="310"/>
    </row>
    <row r="260" spans="3:11" x14ac:dyDescent="0.35">
      <c r="C260" s="228" t="s">
        <v>2585</v>
      </c>
      <c r="D260" s="310" t="s">
        <v>2692</v>
      </c>
      <c r="E260" s="310"/>
      <c r="F260" s="333">
        <v>1242940000</v>
      </c>
      <c r="G260" s="229" t="s">
        <v>1172</v>
      </c>
      <c r="H260" s="310"/>
      <c r="I260" s="310"/>
      <c r="J260" s="310"/>
      <c r="K260" s="310"/>
    </row>
    <row r="261" spans="3:11" x14ac:dyDescent="0.35">
      <c r="C261" s="228" t="s">
        <v>2585</v>
      </c>
      <c r="D261" s="310" t="s">
        <v>2695</v>
      </c>
      <c r="E261" s="310"/>
      <c r="F261" s="333">
        <v>119380000</v>
      </c>
      <c r="G261" s="229" t="s">
        <v>1172</v>
      </c>
      <c r="H261" s="310"/>
      <c r="I261" s="310"/>
      <c r="J261" s="310"/>
      <c r="K261" s="310"/>
    </row>
    <row r="262" spans="3:11" x14ac:dyDescent="0.35">
      <c r="C262" s="228" t="s">
        <v>2585</v>
      </c>
      <c r="D262" s="310" t="s">
        <v>2696</v>
      </c>
      <c r="E262" s="310"/>
      <c r="F262" s="333">
        <v>355530000</v>
      </c>
      <c r="G262" s="229" t="s">
        <v>1172</v>
      </c>
      <c r="H262" s="310"/>
      <c r="I262" s="310"/>
      <c r="J262" s="310"/>
      <c r="K262" s="310"/>
    </row>
    <row r="263" spans="3:11" x14ac:dyDescent="0.35">
      <c r="C263" s="228" t="s">
        <v>2585</v>
      </c>
      <c r="D263" s="310" t="s">
        <v>2698</v>
      </c>
      <c r="E263" s="310"/>
      <c r="F263" s="333">
        <v>8039999.9999999991</v>
      </c>
      <c r="G263" s="229" t="s">
        <v>1172</v>
      </c>
      <c r="H263" s="310"/>
      <c r="I263" s="310"/>
      <c r="J263" s="310"/>
      <c r="K263" s="310"/>
    </row>
    <row r="264" spans="3:11" x14ac:dyDescent="0.35">
      <c r="C264" s="228" t="s">
        <v>2583</v>
      </c>
      <c r="D264" s="310" t="s">
        <v>2692</v>
      </c>
      <c r="E264" s="310"/>
      <c r="F264" s="333">
        <v>1313190000</v>
      </c>
      <c r="G264" s="229" t="s">
        <v>1172</v>
      </c>
      <c r="H264" s="310"/>
      <c r="I264" s="310"/>
      <c r="J264" s="310"/>
      <c r="K264" s="310"/>
    </row>
    <row r="265" spans="3:11" x14ac:dyDescent="0.35">
      <c r="C265" s="228" t="s">
        <v>2583</v>
      </c>
      <c r="D265" s="310" t="s">
        <v>2695</v>
      </c>
      <c r="E265" s="310"/>
      <c r="F265" s="333">
        <v>249200000</v>
      </c>
      <c r="G265" s="229" t="s">
        <v>1172</v>
      </c>
      <c r="H265" s="310"/>
      <c r="I265" s="310"/>
      <c r="J265" s="310"/>
      <c r="K265" s="310"/>
    </row>
    <row r="266" spans="3:11" x14ac:dyDescent="0.35">
      <c r="C266" s="228" t="s">
        <v>2583</v>
      </c>
      <c r="D266" s="310" t="s">
        <v>2696</v>
      </c>
      <c r="E266" s="310"/>
      <c r="F266" s="333">
        <v>756240000</v>
      </c>
      <c r="G266" s="229" t="s">
        <v>1172</v>
      </c>
      <c r="H266" s="310"/>
      <c r="I266" s="310"/>
      <c r="J266" s="310"/>
      <c r="K266" s="310"/>
    </row>
    <row r="267" spans="3:11" x14ac:dyDescent="0.35">
      <c r="C267" s="228" t="s">
        <v>2579</v>
      </c>
      <c r="D267" s="310" t="s">
        <v>2692</v>
      </c>
      <c r="E267" s="310"/>
      <c r="F267" s="333">
        <v>2469360000</v>
      </c>
      <c r="G267" s="229" t="s">
        <v>1172</v>
      </c>
      <c r="H267" s="310"/>
      <c r="I267" s="310"/>
      <c r="J267" s="310"/>
      <c r="K267" s="310"/>
    </row>
    <row r="268" spans="3:11" x14ac:dyDescent="0.35">
      <c r="C268" s="228" t="s">
        <v>2579</v>
      </c>
      <c r="D268" s="310" t="s">
        <v>2695</v>
      </c>
      <c r="E268" s="310"/>
      <c r="F268" s="333">
        <v>132150000</v>
      </c>
      <c r="G268" s="229" t="s">
        <v>1172</v>
      </c>
      <c r="H268" s="310"/>
      <c r="I268" s="310"/>
      <c r="J268" s="310"/>
      <c r="K268" s="310"/>
    </row>
    <row r="269" spans="3:11" x14ac:dyDescent="0.35">
      <c r="C269" s="228" t="s">
        <v>2579</v>
      </c>
      <c r="D269" s="310" t="s">
        <v>2696</v>
      </c>
      <c r="E269" s="310"/>
      <c r="F269" s="333">
        <v>589240000</v>
      </c>
      <c r="G269" s="229" t="s">
        <v>1172</v>
      </c>
      <c r="H269" s="310"/>
      <c r="I269" s="310"/>
      <c r="J269" s="310"/>
      <c r="K269" s="310"/>
    </row>
    <row r="270" spans="3:11" x14ac:dyDescent="0.35">
      <c r="C270" s="228" t="s">
        <v>2579</v>
      </c>
      <c r="D270" s="310" t="s">
        <v>2698</v>
      </c>
      <c r="E270" s="310"/>
      <c r="F270" s="333">
        <v>2850000</v>
      </c>
      <c r="G270" s="229" t="s">
        <v>1172</v>
      </c>
      <c r="H270" s="310"/>
      <c r="I270" s="310"/>
      <c r="J270" s="310"/>
      <c r="K270" s="310"/>
    </row>
    <row r="271" spans="3:11" x14ac:dyDescent="0.35">
      <c r="C271" s="228" t="s">
        <v>2591</v>
      </c>
      <c r="D271" s="310" t="s">
        <v>2692</v>
      </c>
      <c r="E271" s="310"/>
      <c r="F271" s="333">
        <v>1179350000</v>
      </c>
      <c r="G271" s="229" t="s">
        <v>1172</v>
      </c>
      <c r="H271" s="310"/>
      <c r="I271" s="310"/>
      <c r="J271" s="310"/>
      <c r="K271" s="310"/>
    </row>
    <row r="272" spans="3:11" x14ac:dyDescent="0.35">
      <c r="C272" s="228" t="s">
        <v>2591</v>
      </c>
      <c r="D272" s="310" t="s">
        <v>2695</v>
      </c>
      <c r="E272" s="310"/>
      <c r="F272" s="333">
        <v>395640000</v>
      </c>
      <c r="G272" s="229" t="s">
        <v>1172</v>
      </c>
      <c r="H272" s="310"/>
      <c r="I272" s="310"/>
      <c r="J272" s="310"/>
      <c r="K272" s="310"/>
    </row>
    <row r="273" spans="3:11" x14ac:dyDescent="0.35">
      <c r="C273" s="228" t="s">
        <v>2591</v>
      </c>
      <c r="D273" s="310" t="s">
        <v>2696</v>
      </c>
      <c r="E273" s="310"/>
      <c r="F273" s="333">
        <v>906590000</v>
      </c>
      <c r="G273" s="229" t="s">
        <v>1172</v>
      </c>
      <c r="H273" s="310"/>
      <c r="I273" s="310"/>
      <c r="J273" s="310"/>
      <c r="K273" s="310"/>
    </row>
    <row r="274" spans="3:11" x14ac:dyDescent="0.35">
      <c r="C274" s="228" t="s">
        <v>2591</v>
      </c>
      <c r="D274" s="310" t="s">
        <v>2698</v>
      </c>
      <c r="E274" s="310"/>
      <c r="F274" s="333">
        <v>3640000</v>
      </c>
      <c r="G274" s="229" t="s">
        <v>1172</v>
      </c>
      <c r="H274" s="310"/>
      <c r="I274" s="310"/>
      <c r="J274" s="310"/>
      <c r="K274" s="310"/>
    </row>
    <row r="275" spans="3:11" x14ac:dyDescent="0.35">
      <c r="C275" s="228" t="s">
        <v>2575</v>
      </c>
      <c r="D275" s="310" t="s">
        <v>2692</v>
      </c>
      <c r="E275" s="310"/>
      <c r="F275" s="333">
        <v>2600000</v>
      </c>
      <c r="G275" s="229" t="s">
        <v>1172</v>
      </c>
      <c r="H275" s="310"/>
      <c r="I275" s="310"/>
      <c r="J275" s="310"/>
      <c r="K275" s="310"/>
    </row>
    <row r="276" spans="3:11" x14ac:dyDescent="0.35">
      <c r="C276" s="228" t="s">
        <v>2575</v>
      </c>
      <c r="D276" s="310" t="s">
        <v>2695</v>
      </c>
      <c r="E276" s="310"/>
      <c r="F276" s="333">
        <v>2710000</v>
      </c>
      <c r="G276" s="229" t="s">
        <v>1172</v>
      </c>
      <c r="H276" s="310"/>
      <c r="I276" s="310"/>
      <c r="J276" s="310"/>
      <c r="K276" s="310"/>
    </row>
    <row r="277" spans="3:11" x14ac:dyDescent="0.35">
      <c r="C277" s="228" t="s">
        <v>2586</v>
      </c>
      <c r="D277" s="310" t="s">
        <v>2692</v>
      </c>
      <c r="E277" s="310"/>
      <c r="F277" s="333">
        <v>1232040000</v>
      </c>
      <c r="G277" s="229" t="s">
        <v>1172</v>
      </c>
      <c r="H277" s="310"/>
      <c r="I277" s="310"/>
      <c r="J277" s="310"/>
      <c r="K277" s="310"/>
    </row>
    <row r="278" spans="3:11" x14ac:dyDescent="0.35">
      <c r="C278" s="228" t="s">
        <v>2586</v>
      </c>
      <c r="D278" s="310" t="s">
        <v>2695</v>
      </c>
      <c r="E278" s="310"/>
      <c r="F278" s="333">
        <v>209850000</v>
      </c>
      <c r="G278" s="229" t="s">
        <v>1172</v>
      </c>
      <c r="H278" s="310"/>
      <c r="I278" s="310"/>
      <c r="J278" s="310"/>
      <c r="K278" s="310"/>
    </row>
    <row r="279" spans="3:11" x14ac:dyDescent="0.35">
      <c r="C279" s="228" t="s">
        <v>2586</v>
      </c>
      <c r="D279" s="310" t="s">
        <v>2696</v>
      </c>
      <c r="E279" s="310"/>
      <c r="F279" s="333">
        <v>436970000</v>
      </c>
      <c r="G279" s="229" t="s">
        <v>1172</v>
      </c>
      <c r="H279" s="310"/>
      <c r="I279" s="310"/>
      <c r="J279" s="310"/>
      <c r="K279" s="310"/>
    </row>
    <row r="280" spans="3:11" x14ac:dyDescent="0.35">
      <c r="C280" s="228" t="s">
        <v>2589</v>
      </c>
      <c r="D280" s="310" t="s">
        <v>2692</v>
      </c>
      <c r="E280" s="310"/>
      <c r="F280" s="333">
        <v>2175600000</v>
      </c>
      <c r="G280" s="229" t="s">
        <v>1172</v>
      </c>
      <c r="H280" s="310"/>
      <c r="I280" s="310"/>
      <c r="J280" s="310"/>
      <c r="K280" s="310"/>
    </row>
    <row r="281" spans="3:11" x14ac:dyDescent="0.35">
      <c r="C281" s="228" t="s">
        <v>2589</v>
      </c>
      <c r="D281" s="310" t="s">
        <v>2695</v>
      </c>
      <c r="E281" s="310"/>
      <c r="F281" s="333">
        <v>224370000</v>
      </c>
      <c r="G281" s="229" t="s">
        <v>1172</v>
      </c>
      <c r="H281" s="310"/>
      <c r="I281" s="310"/>
      <c r="J281" s="310"/>
      <c r="K281" s="310"/>
    </row>
    <row r="282" spans="3:11" x14ac:dyDescent="0.35">
      <c r="C282" s="228" t="s">
        <v>2589</v>
      </c>
      <c r="D282" s="310" t="s">
        <v>2696</v>
      </c>
      <c r="E282" s="310"/>
      <c r="F282" s="333">
        <v>521270000</v>
      </c>
      <c r="G282" s="229" t="s">
        <v>1172</v>
      </c>
      <c r="H282" s="310"/>
      <c r="I282" s="310"/>
      <c r="J282" s="310"/>
      <c r="K282" s="310"/>
    </row>
    <row r="283" spans="3:11" x14ac:dyDescent="0.35">
      <c r="C283" s="228" t="s">
        <v>2589</v>
      </c>
      <c r="D283" s="310" t="s">
        <v>2698</v>
      </c>
      <c r="E283" s="310"/>
      <c r="F283" s="333">
        <v>2480000</v>
      </c>
      <c r="G283" s="229" t="s">
        <v>1172</v>
      </c>
      <c r="H283" s="310"/>
      <c r="I283" s="310"/>
      <c r="J283" s="310"/>
      <c r="K283" s="310"/>
    </row>
    <row r="284" spans="3:11" x14ac:dyDescent="0.35">
      <c r="C284" s="228" t="s">
        <v>2736</v>
      </c>
      <c r="D284" s="310" t="s">
        <v>2692</v>
      </c>
      <c r="E284" s="310"/>
      <c r="F284" s="333">
        <v>101500000</v>
      </c>
      <c r="G284" s="229" t="s">
        <v>1172</v>
      </c>
      <c r="H284" s="310"/>
      <c r="I284" s="310"/>
      <c r="J284" s="310"/>
      <c r="K284" s="310"/>
    </row>
    <row r="285" spans="3:11" x14ac:dyDescent="0.35">
      <c r="C285" s="228" t="s">
        <v>2736</v>
      </c>
      <c r="D285" s="310" t="s">
        <v>2695</v>
      </c>
      <c r="E285" s="310"/>
      <c r="F285" s="333">
        <v>1970000</v>
      </c>
      <c r="G285" s="229" t="s">
        <v>1172</v>
      </c>
      <c r="H285" s="310"/>
      <c r="I285" s="310"/>
      <c r="J285" s="310"/>
      <c r="K285" s="310"/>
    </row>
    <row r="286" spans="3:11" x14ac:dyDescent="0.35">
      <c r="C286" s="228" t="s">
        <v>2736</v>
      </c>
      <c r="D286" s="310" t="s">
        <v>2698</v>
      </c>
      <c r="E286" s="310"/>
      <c r="F286" s="333">
        <v>400000</v>
      </c>
      <c r="G286" s="229" t="s">
        <v>1172</v>
      </c>
      <c r="H286" s="310"/>
      <c r="I286" s="310"/>
      <c r="J286" s="310"/>
      <c r="K286" s="310"/>
    </row>
    <row r="287" spans="3:11" x14ac:dyDescent="0.35">
      <c r="C287" s="228" t="s">
        <v>2737</v>
      </c>
      <c r="D287" s="310" t="s">
        <v>2696</v>
      </c>
      <c r="E287" s="310"/>
      <c r="F287" s="333">
        <v>767740000</v>
      </c>
      <c r="G287" s="229" t="s">
        <v>1172</v>
      </c>
      <c r="H287" s="310"/>
      <c r="I287" s="310"/>
      <c r="J287" s="310"/>
      <c r="K287" s="310"/>
    </row>
    <row r="288" spans="3:11" x14ac:dyDescent="0.35">
      <c r="C288" s="228" t="s">
        <v>2737</v>
      </c>
      <c r="D288" s="310" t="s">
        <v>2695</v>
      </c>
      <c r="E288" s="310"/>
      <c r="F288" s="333">
        <v>93880000</v>
      </c>
      <c r="G288" s="229" t="s">
        <v>1172</v>
      </c>
      <c r="H288" s="310"/>
      <c r="I288" s="310"/>
      <c r="J288" s="310"/>
      <c r="K288" s="310"/>
    </row>
    <row r="289" spans="3:11" x14ac:dyDescent="0.35">
      <c r="C289" s="228" t="s">
        <v>2737</v>
      </c>
      <c r="D289" s="310" t="s">
        <v>2698</v>
      </c>
      <c r="E289" s="310"/>
      <c r="F289" s="333">
        <v>3500000</v>
      </c>
      <c r="G289" s="229" t="s">
        <v>1172</v>
      </c>
      <c r="H289" s="310"/>
      <c r="I289" s="310"/>
      <c r="J289" s="310"/>
      <c r="K289" s="310"/>
    </row>
    <row r="290" spans="3:11" x14ac:dyDescent="0.35">
      <c r="C290" s="228" t="s">
        <v>2738</v>
      </c>
      <c r="D290" s="310" t="s">
        <v>2692</v>
      </c>
      <c r="E290" s="310"/>
      <c r="F290" s="333">
        <v>2776100000</v>
      </c>
      <c r="G290" s="229" t="s">
        <v>1172</v>
      </c>
      <c r="H290" s="310"/>
      <c r="I290" s="310"/>
      <c r="J290" s="310"/>
      <c r="K290" s="310"/>
    </row>
    <row r="291" spans="3:11" x14ac:dyDescent="0.35">
      <c r="C291" s="228" t="s">
        <v>2738</v>
      </c>
      <c r="D291" s="310" t="s">
        <v>2696</v>
      </c>
      <c r="E291" s="310"/>
      <c r="F291" s="333">
        <v>357440000</v>
      </c>
      <c r="G291" s="229" t="s">
        <v>1172</v>
      </c>
      <c r="H291" s="310"/>
      <c r="I291" s="310"/>
      <c r="J291" s="310"/>
      <c r="K291" s="310"/>
    </row>
    <row r="292" spans="3:11" x14ac:dyDescent="0.35">
      <c r="C292" s="228" t="s">
        <v>2738</v>
      </c>
      <c r="D292" s="310" t="s">
        <v>2695</v>
      </c>
      <c r="E292" s="310"/>
      <c r="F292" s="333">
        <v>47550000</v>
      </c>
      <c r="G292" s="229" t="s">
        <v>1172</v>
      </c>
      <c r="H292" s="310"/>
      <c r="I292" s="310"/>
      <c r="J292" s="310"/>
      <c r="K292" s="310"/>
    </row>
    <row r="293" spans="3:11" x14ac:dyDescent="0.35">
      <c r="C293" s="228" t="s">
        <v>2738</v>
      </c>
      <c r="D293" s="310" t="s">
        <v>2698</v>
      </c>
      <c r="E293" s="310"/>
      <c r="F293" s="333">
        <v>5760000</v>
      </c>
      <c r="G293" s="229" t="s">
        <v>1172</v>
      </c>
      <c r="H293" s="310"/>
      <c r="I293" s="310"/>
      <c r="J293" s="310"/>
      <c r="K293" s="310"/>
    </row>
    <row r="294" spans="3:11" x14ac:dyDescent="0.35">
      <c r="C294" s="228" t="s">
        <v>2739</v>
      </c>
      <c r="D294" s="310" t="s">
        <v>2692</v>
      </c>
      <c r="E294" s="310"/>
      <c r="F294" s="333">
        <v>5470000</v>
      </c>
      <c r="G294" s="229" t="s">
        <v>1172</v>
      </c>
      <c r="H294" s="310"/>
      <c r="I294" s="310"/>
      <c r="J294" s="310"/>
      <c r="K294" s="310"/>
    </row>
    <row r="295" spans="3:11" x14ac:dyDescent="0.35">
      <c r="C295" s="228" t="s">
        <v>2739</v>
      </c>
      <c r="D295" s="310" t="s">
        <v>2695</v>
      </c>
      <c r="E295" s="310"/>
      <c r="F295" s="333">
        <v>7850000</v>
      </c>
      <c r="G295" s="229" t="s">
        <v>1172</v>
      </c>
      <c r="H295" s="310"/>
      <c r="I295" s="310"/>
      <c r="J295" s="310"/>
      <c r="K295" s="310"/>
    </row>
    <row r="296" spans="3:11" x14ac:dyDescent="0.35">
      <c r="C296" s="228" t="s">
        <v>2739</v>
      </c>
      <c r="D296" s="310" t="s">
        <v>2698</v>
      </c>
      <c r="E296" s="310"/>
      <c r="F296" s="333">
        <v>80000</v>
      </c>
      <c r="G296" s="229" t="s">
        <v>1172</v>
      </c>
      <c r="H296" s="310"/>
      <c r="I296" s="310"/>
      <c r="J296" s="310"/>
      <c r="K296" s="310"/>
    </row>
    <row r="297" spans="3:11" x14ac:dyDescent="0.35">
      <c r="C297" s="228" t="s">
        <v>2740</v>
      </c>
      <c r="D297" s="310" t="s">
        <v>2692</v>
      </c>
      <c r="E297" s="310"/>
      <c r="F297" s="333">
        <v>200000</v>
      </c>
      <c r="G297" s="229" t="s">
        <v>1172</v>
      </c>
      <c r="H297" s="310"/>
      <c r="I297" s="310"/>
      <c r="J297" s="310"/>
      <c r="K297" s="310"/>
    </row>
    <row r="298" spans="3:11" x14ac:dyDescent="0.35">
      <c r="C298" s="228" t="s">
        <v>2740</v>
      </c>
      <c r="D298" s="310" t="s">
        <v>2695</v>
      </c>
      <c r="E298" s="310"/>
      <c r="F298" s="333">
        <v>120000</v>
      </c>
      <c r="G298" s="229" t="s">
        <v>1172</v>
      </c>
      <c r="H298" s="310"/>
      <c r="I298" s="310"/>
      <c r="J298" s="310"/>
      <c r="K298" s="310"/>
    </row>
    <row r="299" spans="3:11" x14ac:dyDescent="0.35">
      <c r="C299" s="228" t="s">
        <v>2740</v>
      </c>
      <c r="D299" s="310" t="s">
        <v>2698</v>
      </c>
      <c r="E299" s="310"/>
      <c r="F299" s="333">
        <v>7010000</v>
      </c>
      <c r="G299" s="229" t="s">
        <v>1172</v>
      </c>
      <c r="H299" s="310"/>
      <c r="I299" s="310"/>
      <c r="J299" s="310"/>
      <c r="K299" s="310"/>
    </row>
    <row r="300" spans="3:11" x14ac:dyDescent="0.35">
      <c r="C300" s="228" t="s">
        <v>2741</v>
      </c>
      <c r="D300" s="310" t="s">
        <v>2692</v>
      </c>
      <c r="E300" s="310"/>
      <c r="F300" s="333">
        <v>380000</v>
      </c>
      <c r="G300" s="229" t="s">
        <v>1172</v>
      </c>
      <c r="H300" s="310"/>
      <c r="I300" s="310"/>
      <c r="J300" s="310"/>
      <c r="K300" s="310"/>
    </row>
    <row r="301" spans="3:11" x14ac:dyDescent="0.35">
      <c r="C301" s="228" t="s">
        <v>2741</v>
      </c>
      <c r="D301" s="310" t="s">
        <v>2695</v>
      </c>
      <c r="E301" s="310"/>
      <c r="F301" s="333">
        <v>290000</v>
      </c>
      <c r="G301" s="229" t="s">
        <v>1172</v>
      </c>
      <c r="H301" s="310"/>
      <c r="I301" s="310"/>
      <c r="J301" s="310"/>
      <c r="K301" s="310"/>
    </row>
    <row r="302" spans="3:11" x14ac:dyDescent="0.35">
      <c r="C302" s="228" t="s">
        <v>2742</v>
      </c>
      <c r="D302" s="310" t="s">
        <v>2695</v>
      </c>
      <c r="E302" s="310"/>
      <c r="F302" s="333">
        <v>640000</v>
      </c>
      <c r="G302" s="229" t="s">
        <v>1172</v>
      </c>
      <c r="H302" s="310"/>
      <c r="I302" s="310"/>
      <c r="J302" s="310"/>
      <c r="K302" s="310"/>
    </row>
    <row r="303" spans="3:11" x14ac:dyDescent="0.35">
      <c r="C303" s="228" t="s">
        <v>2743</v>
      </c>
      <c r="D303" s="310" t="s">
        <v>2692</v>
      </c>
      <c r="E303" s="310"/>
      <c r="F303" s="333">
        <v>1330000</v>
      </c>
      <c r="G303" s="229" t="s">
        <v>1172</v>
      </c>
      <c r="H303" s="310"/>
      <c r="I303" s="310"/>
      <c r="J303" s="310"/>
      <c r="K303" s="310"/>
    </row>
    <row r="304" spans="3:11" x14ac:dyDescent="0.35">
      <c r="C304" s="228" t="s">
        <v>2743</v>
      </c>
      <c r="D304" s="310" t="s">
        <v>2696</v>
      </c>
      <c r="E304" s="310"/>
      <c r="F304" s="333">
        <v>138660000</v>
      </c>
      <c r="G304" s="229" t="s">
        <v>1172</v>
      </c>
      <c r="H304" s="310"/>
      <c r="I304" s="310"/>
      <c r="J304" s="310"/>
      <c r="K304" s="310"/>
    </row>
    <row r="305" spans="3:11" x14ac:dyDescent="0.35">
      <c r="C305" s="228" t="s">
        <v>2743</v>
      </c>
      <c r="D305" s="310" t="s">
        <v>2695</v>
      </c>
      <c r="E305" s="310"/>
      <c r="F305" s="333">
        <v>20380000</v>
      </c>
      <c r="G305" s="229" t="s">
        <v>1172</v>
      </c>
      <c r="H305" s="310"/>
      <c r="I305" s="310"/>
      <c r="J305" s="310"/>
      <c r="K305" s="310"/>
    </row>
    <row r="306" spans="3:11" x14ac:dyDescent="0.35">
      <c r="C306" s="228" t="s">
        <v>2743</v>
      </c>
      <c r="D306" s="310" t="s">
        <v>2698</v>
      </c>
      <c r="E306" s="310"/>
      <c r="F306" s="333">
        <v>1110000</v>
      </c>
      <c r="G306" s="229" t="s">
        <v>1172</v>
      </c>
      <c r="H306" s="310"/>
      <c r="I306" s="310"/>
      <c r="J306" s="310"/>
      <c r="K306" s="310"/>
    </row>
    <row r="307" spans="3:11" x14ac:dyDescent="0.35">
      <c r="C307" s="228" t="s">
        <v>2744</v>
      </c>
      <c r="D307" s="310" t="s">
        <v>2695</v>
      </c>
      <c r="E307" s="310"/>
      <c r="F307" s="333">
        <v>760000</v>
      </c>
      <c r="G307" s="229" t="s">
        <v>1172</v>
      </c>
      <c r="H307" s="310"/>
      <c r="I307" s="310"/>
      <c r="J307" s="310"/>
      <c r="K307" s="310"/>
    </row>
    <row r="308" spans="3:11" x14ac:dyDescent="0.35">
      <c r="C308" s="228" t="s">
        <v>2744</v>
      </c>
      <c r="D308" s="310" t="s">
        <v>2698</v>
      </c>
      <c r="E308" s="310"/>
      <c r="F308" s="333">
        <v>1720000</v>
      </c>
      <c r="G308" s="229" t="s">
        <v>1172</v>
      </c>
      <c r="H308" s="310"/>
      <c r="I308" s="310"/>
      <c r="J308" s="310"/>
      <c r="K308" s="310"/>
    </row>
    <row r="309" spans="3:11" x14ac:dyDescent="0.35">
      <c r="C309" s="228" t="s">
        <v>2745</v>
      </c>
      <c r="D309" s="310" t="s">
        <v>2692</v>
      </c>
      <c r="E309" s="310"/>
      <c r="F309" s="333">
        <v>165660000</v>
      </c>
      <c r="G309" s="229" t="s">
        <v>1172</v>
      </c>
      <c r="H309" s="310"/>
      <c r="I309" s="310"/>
      <c r="J309" s="310"/>
      <c r="K309" s="310"/>
    </row>
    <row r="310" spans="3:11" x14ac:dyDescent="0.35">
      <c r="C310" s="228" t="s">
        <v>2745</v>
      </c>
      <c r="D310" s="310" t="s">
        <v>2696</v>
      </c>
      <c r="E310" s="310"/>
      <c r="F310" s="333">
        <v>337260000</v>
      </c>
      <c r="G310" s="229" t="s">
        <v>1172</v>
      </c>
      <c r="H310" s="310"/>
      <c r="I310" s="310"/>
      <c r="J310" s="310"/>
      <c r="K310" s="310"/>
    </row>
    <row r="311" spans="3:11" x14ac:dyDescent="0.35">
      <c r="C311" s="228" t="s">
        <v>2745</v>
      </c>
      <c r="D311" s="310" t="s">
        <v>2695</v>
      </c>
      <c r="E311" s="310"/>
      <c r="F311" s="333">
        <v>58270000</v>
      </c>
      <c r="G311" s="229" t="s">
        <v>1172</v>
      </c>
      <c r="H311" s="310"/>
      <c r="I311" s="310"/>
      <c r="J311" s="310"/>
      <c r="K311" s="310"/>
    </row>
    <row r="312" spans="3:11" x14ac:dyDescent="0.35">
      <c r="C312" s="228" t="s">
        <v>2745</v>
      </c>
      <c r="D312" s="310" t="s">
        <v>2698</v>
      </c>
      <c r="E312" s="310"/>
      <c r="F312" s="333">
        <v>6140000</v>
      </c>
      <c r="G312" s="229" t="s">
        <v>1172</v>
      </c>
      <c r="H312" s="310"/>
      <c r="I312" s="310"/>
      <c r="J312" s="310"/>
      <c r="K312" s="310"/>
    </row>
    <row r="313" spans="3:11" x14ac:dyDescent="0.35">
      <c r="C313" s="228" t="s">
        <v>2746</v>
      </c>
      <c r="D313" s="310" t="s">
        <v>2692</v>
      </c>
      <c r="E313" s="310"/>
      <c r="F313" s="333">
        <v>19450000</v>
      </c>
      <c r="G313" s="229" t="s">
        <v>1172</v>
      </c>
      <c r="H313" s="310"/>
      <c r="I313" s="310"/>
      <c r="J313" s="310"/>
      <c r="K313" s="310"/>
    </row>
    <row r="314" spans="3:11" x14ac:dyDescent="0.35">
      <c r="C314" s="228" t="s">
        <v>2746</v>
      </c>
      <c r="D314" s="310" t="s">
        <v>2695</v>
      </c>
      <c r="E314" s="310"/>
      <c r="F314" s="333">
        <v>9560000</v>
      </c>
      <c r="G314" s="229" t="s">
        <v>1172</v>
      </c>
      <c r="H314" s="310"/>
      <c r="I314" s="310"/>
      <c r="J314" s="310"/>
      <c r="K314" s="310"/>
    </row>
    <row r="315" spans="3:11" x14ac:dyDescent="0.35">
      <c r="C315" s="228" t="s">
        <v>2747</v>
      </c>
      <c r="D315" s="310" t="s">
        <v>2692</v>
      </c>
      <c r="E315" s="310"/>
      <c r="F315" s="333">
        <v>194910000</v>
      </c>
      <c r="G315" s="229" t="s">
        <v>1172</v>
      </c>
      <c r="H315" s="310"/>
      <c r="I315" s="310"/>
      <c r="J315" s="310"/>
      <c r="K315" s="310"/>
    </row>
    <row r="316" spans="3:11" x14ac:dyDescent="0.35">
      <c r="C316" s="228" t="s">
        <v>2747</v>
      </c>
      <c r="D316" s="310" t="s">
        <v>2696</v>
      </c>
      <c r="E316" s="310"/>
      <c r="F316" s="333">
        <v>530000</v>
      </c>
      <c r="G316" s="229" t="s">
        <v>1172</v>
      </c>
      <c r="H316" s="310"/>
      <c r="I316" s="310"/>
      <c r="J316" s="310"/>
      <c r="K316" s="310"/>
    </row>
    <row r="317" spans="3:11" x14ac:dyDescent="0.35">
      <c r="C317" s="228" t="s">
        <v>2747</v>
      </c>
      <c r="D317" s="310" t="s">
        <v>2695</v>
      </c>
      <c r="E317" s="310"/>
      <c r="F317" s="333">
        <v>820000</v>
      </c>
      <c r="G317" s="229" t="s">
        <v>1172</v>
      </c>
      <c r="H317" s="310"/>
      <c r="I317" s="310"/>
      <c r="J317" s="310"/>
      <c r="K317" s="310"/>
    </row>
    <row r="318" spans="3:11" x14ac:dyDescent="0.35">
      <c r="C318" s="228" t="s">
        <v>2748</v>
      </c>
      <c r="D318" s="310" t="s">
        <v>2692</v>
      </c>
      <c r="E318" s="310"/>
      <c r="F318" s="333">
        <v>1047130000.0000001</v>
      </c>
      <c r="G318" s="229" t="s">
        <v>1172</v>
      </c>
      <c r="H318" s="310"/>
      <c r="I318" s="310"/>
      <c r="J318" s="310"/>
      <c r="K318" s="310"/>
    </row>
    <row r="319" spans="3:11" x14ac:dyDescent="0.35">
      <c r="C319" s="228" t="s">
        <v>2748</v>
      </c>
      <c r="D319" s="310" t="s">
        <v>2696</v>
      </c>
      <c r="E319" s="310"/>
      <c r="F319" s="333">
        <v>221200000</v>
      </c>
      <c r="G319" s="229" t="s">
        <v>1172</v>
      </c>
      <c r="H319" s="310"/>
      <c r="I319" s="310"/>
      <c r="J319" s="310"/>
      <c r="K319" s="310"/>
    </row>
    <row r="320" spans="3:11" x14ac:dyDescent="0.35">
      <c r="C320" s="228" t="s">
        <v>2748</v>
      </c>
      <c r="D320" s="310" t="s">
        <v>2695</v>
      </c>
      <c r="E320" s="310"/>
      <c r="F320" s="333">
        <v>2400000</v>
      </c>
      <c r="G320" s="229" t="s">
        <v>1172</v>
      </c>
      <c r="H320" s="310"/>
      <c r="I320" s="310"/>
      <c r="J320" s="310"/>
      <c r="K320" s="310"/>
    </row>
    <row r="321" spans="3:11" x14ac:dyDescent="0.35">
      <c r="C321" s="228" t="s">
        <v>2749</v>
      </c>
      <c r="D321" s="310" t="s">
        <v>2692</v>
      </c>
      <c r="E321" s="310"/>
      <c r="F321" s="333">
        <v>12720000</v>
      </c>
      <c r="G321" s="229" t="s">
        <v>1172</v>
      </c>
      <c r="H321" s="310"/>
      <c r="I321" s="310"/>
      <c r="J321" s="310"/>
      <c r="K321" s="310"/>
    </row>
    <row r="322" spans="3:11" x14ac:dyDescent="0.35">
      <c r="C322" s="228" t="s">
        <v>2749</v>
      </c>
      <c r="D322" s="310" t="s">
        <v>2696</v>
      </c>
      <c r="E322" s="310"/>
      <c r="F322" s="333">
        <v>15350000</v>
      </c>
      <c r="G322" s="229" t="s">
        <v>1172</v>
      </c>
      <c r="H322" s="310"/>
      <c r="I322" s="310"/>
      <c r="J322" s="310"/>
      <c r="K322" s="310"/>
    </row>
    <row r="323" spans="3:11" x14ac:dyDescent="0.35">
      <c r="C323" s="228" t="s">
        <v>2749</v>
      </c>
      <c r="D323" s="310" t="s">
        <v>2695</v>
      </c>
      <c r="E323" s="310"/>
      <c r="F323" s="333">
        <v>14730000</v>
      </c>
      <c r="G323" s="229" t="s">
        <v>1172</v>
      </c>
      <c r="H323" s="310"/>
      <c r="I323" s="310"/>
      <c r="J323" s="310"/>
      <c r="K323" s="310"/>
    </row>
    <row r="324" spans="3:11" x14ac:dyDescent="0.35">
      <c r="C324" s="228" t="s">
        <v>2749</v>
      </c>
      <c r="D324" s="310" t="s">
        <v>2698</v>
      </c>
      <c r="E324" s="310"/>
      <c r="F324" s="333">
        <v>1130000</v>
      </c>
      <c r="G324" s="229" t="s">
        <v>1172</v>
      </c>
      <c r="H324" s="310"/>
      <c r="I324" s="310"/>
      <c r="J324" s="310"/>
      <c r="K324" s="310"/>
    </row>
    <row r="325" spans="3:11" x14ac:dyDescent="0.35">
      <c r="C325" s="228" t="s">
        <v>2750</v>
      </c>
      <c r="D325" s="310" t="s">
        <v>2692</v>
      </c>
      <c r="E325" s="310"/>
      <c r="F325" s="333">
        <v>1760000</v>
      </c>
      <c r="G325" s="229" t="s">
        <v>1172</v>
      </c>
      <c r="H325" s="310"/>
      <c r="I325" s="310"/>
      <c r="J325" s="310"/>
      <c r="K325" s="310"/>
    </row>
    <row r="326" spans="3:11" x14ac:dyDescent="0.35">
      <c r="C326" s="228" t="s">
        <v>2751</v>
      </c>
      <c r="D326" s="310" t="s">
        <v>2692</v>
      </c>
      <c r="E326" s="310"/>
      <c r="F326" s="333">
        <v>10000</v>
      </c>
      <c r="G326" s="229" t="s">
        <v>1172</v>
      </c>
      <c r="H326" s="310"/>
      <c r="I326" s="310"/>
      <c r="J326" s="310"/>
      <c r="K326" s="310"/>
    </row>
    <row r="327" spans="3:11" x14ac:dyDescent="0.35">
      <c r="C327" s="228" t="s">
        <v>2751</v>
      </c>
      <c r="D327" s="310" t="s">
        <v>2698</v>
      </c>
      <c r="E327" s="310"/>
      <c r="F327" s="333">
        <v>60000</v>
      </c>
      <c r="G327" s="229" t="s">
        <v>1172</v>
      </c>
      <c r="H327" s="310"/>
      <c r="I327" s="310"/>
      <c r="J327" s="310"/>
      <c r="K327" s="310"/>
    </row>
    <row r="328" spans="3:11" x14ac:dyDescent="0.35">
      <c r="C328" s="228" t="s">
        <v>2752</v>
      </c>
      <c r="D328" s="310" t="s">
        <v>2692</v>
      </c>
      <c r="E328" s="310"/>
      <c r="F328" s="333">
        <v>1350000</v>
      </c>
      <c r="G328" s="229" t="s">
        <v>1172</v>
      </c>
      <c r="H328" s="310"/>
      <c r="I328" s="310"/>
      <c r="J328" s="310"/>
      <c r="K328" s="310"/>
    </row>
    <row r="329" spans="3:11" x14ac:dyDescent="0.35">
      <c r="C329" s="228" t="s">
        <v>2752</v>
      </c>
      <c r="D329" s="310" t="s">
        <v>2695</v>
      </c>
      <c r="E329" s="310"/>
      <c r="F329" s="333">
        <v>1760000</v>
      </c>
      <c r="G329" s="229" t="s">
        <v>1172</v>
      </c>
      <c r="H329" s="310"/>
      <c r="I329" s="310"/>
      <c r="J329" s="310"/>
      <c r="K329" s="310"/>
    </row>
    <row r="330" spans="3:11" x14ac:dyDescent="0.35">
      <c r="C330" s="228" t="s">
        <v>2753</v>
      </c>
      <c r="D330" s="310" t="s">
        <v>2692</v>
      </c>
      <c r="E330" s="310"/>
      <c r="F330" s="333">
        <v>0</v>
      </c>
      <c r="G330" s="229" t="s">
        <v>1172</v>
      </c>
      <c r="H330" s="310"/>
      <c r="I330" s="310"/>
      <c r="J330" s="310"/>
      <c r="K330" s="310"/>
    </row>
    <row r="331" spans="3:11" x14ac:dyDescent="0.35">
      <c r="C331" s="228" t="s">
        <v>2753</v>
      </c>
      <c r="D331" s="310" t="s">
        <v>2698</v>
      </c>
      <c r="E331" s="310"/>
      <c r="F331" s="333">
        <v>220000</v>
      </c>
      <c r="G331" s="229" t="s">
        <v>1172</v>
      </c>
      <c r="H331" s="310"/>
      <c r="I331" s="310"/>
      <c r="J331" s="310"/>
      <c r="K331" s="310"/>
    </row>
    <row r="332" spans="3:11" x14ac:dyDescent="0.35">
      <c r="C332" s="228" t="s">
        <v>2754</v>
      </c>
      <c r="D332" s="310" t="s">
        <v>2692</v>
      </c>
      <c r="E332" s="310"/>
      <c r="F332" s="333">
        <v>11940000</v>
      </c>
      <c r="G332" s="229" t="s">
        <v>1172</v>
      </c>
      <c r="H332" s="310"/>
      <c r="I332" s="310"/>
      <c r="J332" s="310"/>
      <c r="K332" s="310"/>
    </row>
    <row r="333" spans="3:11" x14ac:dyDescent="0.35">
      <c r="C333" s="228" t="s">
        <v>2754</v>
      </c>
      <c r="D333" s="310" t="s">
        <v>2695</v>
      </c>
      <c r="E333" s="310"/>
      <c r="F333" s="333">
        <v>260000</v>
      </c>
      <c r="G333" s="229" t="s">
        <v>1172</v>
      </c>
      <c r="H333" s="310"/>
      <c r="I333" s="310"/>
      <c r="J333" s="310"/>
      <c r="K333" s="310"/>
    </row>
    <row r="334" spans="3:11" x14ac:dyDescent="0.35">
      <c r="C334" s="228" t="s">
        <v>2755</v>
      </c>
      <c r="D334" s="310" t="s">
        <v>2692</v>
      </c>
      <c r="E334" s="310"/>
      <c r="F334" s="333">
        <v>1210000</v>
      </c>
      <c r="G334" s="229" t="s">
        <v>1172</v>
      </c>
      <c r="H334" s="310"/>
      <c r="I334" s="310"/>
      <c r="J334" s="310"/>
      <c r="K334" s="310"/>
    </row>
    <row r="335" spans="3:11" x14ac:dyDescent="0.35">
      <c r="C335" s="228" t="s">
        <v>2755</v>
      </c>
      <c r="D335" s="310" t="s">
        <v>2695</v>
      </c>
      <c r="E335" s="310"/>
      <c r="F335" s="333">
        <v>580000</v>
      </c>
      <c r="G335" s="229" t="s">
        <v>1172</v>
      </c>
      <c r="H335" s="310"/>
      <c r="I335" s="310"/>
      <c r="J335" s="310"/>
      <c r="K335" s="310"/>
    </row>
    <row r="336" spans="3:11" x14ac:dyDescent="0.35">
      <c r="C336" s="228" t="s">
        <v>2756</v>
      </c>
      <c r="D336" s="310" t="s">
        <v>2692</v>
      </c>
      <c r="E336" s="310"/>
      <c r="F336" s="333">
        <v>30000</v>
      </c>
      <c r="G336" s="229" t="s">
        <v>1172</v>
      </c>
      <c r="H336" s="310"/>
      <c r="I336" s="310"/>
      <c r="J336" s="310"/>
      <c r="K336" s="310"/>
    </row>
    <row r="337" spans="3:11" x14ac:dyDescent="0.35">
      <c r="C337" s="228" t="s">
        <v>2756</v>
      </c>
      <c r="D337" s="310" t="s">
        <v>2695</v>
      </c>
      <c r="E337" s="310"/>
      <c r="F337" s="333">
        <v>490000</v>
      </c>
      <c r="G337" s="229" t="s">
        <v>1172</v>
      </c>
      <c r="H337" s="310"/>
      <c r="I337" s="310"/>
      <c r="J337" s="310"/>
      <c r="K337" s="310"/>
    </row>
    <row r="338" spans="3:11" x14ac:dyDescent="0.35">
      <c r="C338" s="228" t="s">
        <v>2757</v>
      </c>
      <c r="D338" s="310" t="s">
        <v>2692</v>
      </c>
      <c r="E338" s="310"/>
      <c r="F338" s="333">
        <v>110000</v>
      </c>
      <c r="G338" s="229" t="s">
        <v>1172</v>
      </c>
      <c r="H338" s="310"/>
      <c r="I338" s="310"/>
      <c r="J338" s="310"/>
      <c r="K338" s="310"/>
    </row>
    <row r="339" spans="3:11" x14ac:dyDescent="0.35">
      <c r="C339" s="228" t="s">
        <v>2758</v>
      </c>
      <c r="D339" s="310" t="s">
        <v>2692</v>
      </c>
      <c r="E339" s="310"/>
      <c r="F339" s="333">
        <v>320000</v>
      </c>
      <c r="G339" s="229" t="s">
        <v>1172</v>
      </c>
      <c r="H339" s="310"/>
      <c r="I339" s="310"/>
      <c r="J339" s="310"/>
      <c r="K339" s="310"/>
    </row>
    <row r="340" spans="3:11" x14ac:dyDescent="0.35">
      <c r="C340" s="228" t="s">
        <v>2758</v>
      </c>
      <c r="D340" s="310" t="s">
        <v>2695</v>
      </c>
      <c r="E340" s="310"/>
      <c r="F340" s="333">
        <v>2880000</v>
      </c>
      <c r="G340" s="229" t="s">
        <v>1172</v>
      </c>
      <c r="H340" s="310"/>
      <c r="I340" s="310"/>
      <c r="J340" s="310"/>
      <c r="K340" s="310"/>
    </row>
    <row r="341" spans="3:11" x14ac:dyDescent="0.35">
      <c r="C341" s="228" t="s">
        <v>2758</v>
      </c>
      <c r="D341" s="310" t="s">
        <v>2698</v>
      </c>
      <c r="E341" s="310"/>
      <c r="F341" s="333">
        <v>400000</v>
      </c>
      <c r="G341" s="229" t="s">
        <v>1172</v>
      </c>
      <c r="H341" s="310"/>
      <c r="I341" s="310"/>
      <c r="J341" s="310"/>
      <c r="K341" s="310"/>
    </row>
    <row r="342" spans="3:11" x14ac:dyDescent="0.35">
      <c r="C342" s="228" t="s">
        <v>2759</v>
      </c>
      <c r="D342" s="310" t="s">
        <v>2695</v>
      </c>
      <c r="E342" s="310"/>
      <c r="F342" s="333">
        <v>40000</v>
      </c>
      <c r="G342" s="229" t="s">
        <v>1172</v>
      </c>
      <c r="H342" s="310"/>
      <c r="I342" s="310"/>
      <c r="J342" s="310"/>
      <c r="K342" s="310"/>
    </row>
    <row r="343" spans="3:11" x14ac:dyDescent="0.35">
      <c r="C343" s="228" t="s">
        <v>2760</v>
      </c>
      <c r="D343" s="310" t="s">
        <v>2692</v>
      </c>
      <c r="E343" s="310"/>
      <c r="F343" s="333">
        <v>1960000</v>
      </c>
      <c r="G343" s="229" t="s">
        <v>1172</v>
      </c>
      <c r="H343" s="310"/>
      <c r="I343" s="310"/>
      <c r="J343" s="310"/>
      <c r="K343" s="310"/>
    </row>
    <row r="344" spans="3:11" x14ac:dyDescent="0.35">
      <c r="C344" s="228" t="s">
        <v>2760</v>
      </c>
      <c r="D344" s="310" t="s">
        <v>2695</v>
      </c>
      <c r="E344" s="310"/>
      <c r="F344" s="333">
        <v>110000</v>
      </c>
      <c r="G344" s="229" t="s">
        <v>1172</v>
      </c>
      <c r="H344" s="310"/>
      <c r="I344" s="310"/>
      <c r="J344" s="310"/>
      <c r="K344" s="310"/>
    </row>
    <row r="345" spans="3:11" x14ac:dyDescent="0.35">
      <c r="C345" s="228" t="s">
        <v>2761</v>
      </c>
      <c r="D345" s="310" t="s">
        <v>2692</v>
      </c>
      <c r="E345" s="310"/>
      <c r="F345" s="333">
        <v>30000</v>
      </c>
      <c r="G345" s="229" t="s">
        <v>1172</v>
      </c>
      <c r="H345" s="310"/>
      <c r="I345" s="310"/>
      <c r="J345" s="310"/>
      <c r="K345" s="310"/>
    </row>
    <row r="346" spans="3:11" x14ac:dyDescent="0.35">
      <c r="C346" s="228" t="s">
        <v>2761</v>
      </c>
      <c r="D346" s="310" t="s">
        <v>2698</v>
      </c>
      <c r="E346" s="310"/>
      <c r="F346" s="333">
        <v>100000</v>
      </c>
      <c r="G346" s="229" t="s">
        <v>1172</v>
      </c>
      <c r="H346" s="310"/>
      <c r="I346" s="310"/>
      <c r="J346" s="310"/>
      <c r="K346" s="310"/>
    </row>
    <row r="347" spans="3:11" x14ac:dyDescent="0.35">
      <c r="C347" s="228" t="s">
        <v>2762</v>
      </c>
      <c r="D347" s="310" t="s">
        <v>2692</v>
      </c>
      <c r="E347" s="310"/>
      <c r="F347" s="333">
        <v>20000</v>
      </c>
      <c r="G347" s="229" t="s">
        <v>1172</v>
      </c>
      <c r="H347" s="310"/>
      <c r="I347" s="310"/>
      <c r="J347" s="310"/>
      <c r="K347" s="310"/>
    </row>
    <row r="348" spans="3:11" x14ac:dyDescent="0.35">
      <c r="C348" s="228" t="s">
        <v>2762</v>
      </c>
      <c r="D348" s="310" t="s">
        <v>2698</v>
      </c>
      <c r="E348" s="310"/>
      <c r="F348" s="333">
        <v>30000</v>
      </c>
      <c r="G348" s="229" t="s">
        <v>1172</v>
      </c>
      <c r="H348" s="310"/>
      <c r="I348" s="310"/>
      <c r="J348" s="310"/>
      <c r="K348" s="310"/>
    </row>
    <row r="349" spans="3:11" x14ac:dyDescent="0.35">
      <c r="C349" s="228" t="s">
        <v>2763</v>
      </c>
      <c r="D349" s="310" t="s">
        <v>2692</v>
      </c>
      <c r="E349" s="310"/>
      <c r="F349" s="333">
        <v>10000</v>
      </c>
      <c r="G349" s="229" t="s">
        <v>1172</v>
      </c>
      <c r="H349" s="310"/>
      <c r="I349" s="310"/>
      <c r="J349" s="310"/>
      <c r="K349" s="310"/>
    </row>
    <row r="350" spans="3:11" x14ac:dyDescent="0.35">
      <c r="C350" s="228" t="s">
        <v>2764</v>
      </c>
      <c r="D350" s="310" t="s">
        <v>2692</v>
      </c>
      <c r="E350" s="310"/>
      <c r="F350" s="333">
        <v>9550000</v>
      </c>
      <c r="G350" s="229" t="s">
        <v>1172</v>
      </c>
      <c r="H350" s="310"/>
      <c r="I350" s="310"/>
      <c r="J350" s="310"/>
      <c r="K350" s="310"/>
    </row>
    <row r="351" spans="3:11" x14ac:dyDescent="0.35">
      <c r="C351" s="228" t="s">
        <v>2764</v>
      </c>
      <c r="D351" s="310" t="s">
        <v>2696</v>
      </c>
      <c r="E351" s="310"/>
      <c r="F351" s="333">
        <v>2900000</v>
      </c>
      <c r="G351" s="229" t="s">
        <v>1172</v>
      </c>
      <c r="H351" s="310"/>
      <c r="I351" s="310"/>
      <c r="J351" s="310"/>
      <c r="K351" s="310"/>
    </row>
    <row r="352" spans="3:11" x14ac:dyDescent="0.35">
      <c r="C352" s="228" t="s">
        <v>2764</v>
      </c>
      <c r="D352" s="310" t="s">
        <v>2695</v>
      </c>
      <c r="E352" s="310"/>
      <c r="F352" s="333">
        <v>550000</v>
      </c>
      <c r="G352" s="229" t="s">
        <v>1172</v>
      </c>
      <c r="H352" s="310"/>
      <c r="I352" s="310"/>
      <c r="J352" s="310"/>
      <c r="K352" s="310"/>
    </row>
    <row r="353" spans="3:11" x14ac:dyDescent="0.35">
      <c r="C353" s="228" t="s">
        <v>2765</v>
      </c>
      <c r="D353" s="310" t="s">
        <v>2692</v>
      </c>
      <c r="E353" s="310"/>
      <c r="F353" s="333">
        <v>10000</v>
      </c>
      <c r="G353" s="229" t="s">
        <v>1172</v>
      </c>
      <c r="H353" s="310"/>
      <c r="I353" s="310"/>
      <c r="J353" s="310"/>
      <c r="K353" s="310"/>
    </row>
    <row r="354" spans="3:11" x14ac:dyDescent="0.35">
      <c r="C354" s="228" t="s">
        <v>2765</v>
      </c>
      <c r="D354" s="310" t="s">
        <v>2698</v>
      </c>
      <c r="E354" s="310"/>
      <c r="F354" s="333">
        <v>440000</v>
      </c>
      <c r="G354" s="229" t="s">
        <v>1172</v>
      </c>
      <c r="H354" s="310"/>
      <c r="I354" s="310"/>
      <c r="J354" s="310"/>
      <c r="K354" s="310"/>
    </row>
    <row r="355" spans="3:11" x14ac:dyDescent="0.35">
      <c r="C355" s="228" t="s">
        <v>2766</v>
      </c>
      <c r="D355" s="310" t="s">
        <v>2692</v>
      </c>
      <c r="E355" s="310"/>
      <c r="F355" s="333">
        <v>3820000</v>
      </c>
      <c r="G355" s="229" t="s">
        <v>1172</v>
      </c>
      <c r="H355" s="310"/>
      <c r="I355" s="310"/>
      <c r="J355" s="310"/>
      <c r="K355" s="310"/>
    </row>
    <row r="356" spans="3:11" x14ac:dyDescent="0.35">
      <c r="C356" s="228" t="s">
        <v>2766</v>
      </c>
      <c r="D356" s="310" t="s">
        <v>2695</v>
      </c>
      <c r="E356" s="310"/>
      <c r="F356" s="333">
        <v>880000</v>
      </c>
      <c r="G356" s="229" t="s">
        <v>1172</v>
      </c>
      <c r="H356" s="310"/>
      <c r="I356" s="310"/>
      <c r="J356" s="310"/>
      <c r="K356" s="310"/>
    </row>
    <row r="357" spans="3:11" x14ac:dyDescent="0.35">
      <c r="C357" s="228" t="s">
        <v>2766</v>
      </c>
      <c r="D357" s="310" t="s">
        <v>2698</v>
      </c>
      <c r="E357" s="310"/>
      <c r="F357" s="333">
        <v>2330000</v>
      </c>
      <c r="G357" s="229" t="s">
        <v>1172</v>
      </c>
      <c r="H357" s="310"/>
      <c r="I357" s="310"/>
      <c r="J357" s="310"/>
      <c r="K357" s="310"/>
    </row>
    <row r="358" spans="3:11" x14ac:dyDescent="0.35">
      <c r="C358" s="228" t="s">
        <v>2767</v>
      </c>
      <c r="D358" s="310" t="s">
        <v>2695</v>
      </c>
      <c r="E358" s="310"/>
      <c r="F358" s="333">
        <v>170000</v>
      </c>
      <c r="G358" s="229" t="s">
        <v>1172</v>
      </c>
      <c r="H358" s="310"/>
      <c r="I358" s="310"/>
      <c r="J358" s="310"/>
      <c r="K358" s="310"/>
    </row>
    <row r="359" spans="3:11" x14ac:dyDescent="0.35">
      <c r="C359" s="228" t="s">
        <v>2768</v>
      </c>
      <c r="D359" s="310" t="s">
        <v>2692</v>
      </c>
      <c r="E359" s="310"/>
      <c r="F359" s="333">
        <v>140230000</v>
      </c>
      <c r="G359" s="229" t="s">
        <v>1172</v>
      </c>
      <c r="H359" s="310"/>
      <c r="I359" s="310"/>
      <c r="J359" s="310"/>
      <c r="K359" s="310"/>
    </row>
    <row r="360" spans="3:11" x14ac:dyDescent="0.35">
      <c r="C360" s="228" t="s">
        <v>2768</v>
      </c>
      <c r="D360" s="310" t="s">
        <v>2696</v>
      </c>
      <c r="E360" s="310"/>
      <c r="F360" s="333">
        <v>370000</v>
      </c>
      <c r="G360" s="229" t="s">
        <v>1172</v>
      </c>
      <c r="H360" s="310"/>
      <c r="I360" s="310"/>
      <c r="J360" s="310"/>
      <c r="K360" s="310"/>
    </row>
    <row r="361" spans="3:11" x14ac:dyDescent="0.35">
      <c r="C361" s="228" t="s">
        <v>2768</v>
      </c>
      <c r="D361" s="310" t="s">
        <v>2695</v>
      </c>
      <c r="E361" s="310"/>
      <c r="F361" s="333">
        <v>21530000</v>
      </c>
      <c r="G361" s="229" t="s">
        <v>1172</v>
      </c>
      <c r="H361" s="310"/>
      <c r="I361" s="310"/>
      <c r="J361" s="310"/>
      <c r="K361" s="310"/>
    </row>
    <row r="362" spans="3:11" x14ac:dyDescent="0.35">
      <c r="C362" s="228" t="s">
        <v>2768</v>
      </c>
      <c r="D362" s="310" t="s">
        <v>2698</v>
      </c>
      <c r="E362" s="310"/>
      <c r="F362" s="333">
        <v>540000</v>
      </c>
      <c r="G362" s="229" t="s">
        <v>1172</v>
      </c>
      <c r="H362" s="310"/>
      <c r="I362" s="310"/>
      <c r="J362" s="310"/>
      <c r="K362" s="310"/>
    </row>
    <row r="363" spans="3:11" x14ac:dyDescent="0.35">
      <c r="C363" s="228" t="s">
        <v>2769</v>
      </c>
      <c r="D363" s="310" t="s">
        <v>2692</v>
      </c>
      <c r="E363" s="310"/>
      <c r="F363" s="333">
        <v>11160000</v>
      </c>
      <c r="G363" s="229" t="s">
        <v>1172</v>
      </c>
      <c r="H363" s="310"/>
      <c r="I363" s="310"/>
      <c r="J363" s="310"/>
      <c r="K363" s="310"/>
    </row>
    <row r="364" spans="3:11" x14ac:dyDescent="0.35">
      <c r="C364" s="228" t="s">
        <v>2769</v>
      </c>
      <c r="D364" s="310" t="s">
        <v>2696</v>
      </c>
      <c r="E364" s="310"/>
      <c r="F364" s="333">
        <v>6180000</v>
      </c>
      <c r="G364" s="229" t="s">
        <v>1172</v>
      </c>
      <c r="H364" s="310"/>
      <c r="I364" s="310"/>
      <c r="J364" s="310"/>
      <c r="K364" s="310"/>
    </row>
    <row r="365" spans="3:11" x14ac:dyDescent="0.35">
      <c r="C365" s="228" t="s">
        <v>2769</v>
      </c>
      <c r="D365" s="310" t="s">
        <v>2695</v>
      </c>
      <c r="E365" s="310"/>
      <c r="F365" s="333">
        <v>1300000</v>
      </c>
      <c r="G365" s="229" t="s">
        <v>1172</v>
      </c>
      <c r="H365" s="310"/>
      <c r="I365" s="310"/>
      <c r="J365" s="310"/>
      <c r="K365" s="310"/>
    </row>
    <row r="366" spans="3:11" x14ac:dyDescent="0.35">
      <c r="C366" s="228" t="s">
        <v>2770</v>
      </c>
      <c r="D366" s="310" t="s">
        <v>2695</v>
      </c>
      <c r="E366" s="310"/>
      <c r="F366" s="333">
        <v>40000</v>
      </c>
      <c r="G366" s="229" t="s">
        <v>1172</v>
      </c>
      <c r="H366" s="310"/>
      <c r="I366" s="310"/>
      <c r="J366" s="310"/>
      <c r="K366" s="310"/>
    </row>
    <row r="367" spans="3:11" x14ac:dyDescent="0.35">
      <c r="C367" s="228" t="s">
        <v>2771</v>
      </c>
      <c r="D367" s="310" t="s">
        <v>2692</v>
      </c>
      <c r="E367" s="310"/>
      <c r="F367" s="333">
        <v>18350000</v>
      </c>
      <c r="G367" s="229" t="s">
        <v>1172</v>
      </c>
      <c r="H367" s="310"/>
      <c r="I367" s="310"/>
      <c r="J367" s="310"/>
      <c r="K367" s="310"/>
    </row>
    <row r="368" spans="3:11" x14ac:dyDescent="0.35">
      <c r="C368" s="228" t="s">
        <v>2771</v>
      </c>
      <c r="D368" s="310" t="s">
        <v>2695</v>
      </c>
      <c r="E368" s="310"/>
      <c r="F368" s="333">
        <v>1930000</v>
      </c>
      <c r="G368" s="229" t="s">
        <v>1172</v>
      </c>
      <c r="H368" s="310"/>
      <c r="I368" s="310"/>
      <c r="J368" s="310"/>
      <c r="K368" s="310"/>
    </row>
    <row r="369" spans="3:11" x14ac:dyDescent="0.35">
      <c r="C369" s="228" t="s">
        <v>2771</v>
      </c>
      <c r="D369" s="310" t="s">
        <v>2698</v>
      </c>
      <c r="E369" s="310"/>
      <c r="F369" s="333">
        <v>480000</v>
      </c>
      <c r="G369" s="229" t="s">
        <v>1172</v>
      </c>
      <c r="H369" s="310"/>
      <c r="I369" s="310"/>
      <c r="J369" s="310"/>
      <c r="K369" s="310"/>
    </row>
    <row r="370" spans="3:11" x14ac:dyDescent="0.35">
      <c r="C370" s="228" t="s">
        <v>2772</v>
      </c>
      <c r="D370" s="310" t="s">
        <v>2692</v>
      </c>
      <c r="E370" s="310"/>
      <c r="F370" s="333">
        <v>1280000</v>
      </c>
      <c r="G370" s="229" t="s">
        <v>1172</v>
      </c>
      <c r="H370" s="310"/>
      <c r="I370" s="310"/>
      <c r="J370" s="310"/>
      <c r="K370" s="310"/>
    </row>
    <row r="371" spans="3:11" x14ac:dyDescent="0.35">
      <c r="C371" s="228" t="s">
        <v>2772</v>
      </c>
      <c r="D371" s="310" t="s">
        <v>2696</v>
      </c>
      <c r="E371" s="310"/>
      <c r="F371" s="333">
        <v>17260000</v>
      </c>
      <c r="G371" s="229" t="s">
        <v>1172</v>
      </c>
      <c r="H371" s="310"/>
      <c r="I371" s="310"/>
      <c r="J371" s="310"/>
      <c r="K371" s="310"/>
    </row>
    <row r="372" spans="3:11" x14ac:dyDescent="0.35">
      <c r="C372" s="228" t="s">
        <v>2772</v>
      </c>
      <c r="D372" s="310" t="s">
        <v>2695</v>
      </c>
      <c r="E372" s="310"/>
      <c r="F372" s="333">
        <v>230000</v>
      </c>
      <c r="G372" s="229" t="s">
        <v>1172</v>
      </c>
      <c r="H372" s="310"/>
      <c r="I372" s="310"/>
      <c r="J372" s="310"/>
      <c r="K372" s="310"/>
    </row>
    <row r="373" spans="3:11" x14ac:dyDescent="0.35">
      <c r="C373" s="228" t="s">
        <v>2773</v>
      </c>
      <c r="D373" s="310" t="s">
        <v>2692</v>
      </c>
      <c r="E373" s="310"/>
      <c r="F373" s="333">
        <v>150000</v>
      </c>
      <c r="G373" s="229" t="s">
        <v>1172</v>
      </c>
      <c r="H373" s="310"/>
      <c r="I373" s="310"/>
      <c r="J373" s="310"/>
      <c r="K373" s="310"/>
    </row>
    <row r="374" spans="3:11" x14ac:dyDescent="0.35">
      <c r="C374" s="228" t="s">
        <v>2773</v>
      </c>
      <c r="D374" s="310" t="s">
        <v>2695</v>
      </c>
      <c r="E374" s="310"/>
      <c r="F374" s="333">
        <v>50000</v>
      </c>
      <c r="G374" s="229" t="s">
        <v>1172</v>
      </c>
      <c r="H374" s="310"/>
      <c r="I374" s="310"/>
      <c r="J374" s="310"/>
      <c r="K374" s="310"/>
    </row>
    <row r="375" spans="3:11" x14ac:dyDescent="0.35">
      <c r="C375" s="228" t="s">
        <v>2773</v>
      </c>
      <c r="D375" s="310" t="s">
        <v>2698</v>
      </c>
      <c r="E375" s="310"/>
      <c r="F375" s="333">
        <v>270000</v>
      </c>
      <c r="G375" s="229" t="s">
        <v>1172</v>
      </c>
      <c r="H375" s="310"/>
      <c r="I375" s="310"/>
      <c r="J375" s="310"/>
      <c r="K375" s="310"/>
    </row>
    <row r="376" spans="3:11" x14ac:dyDescent="0.35">
      <c r="C376" s="228" t="s">
        <v>2774</v>
      </c>
      <c r="D376" s="310" t="s">
        <v>2692</v>
      </c>
      <c r="E376" s="310"/>
      <c r="F376" s="333">
        <v>60340000</v>
      </c>
      <c r="G376" s="229" t="s">
        <v>1172</v>
      </c>
      <c r="H376" s="310"/>
      <c r="I376" s="310"/>
      <c r="J376" s="310"/>
      <c r="K376" s="310"/>
    </row>
    <row r="377" spans="3:11" x14ac:dyDescent="0.35">
      <c r="C377" s="228" t="s">
        <v>2774</v>
      </c>
      <c r="D377" s="310" t="s">
        <v>2696</v>
      </c>
      <c r="E377" s="310"/>
      <c r="F377" s="333">
        <v>1500000</v>
      </c>
      <c r="G377" s="229" t="s">
        <v>1172</v>
      </c>
      <c r="H377" s="310"/>
      <c r="I377" s="310"/>
      <c r="J377" s="310"/>
      <c r="K377" s="310"/>
    </row>
    <row r="378" spans="3:11" x14ac:dyDescent="0.35">
      <c r="C378" s="228" t="s">
        <v>2774</v>
      </c>
      <c r="D378" s="310" t="s">
        <v>2695</v>
      </c>
      <c r="E378" s="310"/>
      <c r="F378" s="333">
        <v>6770000</v>
      </c>
      <c r="G378" s="229" t="s">
        <v>1172</v>
      </c>
      <c r="H378" s="310"/>
      <c r="I378" s="310"/>
      <c r="J378" s="310"/>
      <c r="K378" s="310"/>
    </row>
    <row r="379" spans="3:11" x14ac:dyDescent="0.35">
      <c r="C379" s="228" t="s">
        <v>2774</v>
      </c>
      <c r="D379" s="310" t="s">
        <v>2698</v>
      </c>
      <c r="E379" s="310"/>
      <c r="F379" s="333">
        <v>300000</v>
      </c>
      <c r="G379" s="229" t="s">
        <v>1172</v>
      </c>
      <c r="H379" s="310"/>
      <c r="I379" s="310"/>
      <c r="J379" s="310"/>
      <c r="K379" s="310"/>
    </row>
    <row r="380" spans="3:11" x14ac:dyDescent="0.35">
      <c r="C380" s="228" t="s">
        <v>2775</v>
      </c>
      <c r="D380" s="310" t="s">
        <v>2692</v>
      </c>
      <c r="E380" s="310"/>
      <c r="F380" s="333">
        <v>190000</v>
      </c>
      <c r="G380" s="229" t="s">
        <v>1172</v>
      </c>
      <c r="H380" s="310"/>
      <c r="I380" s="310"/>
      <c r="J380" s="310"/>
      <c r="K380" s="310"/>
    </row>
    <row r="381" spans="3:11" x14ac:dyDescent="0.35">
      <c r="C381" s="228" t="s">
        <v>2775</v>
      </c>
      <c r="D381" s="310" t="s">
        <v>2696</v>
      </c>
      <c r="E381" s="310"/>
      <c r="F381" s="333">
        <v>50490000</v>
      </c>
      <c r="G381" s="229" t="s">
        <v>1172</v>
      </c>
      <c r="H381" s="310"/>
      <c r="I381" s="310"/>
      <c r="J381" s="310"/>
      <c r="K381" s="310"/>
    </row>
    <row r="382" spans="3:11" x14ac:dyDescent="0.35">
      <c r="C382" s="228" t="s">
        <v>2775</v>
      </c>
      <c r="D382" s="310" t="s">
        <v>2695</v>
      </c>
      <c r="E382" s="310"/>
      <c r="F382" s="333">
        <v>540000</v>
      </c>
      <c r="G382" s="229" t="s">
        <v>1172</v>
      </c>
      <c r="H382" s="310"/>
      <c r="I382" s="310"/>
      <c r="J382" s="310"/>
      <c r="K382" s="310"/>
    </row>
    <row r="383" spans="3:11" x14ac:dyDescent="0.35">
      <c r="C383" s="228" t="s">
        <v>2776</v>
      </c>
      <c r="D383" s="310" t="s">
        <v>2692</v>
      </c>
      <c r="E383" s="310"/>
      <c r="F383" s="333">
        <v>1880000</v>
      </c>
      <c r="G383" s="229" t="s">
        <v>1172</v>
      </c>
      <c r="H383" s="310"/>
      <c r="I383" s="310"/>
      <c r="J383" s="310"/>
      <c r="K383" s="310"/>
    </row>
    <row r="384" spans="3:11" x14ac:dyDescent="0.35">
      <c r="C384" s="228" t="s">
        <v>2776</v>
      </c>
      <c r="D384" s="310" t="s">
        <v>2695</v>
      </c>
      <c r="E384" s="310"/>
      <c r="F384" s="333">
        <v>7640000</v>
      </c>
      <c r="G384" s="229" t="s">
        <v>1172</v>
      </c>
      <c r="H384" s="310"/>
      <c r="I384" s="310"/>
      <c r="J384" s="310"/>
      <c r="K384" s="310"/>
    </row>
    <row r="385" spans="3:11" x14ac:dyDescent="0.35">
      <c r="C385" s="228" t="s">
        <v>2776</v>
      </c>
      <c r="D385" s="310" t="s">
        <v>2698</v>
      </c>
      <c r="E385" s="310"/>
      <c r="F385" s="333">
        <v>290000</v>
      </c>
      <c r="G385" s="229" t="s">
        <v>1172</v>
      </c>
      <c r="H385" s="310"/>
      <c r="I385" s="310"/>
      <c r="J385" s="310"/>
      <c r="K385" s="310"/>
    </row>
    <row r="386" spans="3:11" x14ac:dyDescent="0.35">
      <c r="C386" s="228" t="s">
        <v>2777</v>
      </c>
      <c r="D386" s="310" t="s">
        <v>2695</v>
      </c>
      <c r="E386" s="310"/>
      <c r="F386" s="333">
        <v>20000</v>
      </c>
      <c r="G386" s="229" t="s">
        <v>1172</v>
      </c>
      <c r="H386" s="310"/>
      <c r="I386" s="310"/>
      <c r="J386" s="310"/>
      <c r="K386" s="310"/>
    </row>
    <row r="387" spans="3:11" x14ac:dyDescent="0.35">
      <c r="C387" s="228" t="s">
        <v>2778</v>
      </c>
      <c r="D387" s="310" t="s">
        <v>2698</v>
      </c>
      <c r="E387" s="310"/>
      <c r="F387" s="333">
        <v>50000</v>
      </c>
      <c r="G387" s="229" t="s">
        <v>1172</v>
      </c>
      <c r="H387" s="310"/>
      <c r="I387" s="310"/>
      <c r="J387" s="310"/>
      <c r="K387" s="310"/>
    </row>
    <row r="388" spans="3:11" x14ac:dyDescent="0.35">
      <c r="C388" s="228" t="s">
        <v>2779</v>
      </c>
      <c r="D388" s="310" t="s">
        <v>2692</v>
      </c>
      <c r="E388" s="310"/>
      <c r="F388" s="333">
        <v>295280000</v>
      </c>
      <c r="G388" s="229" t="s">
        <v>1172</v>
      </c>
      <c r="H388" s="310"/>
      <c r="I388" s="310"/>
      <c r="J388" s="310"/>
      <c r="K388" s="310"/>
    </row>
    <row r="389" spans="3:11" x14ac:dyDescent="0.35">
      <c r="C389" s="228" t="s">
        <v>2779</v>
      </c>
      <c r="D389" s="310" t="s">
        <v>2696</v>
      </c>
      <c r="E389" s="310"/>
      <c r="F389" s="333">
        <v>26780000</v>
      </c>
      <c r="G389" s="229" t="s">
        <v>1172</v>
      </c>
      <c r="H389" s="310"/>
      <c r="I389" s="310"/>
      <c r="J389" s="310"/>
      <c r="K389" s="310"/>
    </row>
    <row r="390" spans="3:11" x14ac:dyDescent="0.35">
      <c r="C390" s="228" t="s">
        <v>2779</v>
      </c>
      <c r="D390" s="310" t="s">
        <v>2695</v>
      </c>
      <c r="E390" s="310"/>
      <c r="F390" s="333">
        <v>113990000</v>
      </c>
      <c r="G390" s="229" t="s">
        <v>1172</v>
      </c>
      <c r="H390" s="310"/>
      <c r="I390" s="310"/>
      <c r="J390" s="310"/>
      <c r="K390" s="310"/>
    </row>
    <row r="391" spans="3:11" x14ac:dyDescent="0.35">
      <c r="C391" s="228" t="s">
        <v>2779</v>
      </c>
      <c r="D391" s="310" t="s">
        <v>2698</v>
      </c>
      <c r="E391" s="310"/>
      <c r="F391" s="333">
        <v>5520000</v>
      </c>
      <c r="G391" s="229" t="s">
        <v>1172</v>
      </c>
      <c r="H391" s="310"/>
      <c r="I391" s="310"/>
      <c r="J391" s="310"/>
      <c r="K391" s="310"/>
    </row>
    <row r="392" spans="3:11" x14ac:dyDescent="0.35">
      <c r="C392" s="228" t="s">
        <v>2780</v>
      </c>
      <c r="D392" s="310" t="s">
        <v>2692</v>
      </c>
      <c r="E392" s="310"/>
      <c r="F392" s="333">
        <v>22780000</v>
      </c>
      <c r="G392" s="229" t="s">
        <v>1172</v>
      </c>
      <c r="H392" s="310"/>
      <c r="I392" s="310"/>
      <c r="J392" s="310"/>
      <c r="K392" s="310"/>
    </row>
    <row r="393" spans="3:11" x14ac:dyDescent="0.35">
      <c r="C393" s="228" t="s">
        <v>2780</v>
      </c>
      <c r="D393" s="310" t="s">
        <v>2696</v>
      </c>
      <c r="E393" s="310"/>
      <c r="F393" s="333">
        <v>2560000</v>
      </c>
      <c r="G393" s="229" t="s">
        <v>1172</v>
      </c>
      <c r="H393" s="310"/>
      <c r="I393" s="310"/>
      <c r="J393" s="310"/>
      <c r="K393" s="310"/>
    </row>
    <row r="394" spans="3:11" x14ac:dyDescent="0.35">
      <c r="C394" s="228" t="s">
        <v>2780</v>
      </c>
      <c r="D394" s="310" t="s">
        <v>2695</v>
      </c>
      <c r="E394" s="310"/>
      <c r="F394" s="333">
        <v>5500000</v>
      </c>
      <c r="G394" s="229" t="s">
        <v>1172</v>
      </c>
      <c r="H394" s="310"/>
      <c r="I394" s="310"/>
      <c r="J394" s="310"/>
      <c r="K394" s="310"/>
    </row>
    <row r="395" spans="3:11" x14ac:dyDescent="0.35">
      <c r="C395" s="228" t="s">
        <v>2781</v>
      </c>
      <c r="D395" s="310" t="s">
        <v>2692</v>
      </c>
      <c r="E395" s="310"/>
      <c r="F395" s="333">
        <v>84990000</v>
      </c>
      <c r="G395" s="229" t="s">
        <v>1172</v>
      </c>
      <c r="H395" s="310"/>
      <c r="I395" s="310"/>
      <c r="J395" s="310"/>
      <c r="K395" s="310"/>
    </row>
    <row r="396" spans="3:11" x14ac:dyDescent="0.35">
      <c r="C396" s="228" t="s">
        <v>2781</v>
      </c>
      <c r="D396" s="310" t="s">
        <v>2692</v>
      </c>
      <c r="E396" s="310"/>
      <c r="F396" s="333">
        <v>84990000</v>
      </c>
      <c r="G396" s="229" t="s">
        <v>1172</v>
      </c>
      <c r="H396" s="310"/>
      <c r="I396" s="310"/>
      <c r="J396" s="310"/>
      <c r="K396" s="310"/>
    </row>
    <row r="397" spans="3:11" x14ac:dyDescent="0.35">
      <c r="C397" s="228" t="s">
        <v>2781</v>
      </c>
      <c r="D397" s="310" t="s">
        <v>2698</v>
      </c>
      <c r="E397" s="310"/>
      <c r="F397" s="333">
        <v>440000</v>
      </c>
      <c r="G397" s="229" t="s">
        <v>1172</v>
      </c>
      <c r="H397" s="310"/>
      <c r="I397" s="310"/>
      <c r="J397" s="310"/>
      <c r="K397" s="310"/>
    </row>
    <row r="398" spans="3:11" x14ac:dyDescent="0.35">
      <c r="C398" s="228" t="s">
        <v>2781</v>
      </c>
      <c r="D398" s="310" t="s">
        <v>2698</v>
      </c>
      <c r="E398" s="310"/>
      <c r="F398" s="333">
        <v>440000</v>
      </c>
      <c r="G398" s="229" t="s">
        <v>1172</v>
      </c>
      <c r="H398" s="310"/>
      <c r="I398" s="310"/>
      <c r="J398" s="310"/>
      <c r="K398" s="310"/>
    </row>
    <row r="399" spans="3:11" x14ac:dyDescent="0.35">
      <c r="C399" s="228" t="s">
        <v>2782</v>
      </c>
      <c r="D399" s="310" t="s">
        <v>2695</v>
      </c>
      <c r="E399" s="310"/>
      <c r="F399" s="333">
        <v>250000</v>
      </c>
      <c r="G399" s="229" t="s">
        <v>1172</v>
      </c>
      <c r="H399" s="310"/>
      <c r="I399" s="310"/>
      <c r="J399" s="310"/>
      <c r="K399" s="310"/>
    </row>
    <row r="400" spans="3:11" x14ac:dyDescent="0.35">
      <c r="C400" s="228" t="s">
        <v>2783</v>
      </c>
      <c r="D400" s="310" t="s">
        <v>2692</v>
      </c>
      <c r="E400" s="310"/>
      <c r="F400" s="333">
        <v>5650000</v>
      </c>
      <c r="G400" s="229" t="s">
        <v>1172</v>
      </c>
      <c r="H400" s="310"/>
      <c r="I400" s="310"/>
      <c r="J400" s="310"/>
      <c r="K400" s="310"/>
    </row>
    <row r="401" spans="3:11" x14ac:dyDescent="0.35">
      <c r="C401" s="228" t="s">
        <v>2783</v>
      </c>
      <c r="D401" s="310" t="s">
        <v>2695</v>
      </c>
      <c r="E401" s="310"/>
      <c r="F401" s="333">
        <v>1680000</v>
      </c>
      <c r="G401" s="229" t="s">
        <v>1172</v>
      </c>
      <c r="H401" s="310"/>
      <c r="I401" s="310"/>
      <c r="J401" s="310"/>
      <c r="K401" s="310"/>
    </row>
    <row r="402" spans="3:11" x14ac:dyDescent="0.35">
      <c r="C402" s="228" t="s">
        <v>2783</v>
      </c>
      <c r="D402" s="310" t="s">
        <v>2698</v>
      </c>
      <c r="E402" s="310"/>
      <c r="F402" s="333">
        <v>1050000</v>
      </c>
      <c r="G402" s="229" t="s">
        <v>1172</v>
      </c>
      <c r="H402" s="310"/>
      <c r="I402" s="310"/>
      <c r="J402" s="310"/>
      <c r="K402" s="310"/>
    </row>
    <row r="403" spans="3:11" x14ac:dyDescent="0.35">
      <c r="C403" s="228" t="s">
        <v>2784</v>
      </c>
      <c r="D403" s="310" t="s">
        <v>2692</v>
      </c>
      <c r="E403" s="310"/>
      <c r="F403" s="333">
        <v>20750000</v>
      </c>
      <c r="G403" s="229" t="s">
        <v>1172</v>
      </c>
      <c r="H403" s="310"/>
      <c r="I403" s="310"/>
      <c r="J403" s="310"/>
      <c r="K403" s="310"/>
    </row>
    <row r="404" spans="3:11" x14ac:dyDescent="0.35">
      <c r="C404" s="228" t="s">
        <v>2784</v>
      </c>
      <c r="D404" s="310" t="s">
        <v>2695</v>
      </c>
      <c r="E404" s="310"/>
      <c r="F404" s="333">
        <v>4250000</v>
      </c>
      <c r="G404" s="229" t="s">
        <v>1172</v>
      </c>
      <c r="H404" s="310"/>
      <c r="I404" s="310"/>
      <c r="J404" s="310"/>
      <c r="K404" s="310"/>
    </row>
    <row r="405" spans="3:11" x14ac:dyDescent="0.35">
      <c r="C405" s="228" t="s">
        <v>2784</v>
      </c>
      <c r="D405" s="310" t="s">
        <v>2698</v>
      </c>
      <c r="E405" s="310"/>
      <c r="F405" s="333">
        <v>790000</v>
      </c>
      <c r="G405" s="229" t="s">
        <v>1172</v>
      </c>
      <c r="H405" s="310"/>
      <c r="I405" s="310"/>
      <c r="J405" s="310"/>
      <c r="K405" s="310"/>
    </row>
    <row r="406" spans="3:11" x14ac:dyDescent="0.35">
      <c r="C406" s="228" t="s">
        <v>2785</v>
      </c>
      <c r="D406" s="310" t="s">
        <v>2692</v>
      </c>
      <c r="E406" s="310"/>
      <c r="F406" s="333">
        <v>10000</v>
      </c>
      <c r="G406" s="229" t="s">
        <v>1172</v>
      </c>
      <c r="H406" s="310"/>
      <c r="I406" s="310"/>
      <c r="J406" s="310"/>
      <c r="K406" s="310"/>
    </row>
    <row r="407" spans="3:11" x14ac:dyDescent="0.35">
      <c r="C407" s="228" t="s">
        <v>2786</v>
      </c>
      <c r="D407" s="310" t="s">
        <v>2692</v>
      </c>
      <c r="E407" s="310"/>
      <c r="F407" s="333">
        <v>9640000</v>
      </c>
      <c r="G407" s="229" t="s">
        <v>1172</v>
      </c>
      <c r="H407" s="310"/>
      <c r="I407" s="310"/>
      <c r="J407" s="310"/>
      <c r="K407" s="310"/>
    </row>
    <row r="408" spans="3:11" x14ac:dyDescent="0.35">
      <c r="C408" s="228" t="s">
        <v>2786</v>
      </c>
      <c r="D408" s="310" t="s">
        <v>2695</v>
      </c>
      <c r="E408" s="310"/>
      <c r="F408" s="333">
        <v>66230000.000000007</v>
      </c>
      <c r="G408" s="229" t="s">
        <v>1172</v>
      </c>
      <c r="H408" s="310"/>
      <c r="I408" s="310"/>
      <c r="J408" s="310"/>
      <c r="K408" s="310"/>
    </row>
    <row r="409" spans="3:11" x14ac:dyDescent="0.35">
      <c r="C409" s="228" t="s">
        <v>2787</v>
      </c>
      <c r="D409" s="310" t="s">
        <v>2692</v>
      </c>
      <c r="E409" s="310"/>
      <c r="F409" s="333">
        <v>17200000</v>
      </c>
      <c r="G409" s="229" t="s">
        <v>1172</v>
      </c>
      <c r="H409" s="310"/>
      <c r="I409" s="310"/>
      <c r="J409" s="310"/>
      <c r="K409" s="310"/>
    </row>
    <row r="410" spans="3:11" x14ac:dyDescent="0.35">
      <c r="C410" s="228" t="s">
        <v>2787</v>
      </c>
      <c r="D410" s="310" t="s">
        <v>2695</v>
      </c>
      <c r="E410" s="310"/>
      <c r="F410" s="333">
        <v>0</v>
      </c>
      <c r="G410" s="229" t="s">
        <v>1172</v>
      </c>
      <c r="H410" s="310"/>
      <c r="I410" s="310"/>
      <c r="J410" s="310"/>
      <c r="K410" s="310"/>
    </row>
    <row r="411" spans="3:11" x14ac:dyDescent="0.35">
      <c r="C411" s="228" t="s">
        <v>2788</v>
      </c>
      <c r="D411" s="310" t="s">
        <v>2695</v>
      </c>
      <c r="E411" s="310"/>
      <c r="F411" s="333">
        <v>30000</v>
      </c>
      <c r="G411" s="229" t="s">
        <v>1172</v>
      </c>
      <c r="H411" s="310"/>
      <c r="I411" s="310"/>
      <c r="J411" s="310"/>
      <c r="K411" s="310"/>
    </row>
    <row r="412" spans="3:11" x14ac:dyDescent="0.35">
      <c r="C412" s="228" t="s">
        <v>2789</v>
      </c>
      <c r="D412" s="310" t="s">
        <v>2692</v>
      </c>
      <c r="E412" s="310"/>
      <c r="F412" s="333">
        <v>30300000</v>
      </c>
      <c r="G412" s="229" t="s">
        <v>1172</v>
      </c>
      <c r="H412" s="310"/>
      <c r="I412" s="310"/>
      <c r="J412" s="310"/>
      <c r="K412" s="310"/>
    </row>
    <row r="413" spans="3:11" x14ac:dyDescent="0.35">
      <c r="C413" s="228" t="s">
        <v>2789</v>
      </c>
      <c r="D413" s="310" t="s">
        <v>2695</v>
      </c>
      <c r="E413" s="310"/>
      <c r="F413" s="333">
        <v>250000</v>
      </c>
      <c r="G413" s="229" t="s">
        <v>1172</v>
      </c>
      <c r="H413" s="310"/>
      <c r="I413" s="310"/>
      <c r="J413" s="310"/>
      <c r="K413" s="310"/>
    </row>
    <row r="414" spans="3:11" x14ac:dyDescent="0.35">
      <c r="C414" s="228" t="s">
        <v>2790</v>
      </c>
      <c r="D414" s="310" t="s">
        <v>2692</v>
      </c>
      <c r="E414" s="310"/>
      <c r="F414" s="333">
        <v>81920000</v>
      </c>
      <c r="G414" s="229" t="s">
        <v>1172</v>
      </c>
      <c r="H414" s="310"/>
      <c r="I414" s="310"/>
      <c r="J414" s="310"/>
      <c r="K414" s="310"/>
    </row>
    <row r="415" spans="3:11" x14ac:dyDescent="0.35">
      <c r="C415" s="228" t="s">
        <v>2790</v>
      </c>
      <c r="D415" s="310" t="s">
        <v>2696</v>
      </c>
      <c r="E415" s="310"/>
      <c r="F415" s="333">
        <v>153000000</v>
      </c>
      <c r="G415" s="229" t="s">
        <v>1172</v>
      </c>
      <c r="H415" s="310"/>
      <c r="I415" s="310"/>
      <c r="J415" s="310"/>
      <c r="K415" s="310"/>
    </row>
    <row r="416" spans="3:11" x14ac:dyDescent="0.35">
      <c r="C416" s="228" t="s">
        <v>2790</v>
      </c>
      <c r="D416" s="310" t="s">
        <v>2695</v>
      </c>
      <c r="E416" s="310"/>
      <c r="F416" s="333">
        <v>30830000</v>
      </c>
      <c r="G416" s="229" t="s">
        <v>1172</v>
      </c>
      <c r="H416" s="310"/>
      <c r="I416" s="310"/>
      <c r="J416" s="310"/>
      <c r="K416" s="310"/>
    </row>
    <row r="417" spans="3:11" x14ac:dyDescent="0.35">
      <c r="C417" s="228" t="s">
        <v>2790</v>
      </c>
      <c r="D417" s="310" t="s">
        <v>2698</v>
      </c>
      <c r="E417" s="310"/>
      <c r="F417" s="333">
        <v>550000</v>
      </c>
      <c r="G417" s="229" t="s">
        <v>1172</v>
      </c>
      <c r="H417" s="310"/>
      <c r="I417" s="310"/>
      <c r="J417" s="310"/>
      <c r="K417" s="310"/>
    </row>
    <row r="418" spans="3:11" x14ac:dyDescent="0.35">
      <c r="C418" s="228" t="s">
        <v>2791</v>
      </c>
      <c r="D418" s="310" t="s">
        <v>2692</v>
      </c>
      <c r="E418" s="310"/>
      <c r="F418" s="333">
        <v>3690000</v>
      </c>
      <c r="G418" s="229" t="s">
        <v>1172</v>
      </c>
      <c r="H418" s="310"/>
      <c r="I418" s="310"/>
      <c r="J418" s="310"/>
      <c r="K418" s="310"/>
    </row>
    <row r="419" spans="3:11" x14ac:dyDescent="0.35">
      <c r="C419" s="228" t="s">
        <v>2791</v>
      </c>
      <c r="D419" s="310" t="s">
        <v>2695</v>
      </c>
      <c r="E419" s="310"/>
      <c r="F419" s="333">
        <v>50000</v>
      </c>
      <c r="G419" s="229" t="s">
        <v>1172</v>
      </c>
      <c r="H419" s="310"/>
      <c r="I419" s="310"/>
      <c r="J419" s="310"/>
      <c r="K419" s="310"/>
    </row>
    <row r="420" spans="3:11" x14ac:dyDescent="0.35">
      <c r="C420" s="228" t="s">
        <v>2791</v>
      </c>
      <c r="D420" s="310" t="s">
        <v>2698</v>
      </c>
      <c r="E420" s="310"/>
      <c r="F420" s="333">
        <v>100000</v>
      </c>
      <c r="G420" s="229" t="s">
        <v>1172</v>
      </c>
      <c r="H420" s="310"/>
      <c r="I420" s="310"/>
      <c r="J420" s="310"/>
      <c r="K420" s="310"/>
    </row>
    <row r="421" spans="3:11" x14ac:dyDescent="0.35">
      <c r="C421" s="228" t="s">
        <v>2792</v>
      </c>
      <c r="D421" s="310" t="s">
        <v>2692</v>
      </c>
      <c r="E421" s="310"/>
      <c r="F421" s="333">
        <v>440000</v>
      </c>
      <c r="G421" s="229" t="s">
        <v>1172</v>
      </c>
      <c r="H421" s="310"/>
      <c r="I421" s="310"/>
      <c r="J421" s="310"/>
      <c r="K421" s="310"/>
    </row>
    <row r="422" spans="3:11" x14ac:dyDescent="0.35">
      <c r="C422" s="228" t="s">
        <v>2792</v>
      </c>
      <c r="D422" s="310" t="s">
        <v>2695</v>
      </c>
      <c r="E422" s="310"/>
      <c r="F422" s="333">
        <v>0</v>
      </c>
      <c r="G422" s="229" t="s">
        <v>1172</v>
      </c>
      <c r="H422" s="310"/>
      <c r="I422" s="310"/>
      <c r="J422" s="310"/>
      <c r="K422" s="310"/>
    </row>
    <row r="423" spans="3:11" x14ac:dyDescent="0.35">
      <c r="C423" s="228" t="s">
        <v>2792</v>
      </c>
      <c r="D423" s="310" t="s">
        <v>2698</v>
      </c>
      <c r="E423" s="310"/>
      <c r="F423" s="333">
        <v>620000</v>
      </c>
      <c r="G423" s="229" t="s">
        <v>1172</v>
      </c>
      <c r="H423" s="310"/>
      <c r="I423" s="310"/>
      <c r="J423" s="310"/>
      <c r="K423" s="310"/>
    </row>
    <row r="424" spans="3:11" x14ac:dyDescent="0.35">
      <c r="C424" s="228" t="s">
        <v>2793</v>
      </c>
      <c r="D424" s="310" t="s">
        <v>2695</v>
      </c>
      <c r="E424" s="310"/>
      <c r="F424" s="333">
        <v>1410000</v>
      </c>
      <c r="G424" s="229" t="s">
        <v>1172</v>
      </c>
      <c r="H424" s="310"/>
      <c r="I424" s="310"/>
      <c r="J424" s="310"/>
      <c r="K424" s="310"/>
    </row>
    <row r="425" spans="3:11" x14ac:dyDescent="0.35">
      <c r="C425" s="228" t="s">
        <v>2794</v>
      </c>
      <c r="D425" s="310" t="s">
        <v>2692</v>
      </c>
      <c r="E425" s="310"/>
      <c r="F425" s="333">
        <v>30400000</v>
      </c>
      <c r="G425" s="229" t="s">
        <v>1172</v>
      </c>
      <c r="H425" s="310"/>
      <c r="I425" s="310"/>
      <c r="J425" s="310"/>
      <c r="K425" s="310"/>
    </row>
    <row r="426" spans="3:11" x14ac:dyDescent="0.35">
      <c r="C426" s="228" t="s">
        <v>2794</v>
      </c>
      <c r="D426" s="310" t="s">
        <v>2695</v>
      </c>
      <c r="E426" s="310"/>
      <c r="F426" s="333">
        <v>620000</v>
      </c>
      <c r="G426" s="229" t="s">
        <v>1172</v>
      </c>
      <c r="H426" s="310"/>
      <c r="I426" s="310"/>
      <c r="J426" s="310"/>
      <c r="K426" s="310"/>
    </row>
    <row r="427" spans="3:11" x14ac:dyDescent="0.35">
      <c r="C427" s="228" t="s">
        <v>2794</v>
      </c>
      <c r="D427" s="310" t="s">
        <v>2698</v>
      </c>
      <c r="E427" s="310"/>
      <c r="F427" s="333">
        <v>1380000</v>
      </c>
      <c r="G427" s="229" t="s">
        <v>1172</v>
      </c>
      <c r="H427" s="310"/>
      <c r="I427" s="310"/>
      <c r="J427" s="310"/>
      <c r="K427" s="310"/>
    </row>
    <row r="428" spans="3:11" x14ac:dyDescent="0.35">
      <c r="C428" s="228" t="s">
        <v>2795</v>
      </c>
      <c r="D428" s="310" t="s">
        <v>2692</v>
      </c>
      <c r="E428" s="310"/>
      <c r="F428" s="333">
        <v>7150000</v>
      </c>
      <c r="G428" s="229" t="s">
        <v>1172</v>
      </c>
      <c r="H428" s="310"/>
      <c r="I428" s="310"/>
      <c r="J428" s="310"/>
      <c r="K428" s="310"/>
    </row>
    <row r="429" spans="3:11" x14ac:dyDescent="0.35">
      <c r="C429" s="228" t="s">
        <v>2795</v>
      </c>
      <c r="D429" s="310" t="s">
        <v>2695</v>
      </c>
      <c r="E429" s="310"/>
      <c r="F429" s="333">
        <v>440000</v>
      </c>
      <c r="G429" s="229" t="s">
        <v>1172</v>
      </c>
      <c r="H429" s="310"/>
      <c r="I429" s="310"/>
      <c r="J429" s="310"/>
      <c r="K429" s="310"/>
    </row>
    <row r="430" spans="3:11" x14ac:dyDescent="0.35">
      <c r="C430" s="228" t="s">
        <v>2796</v>
      </c>
      <c r="D430" s="310" t="s">
        <v>2692</v>
      </c>
      <c r="E430" s="310"/>
      <c r="F430" s="333">
        <v>0</v>
      </c>
      <c r="G430" s="229" t="s">
        <v>1172</v>
      </c>
      <c r="H430" s="310"/>
      <c r="I430" s="310"/>
      <c r="J430" s="310"/>
      <c r="K430" s="310"/>
    </row>
    <row r="431" spans="3:11" x14ac:dyDescent="0.35">
      <c r="C431" s="228" t="s">
        <v>2797</v>
      </c>
      <c r="D431" s="310" t="s">
        <v>2692</v>
      </c>
      <c r="E431" s="310"/>
      <c r="F431" s="333">
        <v>1790000</v>
      </c>
      <c r="G431" s="229" t="s">
        <v>1172</v>
      </c>
      <c r="H431" s="310"/>
      <c r="I431" s="310"/>
      <c r="J431" s="310"/>
      <c r="K431" s="310"/>
    </row>
    <row r="432" spans="3:11" x14ac:dyDescent="0.35">
      <c r="C432" s="228" t="s">
        <v>2798</v>
      </c>
      <c r="D432" s="310" t="s">
        <v>2695</v>
      </c>
      <c r="E432" s="310"/>
      <c r="F432" s="333">
        <v>20000</v>
      </c>
      <c r="G432" s="229" t="s">
        <v>1172</v>
      </c>
      <c r="H432" s="310"/>
      <c r="I432" s="310"/>
      <c r="J432" s="310"/>
      <c r="K432" s="310"/>
    </row>
    <row r="433" spans="3:11" x14ac:dyDescent="0.35">
      <c r="C433" s="228" t="s">
        <v>2799</v>
      </c>
      <c r="D433" s="310" t="s">
        <v>2692</v>
      </c>
      <c r="E433" s="310"/>
      <c r="F433" s="333">
        <v>899</v>
      </c>
      <c r="G433" s="229" t="s">
        <v>1172</v>
      </c>
      <c r="H433" s="310"/>
      <c r="I433" s="310"/>
      <c r="J433" s="310"/>
      <c r="K433" s="310"/>
    </row>
    <row r="434" spans="3:11" x14ac:dyDescent="0.35">
      <c r="C434" s="228" t="s">
        <v>2800</v>
      </c>
      <c r="D434" s="310" t="s">
        <v>2692</v>
      </c>
      <c r="E434" s="310"/>
      <c r="F434" s="333">
        <v>440000</v>
      </c>
      <c r="G434" s="229" t="s">
        <v>1172</v>
      </c>
      <c r="H434" s="310"/>
      <c r="I434" s="310"/>
      <c r="J434" s="310"/>
      <c r="K434" s="310"/>
    </row>
    <row r="435" spans="3:11" x14ac:dyDescent="0.35">
      <c r="C435" s="228" t="s">
        <v>2800</v>
      </c>
      <c r="D435" s="310" t="s">
        <v>2696</v>
      </c>
      <c r="E435" s="310"/>
      <c r="F435" s="333">
        <v>1290000</v>
      </c>
      <c r="G435" s="229" t="s">
        <v>1172</v>
      </c>
      <c r="H435" s="310"/>
      <c r="I435" s="310"/>
      <c r="J435" s="310"/>
      <c r="K435" s="310"/>
    </row>
    <row r="436" spans="3:11" x14ac:dyDescent="0.35">
      <c r="C436" s="228" t="s">
        <v>2800</v>
      </c>
      <c r="D436" s="310" t="s">
        <v>2695</v>
      </c>
      <c r="E436" s="310"/>
      <c r="F436" s="333">
        <v>180000</v>
      </c>
      <c r="G436" s="229" t="s">
        <v>1172</v>
      </c>
      <c r="H436" s="310"/>
      <c r="I436" s="310"/>
      <c r="J436" s="310"/>
      <c r="K436" s="310"/>
    </row>
    <row r="437" spans="3:11" x14ac:dyDescent="0.35">
      <c r="C437" s="228" t="s">
        <v>2800</v>
      </c>
      <c r="D437" s="310" t="s">
        <v>2698</v>
      </c>
      <c r="E437" s="310"/>
      <c r="F437" s="333">
        <v>270000</v>
      </c>
      <c r="G437" s="229" t="s">
        <v>1172</v>
      </c>
      <c r="H437" s="310"/>
      <c r="I437" s="310"/>
      <c r="J437" s="310"/>
      <c r="K437" s="310"/>
    </row>
    <row r="438" spans="3:11" x14ac:dyDescent="0.35">
      <c r="C438" s="228" t="s">
        <v>2801</v>
      </c>
      <c r="D438" s="310" t="s">
        <v>2692</v>
      </c>
      <c r="E438" s="310"/>
      <c r="F438" s="333">
        <v>29750000</v>
      </c>
      <c r="G438" s="229" t="s">
        <v>1172</v>
      </c>
      <c r="H438" s="310"/>
      <c r="I438" s="310"/>
      <c r="J438" s="310"/>
      <c r="K438" s="310"/>
    </row>
    <row r="439" spans="3:11" x14ac:dyDescent="0.35">
      <c r="C439" s="228" t="s">
        <v>2801</v>
      </c>
      <c r="D439" s="310" t="s">
        <v>2695</v>
      </c>
      <c r="E439" s="310"/>
      <c r="F439" s="333">
        <v>310000</v>
      </c>
      <c r="G439" s="229" t="s">
        <v>1172</v>
      </c>
      <c r="H439" s="310"/>
      <c r="I439" s="310"/>
      <c r="J439" s="310"/>
      <c r="K439" s="310"/>
    </row>
    <row r="440" spans="3:11" x14ac:dyDescent="0.35">
      <c r="C440" s="228" t="s">
        <v>2801</v>
      </c>
      <c r="D440" s="310" t="s">
        <v>2698</v>
      </c>
      <c r="E440" s="310"/>
      <c r="F440" s="333">
        <v>1040000</v>
      </c>
      <c r="G440" s="229" t="s">
        <v>1172</v>
      </c>
      <c r="H440" s="310"/>
      <c r="I440" s="310"/>
      <c r="J440" s="310"/>
      <c r="K440" s="310"/>
    </row>
    <row r="441" spans="3:11" x14ac:dyDescent="0.35">
      <c r="C441" s="228" t="s">
        <v>2802</v>
      </c>
      <c r="D441" s="310" t="s">
        <v>2692</v>
      </c>
      <c r="E441" s="310"/>
      <c r="F441" s="333">
        <v>30000</v>
      </c>
      <c r="G441" s="229" t="s">
        <v>1172</v>
      </c>
      <c r="H441" s="310"/>
      <c r="I441" s="310"/>
      <c r="J441" s="310"/>
      <c r="K441" s="310"/>
    </row>
    <row r="442" spans="3:11" x14ac:dyDescent="0.35">
      <c r="C442" s="228" t="s">
        <v>2802</v>
      </c>
      <c r="D442" s="310" t="s">
        <v>2695</v>
      </c>
      <c r="E442" s="310"/>
      <c r="F442" s="333">
        <v>40000</v>
      </c>
      <c r="G442" s="229" t="s">
        <v>1172</v>
      </c>
      <c r="H442" s="310"/>
      <c r="I442" s="310"/>
      <c r="J442" s="310"/>
      <c r="K442" s="310"/>
    </row>
    <row r="443" spans="3:11" x14ac:dyDescent="0.35">
      <c r="C443" s="228" t="s">
        <v>2802</v>
      </c>
      <c r="D443" s="310" t="s">
        <v>2698</v>
      </c>
      <c r="E443" s="310"/>
      <c r="F443" s="333">
        <v>60000</v>
      </c>
      <c r="G443" s="229" t="s">
        <v>1172</v>
      </c>
      <c r="H443" s="310"/>
      <c r="I443" s="310"/>
      <c r="J443" s="310"/>
      <c r="K443" s="310"/>
    </row>
    <row r="444" spans="3:11" x14ac:dyDescent="0.35">
      <c r="C444" s="228" t="s">
        <v>2803</v>
      </c>
      <c r="D444" s="310" t="s">
        <v>2695</v>
      </c>
      <c r="E444" s="310"/>
      <c r="F444" s="333">
        <v>640000</v>
      </c>
      <c r="G444" s="229" t="s">
        <v>1172</v>
      </c>
      <c r="H444" s="310"/>
      <c r="I444" s="310"/>
      <c r="J444" s="310"/>
      <c r="K444" s="310"/>
    </row>
    <row r="445" spans="3:11" x14ac:dyDescent="0.35">
      <c r="C445" s="228" t="s">
        <v>2804</v>
      </c>
      <c r="D445" s="310" t="s">
        <v>2692</v>
      </c>
      <c r="E445" s="310"/>
      <c r="F445" s="333">
        <v>35110000</v>
      </c>
      <c r="G445" s="229" t="s">
        <v>1172</v>
      </c>
      <c r="H445" s="310"/>
      <c r="I445" s="310"/>
      <c r="J445" s="310"/>
      <c r="K445" s="310"/>
    </row>
    <row r="446" spans="3:11" x14ac:dyDescent="0.35">
      <c r="C446" s="228" t="s">
        <v>2804</v>
      </c>
      <c r="D446" s="310" t="s">
        <v>2695</v>
      </c>
      <c r="E446" s="310"/>
      <c r="F446" s="333">
        <v>1980000</v>
      </c>
      <c r="G446" s="229" t="s">
        <v>1172</v>
      </c>
      <c r="H446" s="310"/>
      <c r="I446" s="310"/>
      <c r="J446" s="310"/>
      <c r="K446" s="310"/>
    </row>
    <row r="447" spans="3:11" x14ac:dyDescent="0.35">
      <c r="C447" s="228" t="s">
        <v>2805</v>
      </c>
      <c r="D447" s="310" t="s">
        <v>2692</v>
      </c>
      <c r="E447" s="310"/>
      <c r="F447" s="333">
        <v>10510000</v>
      </c>
      <c r="G447" s="229" t="s">
        <v>1172</v>
      </c>
      <c r="H447" s="310"/>
      <c r="I447" s="310"/>
      <c r="J447" s="310"/>
      <c r="K447" s="310"/>
    </row>
    <row r="448" spans="3:11" x14ac:dyDescent="0.35">
      <c r="C448" s="228" t="s">
        <v>2805</v>
      </c>
      <c r="D448" s="310" t="s">
        <v>2695</v>
      </c>
      <c r="E448" s="310"/>
      <c r="F448" s="333">
        <v>350000</v>
      </c>
      <c r="G448" s="229" t="s">
        <v>1172</v>
      </c>
      <c r="H448" s="310"/>
      <c r="I448" s="310"/>
      <c r="J448" s="310"/>
      <c r="K448" s="310"/>
    </row>
    <row r="449" spans="3:11" x14ac:dyDescent="0.35">
      <c r="C449" s="228" t="s">
        <v>2806</v>
      </c>
      <c r="D449" s="310" t="s">
        <v>2692</v>
      </c>
      <c r="E449" s="310"/>
      <c r="F449" s="333">
        <v>31300000</v>
      </c>
      <c r="G449" s="229" t="s">
        <v>1172</v>
      </c>
      <c r="H449" s="310"/>
      <c r="I449" s="310"/>
      <c r="J449" s="310"/>
      <c r="K449" s="310"/>
    </row>
    <row r="450" spans="3:11" x14ac:dyDescent="0.35">
      <c r="C450" s="228" t="s">
        <v>2806</v>
      </c>
      <c r="D450" s="310" t="s">
        <v>2696</v>
      </c>
      <c r="E450" s="310"/>
      <c r="F450" s="333">
        <v>580000</v>
      </c>
      <c r="G450" s="229" t="s">
        <v>1172</v>
      </c>
      <c r="H450" s="310"/>
      <c r="I450" s="310"/>
      <c r="J450" s="310"/>
      <c r="K450" s="310"/>
    </row>
    <row r="451" spans="3:11" x14ac:dyDescent="0.35">
      <c r="C451" s="228" t="s">
        <v>2806</v>
      </c>
      <c r="D451" s="310" t="s">
        <v>2695</v>
      </c>
      <c r="E451" s="310"/>
      <c r="F451" s="333">
        <v>770000</v>
      </c>
      <c r="G451" s="229" t="s">
        <v>1172</v>
      </c>
      <c r="H451" s="310"/>
      <c r="I451" s="310"/>
      <c r="J451" s="310"/>
      <c r="K451" s="310"/>
    </row>
    <row r="452" spans="3:11" x14ac:dyDescent="0.35">
      <c r="C452" s="228" t="s">
        <v>2806</v>
      </c>
      <c r="D452" s="310" t="s">
        <v>2698</v>
      </c>
      <c r="E452" s="310"/>
      <c r="F452" s="333">
        <v>250000</v>
      </c>
      <c r="G452" s="229" t="s">
        <v>1172</v>
      </c>
      <c r="H452" s="310"/>
      <c r="I452" s="310"/>
      <c r="J452" s="310"/>
      <c r="K452" s="310"/>
    </row>
    <row r="453" spans="3:11" x14ac:dyDescent="0.35">
      <c r="C453" s="228"/>
      <c r="D453" s="310"/>
      <c r="E453" s="310"/>
      <c r="F453" s="333"/>
      <c r="G453" s="229"/>
      <c r="H453" s="310"/>
      <c r="I453" s="310"/>
      <c r="J453" s="310"/>
      <c r="K453" s="310"/>
    </row>
    <row r="454" spans="3:11" x14ac:dyDescent="0.35">
      <c r="C454" s="228"/>
      <c r="D454" s="310"/>
      <c r="E454" s="310"/>
      <c r="F454" s="333"/>
      <c r="G454" s="229"/>
      <c r="H454" s="310"/>
      <c r="I454" s="310"/>
      <c r="J454" s="310"/>
      <c r="K454" s="310"/>
    </row>
    <row r="455" spans="3:11" x14ac:dyDescent="0.35">
      <c r="C455" s="228" t="s">
        <v>2836</v>
      </c>
      <c r="D455" s="310"/>
      <c r="E455" s="310"/>
      <c r="F455" s="333"/>
      <c r="G455" s="229"/>
      <c r="H455" s="310"/>
      <c r="I455" s="310"/>
      <c r="J455" s="310"/>
      <c r="K455" s="310"/>
    </row>
    <row r="456" spans="3:11" x14ac:dyDescent="0.35">
      <c r="C456" s="228"/>
      <c r="D456" s="310"/>
      <c r="E456" s="310"/>
      <c r="F456" s="333"/>
      <c r="G456" s="229"/>
      <c r="H456" s="310"/>
      <c r="I456" s="310"/>
      <c r="J456" s="310"/>
      <c r="K456" s="310"/>
    </row>
    <row r="457" spans="3:11" x14ac:dyDescent="0.35">
      <c r="C457" s="228" t="s">
        <v>2589</v>
      </c>
      <c r="D457" s="310" t="s">
        <v>2733</v>
      </c>
      <c r="E457" s="310" t="s">
        <v>2734</v>
      </c>
      <c r="F457" s="345">
        <v>1073930000</v>
      </c>
      <c r="G457" s="229" t="s">
        <v>1172</v>
      </c>
      <c r="H457" s="310"/>
      <c r="I457" s="310"/>
      <c r="J457" s="310"/>
      <c r="K457" s="310"/>
    </row>
    <row r="458" spans="3:11" x14ac:dyDescent="0.35">
      <c r="C458" s="228" t="s">
        <v>2582</v>
      </c>
      <c r="D458" s="310" t="s">
        <v>2733</v>
      </c>
      <c r="E458" s="310" t="s">
        <v>2734</v>
      </c>
      <c r="F458" s="345">
        <v>931370000</v>
      </c>
      <c r="G458" s="229" t="s">
        <v>1172</v>
      </c>
      <c r="H458" s="310"/>
      <c r="I458" s="310"/>
      <c r="J458" s="310"/>
      <c r="K458" s="310"/>
    </row>
    <row r="459" spans="3:11" x14ac:dyDescent="0.35">
      <c r="C459" s="228" t="s">
        <v>2577</v>
      </c>
      <c r="D459" s="310" t="s">
        <v>2733</v>
      </c>
      <c r="E459" s="310" t="s">
        <v>2734</v>
      </c>
      <c r="F459" s="345">
        <v>691010000</v>
      </c>
      <c r="G459" s="229" t="s">
        <v>1172</v>
      </c>
      <c r="H459" s="310"/>
      <c r="I459" s="310"/>
      <c r="J459" s="310"/>
      <c r="K459" s="310"/>
    </row>
    <row r="460" spans="3:11" x14ac:dyDescent="0.35">
      <c r="C460" s="228" t="s">
        <v>2591</v>
      </c>
      <c r="D460" s="310" t="s">
        <v>2733</v>
      </c>
      <c r="E460" s="310" t="s">
        <v>2734</v>
      </c>
      <c r="F460" s="345">
        <v>651070000</v>
      </c>
      <c r="G460" s="229" t="s">
        <v>1172</v>
      </c>
      <c r="H460" s="310"/>
      <c r="I460" s="310"/>
      <c r="J460" s="310"/>
      <c r="K460" s="310"/>
    </row>
    <row r="461" spans="3:11" x14ac:dyDescent="0.35">
      <c r="C461" s="228" t="s">
        <v>2578</v>
      </c>
      <c r="D461" s="310" t="s">
        <v>2733</v>
      </c>
      <c r="E461" s="310" t="s">
        <v>2734</v>
      </c>
      <c r="F461" s="345">
        <v>644330000</v>
      </c>
      <c r="G461" s="229" t="s">
        <v>1172</v>
      </c>
      <c r="H461" s="310"/>
      <c r="I461" s="310"/>
      <c r="J461" s="310"/>
      <c r="K461" s="310"/>
    </row>
    <row r="462" spans="3:11" x14ac:dyDescent="0.35">
      <c r="C462" s="228" t="s">
        <v>2579</v>
      </c>
      <c r="D462" s="310" t="s">
        <v>2733</v>
      </c>
      <c r="E462" s="310" t="s">
        <v>2734</v>
      </c>
      <c r="F462" s="345">
        <v>381920000</v>
      </c>
      <c r="G462" s="229" t="s">
        <v>1172</v>
      </c>
      <c r="H462" s="310"/>
      <c r="I462" s="310"/>
      <c r="J462" s="310"/>
      <c r="K462" s="310"/>
    </row>
    <row r="463" spans="3:11" x14ac:dyDescent="0.35">
      <c r="C463" s="228" t="s">
        <v>2585</v>
      </c>
      <c r="D463" s="310" t="s">
        <v>2733</v>
      </c>
      <c r="E463" s="310" t="s">
        <v>2734</v>
      </c>
      <c r="F463" s="345">
        <v>180390000</v>
      </c>
      <c r="G463" s="229" t="s">
        <v>1172</v>
      </c>
      <c r="H463" s="310"/>
      <c r="I463" s="310"/>
      <c r="J463" s="310"/>
      <c r="K463" s="310"/>
    </row>
    <row r="464" spans="3:11" x14ac:dyDescent="0.35">
      <c r="C464" s="228" t="s">
        <v>2581</v>
      </c>
      <c r="D464" s="310" t="s">
        <v>2733</v>
      </c>
      <c r="E464" s="310" t="s">
        <v>2734</v>
      </c>
      <c r="F464" s="345">
        <v>91860000</v>
      </c>
      <c r="G464" s="229" t="s">
        <v>1172</v>
      </c>
      <c r="H464" s="310"/>
      <c r="I464" s="310"/>
      <c r="J464" s="310"/>
      <c r="K464" s="310"/>
    </row>
    <row r="465" spans="3:11" x14ac:dyDescent="0.35">
      <c r="C465" s="228" t="s">
        <v>2584</v>
      </c>
      <c r="D465" s="310" t="s">
        <v>2733</v>
      </c>
      <c r="E465" s="310" t="s">
        <v>2734</v>
      </c>
      <c r="F465" s="345">
        <v>70790000</v>
      </c>
      <c r="G465" s="229" t="s">
        <v>1172</v>
      </c>
      <c r="H465" s="310"/>
      <c r="I465" s="310"/>
      <c r="J465" s="310"/>
      <c r="K465" s="310"/>
    </row>
    <row r="466" spans="3:11" x14ac:dyDescent="0.35">
      <c r="C466" s="228" t="s">
        <v>2587</v>
      </c>
      <c r="D466" s="310" t="s">
        <v>2733</v>
      </c>
      <c r="E466" s="310" t="s">
        <v>2734</v>
      </c>
      <c r="F466" s="345">
        <v>70330000</v>
      </c>
      <c r="G466" s="229" t="s">
        <v>1172</v>
      </c>
      <c r="H466" s="310"/>
      <c r="I466" s="310"/>
      <c r="J466" s="310"/>
      <c r="K466" s="310"/>
    </row>
    <row r="467" spans="3:11" x14ac:dyDescent="0.35">
      <c r="C467" s="228" t="s">
        <v>2586</v>
      </c>
      <c r="D467" s="310" t="s">
        <v>2733</v>
      </c>
      <c r="E467" s="310" t="s">
        <v>2734</v>
      </c>
      <c r="F467" s="345">
        <v>55680000</v>
      </c>
      <c r="G467" s="229" t="s">
        <v>1172</v>
      </c>
      <c r="H467" s="310"/>
      <c r="I467" s="310"/>
      <c r="J467" s="310"/>
      <c r="K467" s="310"/>
    </row>
    <row r="468" spans="3:11" x14ac:dyDescent="0.35">
      <c r="C468" s="228" t="s">
        <v>2592</v>
      </c>
      <c r="D468" s="310" t="s">
        <v>2733</v>
      </c>
      <c r="E468" s="310" t="s">
        <v>2734</v>
      </c>
      <c r="F468" s="345">
        <v>22920000</v>
      </c>
      <c r="G468" s="229" t="s">
        <v>1172</v>
      </c>
      <c r="H468" s="310"/>
      <c r="I468" s="310"/>
      <c r="J468" s="310"/>
      <c r="K468" s="310"/>
    </row>
    <row r="469" spans="3:11" x14ac:dyDescent="0.35">
      <c r="C469" s="228" t="s">
        <v>2575</v>
      </c>
      <c r="D469" s="310" t="s">
        <v>2733</v>
      </c>
      <c r="E469" s="310" t="s">
        <v>2734</v>
      </c>
      <c r="F469" s="345">
        <v>4139999.9999999995</v>
      </c>
      <c r="G469" s="229" t="s">
        <v>1172</v>
      </c>
      <c r="H469" s="310"/>
      <c r="I469" s="310"/>
      <c r="J469" s="310"/>
      <c r="K469" s="310"/>
    </row>
    <row r="470" spans="3:11" x14ac:dyDescent="0.35">
      <c r="C470" s="228"/>
      <c r="D470" s="310"/>
      <c r="E470" s="310"/>
      <c r="F470" s="333"/>
      <c r="G470" s="229"/>
      <c r="H470" s="310"/>
      <c r="I470" s="310"/>
      <c r="J470" s="310"/>
      <c r="K470" s="310"/>
    </row>
    <row r="471" spans="3:11" x14ac:dyDescent="0.35">
      <c r="C471" s="228"/>
      <c r="D471" s="310"/>
      <c r="E471" s="310"/>
      <c r="F471" s="333"/>
      <c r="G471" s="229"/>
      <c r="H471" s="310"/>
      <c r="I471" s="310"/>
      <c r="J471" s="310"/>
      <c r="K471" s="310"/>
    </row>
    <row r="472" spans="3:11" x14ac:dyDescent="0.35">
      <c r="C472" s="228"/>
      <c r="D472" s="310"/>
      <c r="E472" s="310"/>
      <c r="F472" s="333"/>
      <c r="G472" s="229"/>
      <c r="H472" s="310"/>
      <c r="I472" s="310"/>
      <c r="J472" s="310"/>
      <c r="K472" s="310"/>
    </row>
    <row r="473" spans="3:11" x14ac:dyDescent="0.35">
      <c r="C473" s="228"/>
      <c r="D473" s="310"/>
      <c r="E473" s="310"/>
      <c r="F473" s="333"/>
      <c r="G473" s="229"/>
      <c r="H473" s="310"/>
      <c r="I473" s="310"/>
      <c r="J473" s="310"/>
      <c r="K473" s="310"/>
    </row>
    <row r="474" spans="3:11" x14ac:dyDescent="0.35">
      <c r="C474" s="228"/>
      <c r="D474" s="310"/>
      <c r="E474" s="310"/>
      <c r="F474" s="333"/>
      <c r="G474" s="229"/>
      <c r="H474" s="310"/>
      <c r="I474" s="310"/>
      <c r="J474" s="310"/>
      <c r="K474" s="310"/>
    </row>
    <row r="475" spans="3:11" x14ac:dyDescent="0.35">
      <c r="C475" s="228"/>
      <c r="D475" s="310"/>
      <c r="E475" s="310"/>
      <c r="F475" s="333"/>
      <c r="G475" s="229"/>
      <c r="H475" s="310"/>
      <c r="I475" s="310"/>
      <c r="J475" s="310"/>
      <c r="K475" s="310"/>
    </row>
    <row r="476" spans="3:11" x14ac:dyDescent="0.35">
      <c r="C476" s="228"/>
      <c r="D476" s="310"/>
      <c r="E476" s="310"/>
      <c r="F476" s="333"/>
      <c r="G476" s="229"/>
      <c r="H476" s="310"/>
      <c r="I476" s="310"/>
      <c r="J476" s="310"/>
      <c r="K476" s="310"/>
    </row>
    <row r="477" spans="3:11" x14ac:dyDescent="0.35">
      <c r="C477" s="228"/>
      <c r="D477" s="310"/>
      <c r="E477" s="310"/>
      <c r="F477" s="333"/>
      <c r="G477" s="229"/>
      <c r="H477" s="310"/>
      <c r="I477" s="310"/>
      <c r="J477" s="310"/>
      <c r="K477" s="310"/>
    </row>
    <row r="478" spans="3:11" x14ac:dyDescent="0.35">
      <c r="C478" s="228"/>
      <c r="D478" s="310"/>
      <c r="E478" s="310"/>
      <c r="F478" s="333"/>
      <c r="G478" s="229"/>
      <c r="H478" s="310"/>
      <c r="I478" s="310"/>
      <c r="J478" s="310"/>
      <c r="K478" s="310"/>
    </row>
    <row r="479" spans="3:11" x14ac:dyDescent="0.35">
      <c r="C479" s="228"/>
      <c r="D479" s="310"/>
      <c r="E479" s="310"/>
      <c r="F479" s="333"/>
      <c r="G479" s="229"/>
      <c r="H479" s="310"/>
      <c r="I479" s="310"/>
      <c r="J479" s="310"/>
      <c r="K479" s="310"/>
    </row>
    <row r="480" spans="3:11" x14ac:dyDescent="0.35">
      <c r="C480" s="228"/>
      <c r="D480" s="310"/>
      <c r="E480" s="310"/>
      <c r="F480" s="333"/>
      <c r="G480" s="229"/>
      <c r="H480" s="310"/>
      <c r="I480" s="310"/>
      <c r="J480" s="310"/>
      <c r="K480" s="310"/>
    </row>
    <row r="481" spans="3:15" x14ac:dyDescent="0.35">
      <c r="C481" s="228"/>
      <c r="D481" s="310"/>
      <c r="E481" s="310"/>
      <c r="F481" s="333"/>
      <c r="G481" s="229"/>
      <c r="H481" s="310"/>
      <c r="I481" s="310"/>
      <c r="J481" s="310"/>
      <c r="K481" s="310"/>
    </row>
    <row r="482" spans="3:15" ht="16.5" thickBot="1" x14ac:dyDescent="0.4">
      <c r="C482" s="54"/>
      <c r="D482" s="54"/>
      <c r="E482" s="54"/>
      <c r="F482" s="328"/>
      <c r="G482" s="54"/>
      <c r="H482" s="54"/>
      <c r="I482" s="54"/>
      <c r="J482" s="54"/>
      <c r="K482" s="54"/>
    </row>
    <row r="484" spans="3:15" ht="16.5" hidden="1" thickBot="1" x14ac:dyDescent="0.45">
      <c r="C484" s="322" t="s">
        <v>2164</v>
      </c>
      <c r="D484" s="322"/>
      <c r="E484" s="322"/>
      <c r="F484" s="322"/>
      <c r="G484" s="322"/>
      <c r="H484" s="322"/>
      <c r="I484" s="322"/>
      <c r="J484" s="322"/>
      <c r="K484" s="322"/>
      <c r="L484" s="241"/>
      <c r="M484" s="241"/>
      <c r="N484" s="241"/>
      <c r="O484" s="241"/>
    </row>
    <row r="485" spans="3:15" ht="16.5" hidden="1" thickBot="1" x14ac:dyDescent="0.45">
      <c r="C485" s="320" t="s">
        <v>2165</v>
      </c>
      <c r="D485" s="320"/>
      <c r="E485" s="320"/>
      <c r="F485" s="320"/>
      <c r="G485" s="320"/>
      <c r="H485" s="320"/>
      <c r="I485" s="320"/>
      <c r="J485" s="320"/>
      <c r="K485" s="320"/>
      <c r="L485" s="242"/>
      <c r="M485" s="242"/>
      <c r="N485" s="242"/>
      <c r="O485" s="242"/>
    </row>
    <row r="486" spans="3:15" ht="16.5" hidden="1" thickBot="1" x14ac:dyDescent="0.45">
      <c r="C486" s="320" t="s">
        <v>2166</v>
      </c>
      <c r="D486" s="320"/>
      <c r="E486" s="320"/>
      <c r="F486" s="320"/>
      <c r="G486" s="320"/>
      <c r="H486" s="320"/>
      <c r="I486" s="320"/>
      <c r="J486" s="320"/>
      <c r="K486" s="320"/>
      <c r="L486" s="243"/>
      <c r="M486" s="243"/>
      <c r="N486" s="243"/>
      <c r="O486" s="243"/>
    </row>
    <row r="487" spans="3:15" ht="16" hidden="1" x14ac:dyDescent="0.4">
      <c r="C487" s="321" t="s">
        <v>2167</v>
      </c>
      <c r="D487" s="321"/>
      <c r="E487" s="321"/>
      <c r="F487" s="321"/>
      <c r="G487" s="321"/>
      <c r="H487" s="321"/>
      <c r="I487" s="321"/>
      <c r="J487" s="321"/>
      <c r="K487" s="321"/>
      <c r="L487" s="244"/>
      <c r="M487" s="244"/>
      <c r="N487" s="244"/>
      <c r="O487" s="244"/>
    </row>
    <row r="488" spans="3:15" ht="16.5" thickBot="1" x14ac:dyDescent="0.4">
      <c r="C488" s="54"/>
      <c r="D488" s="54"/>
      <c r="E488" s="54"/>
      <c r="F488" s="54"/>
      <c r="G488" s="54"/>
      <c r="H488" s="54"/>
      <c r="I488" s="54"/>
      <c r="J488" s="54"/>
      <c r="K488" s="54"/>
    </row>
    <row r="489" spans="3:15" x14ac:dyDescent="0.35">
      <c r="C489" s="193" t="s">
        <v>2221</v>
      </c>
      <c r="D489" s="193"/>
      <c r="E489" s="193"/>
      <c r="F489" s="193"/>
      <c r="G489" s="193"/>
      <c r="H489" s="193"/>
      <c r="I489" s="193"/>
      <c r="J489" s="193"/>
      <c r="K489" s="193"/>
    </row>
    <row r="490" spans="3:15" x14ac:dyDescent="0.35">
      <c r="C490" s="193" t="s">
        <v>2367</v>
      </c>
      <c r="D490" s="193"/>
      <c r="E490" s="193"/>
      <c r="F490" s="193"/>
      <c r="G490" s="193"/>
      <c r="H490" s="193"/>
      <c r="I490" s="193"/>
      <c r="J490" s="193"/>
      <c r="K490" s="193"/>
    </row>
  </sheetData>
  <protectedRanges>
    <protectedRange algorithmName="SHA-512" hashValue="19r0bVvPR7yZA0UiYij7Tv1CBk3noIABvFePbLhCJ4nk3L6A+Fy+RdPPS3STf+a52x4pG2PQK4FAkXK9epnlIA==" saltValue="gQC4yrLvnbJqxYZ0KSEoZA==" spinCount="100000" sqref="I220 C216:D220 F216:G220 H216 B15:B215" name="Government revenues_1"/>
    <protectedRange algorithmName="SHA-512" hashValue="19r0bVvPR7yZA0UiYij7Tv1CBk3noIABvFePbLhCJ4nk3L6A+Fy+RdPPS3STf+a52x4pG2PQK4FAkXK9epnlIA==" saltValue="gQC4yrLvnbJqxYZ0KSEoZA==" spinCount="100000" sqref="J217:J220 I15:I215" name="Government revenues_2"/>
    <protectedRange algorithmName="SHA-512" hashValue="19r0bVvPR7yZA0UiYij7Tv1CBk3noIABvFePbLhCJ4nk3L6A+Fy+RdPPS3STf+a52x4pG2PQK4FAkXK9epnlIA==" saltValue="gQC4yrLvnbJqxYZ0KSEoZA==" spinCount="100000" sqref="C15:D215" name="Government revenues_1_2"/>
    <protectedRange algorithmName="SHA-512" hashValue="19r0bVvPR7yZA0UiYij7Tv1CBk3noIABvFePbLhCJ4nk3L6A+Fy+RdPPS3STf+a52x4pG2PQK4FAkXK9epnlIA==" saltValue="gQC4yrLvnbJqxYZ0KSEoZA==" spinCount="100000" sqref="H15:H215" name="Government revenues_1_3"/>
  </protectedRanges>
  <autoFilter ref="C224:G481" xr:uid="{00000000-0001-0000-0500-000000000000}"/>
  <mergeCells count="10">
    <mergeCell ref="C11:K11"/>
    <mergeCell ref="C13:K13"/>
    <mergeCell ref="I4:K8"/>
    <mergeCell ref="C9:K9"/>
    <mergeCell ref="C8:G8"/>
    <mergeCell ref="C3:F3"/>
    <mergeCell ref="C4:G4"/>
    <mergeCell ref="C5:G5"/>
    <mergeCell ref="C6:G6"/>
    <mergeCell ref="C7:G7"/>
  </mergeCells>
  <dataValidations count="9">
    <dataValidation type="whole" allowBlank="1" showInputMessage="1" showErrorMessage="1" errorTitle="Veuillez ne pas modifier" error="Veuillez ne pas modifier ces cellules" sqref="C484:C487 I490:K490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490:E490" xr:uid="{2196945A-5BE1-4C2A-BE8A-AD6E26F529A7}"/>
    <dataValidation type="whole" errorStyle="warning" allowBlank="1" showInputMessage="1" showErrorMessage="1" errorTitle="Veuillez ne pas remplir" error="Ces cellules seront complétées automatiquement" sqref="K217 K219" xr:uid="{E0955F84-CF46-403C-A96B-A533675BDDC3}">
      <formula1>44444</formula1>
      <formula2>44445</formula2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215" xr:uid="{F5697852-5424-40D3-886B-BB5D3E2162F3}">
      <formula1>0.1</formula1>
      <formula2>0.2</formula2>
    </dataValidation>
    <dataValidation allowBlank="1" showInputMessage="1" showErrorMessage="1" promptTitle="Volume en nature" prompt="Veuillez renseigner le volume en nature du flux de revenu, si applicable" sqref="L15:N215" xr:uid="{711D4B7F-06C2-427E-8D74-4B193B433008}"/>
    <dataValidation type="list" allowBlank="1" showInputMessage="1" showErrorMessage="1" sqref="C15:C215" xr:uid="{B6B7EB1A-CE56-4498-9FA2-2F9C5748A2BD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215" xr:uid="{04B89EC5-5E6B-4F94-B74D-E536B28B3990}">
      <formula1>Revenue_stream_list</formula1>
    </dataValidation>
    <dataValidation type="list" allowBlank="1" showInputMessage="1" showErrorMessage="1" sqref="D15:D215" xr:uid="{28EF720B-7618-42E4-BE48-44C61AC2FCAC}">
      <formula1>Government_entities_list</formula1>
    </dataValidation>
    <dataValidation type="list" allowBlank="1" showInputMessage="1" showErrorMessage="1" sqref="F15:F215" xr:uid="{3986216C-C51C-48A1-92A7-65AC0FE5FD38}">
      <formula1>Simple_options_list</formula1>
    </dataValidation>
  </dataValidations>
  <hyperlinks>
    <hyperlink ref="C13:K13" r:id="rId1" location="r4-1" display="Exigence ITIE 4.1.c: Paiements des entreprises ;  Exigence ITIE 4.7: Déclaration par projet" xr:uid="{56E47720-71A5-4292-8CE6-DF965AE29E62}"/>
    <hyperlink ref="C487:H487" r:id="rId2" display="Give us your feedback or report a conflict in the data! Write to us at  data@eiti.org" xr:uid="{95C432BD-4805-43FB-BFB4-24CA5D2DDD85}"/>
    <hyperlink ref="C485:H485" r:id="rId3" display="Vous voulez en savoir plus sur votre pays ? Vérifiez si votre pays met en œuvre la Norme ITIE en visitant https://eiti.org/countries" xr:uid="{B550273B-C2A8-4BFF-92DC-DA59B212B8B9}"/>
    <hyperlink ref="C486:H486" r:id="rId4" display="Pour la version la plus récente des modèles de données résumées, consultez https://eiti.org/fr/document/modele-donnees-resumees-itie" xr:uid="{8C407262-8913-493A-9FC4-16A008DC04B3}"/>
    <hyperlink ref="C9:K9" r:id="rId5" display="If you have any questions, please contact data@eiti.org" xr:uid="{00000000-0004-0000-0500-000005000000}"/>
    <hyperlink ref="C13" r:id="rId6" location="r4-1" display="EITI Requirement 4.1" xr:uid="{00000000-0004-0000-0500-000004000000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J218 J220</xm:sqref>
        </x14:dataValidation>
        <x14:dataValidation type="list" allowBlank="1" showInputMessage="1" showErrorMessage="1" xr:uid="{4236BBB3-0CD3-4FB1-8701-52B514DBA92B}">
          <x14:formula1>
            <xm:f>Listes!$I$3:$I$7</xm:f>
          </x14:formula1>
          <xm:sqref>K15:K215</xm:sqref>
        </x14:dataValidation>
        <x14:dataValidation type="list" operator="greaterThanOrEqual" allowBlank="1" showInputMessage="1" showErrorMessage="1" errorTitle="Nombre" error="Veuillez saisir uniquement des chiffres dans cette cellule. " xr:uid="{B593CCFB-F46A-4997-BBBE-85CEBC303EB5}">
          <x14:formula1>
            <xm:f>Listes!$I$11:$I$168</xm:f>
          </x14:formula1>
          <xm:sqref>I15:I215</xm:sqref>
        </x14:dataValidation>
        <x14:dataValidation type="list" allowBlank="1" showInputMessage="1" showErrorMessage="1" xr:uid="{E517FE03-1D14-4653-BEC3-9C25B305920A}">
          <x14:formula1>
            <xm:f>'Partie 3 - Entités déclarantes'!$B$60:$B$108</xm:f>
          </x14:formula1>
          <xm:sqref>H15:H215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7265625" customWidth="1"/>
    <col min="12" max="12" width="4" customWidth="1"/>
    <col min="13" max="13" width="3.7265625" customWidth="1"/>
    <col min="17" max="17" width="6.7265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1452</v>
      </c>
      <c r="AB1" s="3"/>
      <c r="AC1" s="5" t="s">
        <v>1456</v>
      </c>
      <c r="AE1" s="5" t="s">
        <v>2122</v>
      </c>
    </row>
    <row r="2" spans="1:31" ht="29" x14ac:dyDescent="0.35">
      <c r="A2" s="5" t="s">
        <v>720</v>
      </c>
      <c r="B2" s="5" t="s">
        <v>721</v>
      </c>
      <c r="C2" s="5" t="s">
        <v>1469</v>
      </c>
      <c r="D2" s="5" t="s">
        <v>722</v>
      </c>
      <c r="E2" s="5" t="s">
        <v>1269</v>
      </c>
      <c r="F2" s="5" t="s">
        <v>1270</v>
      </c>
      <c r="G2" s="5" t="s">
        <v>1470</v>
      </c>
      <c r="H2" s="3"/>
      <c r="I2" s="3" t="s">
        <v>968</v>
      </c>
      <c r="J2" s="3"/>
      <c r="K2" s="3" t="s">
        <v>1471</v>
      </c>
      <c r="L2" s="3"/>
      <c r="M2" s="3"/>
      <c r="N2" s="6" t="s">
        <v>1348</v>
      </c>
      <c r="O2" s="6" t="s">
        <v>2382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1472</v>
      </c>
      <c r="W2" s="5" t="s">
        <v>1473</v>
      </c>
      <c r="X2" s="5" t="s">
        <v>1474</v>
      </c>
      <c r="Y2" s="5" t="s">
        <v>1475</v>
      </c>
      <c r="Z2" s="3"/>
      <c r="AA2" s="5" t="s">
        <v>1405</v>
      </c>
      <c r="AB2" s="3"/>
      <c r="AC2" s="3" t="s">
        <v>1455</v>
      </c>
      <c r="AE2" t="s">
        <v>2121</v>
      </c>
    </row>
    <row r="3" spans="1:31" ht="42" x14ac:dyDescent="0.3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1477</v>
      </c>
      <c r="J3" s="3"/>
      <c r="K3" s="7" t="s">
        <v>2381</v>
      </c>
      <c r="L3" s="3"/>
      <c r="M3" s="3"/>
      <c r="N3" s="8" t="s">
        <v>1314</v>
      </c>
      <c r="O3" s="3" t="s">
        <v>2383</v>
      </c>
      <c r="P3" s="3" t="s">
        <v>2384</v>
      </c>
      <c r="Q3" s="3"/>
      <c r="R3" s="3"/>
      <c r="S3" s="3" t="s">
        <v>1423</v>
      </c>
      <c r="T3" s="3" t="s">
        <v>1424</v>
      </c>
      <c r="U3" s="3" t="s">
        <v>1353</v>
      </c>
      <c r="V3" s="3" t="s">
        <v>1388</v>
      </c>
      <c r="W3" s="3" t="s">
        <v>1389</v>
      </c>
      <c r="X3" s="3" t="s">
        <v>1478</v>
      </c>
      <c r="Y3" s="3" t="s">
        <v>1479</v>
      </c>
      <c r="Z3" s="3"/>
      <c r="AA3" s="3" t="s">
        <v>1480</v>
      </c>
      <c r="AB3" s="3"/>
      <c r="AC3" s="3" t="s">
        <v>1457</v>
      </c>
      <c r="AE3" t="s">
        <v>2124</v>
      </c>
    </row>
    <row r="4" spans="1:31" ht="42" x14ac:dyDescent="0.35">
      <c r="A4" t="s">
        <v>581</v>
      </c>
      <c r="B4" t="s">
        <v>582</v>
      </c>
      <c r="C4" t="s">
        <v>583</v>
      </c>
      <c r="D4" t="s">
        <v>924</v>
      </c>
      <c r="E4" t="s">
        <v>1990</v>
      </c>
      <c r="F4">
        <v>710</v>
      </c>
      <c r="G4" t="s">
        <v>1991</v>
      </c>
      <c r="H4" s="3"/>
      <c r="I4" s="3" t="s">
        <v>1481</v>
      </c>
      <c r="J4" s="3"/>
      <c r="K4" s="3" t="s">
        <v>1460</v>
      </c>
      <c r="L4" s="3"/>
      <c r="M4" s="3"/>
      <c r="N4" s="8" t="s">
        <v>1302</v>
      </c>
      <c r="O4" s="3" t="s">
        <v>2385</v>
      </c>
      <c r="P4" s="3" t="s">
        <v>2386</v>
      </c>
      <c r="Q4" s="3"/>
      <c r="R4" s="3"/>
      <c r="S4" s="3" t="s">
        <v>1482</v>
      </c>
      <c r="T4" s="3" t="s">
        <v>1425</v>
      </c>
      <c r="U4" s="3" t="s">
        <v>1354</v>
      </c>
      <c r="V4" s="3" t="s">
        <v>1483</v>
      </c>
      <c r="W4" s="3" t="s">
        <v>1484</v>
      </c>
      <c r="X4" s="3" t="s">
        <v>1485</v>
      </c>
      <c r="Y4" s="3" t="s">
        <v>1486</v>
      </c>
      <c r="Z4" s="3"/>
      <c r="AA4" s="3" t="s">
        <v>1487</v>
      </c>
      <c r="AB4" s="3"/>
      <c r="AC4" s="3" t="s">
        <v>1458</v>
      </c>
      <c r="AE4" t="s">
        <v>2125</v>
      </c>
    </row>
    <row r="5" spans="1:31" ht="28" x14ac:dyDescent="0.3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1488</v>
      </c>
      <c r="L5" s="3"/>
      <c r="M5" s="3"/>
      <c r="N5" s="8" t="s">
        <v>1292</v>
      </c>
      <c r="O5" s="3" t="s">
        <v>2387</v>
      </c>
      <c r="P5" s="3" t="s">
        <v>2388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1489</v>
      </c>
      <c r="W5" s="3" t="s">
        <v>1490</v>
      </c>
      <c r="X5" s="3" t="s">
        <v>1491</v>
      </c>
      <c r="Y5" s="3" t="s">
        <v>1492</v>
      </c>
      <c r="Z5" s="3"/>
      <c r="AA5" s="3" t="s">
        <v>1493</v>
      </c>
      <c r="AB5" s="3"/>
      <c r="AC5" s="3" t="s">
        <v>1494</v>
      </c>
      <c r="AE5" t="s">
        <v>2126</v>
      </c>
    </row>
    <row r="6" spans="1:31" x14ac:dyDescent="0.3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2526</v>
      </c>
      <c r="J6" s="3"/>
      <c r="K6" s="3" t="s">
        <v>1495</v>
      </c>
      <c r="L6" s="3"/>
      <c r="M6" s="3"/>
      <c r="N6" s="8" t="s">
        <v>1346</v>
      </c>
      <c r="O6" s="3" t="s">
        <v>2389</v>
      </c>
      <c r="P6" s="3" t="s">
        <v>2390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1496</v>
      </c>
      <c r="W6" s="3" t="s">
        <v>1497</v>
      </c>
      <c r="X6" s="3" t="s">
        <v>1498</v>
      </c>
      <c r="Y6" s="3" t="s">
        <v>1499</v>
      </c>
      <c r="Z6" s="3"/>
      <c r="AA6" s="3" t="s">
        <v>2095</v>
      </c>
      <c r="AB6" s="3"/>
      <c r="AC6" s="3" t="s">
        <v>1459</v>
      </c>
      <c r="AE6" t="s">
        <v>2127</v>
      </c>
    </row>
    <row r="7" spans="1:31" ht="56" x14ac:dyDescent="0.35">
      <c r="A7" t="s">
        <v>231</v>
      </c>
      <c r="B7" t="s">
        <v>232</v>
      </c>
      <c r="C7" t="s">
        <v>233</v>
      </c>
      <c r="D7" t="s">
        <v>803</v>
      </c>
      <c r="E7" t="s">
        <v>1744</v>
      </c>
      <c r="F7">
        <v>978</v>
      </c>
      <c r="G7" t="s">
        <v>1745</v>
      </c>
      <c r="H7" s="3"/>
      <c r="I7" s="3" t="s">
        <v>1500</v>
      </c>
      <c r="J7" s="3"/>
      <c r="K7" s="3" t="s">
        <v>1501</v>
      </c>
      <c r="L7" s="3"/>
      <c r="N7" s="8" t="s">
        <v>2534</v>
      </c>
      <c r="O7" s="3" t="s">
        <v>2535</v>
      </c>
      <c r="P7" s="3" t="s">
        <v>2536</v>
      </c>
      <c r="Q7" s="3"/>
      <c r="R7" s="3"/>
      <c r="S7" s="3" t="s">
        <v>1502</v>
      </c>
      <c r="T7" s="3" t="s">
        <v>1426</v>
      </c>
      <c r="U7" s="3" t="s">
        <v>1359</v>
      </c>
      <c r="V7" s="3" t="s">
        <v>1503</v>
      </c>
      <c r="W7" s="3" t="s">
        <v>1392</v>
      </c>
      <c r="X7" s="3" t="s">
        <v>1504</v>
      </c>
      <c r="Y7" s="3" t="s">
        <v>1505</v>
      </c>
      <c r="Z7" s="3"/>
      <c r="AA7" s="3" t="s">
        <v>1506</v>
      </c>
      <c r="AB7" s="3"/>
      <c r="AC7" s="3" t="s">
        <v>1507</v>
      </c>
      <c r="AE7" t="s">
        <v>2123</v>
      </c>
    </row>
    <row r="8" spans="1:31" ht="28" x14ac:dyDescent="0.35">
      <c r="A8" s="3" t="s">
        <v>14</v>
      </c>
      <c r="B8" s="3" t="s">
        <v>15</v>
      </c>
      <c r="C8" s="3" t="s">
        <v>16</v>
      </c>
      <c r="D8" s="3" t="s">
        <v>728</v>
      </c>
      <c r="E8" s="3" t="s">
        <v>1516</v>
      </c>
      <c r="F8" s="3">
        <v>978</v>
      </c>
      <c r="G8" s="3" t="s">
        <v>1517</v>
      </c>
      <c r="H8" s="3"/>
      <c r="I8" s="3"/>
      <c r="J8" s="3"/>
      <c r="K8" s="3"/>
      <c r="L8" s="3"/>
      <c r="M8" s="3"/>
      <c r="N8" s="8" t="s">
        <v>1287</v>
      </c>
      <c r="O8" s="3" t="s">
        <v>2391</v>
      </c>
      <c r="P8" s="3" t="s">
        <v>2392</v>
      </c>
      <c r="Q8" s="3"/>
      <c r="R8" s="3"/>
      <c r="S8" s="3" t="s">
        <v>1427</v>
      </c>
      <c r="T8" s="3" t="s">
        <v>1428</v>
      </c>
      <c r="U8" s="3" t="s">
        <v>1360</v>
      </c>
      <c r="V8" s="3" t="s">
        <v>1510</v>
      </c>
      <c r="W8" s="3" t="s">
        <v>1511</v>
      </c>
      <c r="X8" s="3" t="s">
        <v>1512</v>
      </c>
      <c r="Y8" s="3" t="s">
        <v>1513</v>
      </c>
      <c r="Z8" s="3"/>
      <c r="AA8" s="3" t="s">
        <v>1514</v>
      </c>
      <c r="AB8" s="3"/>
      <c r="AC8" s="3" t="s">
        <v>1515</v>
      </c>
    </row>
    <row r="9" spans="1:31" ht="56" x14ac:dyDescent="0.3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2393</v>
      </c>
      <c r="P9" s="3" t="s">
        <v>2394</v>
      </c>
      <c r="Q9" s="3"/>
      <c r="R9" s="3"/>
      <c r="S9" s="3" t="s">
        <v>1518</v>
      </c>
      <c r="T9" s="3" t="s">
        <v>1430</v>
      </c>
      <c r="U9" s="3" t="s">
        <v>1361</v>
      </c>
      <c r="V9" s="3" t="s">
        <v>1519</v>
      </c>
      <c r="W9" s="3" t="s">
        <v>1520</v>
      </c>
      <c r="X9" s="3" t="s">
        <v>1429</v>
      </c>
      <c r="Y9" s="3" t="s">
        <v>1521</v>
      </c>
      <c r="Z9" s="3"/>
      <c r="AA9" s="3" t="s">
        <v>1522</v>
      </c>
      <c r="AB9" s="3"/>
      <c r="AC9" s="3"/>
    </row>
    <row r="10" spans="1:31" ht="56" x14ac:dyDescent="0.3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1523</v>
      </c>
      <c r="J10" s="4" t="s">
        <v>1524</v>
      </c>
      <c r="K10" s="9" t="s">
        <v>1525</v>
      </c>
      <c r="L10" s="3"/>
      <c r="M10" s="3"/>
      <c r="N10" s="8" t="s">
        <v>1286</v>
      </c>
      <c r="O10" s="3" t="s">
        <v>2395</v>
      </c>
      <c r="P10" s="3" t="s">
        <v>2396</v>
      </c>
      <c r="Q10" s="3"/>
      <c r="R10" s="3"/>
      <c r="S10" s="3" t="s">
        <v>1526</v>
      </c>
      <c r="T10" s="3" t="s">
        <v>1431</v>
      </c>
      <c r="U10" s="3" t="s">
        <v>1362</v>
      </c>
      <c r="V10" s="3" t="s">
        <v>1527</v>
      </c>
      <c r="W10" s="3" t="s">
        <v>1528</v>
      </c>
      <c r="X10" s="3" t="s">
        <v>1529</v>
      </c>
      <c r="Y10" s="3" t="s">
        <v>1530</v>
      </c>
      <c r="Z10" s="3"/>
      <c r="AA10" s="3"/>
      <c r="AB10" s="3"/>
      <c r="AC10" s="3"/>
    </row>
    <row r="11" spans="1:31" ht="56" x14ac:dyDescent="0.3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1535</v>
      </c>
      <c r="F11" s="3">
        <v>951</v>
      </c>
      <c r="G11" s="3" t="s">
        <v>1536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2397</v>
      </c>
      <c r="P11" s="3" t="s">
        <v>2398</v>
      </c>
      <c r="Q11" s="3"/>
      <c r="R11" s="3"/>
      <c r="S11" s="3" t="s">
        <v>1432</v>
      </c>
      <c r="T11" s="3" t="s">
        <v>1433</v>
      </c>
      <c r="U11" s="3" t="s">
        <v>1363</v>
      </c>
      <c r="V11" s="3" t="s">
        <v>1531</v>
      </c>
      <c r="W11" s="3" t="s">
        <v>1532</v>
      </c>
      <c r="X11" s="3" t="s">
        <v>1533</v>
      </c>
      <c r="Y11" s="3" t="s">
        <v>1534</v>
      </c>
      <c r="Z11" s="3"/>
      <c r="AA11" s="3"/>
      <c r="AB11" s="3"/>
      <c r="AC11" s="3"/>
    </row>
    <row r="12" spans="1:31" ht="42" x14ac:dyDescent="0.35">
      <c r="A12" t="s">
        <v>441</v>
      </c>
      <c r="B12" t="s">
        <v>442</v>
      </c>
      <c r="C12" t="s">
        <v>443</v>
      </c>
      <c r="D12" t="s">
        <v>876</v>
      </c>
      <c r="E12" t="s">
        <v>1899</v>
      </c>
      <c r="F12">
        <v>532</v>
      </c>
      <c r="G12" t="s">
        <v>1900</v>
      </c>
      <c r="H12" s="3"/>
      <c r="I12" s="10" t="s">
        <v>1537</v>
      </c>
      <c r="J12" s="10">
        <v>971</v>
      </c>
      <c r="K12" s="11" t="s">
        <v>1538</v>
      </c>
      <c r="L12" s="3"/>
      <c r="M12" s="3"/>
      <c r="N12" s="8" t="s">
        <v>1343</v>
      </c>
      <c r="O12" s="3" t="s">
        <v>2399</v>
      </c>
      <c r="P12" s="3" t="s">
        <v>2400</v>
      </c>
      <c r="Q12" s="3"/>
      <c r="R12" s="3"/>
      <c r="S12" s="3" t="s">
        <v>1434</v>
      </c>
      <c r="T12" s="3" t="s">
        <v>1435</v>
      </c>
      <c r="U12" s="3" t="s">
        <v>1364</v>
      </c>
      <c r="V12" s="3" t="s">
        <v>1539</v>
      </c>
      <c r="W12" s="3" t="s">
        <v>1393</v>
      </c>
      <c r="X12" s="3" t="s">
        <v>1540</v>
      </c>
      <c r="Y12" s="3" t="s">
        <v>1541</v>
      </c>
      <c r="Z12" s="3"/>
      <c r="AA12" s="3"/>
      <c r="AB12" s="3"/>
      <c r="AC12" s="3"/>
    </row>
    <row r="13" spans="1:31" ht="42" x14ac:dyDescent="0.35">
      <c r="A13" t="s">
        <v>551</v>
      </c>
      <c r="B13" t="s">
        <v>552</v>
      </c>
      <c r="C13" t="s">
        <v>553</v>
      </c>
      <c r="D13" t="s">
        <v>914</v>
      </c>
      <c r="E13" t="s">
        <v>1971</v>
      </c>
      <c r="F13">
        <v>682</v>
      </c>
      <c r="G13" t="s">
        <v>1972</v>
      </c>
      <c r="H13" s="3"/>
      <c r="I13" s="10" t="s">
        <v>1542</v>
      </c>
      <c r="J13" s="10">
        <v>8</v>
      </c>
      <c r="K13" s="11" t="s">
        <v>1543</v>
      </c>
      <c r="L13" s="3"/>
      <c r="M13" s="3"/>
      <c r="N13" s="8" t="s">
        <v>1306</v>
      </c>
      <c r="O13" s="3" t="s">
        <v>2401</v>
      </c>
      <c r="P13" s="3" t="s">
        <v>2402</v>
      </c>
      <c r="Q13" s="3"/>
      <c r="R13" s="3"/>
      <c r="S13" s="3" t="s">
        <v>1436</v>
      </c>
      <c r="T13" s="3" t="s">
        <v>1437</v>
      </c>
      <c r="U13" s="3" t="s">
        <v>1365</v>
      </c>
      <c r="V13" s="3" t="s">
        <v>1544</v>
      </c>
      <c r="W13" s="3" t="s">
        <v>1545</v>
      </c>
      <c r="X13" s="3" t="s">
        <v>1546</v>
      </c>
      <c r="Y13" s="3" t="s">
        <v>1547</v>
      </c>
      <c r="Z13" s="3"/>
      <c r="AA13" s="3"/>
      <c r="AB13" s="3"/>
      <c r="AC13" s="3"/>
    </row>
    <row r="14" spans="1:31" ht="42" x14ac:dyDescent="0.3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1548</v>
      </c>
      <c r="J14" s="10">
        <v>51</v>
      </c>
      <c r="K14" s="11" t="s">
        <v>1549</v>
      </c>
      <c r="L14" s="3"/>
      <c r="M14" s="3"/>
      <c r="N14" s="8" t="s">
        <v>1295</v>
      </c>
      <c r="O14" s="3" t="s">
        <v>2403</v>
      </c>
      <c r="P14" s="3" t="s">
        <v>2404</v>
      </c>
      <c r="Q14" s="3"/>
      <c r="R14" s="3"/>
      <c r="S14" s="3" t="s">
        <v>1438</v>
      </c>
      <c r="T14" s="3" t="s">
        <v>1439</v>
      </c>
      <c r="U14" s="3" t="s">
        <v>1366</v>
      </c>
      <c r="V14" s="3" t="s">
        <v>1550</v>
      </c>
      <c r="W14" s="3" t="s">
        <v>1551</v>
      </c>
      <c r="X14" s="3" t="s">
        <v>1552</v>
      </c>
      <c r="Y14" s="3" t="s">
        <v>1553</v>
      </c>
      <c r="Z14" s="3"/>
      <c r="AA14" s="3"/>
      <c r="AB14" s="3"/>
      <c r="AC14" s="3"/>
    </row>
    <row r="15" spans="1:31" ht="42" x14ac:dyDescent="0.3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2405</v>
      </c>
      <c r="P15" s="3" t="s">
        <v>2406</v>
      </c>
      <c r="Q15" s="3"/>
      <c r="R15" s="3"/>
      <c r="S15" s="3" t="s">
        <v>1555</v>
      </c>
      <c r="T15" s="3" t="s">
        <v>1368</v>
      </c>
      <c r="U15" s="3" t="s">
        <v>1367</v>
      </c>
      <c r="V15" s="3" t="s">
        <v>1556</v>
      </c>
      <c r="W15" s="3" t="s">
        <v>1557</v>
      </c>
      <c r="X15" s="3" t="s">
        <v>1558</v>
      </c>
      <c r="Y15" s="3" t="s">
        <v>1559</v>
      </c>
      <c r="Z15" s="3"/>
      <c r="AA15" s="3"/>
      <c r="AB15" s="3"/>
      <c r="AC15" s="3"/>
    </row>
    <row r="16" spans="1:31" ht="28" x14ac:dyDescent="0.3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1560</v>
      </c>
      <c r="J16" s="10">
        <v>973</v>
      </c>
      <c r="K16" s="11" t="s">
        <v>1561</v>
      </c>
      <c r="L16" s="3"/>
      <c r="M16" s="3"/>
      <c r="N16" s="8" t="s">
        <v>1297</v>
      </c>
      <c r="O16" s="3" t="s">
        <v>2407</v>
      </c>
      <c r="P16" s="3" t="s">
        <v>2408</v>
      </c>
      <c r="Q16" s="3"/>
      <c r="R16" s="3"/>
      <c r="S16" s="3" t="s">
        <v>1395</v>
      </c>
      <c r="T16" s="3" t="s">
        <v>1370</v>
      </c>
      <c r="U16" s="3" t="s">
        <v>1369</v>
      </c>
      <c r="V16" s="3" t="s">
        <v>1394</v>
      </c>
      <c r="W16" s="3" t="s">
        <v>1562</v>
      </c>
      <c r="X16" s="3" t="s">
        <v>1563</v>
      </c>
      <c r="Y16" s="3" t="s">
        <v>1564</v>
      </c>
      <c r="Z16" s="3"/>
      <c r="AA16" s="3"/>
      <c r="AB16" s="3"/>
      <c r="AC16" s="3"/>
    </row>
    <row r="17" spans="1:29" ht="28" x14ac:dyDescent="0.3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1567</v>
      </c>
      <c r="J17" s="10">
        <v>32</v>
      </c>
      <c r="K17" s="11" t="s">
        <v>1568</v>
      </c>
      <c r="L17" s="3"/>
      <c r="M17" s="3"/>
      <c r="N17" s="8" t="s">
        <v>1328</v>
      </c>
      <c r="O17" s="3" t="s">
        <v>2409</v>
      </c>
      <c r="P17" s="3" t="s">
        <v>2410</v>
      </c>
      <c r="Q17" s="3"/>
      <c r="R17" s="3"/>
      <c r="S17" s="3" t="s">
        <v>1413</v>
      </c>
      <c r="T17" s="3" t="s">
        <v>1440</v>
      </c>
      <c r="U17" s="3" t="s">
        <v>1371</v>
      </c>
      <c r="V17" s="3" t="s">
        <v>1396</v>
      </c>
      <c r="W17" s="3" t="s">
        <v>1397</v>
      </c>
      <c r="X17" s="3" t="s">
        <v>1412</v>
      </c>
      <c r="Y17" s="3" t="s">
        <v>1569</v>
      </c>
      <c r="Z17" s="3"/>
      <c r="AA17" s="3"/>
      <c r="AB17" s="3"/>
      <c r="AC17" s="3"/>
    </row>
    <row r="18" spans="1:29" ht="28" x14ac:dyDescent="0.3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1565</v>
      </c>
      <c r="F18" s="3">
        <v>978</v>
      </c>
      <c r="G18" s="3" t="s">
        <v>1566</v>
      </c>
      <c r="H18" s="3"/>
      <c r="I18" s="10" t="s">
        <v>1570</v>
      </c>
      <c r="J18" s="10">
        <v>36</v>
      </c>
      <c r="K18" s="11" t="s">
        <v>1571</v>
      </c>
      <c r="L18" s="3"/>
      <c r="M18" s="3"/>
      <c r="N18" s="8" t="s">
        <v>1330</v>
      </c>
      <c r="O18" s="3" t="s">
        <v>2411</v>
      </c>
      <c r="P18" s="3" t="s">
        <v>2412</v>
      </c>
      <c r="Q18" s="3"/>
      <c r="R18" s="3"/>
      <c r="S18" s="3" t="s">
        <v>1414</v>
      </c>
      <c r="T18" s="3" t="s">
        <v>1441</v>
      </c>
      <c r="U18" s="3" t="s">
        <v>1372</v>
      </c>
      <c r="V18" s="3" t="s">
        <v>1572</v>
      </c>
      <c r="W18" s="3" t="s">
        <v>1573</v>
      </c>
      <c r="X18" s="3" t="s">
        <v>1574</v>
      </c>
      <c r="Y18" s="3" t="s">
        <v>1575</v>
      </c>
      <c r="Z18" s="3"/>
      <c r="AA18" s="3"/>
      <c r="AB18" s="3"/>
      <c r="AC18" s="3"/>
    </row>
    <row r="19" spans="1:29" ht="28" x14ac:dyDescent="0.3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1576</v>
      </c>
      <c r="J19" s="10">
        <v>533</v>
      </c>
      <c r="K19" s="11" t="s">
        <v>1577</v>
      </c>
      <c r="L19" s="3"/>
      <c r="M19" s="3"/>
      <c r="N19" s="8" t="s">
        <v>1300</v>
      </c>
      <c r="O19" s="3" t="s">
        <v>2413</v>
      </c>
      <c r="P19" s="3" t="s">
        <v>2414</v>
      </c>
      <c r="Q19" s="3"/>
      <c r="R19" s="3"/>
      <c r="S19" s="3" t="s">
        <v>1415</v>
      </c>
      <c r="T19" s="3" t="s">
        <v>1442</v>
      </c>
      <c r="U19" s="3" t="s">
        <v>1373</v>
      </c>
      <c r="V19" s="3" t="s">
        <v>1578</v>
      </c>
      <c r="W19" s="3" t="s">
        <v>1579</v>
      </c>
      <c r="X19" s="3" t="s">
        <v>1580</v>
      </c>
      <c r="Y19" s="3" t="s">
        <v>1581</v>
      </c>
      <c r="Z19" s="3"/>
      <c r="AA19" s="3"/>
      <c r="AB19" s="3"/>
      <c r="AC19" s="3"/>
    </row>
    <row r="20" spans="1:29" ht="28" x14ac:dyDescent="0.3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1582</v>
      </c>
      <c r="J20" s="10">
        <v>944</v>
      </c>
      <c r="K20" s="11" t="s">
        <v>1583</v>
      </c>
      <c r="L20" s="3"/>
      <c r="M20" s="3"/>
      <c r="N20" s="8" t="s">
        <v>1318</v>
      </c>
      <c r="O20" s="3" t="s">
        <v>2415</v>
      </c>
      <c r="P20" s="3" t="s">
        <v>2416</v>
      </c>
      <c r="Q20" s="3"/>
      <c r="R20" s="3"/>
      <c r="S20" s="3" t="s">
        <v>1584</v>
      </c>
      <c r="T20" s="3" t="s">
        <v>1443</v>
      </c>
      <c r="U20" s="3" t="s">
        <v>1374</v>
      </c>
      <c r="V20" s="3" t="s">
        <v>1585</v>
      </c>
      <c r="W20" s="3" t="s">
        <v>1586</v>
      </c>
      <c r="X20" s="3" t="s">
        <v>1416</v>
      </c>
      <c r="Y20" s="3" t="s">
        <v>1587</v>
      </c>
      <c r="Z20" s="3"/>
      <c r="AA20" s="3"/>
      <c r="AB20" s="3"/>
      <c r="AC20" s="3"/>
    </row>
    <row r="21" spans="1:29" ht="28" x14ac:dyDescent="0.3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2417</v>
      </c>
      <c r="P21" s="3" t="s">
        <v>2418</v>
      </c>
      <c r="Q21" s="3"/>
      <c r="R21" s="3"/>
      <c r="S21" s="3" t="s">
        <v>1417</v>
      </c>
      <c r="T21" s="3" t="s">
        <v>1444</v>
      </c>
      <c r="U21" s="3" t="s">
        <v>1375</v>
      </c>
      <c r="V21" s="3" t="s">
        <v>1588</v>
      </c>
      <c r="W21" s="3" t="s">
        <v>1589</v>
      </c>
      <c r="X21" s="3" t="s">
        <v>1590</v>
      </c>
      <c r="Y21" s="3" t="s">
        <v>1591</v>
      </c>
      <c r="Z21" s="3"/>
      <c r="AA21" s="3"/>
      <c r="AB21" s="3"/>
      <c r="AC21" s="3"/>
    </row>
    <row r="22" spans="1:29" ht="28" x14ac:dyDescent="0.3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1592</v>
      </c>
      <c r="J22" s="10">
        <v>52</v>
      </c>
      <c r="K22" s="11" t="s">
        <v>1593</v>
      </c>
      <c r="L22" s="3"/>
      <c r="M22" s="3"/>
      <c r="N22" s="8" t="s">
        <v>1313</v>
      </c>
      <c r="O22" s="3" t="s">
        <v>2419</v>
      </c>
      <c r="P22" s="3" t="s">
        <v>2420</v>
      </c>
      <c r="Q22" s="3"/>
      <c r="R22" s="3"/>
      <c r="S22" s="3" t="s">
        <v>1445</v>
      </c>
      <c r="T22" s="3" t="s">
        <v>1446</v>
      </c>
      <c r="U22" s="3" t="s">
        <v>1376</v>
      </c>
      <c r="V22" s="3" t="s">
        <v>1594</v>
      </c>
      <c r="W22" s="3" t="s">
        <v>1595</v>
      </c>
      <c r="X22" s="3" t="s">
        <v>1596</v>
      </c>
      <c r="Y22" s="3" t="s">
        <v>1418</v>
      </c>
      <c r="Z22" s="3"/>
      <c r="AA22" s="3"/>
      <c r="AB22" s="3"/>
      <c r="AC22" s="3"/>
    </row>
    <row r="23" spans="1:29" ht="28" x14ac:dyDescent="0.3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1597</v>
      </c>
      <c r="J23" s="10">
        <v>50</v>
      </c>
      <c r="K23" s="11" t="s">
        <v>1598</v>
      </c>
      <c r="L23" s="3"/>
      <c r="M23" s="3"/>
      <c r="N23" s="8" t="s">
        <v>1342</v>
      </c>
      <c r="O23" s="3" t="s">
        <v>2421</v>
      </c>
      <c r="P23" s="3" t="s">
        <v>2422</v>
      </c>
      <c r="Q23" s="3"/>
      <c r="R23" s="3"/>
      <c r="S23" s="3" t="s">
        <v>2529</v>
      </c>
      <c r="T23" s="3" t="s">
        <v>1447</v>
      </c>
      <c r="U23" s="3" t="s">
        <v>1377</v>
      </c>
      <c r="V23" s="3" t="s">
        <v>1599</v>
      </c>
      <c r="W23" s="3" t="s">
        <v>1600</v>
      </c>
      <c r="X23" s="3" t="s">
        <v>1601</v>
      </c>
      <c r="Y23" s="3" t="s">
        <v>1602</v>
      </c>
      <c r="Z23" s="3"/>
      <c r="AA23" s="3"/>
      <c r="AB23" s="3"/>
      <c r="AC23" s="3"/>
    </row>
    <row r="24" spans="1:29" ht="42" x14ac:dyDescent="0.3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2423</v>
      </c>
      <c r="P24" s="3" t="s">
        <v>2424</v>
      </c>
      <c r="Q24" s="3"/>
      <c r="R24" s="3"/>
      <c r="S24" s="3" t="s">
        <v>1420</v>
      </c>
      <c r="T24" s="3" t="s">
        <v>1448</v>
      </c>
      <c r="U24" s="3" t="s">
        <v>1378</v>
      </c>
      <c r="V24" s="3" t="s">
        <v>1605</v>
      </c>
      <c r="W24" s="3" t="s">
        <v>1606</v>
      </c>
      <c r="X24" s="3" t="s">
        <v>1607</v>
      </c>
      <c r="Y24" s="3" t="s">
        <v>1608</v>
      </c>
      <c r="Z24" s="3"/>
      <c r="AA24" s="3"/>
      <c r="AB24" s="3"/>
      <c r="AC24" s="3"/>
    </row>
    <row r="25" spans="1:29" ht="28" x14ac:dyDescent="0.3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1603</v>
      </c>
      <c r="F25" s="3">
        <v>978</v>
      </c>
      <c r="G25" s="3" t="s">
        <v>1604</v>
      </c>
      <c r="H25" s="3"/>
      <c r="I25" s="10" t="s">
        <v>1609</v>
      </c>
      <c r="J25" s="10">
        <v>48</v>
      </c>
      <c r="K25" s="11" t="s">
        <v>1610</v>
      </c>
      <c r="L25" s="3"/>
      <c r="M25" s="3"/>
      <c r="N25" s="8" t="s">
        <v>1305</v>
      </c>
      <c r="O25" s="3" t="s">
        <v>2425</v>
      </c>
      <c r="P25" s="3" t="s">
        <v>2426</v>
      </c>
      <c r="Q25" s="3"/>
      <c r="R25" s="3"/>
      <c r="S25" s="3" t="s">
        <v>1421</v>
      </c>
      <c r="T25" s="3" t="s">
        <v>1449</v>
      </c>
      <c r="U25" s="3" t="s">
        <v>1379</v>
      </c>
      <c r="V25" s="3" t="s">
        <v>1611</v>
      </c>
      <c r="W25" s="3" t="s">
        <v>1612</v>
      </c>
      <c r="X25" s="3" t="s">
        <v>1613</v>
      </c>
      <c r="Y25" s="3" t="s">
        <v>1614</v>
      </c>
      <c r="Z25" s="3"/>
      <c r="AA25" s="3"/>
      <c r="AB25" s="3"/>
      <c r="AC25" s="3"/>
    </row>
    <row r="26" spans="1:29" ht="42" x14ac:dyDescent="0.3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2427</v>
      </c>
      <c r="P26" s="3" t="s">
        <v>2428</v>
      </c>
      <c r="Q26" s="3"/>
      <c r="R26" s="3"/>
      <c r="S26" s="3" t="s">
        <v>1422</v>
      </c>
      <c r="T26" s="3" t="s">
        <v>1450</v>
      </c>
      <c r="U26" s="3" t="s">
        <v>1380</v>
      </c>
      <c r="V26" s="3" t="s">
        <v>1615</v>
      </c>
      <c r="W26" s="3" t="s">
        <v>1398</v>
      </c>
      <c r="X26" s="3" t="s">
        <v>1616</v>
      </c>
      <c r="Y26" s="3" t="s">
        <v>1617</v>
      </c>
      <c r="Z26" s="3"/>
      <c r="AA26" s="3"/>
      <c r="AB26" s="3"/>
      <c r="AC26" s="3"/>
    </row>
    <row r="27" spans="1:29" ht="42" x14ac:dyDescent="0.3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1618</v>
      </c>
      <c r="J27" s="10">
        <v>60</v>
      </c>
      <c r="K27" s="11" t="s">
        <v>1619</v>
      </c>
      <c r="L27" s="3"/>
      <c r="M27" s="3"/>
      <c r="N27" s="8" t="s">
        <v>1345</v>
      </c>
      <c r="O27" s="3" t="s">
        <v>2429</v>
      </c>
      <c r="P27" s="3" t="s">
        <v>2430</v>
      </c>
      <c r="Q27" s="3"/>
      <c r="R27" s="3"/>
      <c r="S27" s="3" t="s">
        <v>1419</v>
      </c>
      <c r="T27" s="3" t="s">
        <v>1451</v>
      </c>
      <c r="U27" s="3" t="s">
        <v>1381</v>
      </c>
      <c r="V27" s="3" t="s">
        <v>1620</v>
      </c>
      <c r="W27" s="3" t="s">
        <v>1621</v>
      </c>
      <c r="X27" s="3" t="s">
        <v>1622</v>
      </c>
      <c r="Y27" s="3" t="s">
        <v>1623</v>
      </c>
      <c r="Z27" s="3"/>
      <c r="AA27" s="3"/>
      <c r="AB27" s="3"/>
      <c r="AC27" s="3"/>
    </row>
    <row r="28" spans="1:29" ht="28" x14ac:dyDescent="0.3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2431</v>
      </c>
      <c r="P28" s="3" t="s">
        <v>2432</v>
      </c>
      <c r="Q28" s="3"/>
      <c r="R28" s="3"/>
      <c r="S28" s="3" t="s">
        <v>1399</v>
      </c>
      <c r="T28" s="3" t="s">
        <v>2092</v>
      </c>
      <c r="U28" s="3" t="s">
        <v>1382</v>
      </c>
      <c r="V28" s="3" t="s">
        <v>1625</v>
      </c>
      <c r="W28" s="3" t="s">
        <v>2093</v>
      </c>
      <c r="X28" s="3" t="s">
        <v>2094</v>
      </c>
      <c r="Y28" s="3" t="s">
        <v>2093</v>
      </c>
      <c r="Z28" s="3"/>
      <c r="AA28" s="3"/>
      <c r="AB28" s="3"/>
      <c r="AC28" s="3"/>
    </row>
    <row r="29" spans="1:29" ht="28" x14ac:dyDescent="0.3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1624</v>
      </c>
      <c r="F29" s="3">
        <v>64</v>
      </c>
      <c r="G29" s="3" t="s">
        <v>2082</v>
      </c>
      <c r="H29" s="3"/>
      <c r="I29" s="10" t="s">
        <v>1626</v>
      </c>
      <c r="J29" s="10">
        <v>68</v>
      </c>
      <c r="K29" s="11" t="s">
        <v>1627</v>
      </c>
      <c r="L29" s="3"/>
      <c r="M29" s="3"/>
      <c r="N29" s="8" t="s">
        <v>2539</v>
      </c>
      <c r="O29" s="3" t="s">
        <v>2433</v>
      </c>
      <c r="P29" s="3" t="s">
        <v>2434</v>
      </c>
      <c r="Q29" s="3"/>
      <c r="R29" s="3"/>
      <c r="S29" s="3" t="s">
        <v>1400</v>
      </c>
      <c r="T29" s="3" t="s">
        <v>1384</v>
      </c>
      <c r="U29" s="3" t="s">
        <v>1383</v>
      </c>
      <c r="V29" s="3" t="s">
        <v>1628</v>
      </c>
      <c r="W29" s="3" t="s">
        <v>1629</v>
      </c>
      <c r="X29" s="3" t="s">
        <v>1630</v>
      </c>
      <c r="Y29" s="3" t="s">
        <v>1631</v>
      </c>
      <c r="Z29" s="3"/>
      <c r="AA29" s="3"/>
      <c r="AB29" s="3"/>
      <c r="AC29" s="3"/>
    </row>
    <row r="30" spans="1:29" x14ac:dyDescent="0.3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2435</v>
      </c>
      <c r="P30" s="3" t="s">
        <v>2436</v>
      </c>
      <c r="Q30" s="3"/>
      <c r="R30" s="3"/>
      <c r="S30" s="3" t="s">
        <v>1634</v>
      </c>
      <c r="T30" s="3" t="s">
        <v>1635</v>
      </c>
      <c r="U30" s="3" t="s">
        <v>1636</v>
      </c>
      <c r="V30" s="3" t="s">
        <v>1637</v>
      </c>
      <c r="W30" s="3" t="s">
        <v>1638</v>
      </c>
      <c r="X30" s="3" t="s">
        <v>1639</v>
      </c>
      <c r="Y30" s="3" t="s">
        <v>1640</v>
      </c>
      <c r="Z30" s="3"/>
      <c r="AA30" s="3"/>
      <c r="AB30" s="3"/>
      <c r="AC30" s="3"/>
    </row>
    <row r="31" spans="1:29" ht="28" x14ac:dyDescent="0.3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1632</v>
      </c>
      <c r="F31" s="3">
        <v>977</v>
      </c>
      <c r="G31" s="3" t="s">
        <v>1633</v>
      </c>
      <c r="H31" s="3"/>
      <c r="I31" s="10" t="s">
        <v>1641</v>
      </c>
      <c r="J31" s="10">
        <v>44</v>
      </c>
      <c r="K31" s="11" t="s">
        <v>1642</v>
      </c>
      <c r="L31" s="3"/>
      <c r="M31" s="3"/>
      <c r="N31" s="8" t="s">
        <v>1290</v>
      </c>
      <c r="O31" s="3" t="s">
        <v>2437</v>
      </c>
      <c r="P31" s="3" t="s">
        <v>2438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1645</v>
      </c>
      <c r="J32" s="10">
        <v>64</v>
      </c>
      <c r="K32" s="11" t="s">
        <v>2082</v>
      </c>
      <c r="L32" s="3"/>
      <c r="M32" s="3"/>
      <c r="N32" s="8" t="s">
        <v>1307</v>
      </c>
      <c r="O32" s="3" t="s">
        <v>2439</v>
      </c>
      <c r="P32" s="3" t="s">
        <v>2440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1643</v>
      </c>
      <c r="F33" s="3">
        <v>986</v>
      </c>
      <c r="G33" s="3" t="s">
        <v>1644</v>
      </c>
      <c r="H33" s="3"/>
      <c r="I33" s="10" t="s">
        <v>1648</v>
      </c>
      <c r="J33" s="10">
        <v>72</v>
      </c>
      <c r="K33" s="11" t="s">
        <v>1649</v>
      </c>
      <c r="L33" s="3"/>
      <c r="M33" s="3"/>
      <c r="N33" s="8" t="s">
        <v>1309</v>
      </c>
      <c r="O33" s="3" t="s">
        <v>2441</v>
      </c>
      <c r="P33" s="3" t="s">
        <v>2442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1658</v>
      </c>
      <c r="F34" s="3">
        <v>975</v>
      </c>
      <c r="G34" s="3" t="s">
        <v>1659</v>
      </c>
      <c r="H34" s="3"/>
      <c r="I34" s="10" t="s">
        <v>1652</v>
      </c>
      <c r="J34" s="10">
        <v>974</v>
      </c>
      <c r="K34" s="11" t="s">
        <v>1653</v>
      </c>
      <c r="L34" s="3"/>
      <c r="M34" s="3"/>
      <c r="N34" s="8" t="s">
        <v>1334</v>
      </c>
      <c r="O34" s="3" t="s">
        <v>2443</v>
      </c>
      <c r="P34" s="3" t="s">
        <v>2444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1660</v>
      </c>
      <c r="F35" s="3">
        <v>952</v>
      </c>
      <c r="G35" s="3" t="s">
        <v>1661</v>
      </c>
      <c r="H35" s="3"/>
      <c r="I35" s="10" t="s">
        <v>1656</v>
      </c>
      <c r="J35" s="10">
        <v>84</v>
      </c>
      <c r="K35" s="11" t="s">
        <v>1657</v>
      </c>
      <c r="L35" s="3"/>
      <c r="M35" s="3"/>
      <c r="N35" s="8" t="s">
        <v>1340</v>
      </c>
      <c r="O35" s="3" t="s">
        <v>2445</v>
      </c>
      <c r="P35" s="3" t="s">
        <v>2446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1662</v>
      </c>
      <c r="F36" s="3">
        <v>108</v>
      </c>
      <c r="G36" s="3" t="s">
        <v>1663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2447</v>
      </c>
      <c r="P36" s="3" t="s">
        <v>2448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2449</v>
      </c>
      <c r="P37" s="3" t="s">
        <v>2450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2451</v>
      </c>
      <c r="P38" s="3" t="s">
        <v>2452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1665</v>
      </c>
      <c r="F39" s="3">
        <v>124</v>
      </c>
      <c r="G39" s="3" t="s">
        <v>1666</v>
      </c>
      <c r="H39" s="3"/>
      <c r="I39" s="10" t="s">
        <v>1020</v>
      </c>
      <c r="J39" s="10">
        <v>990</v>
      </c>
      <c r="K39" s="11" t="s">
        <v>2084</v>
      </c>
      <c r="L39" s="3"/>
      <c r="M39" s="3"/>
      <c r="N39" s="8" t="s">
        <v>1282</v>
      </c>
      <c r="O39" s="3" t="s">
        <v>2453</v>
      </c>
      <c r="P39" s="3" t="s">
        <v>2454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2455</v>
      </c>
      <c r="P40" s="3" t="s">
        <v>2456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1673</v>
      </c>
      <c r="F41" s="3">
        <v>990</v>
      </c>
      <c r="G41" s="3" t="s">
        <v>2084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2457</v>
      </c>
      <c r="P41" s="3" t="s">
        <v>2458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1674</v>
      </c>
      <c r="F42" s="3">
        <v>0</v>
      </c>
      <c r="G42" s="3" t="s">
        <v>1675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2459</v>
      </c>
      <c r="P42" s="3" t="s">
        <v>2460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1692</v>
      </c>
      <c r="F43" s="3">
        <v>978</v>
      </c>
      <c r="G43" s="3" t="s">
        <v>1693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2461</v>
      </c>
      <c r="P43" s="3" t="s">
        <v>2462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1682</v>
      </c>
      <c r="F44" s="3">
        <v>170</v>
      </c>
      <c r="G44" s="3" t="s">
        <v>1683</v>
      </c>
      <c r="H44" s="3"/>
      <c r="I44" s="10" t="s">
        <v>1669</v>
      </c>
      <c r="J44" s="10">
        <v>132</v>
      </c>
      <c r="K44" s="11" t="s">
        <v>1670</v>
      </c>
      <c r="L44" s="3"/>
      <c r="M44" s="3"/>
      <c r="N44" s="8" t="s">
        <v>1327</v>
      </c>
      <c r="O44" s="3" t="s">
        <v>2463</v>
      </c>
      <c r="P44" s="3" t="s">
        <v>2464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2465</v>
      </c>
      <c r="P45" s="3" t="s">
        <v>2466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329</v>
      </c>
      <c r="B46" t="s">
        <v>330</v>
      </c>
      <c r="C46" t="s">
        <v>331</v>
      </c>
      <c r="D46" t="s">
        <v>837</v>
      </c>
      <c r="E46" t="s">
        <v>1814</v>
      </c>
      <c r="F46">
        <v>408</v>
      </c>
      <c r="G46" t="s">
        <v>1815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2467</v>
      </c>
      <c r="P46" s="3" t="s">
        <v>2468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332</v>
      </c>
      <c r="B47" t="s">
        <v>333</v>
      </c>
      <c r="C47" t="s">
        <v>334</v>
      </c>
      <c r="D47" t="s">
        <v>838</v>
      </c>
      <c r="E47" t="s">
        <v>1816</v>
      </c>
      <c r="F47">
        <v>410</v>
      </c>
      <c r="G47" t="s">
        <v>1817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2469</v>
      </c>
      <c r="P47" s="3" t="s">
        <v>2470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1684</v>
      </c>
      <c r="F48" s="3">
        <v>188</v>
      </c>
      <c r="G48" s="3" t="s">
        <v>1685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2471</v>
      </c>
      <c r="P48" s="3" t="s">
        <v>2472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1686</v>
      </c>
      <c r="F49" s="3">
        <v>952</v>
      </c>
      <c r="G49" s="3" t="s">
        <v>1687</v>
      </c>
      <c r="H49" s="3"/>
      <c r="I49" s="10" t="s">
        <v>1680</v>
      </c>
      <c r="J49" s="10">
        <v>12</v>
      </c>
      <c r="K49" s="11" t="s">
        <v>1681</v>
      </c>
      <c r="L49" s="3"/>
      <c r="M49" s="3"/>
      <c r="N49" s="8" t="s">
        <v>1303</v>
      </c>
      <c r="O49" s="3" t="s">
        <v>2473</v>
      </c>
      <c r="P49" s="3" t="s">
        <v>2474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2085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2475</v>
      </c>
      <c r="P50" s="3" t="s">
        <v>2476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1690</v>
      </c>
      <c r="F51" s="3">
        <v>931</v>
      </c>
      <c r="G51" s="3" t="s">
        <v>1691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2477</v>
      </c>
      <c r="P51" s="3" t="s">
        <v>2478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1698</v>
      </c>
      <c r="F52" s="3">
        <v>208</v>
      </c>
      <c r="G52" s="3" t="s">
        <v>1699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2532</v>
      </c>
      <c r="P52" s="3" t="s">
        <v>2533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2083</v>
      </c>
      <c r="B53" s="3" t="s">
        <v>92</v>
      </c>
      <c r="C53" s="3" t="s">
        <v>93</v>
      </c>
      <c r="D53" s="3" t="s">
        <v>754</v>
      </c>
      <c r="E53" s="3" t="s">
        <v>1654</v>
      </c>
      <c r="F53" s="3">
        <v>96</v>
      </c>
      <c r="G53" s="3" t="s">
        <v>1655</v>
      </c>
      <c r="H53" s="3"/>
      <c r="I53" s="10" t="s">
        <v>1688</v>
      </c>
      <c r="J53" s="10">
        <v>978</v>
      </c>
      <c r="K53" s="11" t="s">
        <v>1689</v>
      </c>
      <c r="L53" s="3"/>
      <c r="M53" s="3"/>
      <c r="N53" s="8" t="s">
        <v>1347</v>
      </c>
      <c r="O53" s="3" t="s">
        <v>2479</v>
      </c>
      <c r="P53" s="3" t="s">
        <v>2480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1700</v>
      </c>
      <c r="F54" s="3">
        <v>262</v>
      </c>
      <c r="G54" s="3" t="s">
        <v>1701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2481</v>
      </c>
      <c r="P54" s="3" t="s">
        <v>2482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1702</v>
      </c>
      <c r="F55" s="3">
        <v>951</v>
      </c>
      <c r="G55" s="3" t="s">
        <v>1703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2483</v>
      </c>
      <c r="P55" s="3" t="s">
        <v>2484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182</v>
      </c>
      <c r="B56" t="s">
        <v>183</v>
      </c>
      <c r="C56" t="s">
        <v>184</v>
      </c>
      <c r="D56" t="s">
        <v>786</v>
      </c>
      <c r="E56" t="s">
        <v>1708</v>
      </c>
      <c r="F56">
        <v>818</v>
      </c>
      <c r="G56" t="s">
        <v>1709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2485</v>
      </c>
      <c r="P56" s="3" t="s">
        <v>2486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660</v>
      </c>
      <c r="B57" t="s">
        <v>661</v>
      </c>
      <c r="C57" t="s">
        <v>662</v>
      </c>
      <c r="D57" t="s">
        <v>952</v>
      </c>
      <c r="E57" t="s">
        <v>2038</v>
      </c>
      <c r="F57">
        <v>784</v>
      </c>
      <c r="G57" t="s">
        <v>2039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2487</v>
      </c>
      <c r="P57" s="3" t="s">
        <v>2488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179</v>
      </c>
      <c r="B58" t="s">
        <v>180</v>
      </c>
      <c r="C58" t="s">
        <v>181</v>
      </c>
      <c r="D58" t="s">
        <v>785</v>
      </c>
      <c r="E58" t="s">
        <v>1706</v>
      </c>
      <c r="F58">
        <v>840</v>
      </c>
      <c r="G58" t="s">
        <v>1707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2489</v>
      </c>
      <c r="P58" s="3" t="s">
        <v>2490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191</v>
      </c>
      <c r="B59" t="s">
        <v>192</v>
      </c>
      <c r="C59" t="s">
        <v>193</v>
      </c>
      <c r="D59" t="s">
        <v>789</v>
      </c>
      <c r="E59" t="s">
        <v>1714</v>
      </c>
      <c r="F59">
        <v>232</v>
      </c>
      <c r="G59" t="s">
        <v>1715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2491</v>
      </c>
      <c r="P59" s="3" t="s">
        <v>2492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590</v>
      </c>
      <c r="B60" t="s">
        <v>591</v>
      </c>
      <c r="C60" t="s">
        <v>592</v>
      </c>
      <c r="D60" t="s">
        <v>927</v>
      </c>
      <c r="E60" t="s">
        <v>1994</v>
      </c>
      <c r="F60">
        <v>978</v>
      </c>
      <c r="G60" t="s">
        <v>1995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2493</v>
      </c>
      <c r="P60" s="3" t="s">
        <v>2494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194</v>
      </c>
      <c r="B61" t="s">
        <v>195</v>
      </c>
      <c r="C61" t="s">
        <v>196</v>
      </c>
      <c r="D61" t="s">
        <v>790</v>
      </c>
      <c r="E61" t="s">
        <v>1718</v>
      </c>
      <c r="F61">
        <v>978</v>
      </c>
      <c r="G61" t="s">
        <v>1719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2495</v>
      </c>
      <c r="P61" s="3" t="s">
        <v>2496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2497</v>
      </c>
      <c r="P62" s="3" t="s">
        <v>2498</v>
      </c>
      <c r="Q62" s="3"/>
      <c r="R62" s="3"/>
      <c r="S62" s="3"/>
    </row>
    <row r="63" spans="1:29" ht="28" x14ac:dyDescent="0.3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1476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2499</v>
      </c>
      <c r="P63" s="3" t="s">
        <v>2500</v>
      </c>
      <c r="Q63" s="3"/>
      <c r="R63" s="3"/>
      <c r="S63" s="3"/>
    </row>
    <row r="64" spans="1:29" ht="28" x14ac:dyDescent="0.35">
      <c r="A64" t="s">
        <v>197</v>
      </c>
      <c r="B64" t="s">
        <v>198</v>
      </c>
      <c r="C64" t="s">
        <v>199</v>
      </c>
      <c r="D64" t="s">
        <v>791</v>
      </c>
      <c r="E64" t="s">
        <v>1720</v>
      </c>
      <c r="F64">
        <v>230</v>
      </c>
      <c r="G64" t="s">
        <v>1721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2501</v>
      </c>
      <c r="P64" s="3" t="s">
        <v>2502</v>
      </c>
      <c r="Q64" s="3"/>
      <c r="R64" s="3"/>
      <c r="S64" s="3"/>
    </row>
    <row r="65" spans="1:19" ht="28" x14ac:dyDescent="0.35">
      <c r="A65" t="s">
        <v>518</v>
      </c>
      <c r="B65" t="s">
        <v>519</v>
      </c>
      <c r="C65" t="s">
        <v>520</v>
      </c>
      <c r="D65" t="s">
        <v>902</v>
      </c>
      <c r="E65" t="s">
        <v>1947</v>
      </c>
      <c r="F65">
        <v>643</v>
      </c>
      <c r="G65" t="s">
        <v>1948</v>
      </c>
      <c r="I65" s="1" t="s">
        <v>1063</v>
      </c>
      <c r="J65" s="1">
        <v>344</v>
      </c>
      <c r="K65" s="2" t="s">
        <v>1781</v>
      </c>
      <c r="N65" s="8" t="s">
        <v>1304</v>
      </c>
      <c r="O65" s="3" t="s">
        <v>2503</v>
      </c>
      <c r="P65" s="3" t="s">
        <v>2504</v>
      </c>
      <c r="Q65" s="3"/>
      <c r="R65" s="3"/>
      <c r="S65" s="3"/>
    </row>
    <row r="66" spans="1:19" ht="42" x14ac:dyDescent="0.35">
      <c r="A66" t="s">
        <v>204</v>
      </c>
      <c r="B66" t="s">
        <v>205</v>
      </c>
      <c r="C66" t="s">
        <v>206</v>
      </c>
      <c r="D66" t="s">
        <v>794</v>
      </c>
      <c r="E66" t="s">
        <v>1726</v>
      </c>
      <c r="F66">
        <v>242</v>
      </c>
      <c r="G66" t="s">
        <v>1727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2505</v>
      </c>
      <c r="P66" s="3" t="s">
        <v>2506</v>
      </c>
      <c r="Q66" s="3"/>
      <c r="R66" s="3"/>
      <c r="S66" s="3"/>
    </row>
    <row r="67" spans="1:19" ht="28" x14ac:dyDescent="0.35">
      <c r="A67" t="s">
        <v>207</v>
      </c>
      <c r="B67" t="s">
        <v>208</v>
      </c>
      <c r="C67" t="s">
        <v>209</v>
      </c>
      <c r="D67" t="s">
        <v>795</v>
      </c>
      <c r="E67" t="s">
        <v>1728</v>
      </c>
      <c r="F67">
        <v>978</v>
      </c>
      <c r="G67" t="s">
        <v>1729</v>
      </c>
      <c r="I67" s="1" t="s">
        <v>1716</v>
      </c>
      <c r="J67" s="1">
        <v>191</v>
      </c>
      <c r="K67" s="2" t="s">
        <v>1717</v>
      </c>
      <c r="N67" s="8" t="s">
        <v>1289</v>
      </c>
      <c r="O67" s="3" t="s">
        <v>2507</v>
      </c>
      <c r="P67" s="3" t="s">
        <v>2508</v>
      </c>
      <c r="Q67" s="3"/>
      <c r="R67" s="3"/>
      <c r="S67" s="3"/>
    </row>
    <row r="68" spans="1:19" x14ac:dyDescent="0.35">
      <c r="A68" t="s">
        <v>210</v>
      </c>
      <c r="B68" t="s">
        <v>211</v>
      </c>
      <c r="C68" t="s">
        <v>212</v>
      </c>
      <c r="D68" t="s">
        <v>796</v>
      </c>
      <c r="E68" t="s">
        <v>1730</v>
      </c>
      <c r="F68">
        <v>978</v>
      </c>
      <c r="G68" t="s">
        <v>1731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2509</v>
      </c>
      <c r="P68" s="3" t="s">
        <v>2510</v>
      </c>
      <c r="Q68" s="3"/>
      <c r="R68" s="3"/>
      <c r="S68" s="3"/>
    </row>
    <row r="69" spans="1:19" x14ac:dyDescent="0.35">
      <c r="A69" t="s">
        <v>222</v>
      </c>
      <c r="B69" t="s">
        <v>223</v>
      </c>
      <c r="C69" t="s">
        <v>224</v>
      </c>
      <c r="D69" t="s">
        <v>800</v>
      </c>
      <c r="E69" t="s">
        <v>1738</v>
      </c>
      <c r="F69">
        <v>950</v>
      </c>
      <c r="G69" t="s">
        <v>1739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2511</v>
      </c>
      <c r="P69" s="3" t="s">
        <v>2512</v>
      </c>
      <c r="Q69" s="3"/>
      <c r="R69" s="3"/>
      <c r="S69" s="3"/>
    </row>
    <row r="70" spans="1:19" ht="28" x14ac:dyDescent="0.35">
      <c r="A70" t="s">
        <v>225</v>
      </c>
      <c r="B70" t="s">
        <v>226</v>
      </c>
      <c r="C70" t="s">
        <v>227</v>
      </c>
      <c r="D70" t="s">
        <v>801</v>
      </c>
      <c r="E70" t="s">
        <v>1740</v>
      </c>
      <c r="F70">
        <v>270</v>
      </c>
      <c r="G70" t="s">
        <v>1741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2513</v>
      </c>
      <c r="P70" s="3" t="s">
        <v>2514</v>
      </c>
      <c r="Q70" s="3"/>
      <c r="R70" s="3"/>
      <c r="S70" s="3"/>
    </row>
    <row r="71" spans="1:19" x14ac:dyDescent="0.35">
      <c r="A71" t="s">
        <v>228</v>
      </c>
      <c r="B71" t="s">
        <v>229</v>
      </c>
      <c r="C71" t="s">
        <v>230</v>
      </c>
      <c r="D71" t="s">
        <v>802</v>
      </c>
      <c r="E71" t="s">
        <v>1742</v>
      </c>
      <c r="F71">
        <v>981</v>
      </c>
      <c r="G71" t="s">
        <v>1743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2515</v>
      </c>
      <c r="P71" s="3" t="s">
        <v>2516</v>
      </c>
      <c r="Q71" s="3"/>
      <c r="R71" s="3"/>
      <c r="S71" s="3"/>
    </row>
    <row r="72" spans="1:19" ht="28" x14ac:dyDescent="0.3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2517</v>
      </c>
      <c r="P72" s="3" t="s">
        <v>2518</v>
      </c>
      <c r="Q72" s="3"/>
      <c r="R72" s="3"/>
      <c r="S72" s="3"/>
    </row>
    <row r="73" spans="1:19" x14ac:dyDescent="0.35">
      <c r="A73" t="s">
        <v>234</v>
      </c>
      <c r="B73" t="s">
        <v>235</v>
      </c>
      <c r="C73" t="s">
        <v>236</v>
      </c>
      <c r="D73" t="s">
        <v>804</v>
      </c>
      <c r="E73" t="s">
        <v>1746</v>
      </c>
      <c r="F73">
        <v>936</v>
      </c>
      <c r="G73" t="s">
        <v>1747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2519</v>
      </c>
      <c r="P73" s="3" t="s">
        <v>2520</v>
      </c>
      <c r="Q73" s="3"/>
      <c r="R73" s="3"/>
      <c r="S73" s="3"/>
    </row>
    <row r="74" spans="1:19" ht="42" x14ac:dyDescent="0.35">
      <c r="A74" t="s">
        <v>237</v>
      </c>
      <c r="B74" t="s">
        <v>238</v>
      </c>
      <c r="C74" t="s">
        <v>239</v>
      </c>
      <c r="D74" t="s">
        <v>805</v>
      </c>
      <c r="E74" t="s">
        <v>1750</v>
      </c>
      <c r="F74">
        <v>292</v>
      </c>
      <c r="G74" t="s">
        <v>1751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2537</v>
      </c>
      <c r="P74" s="3" t="s">
        <v>2538</v>
      </c>
      <c r="Q74" s="3"/>
      <c r="R74" s="3"/>
      <c r="S74" s="3"/>
    </row>
    <row r="75" spans="1:19" x14ac:dyDescent="0.35">
      <c r="A75" t="s">
        <v>240</v>
      </c>
      <c r="B75" t="s">
        <v>241</v>
      </c>
      <c r="C75" t="s">
        <v>242</v>
      </c>
      <c r="D75" t="s">
        <v>806</v>
      </c>
      <c r="E75" t="s">
        <v>1754</v>
      </c>
      <c r="F75">
        <v>978</v>
      </c>
      <c r="G75" t="s">
        <v>1755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5">
      <c r="A76" t="s">
        <v>246</v>
      </c>
      <c r="B76" t="s">
        <v>247</v>
      </c>
      <c r="C76" t="s">
        <v>248</v>
      </c>
      <c r="D76" t="s">
        <v>808</v>
      </c>
      <c r="E76" t="s">
        <v>1758</v>
      </c>
      <c r="F76">
        <v>951</v>
      </c>
      <c r="G76" t="s">
        <v>1759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5">
      <c r="A77" t="s">
        <v>243</v>
      </c>
      <c r="B77" t="s">
        <v>244</v>
      </c>
      <c r="C77" t="s">
        <v>245</v>
      </c>
      <c r="D77" t="s">
        <v>807</v>
      </c>
      <c r="E77" t="s">
        <v>1756</v>
      </c>
      <c r="F77">
        <v>208</v>
      </c>
      <c r="G77" t="s">
        <v>1757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5">
      <c r="A78" t="s">
        <v>249</v>
      </c>
      <c r="B78" t="s">
        <v>250</v>
      </c>
      <c r="C78" t="s">
        <v>251</v>
      </c>
      <c r="D78" t="s">
        <v>809</v>
      </c>
      <c r="E78" t="s">
        <v>1760</v>
      </c>
      <c r="F78">
        <v>978</v>
      </c>
      <c r="G78" t="s">
        <v>1761</v>
      </c>
      <c r="I78" s="1" t="s">
        <v>1076</v>
      </c>
      <c r="J78" s="1">
        <v>388</v>
      </c>
      <c r="K78" s="2" t="s">
        <v>1201</v>
      </c>
    </row>
    <row r="79" spans="1:19" x14ac:dyDescent="0.35">
      <c r="A79" t="s">
        <v>252</v>
      </c>
      <c r="B79" t="s">
        <v>253</v>
      </c>
      <c r="C79" t="s">
        <v>254</v>
      </c>
      <c r="D79" t="s">
        <v>810</v>
      </c>
      <c r="E79" t="s">
        <v>1764</v>
      </c>
      <c r="F79">
        <v>840</v>
      </c>
      <c r="G79" t="s">
        <v>1765</v>
      </c>
      <c r="I79" s="1" t="s">
        <v>1077</v>
      </c>
      <c r="J79" s="1">
        <v>400</v>
      </c>
      <c r="K79" s="2" t="s">
        <v>1202</v>
      </c>
    </row>
    <row r="80" spans="1:19" x14ac:dyDescent="0.35">
      <c r="A80" t="s">
        <v>255</v>
      </c>
      <c r="B80" t="s">
        <v>256</v>
      </c>
      <c r="C80" t="s">
        <v>257</v>
      </c>
      <c r="D80" t="s">
        <v>811</v>
      </c>
      <c r="E80" t="s">
        <v>1766</v>
      </c>
      <c r="F80">
        <v>320</v>
      </c>
      <c r="G80" t="s">
        <v>1767</v>
      </c>
      <c r="I80" s="1" t="s">
        <v>1078</v>
      </c>
      <c r="J80" s="1">
        <v>392</v>
      </c>
      <c r="K80" s="2" t="s">
        <v>1203</v>
      </c>
    </row>
    <row r="81" spans="1:11" x14ac:dyDescent="0.35">
      <c r="A81" t="s">
        <v>2086</v>
      </c>
      <c r="B81" t="s">
        <v>258</v>
      </c>
      <c r="C81" t="s">
        <v>259</v>
      </c>
      <c r="D81" t="s">
        <v>812</v>
      </c>
      <c r="E81" t="s">
        <v>1768</v>
      </c>
      <c r="F81">
        <v>0</v>
      </c>
      <c r="G81" t="s">
        <v>1769</v>
      </c>
      <c r="I81" s="1" t="s">
        <v>1079</v>
      </c>
      <c r="J81" s="1">
        <v>404</v>
      </c>
      <c r="K81" s="2" t="s">
        <v>1204</v>
      </c>
    </row>
    <row r="82" spans="1:11" x14ac:dyDescent="0.35">
      <c r="A82" t="s">
        <v>260</v>
      </c>
      <c r="B82" t="s">
        <v>261</v>
      </c>
      <c r="C82" t="s">
        <v>262</v>
      </c>
      <c r="D82" t="s">
        <v>813</v>
      </c>
      <c r="E82" t="s">
        <v>1770</v>
      </c>
      <c r="F82">
        <v>324</v>
      </c>
      <c r="G82" t="s">
        <v>1771</v>
      </c>
      <c r="I82" s="1" t="s">
        <v>1080</v>
      </c>
      <c r="J82" s="1">
        <v>417</v>
      </c>
      <c r="K82" s="2" t="s">
        <v>1205</v>
      </c>
    </row>
    <row r="83" spans="1:11" x14ac:dyDescent="0.35">
      <c r="A83" t="s">
        <v>188</v>
      </c>
      <c r="B83" t="s">
        <v>189</v>
      </c>
      <c r="C83" t="s">
        <v>190</v>
      </c>
      <c r="D83" t="s">
        <v>788</v>
      </c>
      <c r="E83" t="s">
        <v>1712</v>
      </c>
      <c r="F83">
        <v>950</v>
      </c>
      <c r="G83" t="s">
        <v>1713</v>
      </c>
      <c r="I83" s="1" t="s">
        <v>1748</v>
      </c>
      <c r="J83" s="1">
        <v>116</v>
      </c>
      <c r="K83" s="2" t="s">
        <v>1749</v>
      </c>
    </row>
    <row r="84" spans="1:11" x14ac:dyDescent="0.35">
      <c r="A84" t="s">
        <v>263</v>
      </c>
      <c r="B84" t="s">
        <v>264</v>
      </c>
      <c r="C84" t="s">
        <v>265</v>
      </c>
      <c r="D84" t="s">
        <v>814</v>
      </c>
      <c r="E84" t="s">
        <v>1772</v>
      </c>
      <c r="F84">
        <v>952</v>
      </c>
      <c r="G84" t="s">
        <v>1773</v>
      </c>
      <c r="I84" s="1" t="s">
        <v>1752</v>
      </c>
      <c r="J84" s="1">
        <v>174</v>
      </c>
      <c r="K84" s="2" t="s">
        <v>1753</v>
      </c>
    </row>
    <row r="85" spans="1:11" x14ac:dyDescent="0.35">
      <c r="A85" t="s">
        <v>266</v>
      </c>
      <c r="B85" t="s">
        <v>267</v>
      </c>
      <c r="C85" t="s">
        <v>268</v>
      </c>
      <c r="D85" t="s">
        <v>815</v>
      </c>
      <c r="E85" t="s">
        <v>1774</v>
      </c>
      <c r="F85">
        <v>328</v>
      </c>
      <c r="G85" t="s">
        <v>1775</v>
      </c>
      <c r="I85" s="1" t="s">
        <v>1083</v>
      </c>
      <c r="J85" s="1">
        <v>408</v>
      </c>
      <c r="K85" s="2" t="s">
        <v>1208</v>
      </c>
    </row>
    <row r="86" spans="1:11" x14ac:dyDescent="0.35">
      <c r="A86" t="s">
        <v>213</v>
      </c>
      <c r="B86" t="s">
        <v>214</v>
      </c>
      <c r="C86" t="s">
        <v>215</v>
      </c>
      <c r="D86" t="s">
        <v>797</v>
      </c>
      <c r="E86" t="s">
        <v>1732</v>
      </c>
      <c r="F86">
        <v>978</v>
      </c>
      <c r="G86" t="s">
        <v>1733</v>
      </c>
      <c r="I86" s="1" t="s">
        <v>1084</v>
      </c>
      <c r="J86" s="1">
        <v>410</v>
      </c>
      <c r="K86" s="2" t="s">
        <v>1209</v>
      </c>
    </row>
    <row r="87" spans="1:11" x14ac:dyDescent="0.35">
      <c r="A87" t="s">
        <v>269</v>
      </c>
      <c r="B87" t="s">
        <v>270</v>
      </c>
      <c r="C87" t="s">
        <v>271</v>
      </c>
      <c r="D87" t="s">
        <v>816</v>
      </c>
      <c r="E87" t="s">
        <v>1776</v>
      </c>
      <c r="F87">
        <v>332</v>
      </c>
      <c r="G87" t="s">
        <v>1777</v>
      </c>
      <c r="I87" s="1" t="s">
        <v>1085</v>
      </c>
      <c r="J87" s="1">
        <v>414</v>
      </c>
      <c r="K87" s="2" t="s">
        <v>2087</v>
      </c>
    </row>
    <row r="88" spans="1:11" x14ac:dyDescent="0.35">
      <c r="A88" t="s">
        <v>276</v>
      </c>
      <c r="B88" t="s">
        <v>277</v>
      </c>
      <c r="C88" t="s">
        <v>278</v>
      </c>
      <c r="D88" t="s">
        <v>819</v>
      </c>
      <c r="E88" t="s">
        <v>1778</v>
      </c>
      <c r="F88">
        <v>340</v>
      </c>
      <c r="G88" t="s">
        <v>1779</v>
      </c>
      <c r="I88" s="1" t="s">
        <v>1762</v>
      </c>
      <c r="J88" s="1">
        <v>136</v>
      </c>
      <c r="K88" s="2" t="s">
        <v>1763</v>
      </c>
    </row>
    <row r="89" spans="1:11" x14ac:dyDescent="0.35">
      <c r="A89" t="s">
        <v>703</v>
      </c>
      <c r="B89" t="s">
        <v>130</v>
      </c>
      <c r="C89" t="s">
        <v>131</v>
      </c>
      <c r="D89" t="s">
        <v>767</v>
      </c>
      <c r="E89" t="s">
        <v>1780</v>
      </c>
      <c r="F89">
        <v>344</v>
      </c>
      <c r="G89" t="s">
        <v>1781</v>
      </c>
      <c r="I89" s="1" t="s">
        <v>1087</v>
      </c>
      <c r="J89" s="1">
        <v>398</v>
      </c>
      <c r="K89" s="2" t="s">
        <v>1211</v>
      </c>
    </row>
    <row r="90" spans="1:11" x14ac:dyDescent="0.35">
      <c r="A90" t="s">
        <v>279</v>
      </c>
      <c r="B90" t="s">
        <v>280</v>
      </c>
      <c r="C90" t="s">
        <v>281</v>
      </c>
      <c r="D90" t="s">
        <v>820</v>
      </c>
      <c r="E90" t="s">
        <v>1782</v>
      </c>
      <c r="F90">
        <v>348</v>
      </c>
      <c r="G90" t="s">
        <v>1783</v>
      </c>
      <c r="I90" s="1" t="s">
        <v>1088</v>
      </c>
      <c r="J90" s="1">
        <v>418</v>
      </c>
      <c r="K90" s="2" t="s">
        <v>1212</v>
      </c>
    </row>
    <row r="91" spans="1:11" x14ac:dyDescent="0.35">
      <c r="A91" t="s">
        <v>299</v>
      </c>
      <c r="B91" t="s">
        <v>300</v>
      </c>
      <c r="C91" t="s">
        <v>301</v>
      </c>
      <c r="D91" t="s">
        <v>827</v>
      </c>
      <c r="E91" t="s">
        <v>1796</v>
      </c>
      <c r="F91">
        <v>0</v>
      </c>
      <c r="G91" t="s">
        <v>1797</v>
      </c>
      <c r="I91" s="1" t="s">
        <v>1089</v>
      </c>
      <c r="J91" s="1">
        <v>422</v>
      </c>
      <c r="K91" s="2" t="s">
        <v>1213</v>
      </c>
    </row>
    <row r="92" spans="1:11" x14ac:dyDescent="0.3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1676</v>
      </c>
      <c r="F92" s="3">
        <v>36</v>
      </c>
      <c r="G92" s="3" t="s">
        <v>1677</v>
      </c>
      <c r="I92" s="1" t="s">
        <v>1090</v>
      </c>
      <c r="J92" s="1">
        <v>144</v>
      </c>
      <c r="K92" s="2" t="s">
        <v>1214</v>
      </c>
    </row>
    <row r="93" spans="1:11" x14ac:dyDescent="0.35">
      <c r="A93" t="s">
        <v>2078</v>
      </c>
      <c r="B93" t="s">
        <v>202</v>
      </c>
      <c r="C93" t="s">
        <v>203</v>
      </c>
      <c r="D93" t="s">
        <v>793</v>
      </c>
      <c r="E93" t="s">
        <v>1724</v>
      </c>
      <c r="F93">
        <v>208</v>
      </c>
      <c r="G93" t="s">
        <v>1725</v>
      </c>
      <c r="I93" s="1" t="s">
        <v>1091</v>
      </c>
      <c r="J93" s="1">
        <v>430</v>
      </c>
      <c r="K93" s="2" t="s">
        <v>1215</v>
      </c>
    </row>
    <row r="94" spans="1:11" x14ac:dyDescent="0.3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1678</v>
      </c>
      <c r="F95" s="3">
        <v>36</v>
      </c>
      <c r="G95" s="3" t="s">
        <v>1679</v>
      </c>
      <c r="I95" s="1" t="s">
        <v>1094</v>
      </c>
      <c r="J95" s="1">
        <v>434</v>
      </c>
      <c r="K95" s="2" t="s">
        <v>1216</v>
      </c>
    </row>
    <row r="96" spans="1:11" x14ac:dyDescent="0.35">
      <c r="A96" t="s">
        <v>465</v>
      </c>
      <c r="B96" t="s">
        <v>466</v>
      </c>
      <c r="C96" t="s">
        <v>467</v>
      </c>
      <c r="D96" t="s">
        <v>884</v>
      </c>
      <c r="E96" t="s">
        <v>1913</v>
      </c>
      <c r="F96">
        <v>840</v>
      </c>
      <c r="G96" t="s">
        <v>1914</v>
      </c>
      <c r="I96" s="1" t="s">
        <v>1095</v>
      </c>
      <c r="J96" s="1">
        <v>504</v>
      </c>
      <c r="K96" s="2" t="s">
        <v>1217</v>
      </c>
    </row>
    <row r="97" spans="1:11" x14ac:dyDescent="0.35">
      <c r="A97" t="s">
        <v>386</v>
      </c>
      <c r="B97" t="s">
        <v>387</v>
      </c>
      <c r="C97" t="s">
        <v>388</v>
      </c>
      <c r="D97" t="s">
        <v>857</v>
      </c>
      <c r="E97" t="s">
        <v>1858</v>
      </c>
      <c r="F97">
        <v>840</v>
      </c>
      <c r="G97" t="s">
        <v>1859</v>
      </c>
      <c r="I97" s="1" t="s">
        <v>1096</v>
      </c>
      <c r="J97" s="1">
        <v>498</v>
      </c>
      <c r="K97" s="2" t="s">
        <v>1218</v>
      </c>
    </row>
    <row r="98" spans="1:11" x14ac:dyDescent="0.3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5">
      <c r="A100" t="s">
        <v>575</v>
      </c>
      <c r="B100" t="s">
        <v>576</v>
      </c>
      <c r="C100" t="s">
        <v>577</v>
      </c>
      <c r="D100" t="s">
        <v>922</v>
      </c>
      <c r="E100" t="s">
        <v>1986</v>
      </c>
      <c r="F100">
        <v>90</v>
      </c>
      <c r="G100" t="s">
        <v>1987</v>
      </c>
      <c r="I100" s="1" t="s">
        <v>1099</v>
      </c>
      <c r="J100" s="1">
        <v>104</v>
      </c>
      <c r="K100" s="2" t="s">
        <v>1220</v>
      </c>
    </row>
    <row r="101" spans="1:11" x14ac:dyDescent="0.3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5">
      <c r="A102" t="s">
        <v>648</v>
      </c>
      <c r="B102" t="s">
        <v>649</v>
      </c>
      <c r="C102" t="s">
        <v>650</v>
      </c>
      <c r="D102" t="s">
        <v>948</v>
      </c>
      <c r="E102" t="s">
        <v>2030</v>
      </c>
      <c r="F102">
        <v>840</v>
      </c>
      <c r="G102" t="s">
        <v>2031</v>
      </c>
      <c r="I102" s="1" t="s">
        <v>1101</v>
      </c>
      <c r="J102" s="1">
        <v>446</v>
      </c>
      <c r="K102" s="2" t="s">
        <v>1272</v>
      </c>
    </row>
    <row r="103" spans="1:11" x14ac:dyDescent="0.3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1650</v>
      </c>
      <c r="F103" s="3">
        <v>840</v>
      </c>
      <c r="G103" s="3" t="s">
        <v>1651</v>
      </c>
      <c r="I103" s="1" t="s">
        <v>1222</v>
      </c>
      <c r="J103" s="1">
        <v>478</v>
      </c>
      <c r="K103" s="2" t="s">
        <v>1223</v>
      </c>
    </row>
    <row r="104" spans="1:11" x14ac:dyDescent="0.35">
      <c r="A104" t="s">
        <v>683</v>
      </c>
      <c r="B104" t="s">
        <v>684</v>
      </c>
      <c r="C104" t="s">
        <v>685</v>
      </c>
      <c r="D104" t="s">
        <v>960</v>
      </c>
      <c r="E104" t="s">
        <v>2054</v>
      </c>
      <c r="F104">
        <v>840</v>
      </c>
      <c r="G104" t="s">
        <v>2055</v>
      </c>
      <c r="I104" s="1" t="s">
        <v>1102</v>
      </c>
      <c r="J104" s="1">
        <v>480</v>
      </c>
      <c r="K104" s="2" t="s">
        <v>1224</v>
      </c>
    </row>
    <row r="105" spans="1:11" x14ac:dyDescent="0.3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5">
      <c r="A106" s="3" t="s">
        <v>2081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5">
      <c r="A107" t="s">
        <v>285</v>
      </c>
      <c r="B107" t="s">
        <v>286</v>
      </c>
      <c r="C107" t="s">
        <v>287</v>
      </c>
      <c r="D107" t="s">
        <v>822</v>
      </c>
      <c r="E107" t="s">
        <v>1786</v>
      </c>
      <c r="F107">
        <v>356</v>
      </c>
      <c r="G107" t="s">
        <v>1787</v>
      </c>
      <c r="I107" s="1" t="s">
        <v>1106</v>
      </c>
      <c r="J107" s="1">
        <v>484</v>
      </c>
      <c r="K107" s="2" t="s">
        <v>1226</v>
      </c>
    </row>
    <row r="108" spans="1:11" x14ac:dyDescent="0.35">
      <c r="A108" t="s">
        <v>288</v>
      </c>
      <c r="B108" t="s">
        <v>289</v>
      </c>
      <c r="C108" t="s">
        <v>290</v>
      </c>
      <c r="D108" t="s">
        <v>823</v>
      </c>
      <c r="E108" t="s">
        <v>1788</v>
      </c>
      <c r="F108">
        <v>360</v>
      </c>
      <c r="G108" t="s">
        <v>1789</v>
      </c>
      <c r="I108" s="1" t="s">
        <v>1107</v>
      </c>
      <c r="J108" s="1">
        <v>458</v>
      </c>
      <c r="K108" s="2" t="s">
        <v>1227</v>
      </c>
    </row>
    <row r="109" spans="1:11" x14ac:dyDescent="0.35">
      <c r="A109" t="s">
        <v>293</v>
      </c>
      <c r="B109" t="s">
        <v>294</v>
      </c>
      <c r="C109" t="s">
        <v>295</v>
      </c>
      <c r="D109" t="s">
        <v>825</v>
      </c>
      <c r="E109" t="s">
        <v>1792</v>
      </c>
      <c r="F109">
        <v>368</v>
      </c>
      <c r="G109" t="s">
        <v>1793</v>
      </c>
      <c r="I109" s="1" t="s">
        <v>1108</v>
      </c>
      <c r="J109" s="1">
        <v>943</v>
      </c>
      <c r="K109" s="2" t="s">
        <v>1228</v>
      </c>
    </row>
    <row r="110" spans="1:11" x14ac:dyDescent="0.35">
      <c r="A110" t="s">
        <v>712</v>
      </c>
      <c r="B110" t="s">
        <v>291</v>
      </c>
      <c r="C110" t="s">
        <v>292</v>
      </c>
      <c r="D110" t="s">
        <v>824</v>
      </c>
      <c r="E110" t="s">
        <v>1790</v>
      </c>
      <c r="F110">
        <v>364</v>
      </c>
      <c r="G110" t="s">
        <v>1791</v>
      </c>
      <c r="I110" s="1" t="s">
        <v>1109</v>
      </c>
      <c r="J110" s="1">
        <v>516</v>
      </c>
      <c r="K110" s="2" t="s">
        <v>1229</v>
      </c>
    </row>
    <row r="111" spans="1:11" x14ac:dyDescent="0.35">
      <c r="A111" t="s">
        <v>296</v>
      </c>
      <c r="B111" t="s">
        <v>297</v>
      </c>
      <c r="C111" t="s">
        <v>298</v>
      </c>
      <c r="D111" t="s">
        <v>826</v>
      </c>
      <c r="E111" t="s">
        <v>1794</v>
      </c>
      <c r="F111">
        <v>978</v>
      </c>
      <c r="G111" t="s">
        <v>1795</v>
      </c>
      <c r="I111" s="1" t="s">
        <v>1110</v>
      </c>
      <c r="J111" s="1">
        <v>566</v>
      </c>
      <c r="K111" s="2" t="s">
        <v>1230</v>
      </c>
    </row>
    <row r="112" spans="1:11" x14ac:dyDescent="0.35">
      <c r="A112" t="s">
        <v>282</v>
      </c>
      <c r="B112" t="s">
        <v>283</v>
      </c>
      <c r="C112" t="s">
        <v>284</v>
      </c>
      <c r="D112" t="s">
        <v>821</v>
      </c>
      <c r="E112" t="s">
        <v>1784</v>
      </c>
      <c r="F112">
        <v>352</v>
      </c>
      <c r="G112" t="s">
        <v>1785</v>
      </c>
      <c r="I112" s="1" t="s">
        <v>1111</v>
      </c>
      <c r="J112" s="1">
        <v>558</v>
      </c>
      <c r="K112" s="2" t="s">
        <v>1231</v>
      </c>
    </row>
    <row r="113" spans="1:11" x14ac:dyDescent="0.35">
      <c r="A113" t="s">
        <v>302</v>
      </c>
      <c r="B113" t="s">
        <v>303</v>
      </c>
      <c r="C113" t="s">
        <v>304</v>
      </c>
      <c r="D113" t="s">
        <v>828</v>
      </c>
      <c r="E113" t="s">
        <v>1798</v>
      </c>
      <c r="F113">
        <v>376</v>
      </c>
      <c r="G113" t="s">
        <v>1799</v>
      </c>
      <c r="I113" s="1" t="s">
        <v>1112</v>
      </c>
      <c r="J113" s="1">
        <v>578</v>
      </c>
      <c r="K113" s="2" t="s">
        <v>1232</v>
      </c>
    </row>
    <row r="114" spans="1:11" x14ac:dyDescent="0.35">
      <c r="A114" t="s">
        <v>305</v>
      </c>
      <c r="B114" t="s">
        <v>306</v>
      </c>
      <c r="C114" t="s">
        <v>307</v>
      </c>
      <c r="D114" t="s">
        <v>829</v>
      </c>
      <c r="E114" t="s">
        <v>1800</v>
      </c>
      <c r="F114">
        <v>978</v>
      </c>
      <c r="G114" t="s">
        <v>1801</v>
      </c>
      <c r="I114" s="1" t="s">
        <v>1113</v>
      </c>
      <c r="J114" s="1">
        <v>524</v>
      </c>
      <c r="K114" s="2" t="s">
        <v>1233</v>
      </c>
    </row>
    <row r="115" spans="1:11" x14ac:dyDescent="0.35">
      <c r="A115" t="s">
        <v>308</v>
      </c>
      <c r="B115" t="s">
        <v>309</v>
      </c>
      <c r="C115" t="s">
        <v>310</v>
      </c>
      <c r="D115" t="s">
        <v>830</v>
      </c>
      <c r="E115" t="s">
        <v>1802</v>
      </c>
      <c r="F115">
        <v>388</v>
      </c>
      <c r="G115" t="s">
        <v>1803</v>
      </c>
      <c r="I115" s="1" t="s">
        <v>1114</v>
      </c>
      <c r="J115" s="1">
        <v>554</v>
      </c>
      <c r="K115" s="2" t="s">
        <v>1234</v>
      </c>
    </row>
    <row r="116" spans="1:11" x14ac:dyDescent="0.35">
      <c r="A116" t="s">
        <v>311</v>
      </c>
      <c r="B116" t="s">
        <v>312</v>
      </c>
      <c r="C116" t="s">
        <v>313</v>
      </c>
      <c r="D116" t="s">
        <v>831</v>
      </c>
      <c r="E116" t="s">
        <v>1804</v>
      </c>
      <c r="F116">
        <v>392</v>
      </c>
      <c r="G116" t="s">
        <v>1805</v>
      </c>
      <c r="I116" s="1" t="s">
        <v>1115</v>
      </c>
      <c r="J116" s="1">
        <v>512</v>
      </c>
      <c r="K116" s="2" t="s">
        <v>1235</v>
      </c>
    </row>
    <row r="117" spans="1:11" x14ac:dyDescent="0.35">
      <c r="A117" t="s">
        <v>314</v>
      </c>
      <c r="B117" t="s">
        <v>315</v>
      </c>
      <c r="C117" t="s">
        <v>316</v>
      </c>
      <c r="D117" t="s">
        <v>832</v>
      </c>
      <c r="E117" t="s">
        <v>1806</v>
      </c>
      <c r="F117">
        <v>0</v>
      </c>
      <c r="G117" t="s">
        <v>1807</v>
      </c>
      <c r="I117" s="1" t="s">
        <v>1116</v>
      </c>
      <c r="J117" s="1">
        <v>590</v>
      </c>
      <c r="K117" s="2" t="s">
        <v>2074</v>
      </c>
    </row>
    <row r="118" spans="1:11" x14ac:dyDescent="0.35">
      <c r="A118" t="s">
        <v>317</v>
      </c>
      <c r="B118" t="s">
        <v>318</v>
      </c>
      <c r="C118" t="s">
        <v>319</v>
      </c>
      <c r="D118" t="s">
        <v>833</v>
      </c>
      <c r="E118" t="s">
        <v>1808</v>
      </c>
      <c r="F118">
        <v>400</v>
      </c>
      <c r="G118" t="s">
        <v>1809</v>
      </c>
      <c r="I118" s="1" t="s">
        <v>1117</v>
      </c>
      <c r="J118" s="1">
        <v>604</v>
      </c>
      <c r="K118" s="2" t="s">
        <v>1118</v>
      </c>
    </row>
    <row r="119" spans="1:11" x14ac:dyDescent="0.35">
      <c r="A119" t="s">
        <v>320</v>
      </c>
      <c r="B119" t="s">
        <v>321</v>
      </c>
      <c r="C119" t="s">
        <v>322</v>
      </c>
      <c r="D119" t="s">
        <v>834</v>
      </c>
      <c r="E119" t="s">
        <v>1810</v>
      </c>
      <c r="F119">
        <v>398</v>
      </c>
      <c r="G119" t="s">
        <v>1811</v>
      </c>
      <c r="I119" s="1" t="s">
        <v>1119</v>
      </c>
      <c r="J119" s="1">
        <v>598</v>
      </c>
      <c r="K119" s="2" t="s">
        <v>2079</v>
      </c>
    </row>
    <row r="120" spans="1:11" x14ac:dyDescent="0.35">
      <c r="A120" t="s">
        <v>323</v>
      </c>
      <c r="B120" t="s">
        <v>324</v>
      </c>
      <c r="C120" t="s">
        <v>325</v>
      </c>
      <c r="D120" t="s">
        <v>835</v>
      </c>
      <c r="E120" t="s">
        <v>1812</v>
      </c>
      <c r="F120">
        <v>404</v>
      </c>
      <c r="G120" t="s">
        <v>1813</v>
      </c>
      <c r="I120" s="1" t="s">
        <v>1120</v>
      </c>
      <c r="J120" s="1">
        <v>608</v>
      </c>
      <c r="K120" s="2" t="s">
        <v>1236</v>
      </c>
    </row>
    <row r="121" spans="1:11" x14ac:dyDescent="0.3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5">
      <c r="A122" t="s">
        <v>1273</v>
      </c>
      <c r="B122" t="s">
        <v>1274</v>
      </c>
      <c r="C122" t="s">
        <v>1275</v>
      </c>
      <c r="D122" t="s">
        <v>1179</v>
      </c>
      <c r="E122" t="s">
        <v>1818</v>
      </c>
      <c r="F122">
        <v>978</v>
      </c>
      <c r="G122" t="s">
        <v>1819</v>
      </c>
      <c r="I122" s="1" t="s">
        <v>1122</v>
      </c>
      <c r="J122" s="1">
        <v>985</v>
      </c>
      <c r="K122" s="2" t="s">
        <v>1238</v>
      </c>
    </row>
    <row r="123" spans="1:11" x14ac:dyDescent="0.35">
      <c r="A123" t="s">
        <v>2090</v>
      </c>
      <c r="B123" t="s">
        <v>335</v>
      </c>
      <c r="C123" t="s">
        <v>336</v>
      </c>
      <c r="D123" t="s">
        <v>839</v>
      </c>
      <c r="E123" t="s">
        <v>1820</v>
      </c>
      <c r="F123">
        <v>414</v>
      </c>
      <c r="G123" t="s">
        <v>2087</v>
      </c>
      <c r="I123" s="1" t="s">
        <v>1123</v>
      </c>
      <c r="J123" s="1">
        <v>600</v>
      </c>
      <c r="K123" s="2" t="s">
        <v>1124</v>
      </c>
    </row>
    <row r="124" spans="1:11" x14ac:dyDescent="0.35">
      <c r="A124" t="s">
        <v>348</v>
      </c>
      <c r="B124" t="s">
        <v>349</v>
      </c>
      <c r="C124" t="s">
        <v>350</v>
      </c>
      <c r="D124" t="s">
        <v>844</v>
      </c>
      <c r="E124" t="s">
        <v>1829</v>
      </c>
      <c r="F124">
        <v>426</v>
      </c>
      <c r="G124" t="s">
        <v>1830</v>
      </c>
      <c r="I124" s="1" t="s">
        <v>1125</v>
      </c>
      <c r="J124" s="1">
        <v>634</v>
      </c>
      <c r="K124" s="2" t="s">
        <v>2088</v>
      </c>
    </row>
    <row r="125" spans="1:11" x14ac:dyDescent="0.35">
      <c r="A125" t="s">
        <v>342</v>
      </c>
      <c r="B125" t="s">
        <v>343</v>
      </c>
      <c r="C125" t="s">
        <v>344</v>
      </c>
      <c r="D125" t="s">
        <v>842</v>
      </c>
      <c r="E125" t="s">
        <v>1825</v>
      </c>
      <c r="F125">
        <v>978</v>
      </c>
      <c r="G125" t="s">
        <v>1826</v>
      </c>
      <c r="I125" s="1" t="s">
        <v>1126</v>
      </c>
      <c r="J125" s="1">
        <v>946</v>
      </c>
      <c r="K125" s="2" t="s">
        <v>1239</v>
      </c>
    </row>
    <row r="126" spans="1:11" x14ac:dyDescent="0.35">
      <c r="A126" t="s">
        <v>345</v>
      </c>
      <c r="B126" t="s">
        <v>346</v>
      </c>
      <c r="C126" t="s">
        <v>347</v>
      </c>
      <c r="D126" t="s">
        <v>843</v>
      </c>
      <c r="E126" t="s">
        <v>1827</v>
      </c>
      <c r="F126">
        <v>422</v>
      </c>
      <c r="G126" t="s">
        <v>1828</v>
      </c>
      <c r="I126" s="1" t="s">
        <v>1127</v>
      </c>
      <c r="J126" s="1">
        <v>941</v>
      </c>
      <c r="K126" s="2" t="s">
        <v>1240</v>
      </c>
    </row>
    <row r="127" spans="1:11" x14ac:dyDescent="0.35">
      <c r="A127" t="s">
        <v>351</v>
      </c>
      <c r="B127" t="s">
        <v>352</v>
      </c>
      <c r="C127" t="s">
        <v>353</v>
      </c>
      <c r="D127" t="s">
        <v>845</v>
      </c>
      <c r="E127" t="s">
        <v>1831</v>
      </c>
      <c r="F127">
        <v>430</v>
      </c>
      <c r="G127" t="s">
        <v>1832</v>
      </c>
      <c r="I127" s="1" t="s">
        <v>1128</v>
      </c>
      <c r="J127" s="1">
        <v>643</v>
      </c>
      <c r="K127" s="2" t="s">
        <v>1241</v>
      </c>
    </row>
    <row r="128" spans="1:11" x14ac:dyDescent="0.35">
      <c r="A128" t="s">
        <v>354</v>
      </c>
      <c r="B128" t="s">
        <v>355</v>
      </c>
      <c r="C128" t="s">
        <v>356</v>
      </c>
      <c r="D128" t="s">
        <v>846</v>
      </c>
      <c r="E128" t="s">
        <v>1833</v>
      </c>
      <c r="F128">
        <v>434</v>
      </c>
      <c r="G128" t="s">
        <v>1834</v>
      </c>
      <c r="I128" s="1" t="s">
        <v>1129</v>
      </c>
      <c r="J128" s="1">
        <v>646</v>
      </c>
      <c r="K128" s="2" t="s">
        <v>1242</v>
      </c>
    </row>
    <row r="129" spans="1:11" x14ac:dyDescent="0.35">
      <c r="A129" t="s">
        <v>357</v>
      </c>
      <c r="B129" t="s">
        <v>358</v>
      </c>
      <c r="C129" t="s">
        <v>359</v>
      </c>
      <c r="D129" t="s">
        <v>847</v>
      </c>
      <c r="E129" t="s">
        <v>1835</v>
      </c>
      <c r="F129">
        <v>756</v>
      </c>
      <c r="G129" t="s">
        <v>1836</v>
      </c>
      <c r="I129" s="1" t="s">
        <v>1130</v>
      </c>
      <c r="J129" s="1">
        <v>682</v>
      </c>
      <c r="K129" s="2" t="s">
        <v>1243</v>
      </c>
    </row>
    <row r="130" spans="1:11" x14ac:dyDescent="0.35">
      <c r="A130" t="s">
        <v>360</v>
      </c>
      <c r="B130" t="s">
        <v>361</v>
      </c>
      <c r="C130" t="s">
        <v>362</v>
      </c>
      <c r="D130" t="s">
        <v>848</v>
      </c>
      <c r="E130" t="s">
        <v>1837</v>
      </c>
      <c r="F130">
        <v>978</v>
      </c>
      <c r="G130" t="s">
        <v>1838</v>
      </c>
      <c r="I130" s="1" t="s">
        <v>1131</v>
      </c>
      <c r="J130" s="1">
        <v>90</v>
      </c>
      <c r="K130" s="2" t="s">
        <v>1244</v>
      </c>
    </row>
    <row r="131" spans="1:11" x14ac:dyDescent="0.35">
      <c r="A131" t="s">
        <v>363</v>
      </c>
      <c r="B131" t="s">
        <v>364</v>
      </c>
      <c r="C131" t="s">
        <v>365</v>
      </c>
      <c r="D131" t="s">
        <v>849</v>
      </c>
      <c r="E131" t="s">
        <v>1839</v>
      </c>
      <c r="F131">
        <v>978</v>
      </c>
      <c r="G131" t="s">
        <v>1840</v>
      </c>
      <c r="I131" s="1" t="s">
        <v>1132</v>
      </c>
      <c r="J131" s="1">
        <v>690</v>
      </c>
      <c r="K131" s="2" t="s">
        <v>1245</v>
      </c>
    </row>
    <row r="132" spans="1:11" x14ac:dyDescent="0.35">
      <c r="A132" t="s">
        <v>704</v>
      </c>
      <c r="B132" t="s">
        <v>132</v>
      </c>
      <c r="C132" t="s">
        <v>133</v>
      </c>
      <c r="D132" t="s">
        <v>768</v>
      </c>
      <c r="E132" t="s">
        <v>1841</v>
      </c>
      <c r="F132">
        <v>446</v>
      </c>
      <c r="G132" t="s">
        <v>1842</v>
      </c>
      <c r="I132" s="1" t="s">
        <v>1133</v>
      </c>
      <c r="J132" s="1">
        <v>938</v>
      </c>
      <c r="K132" s="2" t="s">
        <v>1246</v>
      </c>
    </row>
    <row r="133" spans="1:11" x14ac:dyDescent="0.35">
      <c r="A133" t="s">
        <v>714</v>
      </c>
      <c r="B133" t="s">
        <v>366</v>
      </c>
      <c r="C133" t="s">
        <v>1843</v>
      </c>
      <c r="D133" t="s">
        <v>850</v>
      </c>
      <c r="E133" t="s">
        <v>1844</v>
      </c>
      <c r="F133">
        <v>807</v>
      </c>
      <c r="G133" t="s">
        <v>1845</v>
      </c>
      <c r="I133" s="1" t="s">
        <v>1134</v>
      </c>
      <c r="J133" s="1">
        <v>752</v>
      </c>
      <c r="K133" s="2" t="s">
        <v>1247</v>
      </c>
    </row>
    <row r="134" spans="1:11" x14ac:dyDescent="0.35">
      <c r="A134" t="s">
        <v>368</v>
      </c>
      <c r="B134" t="s">
        <v>369</v>
      </c>
      <c r="C134" t="s">
        <v>370</v>
      </c>
      <c r="D134" t="s">
        <v>851</v>
      </c>
      <c r="E134" t="s">
        <v>1846</v>
      </c>
      <c r="F134">
        <v>969</v>
      </c>
      <c r="G134" t="s">
        <v>1847</v>
      </c>
      <c r="I134" s="1" t="s">
        <v>1135</v>
      </c>
      <c r="J134" s="1">
        <v>702</v>
      </c>
      <c r="K134" s="2" t="s">
        <v>1248</v>
      </c>
    </row>
    <row r="135" spans="1:11" x14ac:dyDescent="0.35">
      <c r="A135" t="s">
        <v>374</v>
      </c>
      <c r="B135" t="s">
        <v>375</v>
      </c>
      <c r="C135" t="s">
        <v>376</v>
      </c>
      <c r="D135" t="s">
        <v>853</v>
      </c>
      <c r="E135" t="s">
        <v>1850</v>
      </c>
      <c r="F135">
        <v>458</v>
      </c>
      <c r="G135" t="s">
        <v>1851</v>
      </c>
      <c r="I135" s="1" t="s">
        <v>1136</v>
      </c>
      <c r="J135" s="1">
        <v>654</v>
      </c>
      <c r="K135" s="2" t="s">
        <v>1249</v>
      </c>
    </row>
    <row r="136" spans="1:11" x14ac:dyDescent="0.35">
      <c r="A136" t="s">
        <v>371</v>
      </c>
      <c r="B136" t="s">
        <v>372</v>
      </c>
      <c r="C136" t="s">
        <v>373</v>
      </c>
      <c r="D136" t="s">
        <v>852</v>
      </c>
      <c r="E136" t="s">
        <v>1848</v>
      </c>
      <c r="F136">
        <v>454</v>
      </c>
      <c r="G136" t="s">
        <v>1849</v>
      </c>
      <c r="I136" s="1" t="s">
        <v>1137</v>
      </c>
      <c r="J136" s="1">
        <v>694</v>
      </c>
      <c r="K136" s="2" t="s">
        <v>1138</v>
      </c>
    </row>
    <row r="137" spans="1:11" x14ac:dyDescent="0.35">
      <c r="A137" t="s">
        <v>377</v>
      </c>
      <c r="B137" t="s">
        <v>378</v>
      </c>
      <c r="C137" t="s">
        <v>379</v>
      </c>
      <c r="D137" t="s">
        <v>854</v>
      </c>
      <c r="E137" t="s">
        <v>1852</v>
      </c>
      <c r="F137">
        <v>462</v>
      </c>
      <c r="G137" t="s">
        <v>1853</v>
      </c>
      <c r="I137" s="1" t="s">
        <v>1139</v>
      </c>
      <c r="J137" s="1">
        <v>706</v>
      </c>
      <c r="K137" s="2" t="s">
        <v>1989</v>
      </c>
    </row>
    <row r="138" spans="1:11" x14ac:dyDescent="0.35">
      <c r="A138" t="s">
        <v>380</v>
      </c>
      <c r="B138" t="s">
        <v>381</v>
      </c>
      <c r="C138" t="s">
        <v>382</v>
      </c>
      <c r="D138" t="s">
        <v>855</v>
      </c>
      <c r="E138" t="s">
        <v>1854</v>
      </c>
      <c r="F138">
        <v>952</v>
      </c>
      <c r="G138" t="s">
        <v>1855</v>
      </c>
      <c r="I138" s="1" t="s">
        <v>1140</v>
      </c>
      <c r="J138" s="1">
        <v>968</v>
      </c>
      <c r="K138" s="2" t="s">
        <v>1141</v>
      </c>
    </row>
    <row r="139" spans="1:11" x14ac:dyDescent="0.35">
      <c r="A139" t="s">
        <v>710</v>
      </c>
      <c r="B139" t="s">
        <v>200</v>
      </c>
      <c r="C139" t="s">
        <v>201</v>
      </c>
      <c r="D139" t="s">
        <v>792</v>
      </c>
      <c r="E139" t="s">
        <v>1722</v>
      </c>
      <c r="F139">
        <v>238</v>
      </c>
      <c r="G139" t="s">
        <v>1723</v>
      </c>
      <c r="I139" s="1" t="s">
        <v>1142</v>
      </c>
      <c r="J139" s="1">
        <v>728</v>
      </c>
      <c r="K139" s="2" t="s">
        <v>1250</v>
      </c>
    </row>
    <row r="140" spans="1:11" x14ac:dyDescent="0.35">
      <c r="A140" t="s">
        <v>383</v>
      </c>
      <c r="B140" t="s">
        <v>384</v>
      </c>
      <c r="C140" t="s">
        <v>385</v>
      </c>
      <c r="D140" t="s">
        <v>856</v>
      </c>
      <c r="E140" t="s">
        <v>1856</v>
      </c>
      <c r="F140">
        <v>978</v>
      </c>
      <c r="G140" t="s">
        <v>1857</v>
      </c>
      <c r="I140" s="1" t="s">
        <v>1251</v>
      </c>
      <c r="J140" s="1">
        <v>678</v>
      </c>
      <c r="K140" s="2" t="s">
        <v>1252</v>
      </c>
    </row>
    <row r="141" spans="1:11" x14ac:dyDescent="0.35">
      <c r="A141" t="s">
        <v>420</v>
      </c>
      <c r="B141" t="s">
        <v>421</v>
      </c>
      <c r="C141" t="s">
        <v>422</v>
      </c>
      <c r="D141" t="s">
        <v>869</v>
      </c>
      <c r="E141" t="s">
        <v>1884</v>
      </c>
      <c r="F141">
        <v>504</v>
      </c>
      <c r="G141" t="s">
        <v>1885</v>
      </c>
      <c r="I141" s="1" t="s">
        <v>1143</v>
      </c>
      <c r="J141" s="1">
        <v>760</v>
      </c>
      <c r="K141" s="2" t="s">
        <v>1253</v>
      </c>
    </row>
    <row r="142" spans="1:11" x14ac:dyDescent="0.35">
      <c r="A142" t="s">
        <v>389</v>
      </c>
      <c r="B142" t="s">
        <v>390</v>
      </c>
      <c r="C142" t="s">
        <v>391</v>
      </c>
      <c r="D142" t="s">
        <v>858</v>
      </c>
      <c r="E142" t="s">
        <v>1860</v>
      </c>
      <c r="F142">
        <v>978</v>
      </c>
      <c r="G142" t="s">
        <v>1861</v>
      </c>
      <c r="I142" s="1" t="s">
        <v>1868</v>
      </c>
      <c r="J142" s="1">
        <v>748</v>
      </c>
      <c r="K142" s="2" t="s">
        <v>1869</v>
      </c>
    </row>
    <row r="143" spans="1:11" x14ac:dyDescent="0.35">
      <c r="A143" t="s">
        <v>395</v>
      </c>
      <c r="B143" t="s">
        <v>396</v>
      </c>
      <c r="C143" t="s">
        <v>397</v>
      </c>
      <c r="D143" t="s">
        <v>860</v>
      </c>
      <c r="E143" t="s">
        <v>1864</v>
      </c>
      <c r="F143">
        <v>480</v>
      </c>
      <c r="G143" t="s">
        <v>1865</v>
      </c>
      <c r="I143" s="1" t="s">
        <v>1145</v>
      </c>
      <c r="J143" s="1">
        <v>764</v>
      </c>
      <c r="K143" s="2" t="s">
        <v>1255</v>
      </c>
    </row>
    <row r="144" spans="1:11" x14ac:dyDescent="0.35">
      <c r="A144" t="s">
        <v>392</v>
      </c>
      <c r="B144" t="s">
        <v>393</v>
      </c>
      <c r="C144" t="s">
        <v>394</v>
      </c>
      <c r="D144" t="s">
        <v>859</v>
      </c>
      <c r="E144" t="s">
        <v>1862</v>
      </c>
      <c r="F144">
        <v>478</v>
      </c>
      <c r="G144" t="s">
        <v>1863</v>
      </c>
      <c r="I144" s="1" t="s">
        <v>1146</v>
      </c>
      <c r="J144" s="1">
        <v>972</v>
      </c>
      <c r="K144" s="2" t="s">
        <v>617</v>
      </c>
    </row>
    <row r="145" spans="1:11" x14ac:dyDescent="0.35">
      <c r="A145" t="s">
        <v>398</v>
      </c>
      <c r="B145" t="s">
        <v>399</v>
      </c>
      <c r="C145" t="s">
        <v>400</v>
      </c>
      <c r="D145" t="s">
        <v>861</v>
      </c>
      <c r="E145" t="s">
        <v>1866</v>
      </c>
      <c r="F145">
        <v>978</v>
      </c>
      <c r="G145" t="s">
        <v>1867</v>
      </c>
      <c r="I145" s="1" t="s">
        <v>1147</v>
      </c>
      <c r="J145" s="1">
        <v>934</v>
      </c>
      <c r="K145" s="2" t="s">
        <v>1256</v>
      </c>
    </row>
    <row r="146" spans="1:11" x14ac:dyDescent="0.35">
      <c r="A146" t="s">
        <v>401</v>
      </c>
      <c r="B146" t="s">
        <v>402</v>
      </c>
      <c r="C146" t="s">
        <v>403</v>
      </c>
      <c r="D146" t="s">
        <v>862</v>
      </c>
      <c r="E146" t="s">
        <v>1870</v>
      </c>
      <c r="F146">
        <v>484</v>
      </c>
      <c r="G146" t="s">
        <v>1871</v>
      </c>
      <c r="I146" s="1" t="s">
        <v>1148</v>
      </c>
      <c r="J146" s="1">
        <v>788</v>
      </c>
      <c r="K146" s="2" t="s">
        <v>1149</v>
      </c>
    </row>
    <row r="147" spans="1:11" x14ac:dyDescent="0.35">
      <c r="A147" t="s">
        <v>715</v>
      </c>
      <c r="B147" t="s">
        <v>404</v>
      </c>
      <c r="C147" t="s">
        <v>405</v>
      </c>
      <c r="D147" t="s">
        <v>863</v>
      </c>
      <c r="E147" t="s">
        <v>1872</v>
      </c>
      <c r="F147">
        <v>840</v>
      </c>
      <c r="G147" t="s">
        <v>1873</v>
      </c>
      <c r="I147" s="1" t="s">
        <v>1150</v>
      </c>
      <c r="J147" s="1">
        <v>776</v>
      </c>
      <c r="K147" s="2" t="s">
        <v>1257</v>
      </c>
    </row>
    <row r="148" spans="1:11" x14ac:dyDescent="0.35">
      <c r="A148" t="s">
        <v>406</v>
      </c>
      <c r="B148" t="s">
        <v>407</v>
      </c>
      <c r="C148" t="s">
        <v>408</v>
      </c>
      <c r="D148" t="s">
        <v>864</v>
      </c>
      <c r="E148" t="s">
        <v>1874</v>
      </c>
      <c r="F148">
        <v>498</v>
      </c>
      <c r="G148" t="s">
        <v>1875</v>
      </c>
      <c r="I148" s="1" t="s">
        <v>1151</v>
      </c>
      <c r="J148" s="1">
        <v>949</v>
      </c>
      <c r="K148" s="2" t="s">
        <v>1152</v>
      </c>
    </row>
    <row r="149" spans="1:11" x14ac:dyDescent="0.35">
      <c r="A149" t="s">
        <v>409</v>
      </c>
      <c r="B149" t="s">
        <v>410</v>
      </c>
      <c r="C149" t="s">
        <v>411</v>
      </c>
      <c r="D149" t="s">
        <v>865</v>
      </c>
      <c r="E149" t="s">
        <v>1876</v>
      </c>
      <c r="F149">
        <v>978</v>
      </c>
      <c r="G149" t="s">
        <v>1877</v>
      </c>
      <c r="I149" s="1" t="s">
        <v>1153</v>
      </c>
      <c r="J149" s="1">
        <v>780</v>
      </c>
      <c r="K149" s="2" t="s">
        <v>1258</v>
      </c>
    </row>
    <row r="150" spans="1:11" x14ac:dyDescent="0.35">
      <c r="A150" t="s">
        <v>412</v>
      </c>
      <c r="B150" t="s">
        <v>413</v>
      </c>
      <c r="C150" t="s">
        <v>414</v>
      </c>
      <c r="D150" t="s">
        <v>866</v>
      </c>
      <c r="E150" t="s">
        <v>1878</v>
      </c>
      <c r="F150">
        <v>496</v>
      </c>
      <c r="G150" t="s">
        <v>1879</v>
      </c>
      <c r="I150" s="1" t="s">
        <v>1259</v>
      </c>
      <c r="J150" s="1">
        <v>0</v>
      </c>
      <c r="K150" s="2" t="s">
        <v>1260</v>
      </c>
    </row>
    <row r="151" spans="1:11" x14ac:dyDescent="0.35">
      <c r="A151" t="s">
        <v>2089</v>
      </c>
      <c r="B151" t="s">
        <v>415</v>
      </c>
      <c r="C151" t="s">
        <v>416</v>
      </c>
      <c r="D151" t="s">
        <v>867</v>
      </c>
      <c r="E151" t="s">
        <v>1880</v>
      </c>
      <c r="F151">
        <v>978</v>
      </c>
      <c r="G151" t="s">
        <v>1881</v>
      </c>
      <c r="I151" s="1" t="s">
        <v>1154</v>
      </c>
      <c r="J151" s="1">
        <v>901</v>
      </c>
      <c r="K151" s="2" t="s">
        <v>1155</v>
      </c>
    </row>
    <row r="152" spans="1:11" x14ac:dyDescent="0.35">
      <c r="A152" t="s">
        <v>417</v>
      </c>
      <c r="B152" t="s">
        <v>418</v>
      </c>
      <c r="C152" t="s">
        <v>419</v>
      </c>
      <c r="D152" t="s">
        <v>868</v>
      </c>
      <c r="E152" t="s">
        <v>1882</v>
      </c>
      <c r="F152">
        <v>951</v>
      </c>
      <c r="G152" t="s">
        <v>1883</v>
      </c>
      <c r="I152" s="1" t="s">
        <v>1156</v>
      </c>
      <c r="J152" s="1">
        <v>834</v>
      </c>
      <c r="K152" s="2" t="s">
        <v>1157</v>
      </c>
    </row>
    <row r="153" spans="1:11" x14ac:dyDescent="0.35">
      <c r="A153" t="s">
        <v>423</v>
      </c>
      <c r="B153" t="s">
        <v>424</v>
      </c>
      <c r="C153" t="s">
        <v>425</v>
      </c>
      <c r="D153" t="s">
        <v>870</v>
      </c>
      <c r="E153" t="s">
        <v>1886</v>
      </c>
      <c r="F153">
        <v>943</v>
      </c>
      <c r="G153" t="s">
        <v>1887</v>
      </c>
      <c r="I153" s="1" t="s">
        <v>1158</v>
      </c>
      <c r="J153" s="1">
        <v>980</v>
      </c>
      <c r="K153" s="2" t="s">
        <v>1261</v>
      </c>
    </row>
    <row r="154" spans="1:11" x14ac:dyDescent="0.35">
      <c r="A154" t="s">
        <v>426</v>
      </c>
      <c r="B154" t="s">
        <v>427</v>
      </c>
      <c r="C154" t="s">
        <v>428</v>
      </c>
      <c r="D154" t="s">
        <v>871</v>
      </c>
      <c r="E154" t="s">
        <v>1888</v>
      </c>
      <c r="F154">
        <v>104</v>
      </c>
      <c r="G154" t="s">
        <v>1889</v>
      </c>
      <c r="I154" s="1" t="s">
        <v>1159</v>
      </c>
      <c r="J154" s="1">
        <v>800</v>
      </c>
      <c r="K154" s="2" t="s">
        <v>1160</v>
      </c>
    </row>
    <row r="155" spans="1:11" x14ac:dyDescent="0.35">
      <c r="A155" t="s">
        <v>429</v>
      </c>
      <c r="B155" t="s">
        <v>430</v>
      </c>
      <c r="C155" t="s">
        <v>431</v>
      </c>
      <c r="D155" t="s">
        <v>872</v>
      </c>
      <c r="E155" t="s">
        <v>1890</v>
      </c>
      <c r="F155">
        <v>516</v>
      </c>
      <c r="G155" t="s">
        <v>1891</v>
      </c>
      <c r="I155" s="1" t="s">
        <v>1894</v>
      </c>
      <c r="J155" s="1">
        <v>840</v>
      </c>
      <c r="K155" s="2" t="s">
        <v>1895</v>
      </c>
    </row>
    <row r="156" spans="1:11" x14ac:dyDescent="0.35">
      <c r="A156" t="s">
        <v>432</v>
      </c>
      <c r="B156" t="s">
        <v>433</v>
      </c>
      <c r="C156" t="s">
        <v>434</v>
      </c>
      <c r="D156" t="s">
        <v>873</v>
      </c>
      <c r="I156" s="1" t="s">
        <v>1898</v>
      </c>
      <c r="J156" s="1"/>
      <c r="K156" s="2"/>
    </row>
    <row r="157" spans="1:11" x14ac:dyDescent="0.35">
      <c r="A157" t="s">
        <v>435</v>
      </c>
      <c r="B157" t="s">
        <v>436</v>
      </c>
      <c r="C157" t="s">
        <v>437</v>
      </c>
      <c r="D157" t="s">
        <v>874</v>
      </c>
      <c r="E157" t="s">
        <v>1892</v>
      </c>
      <c r="F157">
        <v>524</v>
      </c>
      <c r="G157" t="s">
        <v>1893</v>
      </c>
      <c r="I157" s="1" t="s">
        <v>1162</v>
      </c>
      <c r="J157" s="1">
        <v>858</v>
      </c>
      <c r="K157" s="2" t="s">
        <v>1262</v>
      </c>
    </row>
    <row r="158" spans="1:11" x14ac:dyDescent="0.35">
      <c r="A158" t="s">
        <v>450</v>
      </c>
      <c r="B158" t="s">
        <v>451</v>
      </c>
      <c r="C158" t="s">
        <v>452</v>
      </c>
      <c r="D158" t="s">
        <v>879</v>
      </c>
      <c r="E158" t="s">
        <v>1903</v>
      </c>
      <c r="F158">
        <v>558</v>
      </c>
      <c r="G158" t="s">
        <v>1904</v>
      </c>
      <c r="I158" s="1" t="s">
        <v>1163</v>
      </c>
      <c r="J158" s="1">
        <v>860</v>
      </c>
      <c r="K158" s="2" t="s">
        <v>2045</v>
      </c>
    </row>
    <row r="159" spans="1:11" x14ac:dyDescent="0.35">
      <c r="A159" t="s">
        <v>453</v>
      </c>
      <c r="B159" t="s">
        <v>454</v>
      </c>
      <c r="C159" t="s">
        <v>455</v>
      </c>
      <c r="D159" t="s">
        <v>880</v>
      </c>
      <c r="E159" t="s">
        <v>1905</v>
      </c>
      <c r="F159">
        <v>952</v>
      </c>
      <c r="G159" t="s">
        <v>1906</v>
      </c>
      <c r="I159" s="1" t="s">
        <v>1164</v>
      </c>
      <c r="J159" s="1">
        <v>937</v>
      </c>
      <c r="K159" s="2" t="s">
        <v>2080</v>
      </c>
    </row>
    <row r="160" spans="1:11" x14ac:dyDescent="0.35">
      <c r="A160" t="s">
        <v>456</v>
      </c>
      <c r="B160" t="s">
        <v>457</v>
      </c>
      <c r="C160" t="s">
        <v>458</v>
      </c>
      <c r="D160" t="s">
        <v>881</v>
      </c>
      <c r="E160" t="s">
        <v>1907</v>
      </c>
      <c r="F160">
        <v>566</v>
      </c>
      <c r="G160" t="s">
        <v>1908</v>
      </c>
      <c r="I160" s="1" t="s">
        <v>1165</v>
      </c>
      <c r="J160" s="1">
        <v>704</v>
      </c>
      <c r="K160" s="2" t="s">
        <v>1263</v>
      </c>
    </row>
    <row r="161" spans="1:11" x14ac:dyDescent="0.3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5">
      <c r="A162" t="s">
        <v>468</v>
      </c>
      <c r="B162" t="s">
        <v>469</v>
      </c>
      <c r="C162" t="s">
        <v>470</v>
      </c>
      <c r="D162" t="s">
        <v>885</v>
      </c>
      <c r="E162" t="s">
        <v>1917</v>
      </c>
      <c r="F162">
        <v>578</v>
      </c>
      <c r="G162" t="s">
        <v>1918</v>
      </c>
      <c r="I162" s="1" t="s">
        <v>1167</v>
      </c>
      <c r="J162" s="1">
        <v>882</v>
      </c>
      <c r="K162" s="2" t="s">
        <v>1168</v>
      </c>
    </row>
    <row r="163" spans="1:11" x14ac:dyDescent="0.35">
      <c r="A163" t="s">
        <v>444</v>
      </c>
      <c r="B163" t="s">
        <v>445</v>
      </c>
      <c r="C163" t="s">
        <v>446</v>
      </c>
      <c r="D163" t="s">
        <v>877</v>
      </c>
      <c r="I163" s="1" t="s">
        <v>1909</v>
      </c>
      <c r="J163" s="1">
        <v>950</v>
      </c>
      <c r="K163" s="2" t="s">
        <v>1910</v>
      </c>
    </row>
    <row r="164" spans="1:11" x14ac:dyDescent="0.35">
      <c r="A164" t="s">
        <v>447</v>
      </c>
      <c r="B164" t="s">
        <v>448</v>
      </c>
      <c r="C164" t="s">
        <v>449</v>
      </c>
      <c r="D164" t="s">
        <v>878</v>
      </c>
      <c r="E164" t="s">
        <v>1901</v>
      </c>
      <c r="F164">
        <v>554</v>
      </c>
      <c r="G164" t="s">
        <v>1902</v>
      </c>
      <c r="I164" s="1" t="s">
        <v>1911</v>
      </c>
      <c r="J164" s="1">
        <v>951</v>
      </c>
      <c r="K164" s="2" t="s">
        <v>1912</v>
      </c>
    </row>
    <row r="165" spans="1:11" x14ac:dyDescent="0.35">
      <c r="A165" t="s">
        <v>471</v>
      </c>
      <c r="B165" t="s">
        <v>472</v>
      </c>
      <c r="C165" t="s">
        <v>473</v>
      </c>
      <c r="D165" t="s">
        <v>886</v>
      </c>
      <c r="E165" t="s">
        <v>1919</v>
      </c>
      <c r="F165">
        <v>512</v>
      </c>
      <c r="G165" t="s">
        <v>1920</v>
      </c>
      <c r="I165" s="1" t="s">
        <v>1915</v>
      </c>
      <c r="J165" s="1">
        <v>952</v>
      </c>
      <c r="K165" s="2" t="s">
        <v>1916</v>
      </c>
    </row>
    <row r="166" spans="1:11" x14ac:dyDescent="0.35">
      <c r="A166" t="s">
        <v>654</v>
      </c>
      <c r="B166" t="s">
        <v>655</v>
      </c>
      <c r="C166" t="s">
        <v>656</v>
      </c>
      <c r="D166" t="s">
        <v>950</v>
      </c>
      <c r="E166" t="s">
        <v>2034</v>
      </c>
      <c r="F166">
        <v>800</v>
      </c>
      <c r="G166" t="s">
        <v>2035</v>
      </c>
      <c r="I166" s="1" t="s">
        <v>1173</v>
      </c>
      <c r="J166" s="1">
        <v>886</v>
      </c>
      <c r="K166" s="2" t="s">
        <v>1266</v>
      </c>
    </row>
    <row r="167" spans="1:11" x14ac:dyDescent="0.35">
      <c r="A167" t="s">
        <v>672</v>
      </c>
      <c r="B167" t="s">
        <v>673</v>
      </c>
      <c r="C167" t="s">
        <v>674</v>
      </c>
      <c r="D167" t="s">
        <v>956</v>
      </c>
      <c r="E167" t="s">
        <v>2044</v>
      </c>
      <c r="F167">
        <v>860</v>
      </c>
      <c r="G167" t="s">
        <v>2045</v>
      </c>
      <c r="I167" s="1" t="s">
        <v>1174</v>
      </c>
      <c r="J167" s="1">
        <v>710</v>
      </c>
      <c r="K167" s="2" t="s">
        <v>1267</v>
      </c>
    </row>
    <row r="168" spans="1:11" x14ac:dyDescent="0.35">
      <c r="A168" t="s">
        <v>474</v>
      </c>
      <c r="B168" t="s">
        <v>475</v>
      </c>
      <c r="C168" t="s">
        <v>476</v>
      </c>
      <c r="D168" t="s">
        <v>887</v>
      </c>
      <c r="E168" t="s">
        <v>1921</v>
      </c>
      <c r="F168">
        <v>586</v>
      </c>
      <c r="G168" t="s">
        <v>1922</v>
      </c>
      <c r="I168" s="1" t="s">
        <v>1175</v>
      </c>
      <c r="J168" s="1">
        <v>967</v>
      </c>
      <c r="K168" s="2" t="s">
        <v>1268</v>
      </c>
    </row>
    <row r="169" spans="1:11" x14ac:dyDescent="0.35">
      <c r="A169" t="s">
        <v>477</v>
      </c>
      <c r="B169" t="s">
        <v>478</v>
      </c>
      <c r="C169" t="s">
        <v>479</v>
      </c>
      <c r="D169" t="s">
        <v>888</v>
      </c>
      <c r="E169" t="s">
        <v>1923</v>
      </c>
      <c r="F169">
        <v>840</v>
      </c>
      <c r="G169" t="s">
        <v>1924</v>
      </c>
    </row>
    <row r="170" spans="1:11" x14ac:dyDescent="0.35">
      <c r="A170" t="s">
        <v>483</v>
      </c>
      <c r="B170" t="s">
        <v>484</v>
      </c>
      <c r="C170" t="s">
        <v>485</v>
      </c>
      <c r="D170" t="s">
        <v>890</v>
      </c>
      <c r="E170" t="s">
        <v>1925</v>
      </c>
      <c r="F170">
        <v>590</v>
      </c>
      <c r="G170" t="s">
        <v>2074</v>
      </c>
    </row>
    <row r="171" spans="1:11" x14ac:dyDescent="0.35">
      <c r="A171" t="s">
        <v>486</v>
      </c>
      <c r="B171" t="s">
        <v>487</v>
      </c>
      <c r="C171" t="s">
        <v>488</v>
      </c>
      <c r="D171" t="s">
        <v>891</v>
      </c>
      <c r="E171" t="s">
        <v>1926</v>
      </c>
      <c r="F171">
        <v>598</v>
      </c>
      <c r="G171" t="s">
        <v>2079</v>
      </c>
    </row>
    <row r="172" spans="1:11" x14ac:dyDescent="0.35">
      <c r="A172" t="s">
        <v>489</v>
      </c>
      <c r="B172" t="s">
        <v>490</v>
      </c>
      <c r="C172" t="s">
        <v>491</v>
      </c>
      <c r="D172" t="s">
        <v>892</v>
      </c>
      <c r="E172" t="s">
        <v>1927</v>
      </c>
      <c r="F172">
        <v>600</v>
      </c>
      <c r="G172" t="s">
        <v>1928</v>
      </c>
    </row>
    <row r="173" spans="1:11" x14ac:dyDescent="0.35">
      <c r="A173" t="s">
        <v>438</v>
      </c>
      <c r="B173" t="s">
        <v>439</v>
      </c>
      <c r="C173" t="s">
        <v>440</v>
      </c>
      <c r="D173" t="s">
        <v>875</v>
      </c>
      <c r="E173" t="s">
        <v>1896</v>
      </c>
      <c r="F173">
        <v>978</v>
      </c>
      <c r="G173" t="s">
        <v>1897</v>
      </c>
    </row>
    <row r="174" spans="1:11" x14ac:dyDescent="0.35">
      <c r="A174" t="s">
        <v>492</v>
      </c>
      <c r="B174" t="s">
        <v>493</v>
      </c>
      <c r="C174" t="s">
        <v>494</v>
      </c>
      <c r="D174" t="s">
        <v>893</v>
      </c>
      <c r="E174" t="s">
        <v>1929</v>
      </c>
      <c r="F174">
        <v>604</v>
      </c>
      <c r="G174" t="s">
        <v>1930</v>
      </c>
    </row>
    <row r="175" spans="1:11" x14ac:dyDescent="0.35">
      <c r="A175" t="s">
        <v>495</v>
      </c>
      <c r="B175" t="s">
        <v>496</v>
      </c>
      <c r="C175" t="s">
        <v>497</v>
      </c>
      <c r="D175" t="s">
        <v>894</v>
      </c>
      <c r="E175" t="s">
        <v>1931</v>
      </c>
      <c r="F175">
        <v>608</v>
      </c>
      <c r="G175" t="s">
        <v>1932</v>
      </c>
    </row>
    <row r="176" spans="1:11" x14ac:dyDescent="0.3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5">
      <c r="A177" t="s">
        <v>501</v>
      </c>
      <c r="B177" t="s">
        <v>502</v>
      </c>
      <c r="C177" t="s">
        <v>503</v>
      </c>
      <c r="D177" t="s">
        <v>896</v>
      </c>
      <c r="E177" t="s">
        <v>1933</v>
      </c>
      <c r="F177">
        <v>985</v>
      </c>
      <c r="G177" t="s">
        <v>1934</v>
      </c>
    </row>
    <row r="178" spans="1:7" x14ac:dyDescent="0.35">
      <c r="A178" t="s">
        <v>216</v>
      </c>
      <c r="B178" t="s">
        <v>217</v>
      </c>
      <c r="C178" t="s">
        <v>218</v>
      </c>
      <c r="D178" t="s">
        <v>798</v>
      </c>
      <c r="E178" t="s">
        <v>1734</v>
      </c>
      <c r="F178">
        <v>978</v>
      </c>
      <c r="G178" t="s">
        <v>1735</v>
      </c>
    </row>
    <row r="179" spans="1:7" x14ac:dyDescent="0.35">
      <c r="A179" t="s">
        <v>507</v>
      </c>
      <c r="B179" t="s">
        <v>508</v>
      </c>
      <c r="C179" t="s">
        <v>509</v>
      </c>
      <c r="D179" t="s">
        <v>898</v>
      </c>
      <c r="E179" t="s">
        <v>1937</v>
      </c>
      <c r="F179">
        <v>840</v>
      </c>
      <c r="G179" t="s">
        <v>1938</v>
      </c>
    </row>
    <row r="180" spans="1:7" x14ac:dyDescent="0.35">
      <c r="A180" t="s">
        <v>504</v>
      </c>
      <c r="B180" t="s">
        <v>505</v>
      </c>
      <c r="C180" t="s">
        <v>506</v>
      </c>
      <c r="D180" t="s">
        <v>897</v>
      </c>
      <c r="E180" t="s">
        <v>1935</v>
      </c>
      <c r="F180">
        <v>978</v>
      </c>
      <c r="G180" t="s">
        <v>1936</v>
      </c>
    </row>
    <row r="181" spans="1:7" x14ac:dyDescent="0.35">
      <c r="A181" t="s">
        <v>510</v>
      </c>
      <c r="B181" t="s">
        <v>511</v>
      </c>
      <c r="C181" t="s">
        <v>512</v>
      </c>
      <c r="D181" t="s">
        <v>899</v>
      </c>
      <c r="E181" t="s">
        <v>1939</v>
      </c>
      <c r="F181">
        <v>634</v>
      </c>
      <c r="G181" t="s">
        <v>1940</v>
      </c>
    </row>
    <row r="182" spans="1:7" x14ac:dyDescent="0.3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1667</v>
      </c>
      <c r="F182" s="3">
        <v>950</v>
      </c>
      <c r="G182" s="3" t="s">
        <v>1668</v>
      </c>
    </row>
    <row r="183" spans="1:7" ht="28" x14ac:dyDescent="0.3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1696</v>
      </c>
      <c r="F183" s="3">
        <v>976</v>
      </c>
      <c r="G183" s="3" t="s">
        <v>1697</v>
      </c>
    </row>
    <row r="184" spans="1:7" x14ac:dyDescent="0.35">
      <c r="A184" t="s">
        <v>176</v>
      </c>
      <c r="B184" t="s">
        <v>177</v>
      </c>
      <c r="C184" t="s">
        <v>178</v>
      </c>
      <c r="D184" t="s">
        <v>784</v>
      </c>
      <c r="E184" t="s">
        <v>1704</v>
      </c>
      <c r="F184">
        <v>214</v>
      </c>
      <c r="G184" t="s">
        <v>1705</v>
      </c>
    </row>
    <row r="185" spans="1:7" x14ac:dyDescent="0.35">
      <c r="A185" t="s">
        <v>705</v>
      </c>
      <c r="B185" t="s">
        <v>146</v>
      </c>
      <c r="C185" t="s">
        <v>147</v>
      </c>
      <c r="D185" t="s">
        <v>773</v>
      </c>
      <c r="E185" t="s">
        <v>1941</v>
      </c>
      <c r="F185">
        <v>950</v>
      </c>
      <c r="G185" t="s">
        <v>1942</v>
      </c>
    </row>
    <row r="186" spans="1:7" x14ac:dyDescent="0.35">
      <c r="A186" t="s">
        <v>713</v>
      </c>
      <c r="B186" t="s">
        <v>337</v>
      </c>
      <c r="C186" t="s">
        <v>338</v>
      </c>
      <c r="D186" t="s">
        <v>840</v>
      </c>
      <c r="E186" t="s">
        <v>1821</v>
      </c>
      <c r="F186">
        <v>417</v>
      </c>
      <c r="G186" t="s">
        <v>1822</v>
      </c>
    </row>
    <row r="187" spans="1:7" x14ac:dyDescent="0.3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1694</v>
      </c>
      <c r="F187" s="3">
        <v>203</v>
      </c>
      <c r="G187" s="3" t="s">
        <v>1695</v>
      </c>
    </row>
    <row r="188" spans="1:7" x14ac:dyDescent="0.35">
      <c r="A188" t="s">
        <v>707</v>
      </c>
      <c r="B188" t="s">
        <v>513</v>
      </c>
      <c r="C188" t="s">
        <v>514</v>
      </c>
      <c r="D188" t="s">
        <v>900</v>
      </c>
      <c r="E188" t="s">
        <v>1943</v>
      </c>
      <c r="F188">
        <v>978</v>
      </c>
      <c r="G188" t="s">
        <v>1944</v>
      </c>
    </row>
    <row r="189" spans="1:7" x14ac:dyDescent="0.35">
      <c r="A189" t="s">
        <v>515</v>
      </c>
      <c r="B189" t="s">
        <v>516</v>
      </c>
      <c r="C189" t="s">
        <v>517</v>
      </c>
      <c r="D189" t="s">
        <v>901</v>
      </c>
      <c r="E189" t="s">
        <v>1945</v>
      </c>
      <c r="F189">
        <v>946</v>
      </c>
      <c r="G189" t="s">
        <v>1946</v>
      </c>
    </row>
    <row r="190" spans="1:7" x14ac:dyDescent="0.35">
      <c r="A190" t="s">
        <v>663</v>
      </c>
      <c r="B190" t="s">
        <v>664</v>
      </c>
      <c r="C190" t="s">
        <v>665</v>
      </c>
      <c r="D190" t="s">
        <v>953</v>
      </c>
      <c r="E190" t="s">
        <v>2040</v>
      </c>
      <c r="F190">
        <v>826</v>
      </c>
      <c r="G190" t="s">
        <v>2041</v>
      </c>
    </row>
    <row r="191" spans="1:7" x14ac:dyDescent="0.35">
      <c r="A191" t="s">
        <v>339</v>
      </c>
      <c r="B191" t="s">
        <v>340</v>
      </c>
      <c r="C191" t="s">
        <v>341</v>
      </c>
      <c r="D191" t="s">
        <v>841</v>
      </c>
      <c r="E191" t="s">
        <v>1823</v>
      </c>
      <c r="F191">
        <v>418</v>
      </c>
      <c r="G191" t="s">
        <v>1824</v>
      </c>
    </row>
    <row r="192" spans="1:7" x14ac:dyDescent="0.35">
      <c r="A192" t="s">
        <v>521</v>
      </c>
      <c r="B192" t="s">
        <v>522</v>
      </c>
      <c r="C192" t="s">
        <v>523</v>
      </c>
      <c r="D192" t="s">
        <v>903</v>
      </c>
      <c r="E192" t="s">
        <v>1949</v>
      </c>
      <c r="F192">
        <v>646</v>
      </c>
      <c r="G192" t="s">
        <v>1950</v>
      </c>
    </row>
    <row r="193" spans="1:7" x14ac:dyDescent="0.3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5">
      <c r="A194" t="s">
        <v>526</v>
      </c>
      <c r="B194" t="s">
        <v>527</v>
      </c>
      <c r="C194" t="s">
        <v>528</v>
      </c>
      <c r="D194" t="s">
        <v>905</v>
      </c>
      <c r="E194" t="s">
        <v>1951</v>
      </c>
      <c r="F194">
        <v>654</v>
      </c>
      <c r="G194" t="s">
        <v>1952</v>
      </c>
    </row>
    <row r="195" spans="1:7" x14ac:dyDescent="0.35">
      <c r="A195" t="s">
        <v>529</v>
      </c>
      <c r="B195" t="s">
        <v>530</v>
      </c>
      <c r="C195" t="s">
        <v>531</v>
      </c>
      <c r="D195" t="s">
        <v>906</v>
      </c>
      <c r="E195" t="s">
        <v>1953</v>
      </c>
      <c r="F195">
        <v>951</v>
      </c>
      <c r="G195" t="s">
        <v>1954</v>
      </c>
    </row>
    <row r="196" spans="1:7" x14ac:dyDescent="0.35">
      <c r="A196" t="s">
        <v>545</v>
      </c>
      <c r="B196" t="s">
        <v>546</v>
      </c>
      <c r="C196" t="s">
        <v>547</v>
      </c>
      <c r="D196" t="s">
        <v>912</v>
      </c>
      <c r="E196" t="s">
        <v>1967</v>
      </c>
      <c r="F196">
        <v>978</v>
      </c>
      <c r="G196" t="s">
        <v>1968</v>
      </c>
    </row>
    <row r="197" spans="1:7" x14ac:dyDescent="0.35">
      <c r="A197" t="s">
        <v>537</v>
      </c>
      <c r="B197" t="s">
        <v>538</v>
      </c>
      <c r="C197" t="s">
        <v>539</v>
      </c>
      <c r="D197" t="s">
        <v>909</v>
      </c>
      <c r="E197" t="s">
        <v>1957</v>
      </c>
      <c r="F197">
        <v>978</v>
      </c>
      <c r="G197" t="s">
        <v>1958</v>
      </c>
    </row>
    <row r="198" spans="1:7" x14ac:dyDescent="0.35">
      <c r="A198" t="s">
        <v>2077</v>
      </c>
      <c r="B198" t="s">
        <v>540</v>
      </c>
      <c r="C198" t="s">
        <v>541</v>
      </c>
      <c r="D198" t="s">
        <v>910</v>
      </c>
      <c r="E198" t="s">
        <v>1959</v>
      </c>
      <c r="F198">
        <v>951</v>
      </c>
      <c r="G198" t="s">
        <v>1960</v>
      </c>
    </row>
    <row r="199" spans="1:7" x14ac:dyDescent="0.35">
      <c r="A199" t="s">
        <v>708</v>
      </c>
      <c r="B199" t="s">
        <v>524</v>
      </c>
      <c r="C199" t="s">
        <v>525</v>
      </c>
      <c r="D199" t="s">
        <v>904</v>
      </c>
      <c r="E199" t="s">
        <v>1961</v>
      </c>
      <c r="F199">
        <v>978</v>
      </c>
      <c r="G199" t="s">
        <v>1962</v>
      </c>
    </row>
    <row r="200" spans="1:7" x14ac:dyDescent="0.35">
      <c r="A200" t="s">
        <v>532</v>
      </c>
      <c r="B200" t="s">
        <v>533</v>
      </c>
      <c r="C200" t="s">
        <v>534</v>
      </c>
      <c r="D200" t="s">
        <v>907</v>
      </c>
      <c r="E200" t="s">
        <v>1955</v>
      </c>
      <c r="F200">
        <v>951</v>
      </c>
      <c r="G200" t="s">
        <v>1956</v>
      </c>
    </row>
    <row r="201" spans="1:7" x14ac:dyDescent="0.35">
      <c r="A201" t="s">
        <v>716</v>
      </c>
      <c r="B201" t="s">
        <v>535</v>
      </c>
      <c r="C201" t="s">
        <v>536</v>
      </c>
      <c r="D201" t="s">
        <v>908</v>
      </c>
      <c r="E201" t="s">
        <v>1963</v>
      </c>
      <c r="F201">
        <v>978</v>
      </c>
      <c r="G201" t="s">
        <v>1964</v>
      </c>
    </row>
    <row r="202" spans="1:7" x14ac:dyDescent="0.35">
      <c r="A202" t="s">
        <v>185</v>
      </c>
      <c r="B202" t="s">
        <v>186</v>
      </c>
      <c r="C202" t="s">
        <v>187</v>
      </c>
      <c r="D202" t="s">
        <v>787</v>
      </c>
      <c r="E202" t="s">
        <v>1710</v>
      </c>
      <c r="F202">
        <v>840</v>
      </c>
      <c r="G202" t="s">
        <v>1711</v>
      </c>
    </row>
    <row r="203" spans="1:7" x14ac:dyDescent="0.35">
      <c r="A203" t="s">
        <v>542</v>
      </c>
      <c r="B203" t="s">
        <v>543</v>
      </c>
      <c r="C203" t="s">
        <v>544</v>
      </c>
      <c r="D203" t="s">
        <v>911</v>
      </c>
      <c r="E203" t="s">
        <v>1965</v>
      </c>
      <c r="F203">
        <v>882</v>
      </c>
      <c r="G203" t="s">
        <v>1966</v>
      </c>
    </row>
    <row r="204" spans="1:7" x14ac:dyDescent="0.3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1508</v>
      </c>
      <c r="F204" s="3">
        <v>840</v>
      </c>
      <c r="G204" s="3" t="s">
        <v>1509</v>
      </c>
    </row>
    <row r="205" spans="1:7" x14ac:dyDescent="0.35">
      <c r="A205" t="s">
        <v>548</v>
      </c>
      <c r="B205" t="s">
        <v>549</v>
      </c>
      <c r="C205" t="s">
        <v>550</v>
      </c>
      <c r="D205" t="s">
        <v>913</v>
      </c>
      <c r="E205" t="s">
        <v>1969</v>
      </c>
      <c r="F205">
        <v>678</v>
      </c>
      <c r="G205" t="s">
        <v>1970</v>
      </c>
    </row>
    <row r="206" spans="1:7" x14ac:dyDescent="0.35">
      <c r="A206" t="s">
        <v>554</v>
      </c>
      <c r="B206" t="s">
        <v>555</v>
      </c>
      <c r="C206" t="s">
        <v>556</v>
      </c>
      <c r="D206" t="s">
        <v>915</v>
      </c>
      <c r="E206" t="s">
        <v>1973</v>
      </c>
      <c r="F206">
        <v>952</v>
      </c>
      <c r="G206" t="s">
        <v>1974</v>
      </c>
    </row>
    <row r="207" spans="1:7" x14ac:dyDescent="0.35">
      <c r="A207" t="s">
        <v>557</v>
      </c>
      <c r="B207" t="s">
        <v>558</v>
      </c>
      <c r="C207" t="s">
        <v>559</v>
      </c>
      <c r="D207" t="s">
        <v>916</v>
      </c>
      <c r="E207" t="s">
        <v>1975</v>
      </c>
      <c r="F207">
        <v>941</v>
      </c>
      <c r="G207" t="s">
        <v>1976</v>
      </c>
    </row>
    <row r="208" spans="1:7" x14ac:dyDescent="0.35">
      <c r="A208" t="s">
        <v>560</v>
      </c>
      <c r="B208" t="s">
        <v>561</v>
      </c>
      <c r="C208" t="s">
        <v>562</v>
      </c>
      <c r="D208" t="s">
        <v>917</v>
      </c>
      <c r="E208" t="s">
        <v>1977</v>
      </c>
      <c r="F208">
        <v>690</v>
      </c>
      <c r="G208" t="s">
        <v>2075</v>
      </c>
    </row>
    <row r="209" spans="1:7" x14ac:dyDescent="0.35">
      <c r="A209" t="s">
        <v>563</v>
      </c>
      <c r="B209" t="s">
        <v>564</v>
      </c>
      <c r="C209" t="s">
        <v>565</v>
      </c>
      <c r="D209" t="s">
        <v>918</v>
      </c>
      <c r="E209" t="s">
        <v>1978</v>
      </c>
      <c r="F209">
        <v>694</v>
      </c>
      <c r="G209" t="s">
        <v>1979</v>
      </c>
    </row>
    <row r="210" spans="1:7" x14ac:dyDescent="0.35">
      <c r="A210" t="s">
        <v>566</v>
      </c>
      <c r="B210" t="s">
        <v>567</v>
      </c>
      <c r="C210" t="s">
        <v>568</v>
      </c>
      <c r="D210" t="s">
        <v>919</v>
      </c>
      <c r="E210" t="s">
        <v>1980</v>
      </c>
      <c r="F210">
        <v>702</v>
      </c>
      <c r="G210" t="s">
        <v>1981</v>
      </c>
    </row>
    <row r="211" spans="1:7" x14ac:dyDescent="0.35">
      <c r="A211" t="s">
        <v>569</v>
      </c>
      <c r="B211" t="s">
        <v>570</v>
      </c>
      <c r="C211" t="s">
        <v>571</v>
      </c>
      <c r="D211" t="s">
        <v>920</v>
      </c>
      <c r="E211" t="s">
        <v>1982</v>
      </c>
      <c r="F211">
        <v>978</v>
      </c>
      <c r="G211" t="s">
        <v>1983</v>
      </c>
    </row>
    <row r="212" spans="1:7" x14ac:dyDescent="0.35">
      <c r="A212" t="s">
        <v>572</v>
      </c>
      <c r="B212" t="s">
        <v>573</v>
      </c>
      <c r="C212" t="s">
        <v>574</v>
      </c>
      <c r="D212" t="s">
        <v>921</v>
      </c>
      <c r="E212" t="s">
        <v>1984</v>
      </c>
      <c r="F212">
        <v>978</v>
      </c>
      <c r="G212" t="s">
        <v>1985</v>
      </c>
    </row>
    <row r="213" spans="1:7" x14ac:dyDescent="0.35">
      <c r="A213" t="s">
        <v>578</v>
      </c>
      <c r="B213" t="s">
        <v>579</v>
      </c>
      <c r="C213" t="s">
        <v>580</v>
      </c>
      <c r="D213" t="s">
        <v>923</v>
      </c>
      <c r="E213" t="s">
        <v>1988</v>
      </c>
      <c r="F213">
        <v>706</v>
      </c>
      <c r="G213" t="s">
        <v>1989</v>
      </c>
    </row>
    <row r="214" spans="1:7" x14ac:dyDescent="0.35">
      <c r="A214" t="s">
        <v>596</v>
      </c>
      <c r="B214" t="s">
        <v>597</v>
      </c>
      <c r="C214" t="s">
        <v>598</v>
      </c>
      <c r="D214" t="s">
        <v>929</v>
      </c>
      <c r="E214" t="s">
        <v>1998</v>
      </c>
      <c r="F214">
        <v>938</v>
      </c>
      <c r="G214" t="s">
        <v>1999</v>
      </c>
    </row>
    <row r="215" spans="1:7" x14ac:dyDescent="0.35">
      <c r="A215" t="s">
        <v>587</v>
      </c>
      <c r="B215" t="s">
        <v>588</v>
      </c>
      <c r="C215" t="s">
        <v>589</v>
      </c>
      <c r="D215" t="s">
        <v>926</v>
      </c>
      <c r="E215" t="s">
        <v>1992</v>
      </c>
      <c r="F215">
        <v>728</v>
      </c>
      <c r="G215" t="s">
        <v>1993</v>
      </c>
    </row>
    <row r="216" spans="1:7" x14ac:dyDescent="0.35">
      <c r="A216" t="s">
        <v>593</v>
      </c>
      <c r="B216" t="s">
        <v>594</v>
      </c>
      <c r="C216" t="s">
        <v>595</v>
      </c>
      <c r="D216" t="s">
        <v>928</v>
      </c>
      <c r="E216" t="s">
        <v>1996</v>
      </c>
      <c r="F216">
        <v>144</v>
      </c>
      <c r="G216" t="s">
        <v>1997</v>
      </c>
    </row>
    <row r="217" spans="1:7" x14ac:dyDescent="0.35">
      <c r="A217" t="s">
        <v>607</v>
      </c>
      <c r="B217" t="s">
        <v>608</v>
      </c>
      <c r="C217" t="s">
        <v>609</v>
      </c>
      <c r="D217" t="s">
        <v>933</v>
      </c>
      <c r="E217" t="s">
        <v>2002</v>
      </c>
      <c r="F217">
        <v>752</v>
      </c>
      <c r="G217" t="s">
        <v>2003</v>
      </c>
    </row>
    <row r="218" spans="1:7" x14ac:dyDescent="0.35">
      <c r="A218" t="s">
        <v>610</v>
      </c>
      <c r="B218" t="s">
        <v>611</v>
      </c>
      <c r="C218" t="s">
        <v>612</v>
      </c>
      <c r="D218" t="s">
        <v>934</v>
      </c>
      <c r="E218" t="s">
        <v>2004</v>
      </c>
      <c r="F218">
        <v>756</v>
      </c>
      <c r="G218" t="s">
        <v>2005</v>
      </c>
    </row>
    <row r="219" spans="1:7" x14ac:dyDescent="0.35">
      <c r="A219" t="s">
        <v>599</v>
      </c>
      <c r="B219" t="s">
        <v>600</v>
      </c>
      <c r="C219" t="s">
        <v>601</v>
      </c>
      <c r="D219" t="s">
        <v>930</v>
      </c>
      <c r="E219" t="s">
        <v>2000</v>
      </c>
      <c r="F219">
        <v>968</v>
      </c>
      <c r="G219" t="s">
        <v>2001</v>
      </c>
    </row>
    <row r="220" spans="1:7" x14ac:dyDescent="0.35">
      <c r="A220" t="s">
        <v>717</v>
      </c>
      <c r="B220" t="s">
        <v>613</v>
      </c>
      <c r="C220" t="s">
        <v>614</v>
      </c>
      <c r="D220" t="s">
        <v>935</v>
      </c>
      <c r="E220" t="s">
        <v>2006</v>
      </c>
      <c r="F220">
        <v>760</v>
      </c>
      <c r="G220" t="s">
        <v>2007</v>
      </c>
    </row>
    <row r="221" spans="1:7" x14ac:dyDescent="0.35">
      <c r="A221" t="s">
        <v>617</v>
      </c>
      <c r="B221" t="s">
        <v>618</v>
      </c>
      <c r="C221" t="s">
        <v>619</v>
      </c>
      <c r="D221" t="s">
        <v>937</v>
      </c>
      <c r="E221" t="s">
        <v>2010</v>
      </c>
      <c r="F221">
        <v>972</v>
      </c>
      <c r="G221" t="s">
        <v>2011</v>
      </c>
    </row>
    <row r="222" spans="1:7" x14ac:dyDescent="0.35">
      <c r="A222" t="s">
        <v>702</v>
      </c>
      <c r="B222" t="s">
        <v>615</v>
      </c>
      <c r="C222" t="s">
        <v>616</v>
      </c>
      <c r="D222" t="s">
        <v>936</v>
      </c>
      <c r="E222" t="s">
        <v>2008</v>
      </c>
      <c r="F222">
        <v>901</v>
      </c>
      <c r="G222" t="s">
        <v>2009</v>
      </c>
    </row>
    <row r="223" spans="1:7" x14ac:dyDescent="0.35">
      <c r="A223" t="s">
        <v>701</v>
      </c>
      <c r="B223" t="s">
        <v>620</v>
      </c>
      <c r="C223" t="s">
        <v>621</v>
      </c>
      <c r="D223" t="s">
        <v>938</v>
      </c>
      <c r="E223" t="s">
        <v>2012</v>
      </c>
      <c r="F223">
        <v>834</v>
      </c>
      <c r="G223" t="s">
        <v>2013</v>
      </c>
    </row>
    <row r="224" spans="1:7" x14ac:dyDescent="0.3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1671</v>
      </c>
      <c r="F224" s="3">
        <v>950</v>
      </c>
      <c r="G224" s="3" t="s">
        <v>1672</v>
      </c>
    </row>
    <row r="225" spans="1:7" ht="28" x14ac:dyDescent="0.3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1646</v>
      </c>
      <c r="F225" s="3">
        <v>840</v>
      </c>
      <c r="G225" s="3" t="s">
        <v>1647</v>
      </c>
    </row>
    <row r="226" spans="1:7" x14ac:dyDescent="0.3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5">
      <c r="A227" t="s">
        <v>219</v>
      </c>
      <c r="B227" t="s">
        <v>220</v>
      </c>
      <c r="C227" t="s">
        <v>221</v>
      </c>
      <c r="D227" t="s">
        <v>799</v>
      </c>
      <c r="E227" t="s">
        <v>1736</v>
      </c>
      <c r="F227">
        <v>978</v>
      </c>
      <c r="G227" t="s">
        <v>1737</v>
      </c>
    </row>
    <row r="228" spans="1:7" x14ac:dyDescent="0.35">
      <c r="A228" t="s">
        <v>622</v>
      </c>
      <c r="B228" t="s">
        <v>623</v>
      </c>
      <c r="C228" t="s">
        <v>624</v>
      </c>
      <c r="D228" t="s">
        <v>939</v>
      </c>
      <c r="E228" t="s">
        <v>2014</v>
      </c>
      <c r="F228">
        <v>764</v>
      </c>
      <c r="G228" t="s">
        <v>2015</v>
      </c>
    </row>
    <row r="229" spans="1:7" x14ac:dyDescent="0.35">
      <c r="A229" t="s">
        <v>625</v>
      </c>
      <c r="B229" t="s">
        <v>626</v>
      </c>
      <c r="C229" t="s">
        <v>627</v>
      </c>
      <c r="D229" t="s">
        <v>940</v>
      </c>
      <c r="E229" t="s">
        <v>2016</v>
      </c>
      <c r="F229">
        <v>840</v>
      </c>
      <c r="G229" t="s">
        <v>2017</v>
      </c>
    </row>
    <row r="230" spans="1:7" x14ac:dyDescent="0.35">
      <c r="A230" t="s">
        <v>628</v>
      </c>
      <c r="B230" t="s">
        <v>629</v>
      </c>
      <c r="C230" t="s">
        <v>630</v>
      </c>
      <c r="D230" t="s">
        <v>941</v>
      </c>
      <c r="E230" t="s">
        <v>2018</v>
      </c>
      <c r="F230">
        <v>952</v>
      </c>
      <c r="G230" t="s">
        <v>2019</v>
      </c>
    </row>
    <row r="231" spans="1:7" x14ac:dyDescent="0.3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5">
      <c r="A232" t="s">
        <v>634</v>
      </c>
      <c r="B232" t="s">
        <v>635</v>
      </c>
      <c r="C232" t="s">
        <v>636</v>
      </c>
      <c r="D232" t="s">
        <v>943</v>
      </c>
      <c r="E232" t="s">
        <v>2020</v>
      </c>
      <c r="F232">
        <v>776</v>
      </c>
      <c r="G232" t="s">
        <v>2021</v>
      </c>
    </row>
    <row r="233" spans="1:7" x14ac:dyDescent="0.35">
      <c r="A233" t="s">
        <v>2076</v>
      </c>
      <c r="B233" t="s">
        <v>637</v>
      </c>
      <c r="C233" t="s">
        <v>638</v>
      </c>
      <c r="D233" t="s">
        <v>944</v>
      </c>
      <c r="E233" t="s">
        <v>2022</v>
      </c>
      <c r="F233">
        <v>780</v>
      </c>
      <c r="G233" t="s">
        <v>2023</v>
      </c>
    </row>
    <row r="234" spans="1:7" x14ac:dyDescent="0.35">
      <c r="A234" t="s">
        <v>639</v>
      </c>
      <c r="B234" t="s">
        <v>640</v>
      </c>
      <c r="C234" t="s">
        <v>641</v>
      </c>
      <c r="D234" t="s">
        <v>945</v>
      </c>
      <c r="E234" t="s">
        <v>2024</v>
      </c>
      <c r="F234">
        <v>788</v>
      </c>
      <c r="G234" t="s">
        <v>2025</v>
      </c>
    </row>
    <row r="235" spans="1:7" x14ac:dyDescent="0.35">
      <c r="A235" t="s">
        <v>645</v>
      </c>
      <c r="B235" t="s">
        <v>646</v>
      </c>
      <c r="C235" t="s">
        <v>647</v>
      </c>
      <c r="D235" t="s">
        <v>947</v>
      </c>
      <c r="E235" t="s">
        <v>2028</v>
      </c>
      <c r="F235">
        <v>934</v>
      </c>
      <c r="G235" t="s">
        <v>2029</v>
      </c>
    </row>
    <row r="236" spans="1:7" x14ac:dyDescent="0.35">
      <c r="A236" t="s">
        <v>642</v>
      </c>
      <c r="B236" t="s">
        <v>643</v>
      </c>
      <c r="C236" t="s">
        <v>644</v>
      </c>
      <c r="D236" t="s">
        <v>946</v>
      </c>
      <c r="E236" t="s">
        <v>2026</v>
      </c>
      <c r="F236">
        <v>949</v>
      </c>
      <c r="G236" t="s">
        <v>2027</v>
      </c>
    </row>
    <row r="237" spans="1:7" x14ac:dyDescent="0.35">
      <c r="A237" t="s">
        <v>651</v>
      </c>
      <c r="B237" t="s">
        <v>652</v>
      </c>
      <c r="C237" t="s">
        <v>653</v>
      </c>
      <c r="D237" t="s">
        <v>949</v>
      </c>
      <c r="E237" t="s">
        <v>2032</v>
      </c>
      <c r="F237">
        <v>0</v>
      </c>
      <c r="G237" t="s">
        <v>2033</v>
      </c>
    </row>
    <row r="238" spans="1:7" x14ac:dyDescent="0.35">
      <c r="A238" t="s">
        <v>657</v>
      </c>
      <c r="B238" t="s">
        <v>658</v>
      </c>
      <c r="C238" t="s">
        <v>659</v>
      </c>
      <c r="D238" t="s">
        <v>951</v>
      </c>
      <c r="E238" t="s">
        <v>2036</v>
      </c>
      <c r="F238">
        <v>980</v>
      </c>
      <c r="G238" t="s">
        <v>2037</v>
      </c>
    </row>
    <row r="239" spans="1:7" x14ac:dyDescent="0.35">
      <c r="A239" t="s">
        <v>669</v>
      </c>
      <c r="B239" t="s">
        <v>670</v>
      </c>
      <c r="C239" t="s">
        <v>671</v>
      </c>
      <c r="D239" t="s">
        <v>955</v>
      </c>
      <c r="E239" t="s">
        <v>2042</v>
      </c>
      <c r="F239">
        <v>858</v>
      </c>
      <c r="G239" t="s">
        <v>2043</v>
      </c>
    </row>
    <row r="240" spans="1:7" x14ac:dyDescent="0.35">
      <c r="A240" t="s">
        <v>675</v>
      </c>
      <c r="B240" t="s">
        <v>676</v>
      </c>
      <c r="C240" t="s">
        <v>677</v>
      </c>
      <c r="D240" t="s">
        <v>957</v>
      </c>
      <c r="E240" t="s">
        <v>2046</v>
      </c>
      <c r="F240">
        <v>548</v>
      </c>
      <c r="G240" t="s">
        <v>2047</v>
      </c>
    </row>
    <row r="241" spans="1:7" x14ac:dyDescent="0.35">
      <c r="A241" t="s">
        <v>711</v>
      </c>
      <c r="B241" t="s">
        <v>275</v>
      </c>
      <c r="C241" t="s">
        <v>2048</v>
      </c>
      <c r="D241" t="s">
        <v>818</v>
      </c>
      <c r="E241" t="s">
        <v>2049</v>
      </c>
      <c r="F241">
        <v>978</v>
      </c>
      <c r="G241" t="s">
        <v>2050</v>
      </c>
    </row>
    <row r="242" spans="1:7" x14ac:dyDescent="0.35">
      <c r="A242" t="s">
        <v>718</v>
      </c>
      <c r="B242" t="s">
        <v>678</v>
      </c>
      <c r="C242" t="s">
        <v>679</v>
      </c>
      <c r="D242" t="s">
        <v>958</v>
      </c>
      <c r="E242" t="s">
        <v>2051</v>
      </c>
      <c r="F242">
        <v>937</v>
      </c>
      <c r="G242" t="s">
        <v>2080</v>
      </c>
    </row>
    <row r="243" spans="1:7" x14ac:dyDescent="0.35">
      <c r="A243" t="s">
        <v>680</v>
      </c>
      <c r="B243" t="s">
        <v>681</v>
      </c>
      <c r="C243" t="s">
        <v>682</v>
      </c>
      <c r="D243" t="s">
        <v>959</v>
      </c>
      <c r="E243" t="s">
        <v>2052</v>
      </c>
      <c r="F243">
        <v>704</v>
      </c>
      <c r="G243" t="s">
        <v>2053</v>
      </c>
    </row>
    <row r="244" spans="1:7" x14ac:dyDescent="0.35">
      <c r="A244" t="s">
        <v>692</v>
      </c>
      <c r="B244" t="s">
        <v>693</v>
      </c>
      <c r="C244" t="s">
        <v>694</v>
      </c>
      <c r="D244" t="s">
        <v>963</v>
      </c>
      <c r="E244" t="s">
        <v>2056</v>
      </c>
      <c r="F244">
        <v>886</v>
      </c>
      <c r="G244" t="s">
        <v>2057</v>
      </c>
    </row>
    <row r="245" spans="1:7" x14ac:dyDescent="0.35">
      <c r="A245" t="s">
        <v>695</v>
      </c>
      <c r="B245" t="s">
        <v>696</v>
      </c>
      <c r="C245" t="s">
        <v>697</v>
      </c>
      <c r="D245" t="s">
        <v>964</v>
      </c>
      <c r="E245" t="s">
        <v>2058</v>
      </c>
      <c r="F245">
        <v>967</v>
      </c>
      <c r="G245" t="s">
        <v>2059</v>
      </c>
    </row>
    <row r="246" spans="1:7" x14ac:dyDescent="0.35">
      <c r="A246" t="s">
        <v>698</v>
      </c>
      <c r="B246" t="s">
        <v>699</v>
      </c>
      <c r="C246" t="s">
        <v>700</v>
      </c>
      <c r="D246" t="s">
        <v>965</v>
      </c>
      <c r="E246" t="s">
        <v>2060</v>
      </c>
      <c r="F246">
        <v>840</v>
      </c>
      <c r="G246" t="s">
        <v>2061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7" ma:contentTypeDescription="Create a new document." ma:contentTypeScope="" ma:versionID="5e5c912451475d7a45d8e98c7b38eeaf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ab6975b19b75260bfe7a746565d2c8ba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0c958bcd-fe3d-4310-8463-0016d19558cc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6538d5f-f7e1-46e7-b8e6-8d0f62ce9765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92801F5-8BF1-493B-B8D2-F8BBFF7BF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2019-01-03T11:51:23Z</cp:lastPrinted>
  <dcterms:created xsi:type="dcterms:W3CDTF">2018-04-20T09:16:43Z</dcterms:created>
  <dcterms:modified xsi:type="dcterms:W3CDTF">2023-04-27T14:54:49Z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