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Ukraine/"/>
    </mc:Choice>
  </mc:AlternateContent>
  <xr:revisionPtr revIDLastSave="46" documentId="8_{9A1DD984-86EB-43AF-8A88-C174BDD58923}" xr6:coauthVersionLast="47" xr6:coauthVersionMax="47" xr10:uidLastSave="{906CD4E6-BA4C-4484-8CE5-9A873E0025BF}"/>
  <bookViews>
    <workbookView xWindow="-110" yWindow="-110" windowWidth="19420" windowHeight="1042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0" i="8" l="1"/>
  <c r="D99" i="8"/>
  <c r="D103" i="8"/>
  <c r="D101" i="8"/>
  <c r="J920" i="11"/>
  <c r="J922" i="11"/>
  <c r="J61" i="4"/>
  <c r="J60" i="4"/>
  <c r="J62" i="4" l="1"/>
  <c r="E17" i="12"/>
  <c r="B883" i="11" l="1"/>
  <c r="B64" i="11"/>
  <c r="B65" i="11"/>
  <c r="B66" i="11"/>
  <c r="B67" i="11"/>
  <c r="B68" i="11"/>
  <c r="B79" i="11"/>
  <c r="B80" i="11"/>
  <c r="B81" i="11"/>
  <c r="B82" i="11"/>
  <c r="B83" i="11"/>
  <c r="B84" i="11"/>
  <c r="B85" i="11"/>
  <c r="B86" i="11"/>
  <c r="B87" i="11"/>
  <c r="B88" i="11"/>
  <c r="B29" i="11"/>
  <c r="B433" i="11"/>
  <c r="B436" i="11"/>
  <c r="B434" i="11"/>
  <c r="B435" i="11"/>
  <c r="B458" i="11"/>
  <c r="B227" i="11"/>
  <c r="B231" i="11"/>
  <c r="B228" i="11"/>
  <c r="B226" i="11"/>
  <c r="B229" i="11"/>
  <c r="B230" i="11"/>
  <c r="B447" i="11"/>
  <c r="B244" i="11"/>
  <c r="B242" i="11"/>
  <c r="B243" i="11"/>
  <c r="B245" i="11"/>
  <c r="B267" i="11"/>
  <c r="B527" i="11"/>
  <c r="B526" i="11"/>
  <c r="B394" i="11"/>
  <c r="B395" i="11"/>
  <c r="B393" i="11"/>
  <c r="B392" i="11"/>
  <c r="B278" i="11"/>
  <c r="B279" i="11"/>
  <c r="B281" i="11"/>
  <c r="B280" i="11"/>
  <c r="B872" i="11" l="1"/>
  <c r="B871" i="11"/>
  <c r="B139" i="11"/>
  <c r="B491" i="11"/>
  <c r="B492" i="11"/>
  <c r="B515" i="11"/>
  <c r="B514" i="11"/>
  <c r="B406" i="11"/>
  <c r="B127" i="11"/>
  <c r="B128" i="11"/>
  <c r="B207" i="11"/>
  <c r="B209" i="11"/>
  <c r="B208" i="11"/>
  <c r="B210" i="11"/>
  <c r="B211" i="11"/>
  <c r="B16" i="11"/>
  <c r="B17" i="11"/>
  <c r="B15" i="11"/>
  <c r="B18" i="11"/>
  <c r="B469" i="11"/>
  <c r="B41" i="11"/>
  <c r="B42" i="11"/>
  <c r="B43" i="11"/>
  <c r="B40" i="11"/>
  <c r="B150" i="11"/>
  <c r="B366" i="11"/>
  <c r="B367" i="11"/>
  <c r="B114" i="11"/>
  <c r="B115" i="11"/>
  <c r="B111" i="11"/>
  <c r="B110" i="11"/>
  <c r="B113" i="11"/>
  <c r="B116" i="11"/>
  <c r="B112" i="11"/>
  <c r="B894" i="11"/>
  <c r="B895" i="11"/>
  <c r="B185" i="11"/>
  <c r="B378" i="11"/>
  <c r="B379" i="11"/>
  <c r="B381" i="11"/>
  <c r="B380" i="11"/>
  <c r="B99" i="11"/>
  <c r="B332" i="11"/>
  <c r="B333" i="11"/>
  <c r="B213" i="11"/>
  <c r="B214" i="11"/>
  <c r="B212" i="11"/>
  <c r="B215" i="11"/>
  <c r="B196" i="11"/>
  <c r="B503" i="11"/>
  <c r="B480" i="11"/>
  <c r="B908" i="11"/>
  <c r="B906" i="11"/>
  <c r="B907" i="11"/>
  <c r="B355" i="11"/>
  <c r="B292" i="11"/>
  <c r="B293" i="11"/>
  <c r="B163" i="11"/>
  <c r="B162" i="11"/>
  <c r="B161" i="11"/>
  <c r="B164" i="11"/>
  <c r="B420" i="11"/>
  <c r="B419" i="11"/>
  <c r="B418" i="11"/>
  <c r="B421" i="11"/>
  <c r="B422" i="11"/>
  <c r="B417" i="11"/>
  <c r="B344" i="11"/>
  <c r="B304" i="11"/>
  <c r="B310" i="11"/>
  <c r="B312" i="11"/>
  <c r="B314" i="11"/>
  <c r="B316" i="11"/>
  <c r="B320" i="11"/>
  <c r="B306" i="11"/>
  <c r="B308" i="11"/>
  <c r="B318" i="11"/>
  <c r="B305" i="11"/>
  <c r="B307" i="11"/>
  <c r="B309" i="11"/>
  <c r="B311" i="11"/>
  <c r="B313" i="11"/>
  <c r="B315" i="11"/>
  <c r="B317" i="11"/>
  <c r="B319" i="11"/>
  <c r="B321" i="11"/>
  <c r="B779" i="11" l="1"/>
  <c r="B775" i="11"/>
  <c r="B776" i="11"/>
  <c r="B800" i="11"/>
  <c r="B777" i="11"/>
  <c r="B807" i="11"/>
  <c r="B772" i="11"/>
  <c r="B797" i="11"/>
  <c r="B778" i="11"/>
  <c r="B799" i="11"/>
  <c r="B788" i="11"/>
  <c r="B808" i="11"/>
  <c r="B764" i="11"/>
  <c r="B798" i="11"/>
  <c r="B810" i="11"/>
  <c r="B784" i="11"/>
  <c r="B811" i="11"/>
  <c r="B780" i="11"/>
  <c r="B782" i="11"/>
  <c r="B802" i="11"/>
  <c r="B813" i="11"/>
  <c r="B791" i="11"/>
  <c r="B785" i="11"/>
  <c r="B832" i="11"/>
  <c r="B828" i="11"/>
  <c r="B792" i="11"/>
  <c r="B834" i="11"/>
  <c r="B769" i="11"/>
  <c r="B781" i="11"/>
  <c r="B822" i="11"/>
  <c r="B837" i="11"/>
  <c r="B838" i="11"/>
  <c r="B773" i="11"/>
  <c r="B806" i="11"/>
  <c r="B826" i="11"/>
  <c r="B757" i="11"/>
  <c r="B774" i="11"/>
  <c r="B755" i="11"/>
  <c r="B839" i="11"/>
  <c r="B756" i="11"/>
  <c r="B761" i="11"/>
  <c r="B790" i="11"/>
  <c r="B836" i="11"/>
  <c r="B840" i="11"/>
  <c r="B809" i="11"/>
  <c r="B759" i="11"/>
  <c r="B816" i="11"/>
  <c r="B801" i="11"/>
  <c r="B766" i="11"/>
  <c r="B827" i="11"/>
  <c r="B793" i="11"/>
  <c r="B768" i="11"/>
  <c r="B767" i="11"/>
  <c r="B796" i="11"/>
  <c r="B823" i="11"/>
  <c r="B818" i="11"/>
  <c r="B763" i="11"/>
  <c r="B817" i="11"/>
  <c r="B825" i="11"/>
  <c r="B762" i="11"/>
  <c r="B833" i="11"/>
  <c r="B831" i="11"/>
  <c r="B812" i="11"/>
  <c r="B820" i="11"/>
  <c r="B821" i="11"/>
  <c r="B758" i="11"/>
  <c r="B819" i="11"/>
  <c r="B789" i="11"/>
  <c r="B830" i="11"/>
  <c r="B835" i="11"/>
  <c r="B783" i="11"/>
  <c r="B803" i="11"/>
  <c r="B804" i="11"/>
  <c r="B765" i="11"/>
  <c r="B787" i="11"/>
  <c r="B814" i="11"/>
  <c r="B815" i="11"/>
  <c r="B760" i="11"/>
  <c r="B770" i="11"/>
  <c r="B771" i="11"/>
  <c r="B786" i="11"/>
  <c r="B794" i="11"/>
  <c r="B795" i="11"/>
  <c r="B805" i="11"/>
  <c r="B824" i="11"/>
  <c r="B829" i="11"/>
  <c r="B538" i="11"/>
  <c r="B540" i="11"/>
  <c r="B541" i="11"/>
  <c r="B542" i="11"/>
  <c r="B543" i="11"/>
  <c r="B544" i="11"/>
  <c r="B545" i="11"/>
  <c r="B546" i="11"/>
  <c r="B547" i="11"/>
  <c r="B548" i="11"/>
  <c r="B549" i="11"/>
  <c r="B550" i="11"/>
  <c r="B551" i="11"/>
  <c r="B552" i="11"/>
  <c r="B553" i="11"/>
  <c r="B554" i="11"/>
  <c r="B555" i="11"/>
  <c r="B556" i="11"/>
  <c r="B557" i="11"/>
  <c r="B559" i="11"/>
  <c r="B560" i="11"/>
  <c r="B561" i="11"/>
  <c r="B562" i="11"/>
  <c r="B563" i="11"/>
  <c r="B564" i="11"/>
  <c r="B565"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3" i="11"/>
  <c r="B614" i="11"/>
  <c r="B616" i="11"/>
  <c r="B617" i="11"/>
  <c r="B618" i="11"/>
  <c r="B619" i="11"/>
  <c r="B620" i="11"/>
  <c r="B621" i="11"/>
  <c r="B622" i="11"/>
  <c r="B623" i="11"/>
  <c r="B624" i="11"/>
  <c r="B625" i="11"/>
  <c r="B627" i="11"/>
  <c r="B628" i="11"/>
  <c r="B629" i="11"/>
  <c r="B630" i="11"/>
  <c r="B631" i="11"/>
  <c r="B632" i="11"/>
  <c r="B633" i="11"/>
  <c r="B634" i="11"/>
  <c r="B635" i="11"/>
  <c r="B636" i="11"/>
  <c r="B637" i="11"/>
  <c r="B638" i="11"/>
  <c r="B639" i="11"/>
  <c r="B640" i="11"/>
  <c r="B642" i="11"/>
  <c r="B643" i="11"/>
  <c r="B646" i="11"/>
  <c r="B647" i="11"/>
  <c r="B655" i="11"/>
  <c r="B656" i="11"/>
  <c r="B661" i="11"/>
  <c r="B662" i="11"/>
  <c r="B668" i="11"/>
  <c r="B679" i="11"/>
  <c r="B681" i="11"/>
  <c r="B687" i="11"/>
  <c r="B688" i="11"/>
  <c r="B689" i="11"/>
  <c r="B690" i="11"/>
  <c r="B704" i="11"/>
  <c r="B705" i="11"/>
  <c r="B706" i="11"/>
  <c r="B707" i="11"/>
  <c r="B708" i="11"/>
  <c r="B711" i="11"/>
  <c r="B712" i="11"/>
  <c r="B713" i="11"/>
  <c r="B714" i="11"/>
  <c r="B715" i="11"/>
  <c r="B716" i="11"/>
  <c r="B717" i="11"/>
  <c r="B718" i="11"/>
  <c r="B719" i="11"/>
  <c r="B720" i="11"/>
  <c r="B722" i="11"/>
  <c r="B724" i="11"/>
  <c r="B725" i="11"/>
  <c r="B726" i="11"/>
  <c r="B727" i="11"/>
  <c r="B728" i="11"/>
  <c r="B729" i="11"/>
  <c r="B731" i="11"/>
  <c r="B732" i="11"/>
  <c r="B733" i="11"/>
  <c r="B734" i="11"/>
  <c r="B735" i="11"/>
  <c r="B736" i="11"/>
  <c r="B737" i="11"/>
  <c r="B738" i="11"/>
  <c r="B739" i="11"/>
  <c r="B740" i="11"/>
  <c r="B741" i="11"/>
  <c r="B558" i="11"/>
  <c r="B566" i="11"/>
  <c r="B539" i="11"/>
  <c r="B626" i="11"/>
  <c r="B612" i="11"/>
  <c r="B615" i="11"/>
  <c r="B641" i="11"/>
  <c r="B663" i="11"/>
  <c r="B709" i="11"/>
  <c r="B710" i="11"/>
  <c r="B644" i="11"/>
  <c r="B645" i="11"/>
  <c r="B721" i="11"/>
  <c r="B723" i="11"/>
  <c r="B730" i="11"/>
  <c r="B648" i="11"/>
  <c r="B649" i="11"/>
  <c r="B650" i="11"/>
  <c r="B651" i="11"/>
  <c r="B652" i="11"/>
  <c r="B653" i="11"/>
  <c r="B654" i="11"/>
  <c r="B657" i="11"/>
  <c r="B658" i="11"/>
  <c r="B659" i="11"/>
  <c r="B660" i="11"/>
  <c r="B664" i="11"/>
  <c r="B665" i="11"/>
  <c r="B666" i="11"/>
  <c r="B667" i="11"/>
  <c r="B669" i="11"/>
  <c r="B670" i="11"/>
  <c r="B671" i="11"/>
  <c r="B672" i="11"/>
  <c r="B673" i="11"/>
  <c r="B674" i="11"/>
  <c r="B675" i="11"/>
  <c r="B676" i="11"/>
  <c r="B677" i="11"/>
  <c r="B678" i="11"/>
  <c r="B680" i="11"/>
  <c r="B682" i="11"/>
  <c r="B742" i="11"/>
  <c r="B743" i="11"/>
  <c r="B683" i="11"/>
  <c r="B684" i="11"/>
  <c r="B685" i="11"/>
  <c r="B686" i="11"/>
  <c r="B691" i="11"/>
  <c r="B692" i="11"/>
  <c r="B693" i="11"/>
  <c r="B694" i="11"/>
  <c r="B695" i="11"/>
  <c r="B696" i="11"/>
  <c r="B697" i="11"/>
  <c r="B698" i="11"/>
  <c r="B699" i="11"/>
  <c r="B700" i="11"/>
  <c r="B701" i="11"/>
  <c r="B702" i="11"/>
  <c r="B703" i="11"/>
  <c r="B744" i="11"/>
  <c r="B256" i="11" l="1"/>
  <c r="B258" i="11"/>
  <c r="B266" i="11"/>
  <c r="B257" i="11"/>
  <c r="B265" i="11"/>
  <c r="B259" i="11"/>
  <c r="B264" i="11"/>
  <c r="B263" i="11"/>
  <c r="B260" i="11"/>
  <c r="B261" i="11"/>
  <c r="B878" i="11"/>
  <c r="B874" i="11"/>
  <c r="B882" i="11"/>
  <c r="B873" i="11"/>
  <c r="B881" i="11"/>
  <c r="B875" i="11"/>
  <c r="B880" i="11"/>
  <c r="B879" i="11"/>
  <c r="B876" i="11"/>
  <c r="B877" i="11"/>
  <c r="B475" i="11"/>
  <c r="B471" i="11"/>
  <c r="B479" i="11"/>
  <c r="B470" i="11"/>
  <c r="B478" i="11"/>
  <c r="B472" i="11"/>
  <c r="B477" i="11"/>
  <c r="B476" i="11"/>
  <c r="B473" i="11"/>
  <c r="B474" i="11"/>
  <c r="B412" i="11"/>
  <c r="B408" i="11"/>
  <c r="B416" i="11"/>
  <c r="B407" i="11"/>
  <c r="B415" i="11"/>
  <c r="B409" i="11"/>
  <c r="B414" i="11"/>
  <c r="B413" i="11"/>
  <c r="B410" i="11"/>
  <c r="B411" i="11"/>
  <c r="B750" i="11"/>
  <c r="B746" i="11"/>
  <c r="B754" i="11"/>
  <c r="B745" i="11"/>
  <c r="B753" i="11"/>
  <c r="B747" i="11"/>
  <c r="B752" i="11"/>
  <c r="B751" i="11"/>
  <c r="B748" i="11"/>
  <c r="B749" i="11"/>
  <c r="B856" i="11"/>
  <c r="B852" i="11"/>
  <c r="B860" i="11"/>
  <c r="B851" i="11"/>
  <c r="B859" i="11"/>
  <c r="B853" i="11"/>
  <c r="B858" i="11"/>
  <c r="B857" i="11"/>
  <c r="B854" i="11"/>
  <c r="B855" i="11"/>
  <c r="B866" i="11"/>
  <c r="B862" i="11"/>
  <c r="B870" i="11"/>
  <c r="B861" i="11"/>
  <c r="B869" i="11"/>
  <c r="B863" i="11"/>
  <c r="B868" i="11"/>
  <c r="B867" i="11"/>
  <c r="B864" i="11"/>
  <c r="B865" i="11"/>
  <c r="B889" i="11"/>
  <c r="B885" i="11"/>
  <c r="B893" i="11"/>
  <c r="B884" i="11"/>
  <c r="B892" i="11"/>
  <c r="B886" i="11"/>
  <c r="B891" i="11"/>
  <c r="B890" i="11"/>
  <c r="B887" i="11"/>
  <c r="B888" i="11"/>
  <c r="B237" i="11"/>
  <c r="B233" i="11"/>
  <c r="B241" i="11"/>
  <c r="B232" i="11"/>
  <c r="B240" i="11"/>
  <c r="B234" i="11"/>
  <c r="B239" i="11"/>
  <c r="B238" i="11"/>
  <c r="B235" i="11"/>
  <c r="B236" i="11"/>
  <c r="B287" i="11"/>
  <c r="B283" i="11"/>
  <c r="B291" i="11"/>
  <c r="B282" i="11"/>
  <c r="B290" i="11"/>
  <c r="B284" i="11"/>
  <c r="B289" i="11"/>
  <c r="B288" i="11"/>
  <c r="B285" i="11"/>
  <c r="B286" i="11"/>
  <c r="B401" i="11"/>
  <c r="B397" i="11"/>
  <c r="B405" i="11"/>
  <c r="B396" i="11"/>
  <c r="B404" i="11"/>
  <c r="B398" i="11"/>
  <c r="B403" i="11"/>
  <c r="B402" i="11"/>
  <c r="B399" i="11"/>
  <c r="B400" i="11"/>
  <c r="B442" i="11"/>
  <c r="B438" i="11"/>
  <c r="B446" i="11"/>
  <c r="B437" i="11"/>
  <c r="B445" i="11"/>
  <c r="B439" i="11"/>
  <c r="B444" i="11"/>
  <c r="B443" i="11"/>
  <c r="B440" i="11"/>
  <c r="B441" i="11"/>
  <c r="B533" i="11"/>
  <c r="B529" i="11"/>
  <c r="B537" i="11"/>
  <c r="B528" i="11"/>
  <c r="B536" i="11"/>
  <c r="B530" i="11"/>
  <c r="B535" i="11"/>
  <c r="B534" i="11"/>
  <c r="B531" i="11"/>
  <c r="B532" i="11"/>
  <c r="B273" i="11"/>
  <c r="B269" i="11"/>
  <c r="B277" i="11"/>
  <c r="B268" i="11"/>
  <c r="B276" i="11"/>
  <c r="B270" i="11"/>
  <c r="B275" i="11"/>
  <c r="B274" i="11"/>
  <c r="B271" i="11"/>
  <c r="B272" i="11"/>
  <c r="B453" i="11"/>
  <c r="B449" i="11"/>
  <c r="B457" i="11"/>
  <c r="B448" i="11"/>
  <c r="B456" i="11"/>
  <c r="B450" i="11"/>
  <c r="B455" i="11"/>
  <c r="B454" i="11"/>
  <c r="B451" i="11"/>
  <c r="B452" i="11"/>
  <c r="B170" i="11"/>
  <c r="B166" i="11"/>
  <c r="B174" i="11"/>
  <c r="B165" i="11"/>
  <c r="B173" i="11"/>
  <c r="B167" i="11"/>
  <c r="B172" i="11"/>
  <c r="B171" i="11"/>
  <c r="B168" i="11"/>
  <c r="B169" i="11"/>
  <c r="B180" i="11"/>
  <c r="B176" i="11"/>
  <c r="B184" i="11"/>
  <c r="B175" i="11"/>
  <c r="B183" i="11"/>
  <c r="B177" i="11"/>
  <c r="B182" i="11"/>
  <c r="B181" i="11"/>
  <c r="B178" i="11"/>
  <c r="B179" i="11"/>
  <c r="B327" i="11"/>
  <c r="B323" i="11"/>
  <c r="B331" i="11"/>
  <c r="B322" i="11"/>
  <c r="B330" i="11"/>
  <c r="B324" i="11"/>
  <c r="B329" i="11"/>
  <c r="B328" i="11"/>
  <c r="B325" i="11"/>
  <c r="B326" i="11"/>
  <c r="B24" i="11"/>
  <c r="B20" i="11"/>
  <c r="B28" i="11"/>
  <c r="B19" i="11"/>
  <c r="B27" i="11"/>
  <c r="B21" i="11"/>
  <c r="B26" i="11"/>
  <c r="B25" i="11"/>
  <c r="B22" i="11"/>
  <c r="B23" i="11"/>
  <c r="B54" i="11"/>
  <c r="B46" i="11"/>
  <c r="B62" i="11"/>
  <c r="B44" i="11"/>
  <c r="B60" i="11"/>
  <c r="B48" i="11"/>
  <c r="B58" i="11"/>
  <c r="B56" i="11"/>
  <c r="B50" i="11"/>
  <c r="B52" i="11"/>
  <c r="B251" i="11"/>
  <c r="B247" i="11"/>
  <c r="B255" i="11"/>
  <c r="B246" i="11"/>
  <c r="B254" i="11"/>
  <c r="B248" i="11"/>
  <c r="B253" i="11"/>
  <c r="B252" i="11"/>
  <c r="B249" i="11"/>
  <c r="B250" i="11"/>
  <c r="B846" i="11"/>
  <c r="B842" i="11"/>
  <c r="B850" i="11"/>
  <c r="B841" i="11"/>
  <c r="B849" i="11"/>
  <c r="B843" i="11"/>
  <c r="B848" i="11"/>
  <c r="B847" i="11"/>
  <c r="B844" i="11"/>
  <c r="B845" i="11"/>
  <c r="B464" i="11"/>
  <c r="B460" i="11"/>
  <c r="B468" i="11"/>
  <c r="B459" i="11"/>
  <c r="B467" i="11"/>
  <c r="B461" i="11"/>
  <c r="B466" i="11"/>
  <c r="B465" i="11"/>
  <c r="B462" i="11"/>
  <c r="B463" i="11"/>
  <c r="B521" i="11"/>
  <c r="B517" i="11"/>
  <c r="B525" i="11"/>
  <c r="B516" i="11"/>
  <c r="B524" i="11"/>
  <c r="B518" i="11"/>
  <c r="B523" i="11"/>
  <c r="B522" i="11"/>
  <c r="B519" i="11"/>
  <c r="B520" i="11"/>
  <c r="B361" i="11"/>
  <c r="B357" i="11"/>
  <c r="B365" i="11"/>
  <c r="B356" i="11"/>
  <c r="B364" i="11"/>
  <c r="B358" i="11"/>
  <c r="B363" i="11"/>
  <c r="B362" i="11"/>
  <c r="B359" i="11"/>
  <c r="B360" i="11"/>
  <c r="B901" i="11"/>
  <c r="B897" i="11"/>
  <c r="B905" i="11"/>
  <c r="B896" i="11"/>
  <c r="B904" i="11"/>
  <c r="B898" i="11"/>
  <c r="B903" i="11"/>
  <c r="B902" i="11"/>
  <c r="B899" i="11"/>
  <c r="B900" i="11"/>
  <c r="B94" i="11"/>
  <c r="B90" i="11"/>
  <c r="B98" i="11"/>
  <c r="B89" i="11"/>
  <c r="B97" i="11"/>
  <c r="B91" i="11"/>
  <c r="B96" i="11"/>
  <c r="B95" i="11"/>
  <c r="B92" i="11"/>
  <c r="B93" i="11"/>
  <c r="B156" i="11"/>
  <c r="B152" i="11"/>
  <c r="B160" i="11"/>
  <c r="B151" i="11"/>
  <c r="B159" i="11"/>
  <c r="B153" i="11"/>
  <c r="B158" i="11"/>
  <c r="B157" i="11"/>
  <c r="B154" i="11"/>
  <c r="B155" i="11"/>
  <c r="B339" i="11"/>
  <c r="B335" i="11"/>
  <c r="B343" i="11"/>
  <c r="B334" i="11"/>
  <c r="B342" i="11"/>
  <c r="B336" i="11"/>
  <c r="B341" i="11"/>
  <c r="B340" i="11"/>
  <c r="B337" i="11"/>
  <c r="B338" i="11"/>
  <c r="B373" i="11"/>
  <c r="B369" i="11"/>
  <c r="B377" i="11"/>
  <c r="B368" i="11"/>
  <c r="B376" i="11"/>
  <c r="B370" i="11"/>
  <c r="B375" i="11"/>
  <c r="B374" i="11"/>
  <c r="B371" i="11"/>
  <c r="B372" i="11"/>
  <c r="B134" i="11"/>
  <c r="B130" i="11"/>
  <c r="B138" i="11"/>
  <c r="B129" i="11"/>
  <c r="B137" i="11"/>
  <c r="B131" i="11"/>
  <c r="B136" i="11"/>
  <c r="B135" i="11"/>
  <c r="B132" i="11"/>
  <c r="B133" i="11"/>
  <c r="B350" i="11"/>
  <c r="B346" i="11"/>
  <c r="B354" i="11"/>
  <c r="B345" i="11"/>
  <c r="B353" i="11"/>
  <c r="B347" i="11"/>
  <c r="B352" i="11"/>
  <c r="B351" i="11"/>
  <c r="B348" i="11"/>
  <c r="B349" i="11"/>
  <c r="B498" i="11"/>
  <c r="B494" i="11"/>
  <c r="B502" i="11"/>
  <c r="B493" i="11"/>
  <c r="B501" i="11"/>
  <c r="B495" i="11"/>
  <c r="B500" i="11"/>
  <c r="B499" i="11"/>
  <c r="B496" i="11"/>
  <c r="B497" i="11"/>
  <c r="B55" i="11"/>
  <c r="B47" i="11"/>
  <c r="B63" i="11"/>
  <c r="B45" i="11"/>
  <c r="B61" i="11"/>
  <c r="B49" i="11"/>
  <c r="B59" i="11"/>
  <c r="B57" i="11"/>
  <c r="B51" i="11"/>
  <c r="B53" i="11"/>
  <c r="B202" i="11"/>
  <c r="B198" i="11"/>
  <c r="B206" i="11"/>
  <c r="B197" i="11"/>
  <c r="B205" i="11"/>
  <c r="B199" i="11"/>
  <c r="B204" i="11"/>
  <c r="B203" i="11"/>
  <c r="B200" i="11"/>
  <c r="B201" i="11"/>
  <c r="B428" i="11"/>
  <c r="B424" i="11"/>
  <c r="B432" i="11"/>
  <c r="B423" i="11"/>
  <c r="B431" i="11"/>
  <c r="B425" i="11"/>
  <c r="B430" i="11"/>
  <c r="B429" i="11"/>
  <c r="B426" i="11"/>
  <c r="B427" i="11"/>
  <c r="B35" i="11"/>
  <c r="B31" i="11"/>
  <c r="B39" i="11"/>
  <c r="B30" i="11"/>
  <c r="B38" i="11"/>
  <c r="B32" i="11"/>
  <c r="B37" i="11"/>
  <c r="B36" i="11"/>
  <c r="B33" i="11"/>
  <c r="B34" i="11"/>
  <c r="B486" i="11"/>
  <c r="B482" i="11"/>
  <c r="B490" i="11"/>
  <c r="B481" i="11"/>
  <c r="B489" i="11"/>
  <c r="B483" i="11"/>
  <c r="B488" i="11"/>
  <c r="B487" i="11"/>
  <c r="B484" i="11"/>
  <c r="B485" i="11"/>
  <c r="B74" i="11"/>
  <c r="B70" i="11"/>
  <c r="B78" i="11"/>
  <c r="B69" i="11"/>
  <c r="B77" i="11"/>
  <c r="B71" i="11"/>
  <c r="B76" i="11"/>
  <c r="B75" i="11"/>
  <c r="B72" i="11"/>
  <c r="B73" i="11"/>
  <c r="B105" i="11"/>
  <c r="B101" i="11"/>
  <c r="B109" i="11"/>
  <c r="B100" i="11"/>
  <c r="B108" i="11"/>
  <c r="B102" i="11"/>
  <c r="B107" i="11"/>
  <c r="B106" i="11"/>
  <c r="B103" i="11"/>
  <c r="B104" i="11"/>
  <c r="B122" i="11"/>
  <c r="B118" i="11"/>
  <c r="B126" i="11"/>
  <c r="B117" i="11"/>
  <c r="B125" i="11"/>
  <c r="B119" i="11"/>
  <c r="B124" i="11"/>
  <c r="B123" i="11"/>
  <c r="B120" i="11"/>
  <c r="B121" i="11"/>
  <c r="B145" i="11"/>
  <c r="B141" i="11"/>
  <c r="B149" i="11"/>
  <c r="B140" i="11"/>
  <c r="B148" i="11"/>
  <c r="B142" i="11"/>
  <c r="B147" i="11"/>
  <c r="B146" i="11"/>
  <c r="B143" i="11"/>
  <c r="B144" i="11"/>
  <c r="B914" i="11"/>
  <c r="B910" i="11"/>
  <c r="B918" i="11"/>
  <c r="B909" i="11"/>
  <c r="B917" i="11"/>
  <c r="B911" i="11"/>
  <c r="B916" i="11"/>
  <c r="B915" i="11"/>
  <c r="B912" i="11"/>
  <c r="B913" i="11"/>
  <c r="B221" i="11"/>
  <c r="B217" i="11"/>
  <c r="B225" i="11"/>
  <c r="B216" i="11"/>
  <c r="B224" i="11"/>
  <c r="B218" i="11"/>
  <c r="B223" i="11"/>
  <c r="B222" i="11"/>
  <c r="B219" i="11"/>
  <c r="B220" i="11"/>
  <c r="B299" i="11"/>
  <c r="B295" i="11"/>
  <c r="B303" i="11"/>
  <c r="B294" i="11"/>
  <c r="B302" i="11"/>
  <c r="B296" i="11"/>
  <c r="B301" i="11"/>
  <c r="B300" i="11"/>
  <c r="B297" i="11"/>
  <c r="B298" i="11"/>
  <c r="B387" i="11"/>
  <c r="B383" i="11"/>
  <c r="B391" i="11"/>
  <c r="B382" i="11"/>
  <c r="B390" i="11"/>
  <c r="B384" i="11"/>
  <c r="B389" i="11"/>
  <c r="B388" i="11"/>
  <c r="B385" i="11"/>
  <c r="B386" i="11"/>
  <c r="B509" i="11"/>
  <c r="B505" i="11"/>
  <c r="B513" i="11"/>
  <c r="B504" i="11"/>
  <c r="B512" i="11"/>
  <c r="B506" i="11"/>
  <c r="B511" i="11"/>
  <c r="B510" i="11"/>
  <c r="B507" i="11"/>
  <c r="B508" i="11"/>
  <c r="B191" i="11"/>
  <c r="B187" i="11"/>
  <c r="B195" i="11"/>
  <c r="B186" i="11"/>
  <c r="B194" i="11"/>
  <c r="B188" i="11"/>
  <c r="B193" i="11"/>
  <c r="B192" i="11"/>
  <c r="B189" i="11"/>
  <c r="B190" i="11"/>
  <c r="J47" i="4" l="1"/>
  <c r="J49" i="4"/>
  <c r="I71" i="12" l="1"/>
  <c r="I35" i="12"/>
  <c r="I36" i="12"/>
  <c r="I37" i="12"/>
  <c r="I38" i="12"/>
  <c r="I39" i="12"/>
  <c r="I40" i="12"/>
  <c r="I41" i="12"/>
  <c r="I42" i="12"/>
  <c r="I43" i="12"/>
  <c r="I44" i="12"/>
  <c r="I45" i="12"/>
  <c r="I46" i="12"/>
  <c r="I47" i="12"/>
  <c r="I48" i="12"/>
  <c r="I49" i="12"/>
  <c r="I50" i="12"/>
  <c r="I51" i="12"/>
  <c r="I52" i="12"/>
  <c r="I53" i="12"/>
  <c r="I30" i="12"/>
  <c r="I31" i="12"/>
  <c r="I32" i="12"/>
  <c r="I33" i="12"/>
  <c r="I34" i="12"/>
  <c r="I54" i="12"/>
  <c r="I55" i="12"/>
  <c r="I56" i="12"/>
  <c r="I57" i="12"/>
  <c r="I58" i="12"/>
  <c r="I59" i="12"/>
  <c r="I60" i="12"/>
  <c r="I61" i="12"/>
  <c r="I62" i="12"/>
  <c r="I63" i="12"/>
  <c r="I64" i="12"/>
  <c r="I65" i="12"/>
  <c r="I66" i="12"/>
  <c r="I67" i="12"/>
  <c r="I68" i="12"/>
  <c r="I69" i="12"/>
  <c r="I70" i="12"/>
  <c r="I72" i="12"/>
  <c r="E16" i="12" l="1"/>
  <c r="E18" i="12"/>
  <c r="D213" i="8" l="1"/>
  <c r="D208" i="8"/>
  <c r="B135" i="8" l="1"/>
  <c r="B133" i="8"/>
  <c r="B131" i="8"/>
  <c r="B129" i="8"/>
  <c r="B127" i="8"/>
  <c r="B125" i="8"/>
  <c r="B121" i="8"/>
  <c r="B119" i="8"/>
  <c r="B117" i="8"/>
  <c r="B111" i="8" l="1"/>
  <c r="B109" i="8"/>
  <c r="B107" i="8"/>
  <c r="B105" i="8"/>
  <c r="B103" i="8"/>
  <c r="B97" i="8"/>
  <c r="I26" i="12" l="1"/>
  <c r="H922" i="11" l="1"/>
  <c r="I49" i="4"/>
  <c r="B149" i="8" l="1"/>
  <c r="B151" i="8"/>
  <c r="D171" i="8" l="1"/>
  <c r="E15" i="12" l="1"/>
  <c r="D140" i="8" l="1"/>
  <c r="E55" i="9" l="1"/>
  <c r="E53" i="9"/>
  <c r="E54" i="9"/>
  <c r="E56" i="9"/>
  <c r="B93" i="8"/>
  <c r="E52" i="9" l="1"/>
  <c r="F177" i="8"/>
  <c r="I27" i="12"/>
  <c r="I28" i="12"/>
  <c r="I29" i="12"/>
  <c r="I25" i="12"/>
  <c r="B262" i="11"/>
  <c r="N4" i="4"/>
  <c r="B101" i="8"/>
  <c r="B95" i="8"/>
  <c r="E16" i="9"/>
  <c r="E15" i="9"/>
  <c r="E17" i="9"/>
  <c r="B167" i="8"/>
  <c r="B35" i="4"/>
  <c r="C35" i="4"/>
  <c r="D35" i="4"/>
  <c r="E35" i="4"/>
  <c r="B44" i="4"/>
  <c r="C44" i="4"/>
  <c r="D44" i="4"/>
  <c r="E44" i="4"/>
  <c r="E45" i="4"/>
  <c r="D45" i="4"/>
  <c r="C45" i="4"/>
  <c r="B45" i="4"/>
  <c r="E43" i="4"/>
  <c r="D43" i="4"/>
  <c r="C43" i="4"/>
  <c r="B43" i="4"/>
  <c r="E42" i="4"/>
  <c r="D42" i="4"/>
  <c r="C42" i="4"/>
  <c r="B42" i="4"/>
  <c r="E41" i="4"/>
  <c r="D41" i="4"/>
  <c r="C41" i="4"/>
  <c r="B41" i="4"/>
  <c r="E33" i="4"/>
  <c r="F183" i="8"/>
  <c r="D23" i="4"/>
  <c r="E24" i="4"/>
  <c r="D24" i="4"/>
  <c r="C24" i="4"/>
  <c r="B24" i="4"/>
  <c r="E23" i="4"/>
  <c r="C23" i="4"/>
  <c r="B23" i="4"/>
  <c r="E22" i="4"/>
  <c r="D22" i="4"/>
  <c r="C22" i="4"/>
  <c r="B22" i="4"/>
  <c r="C25" i="4"/>
  <c r="C26" i="4"/>
  <c r="C27" i="4"/>
  <c r="C28" i="4"/>
  <c r="C29" i="4"/>
  <c r="C30" i="4"/>
  <c r="C31" i="4"/>
  <c r="C32" i="4"/>
  <c r="C33" i="4"/>
  <c r="C34" i="4"/>
  <c r="C36" i="4"/>
  <c r="C37" i="4"/>
  <c r="C38" i="4"/>
  <c r="C39" i="4"/>
  <c r="C40" i="4"/>
  <c r="D25" i="4"/>
  <c r="D26" i="4"/>
  <c r="D27" i="4"/>
  <c r="D28" i="4"/>
  <c r="D29" i="4"/>
  <c r="D30" i="4"/>
  <c r="D31" i="4"/>
  <c r="D32" i="4"/>
  <c r="D33" i="4"/>
  <c r="D34" i="4"/>
  <c r="D36" i="4"/>
  <c r="D37" i="4"/>
  <c r="D38" i="4"/>
  <c r="D39" i="4"/>
  <c r="D40" i="4"/>
  <c r="E25" i="4"/>
  <c r="E26" i="4"/>
  <c r="E27" i="4"/>
  <c r="E28" i="4"/>
  <c r="E29" i="4"/>
  <c r="E30" i="4"/>
  <c r="E31" i="4"/>
  <c r="E32" i="4"/>
  <c r="E34" i="4"/>
  <c r="E36" i="4"/>
  <c r="E37" i="4"/>
  <c r="E38" i="4"/>
  <c r="E39" i="4"/>
  <c r="E40" i="4"/>
  <c r="B25" i="4"/>
  <c r="B26" i="4"/>
  <c r="B27" i="4"/>
  <c r="B28" i="4"/>
  <c r="B29" i="4"/>
  <c r="B30" i="4"/>
  <c r="B31" i="4"/>
  <c r="B32" i="4"/>
  <c r="B33" i="4"/>
  <c r="B34" i="4"/>
  <c r="B36" i="4"/>
  <c r="B37" i="4"/>
  <c r="B38" i="4"/>
  <c r="B39" i="4"/>
  <c r="B4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<sst xmlns="http://schemas.openxmlformats.org/spreadsheetml/2006/main" count="12573" uniqueCount="2658">
  <si>
    <t>References to state-owned enterprises portals or company website(s), for example as stated in the Report (Add rows if several SOEs)</t>
  </si>
  <si>
    <t>References to state-owned enterprises or company Audited Financial Statement (Add rows if several SOEs)</t>
  </si>
  <si>
    <t>Crude oil (2709), volume</t>
  </si>
  <si>
    <t>Natural gas (2711), volume</t>
  </si>
  <si>
    <t>Other clays (2508), volume</t>
  </si>
  <si>
    <t>Quartz (2506), volume</t>
  </si>
  <si>
    <t>If yes, what was the total revenues received by SOEs?</t>
  </si>
  <si>
    <t>Does the government disclose information on Social expenditures?</t>
  </si>
  <si>
    <t>Does the government disclose information on environmental payments?</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</si>
  <si>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</si>
  <si>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</si>
  <si>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</si>
  <si>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Reported by project (Y/N)</t>
  </si>
  <si>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</si>
  <si>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</si>
  <si>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</si>
  <si>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</si>
  <si>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</si>
  <si>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EITI Requirement 7.1.c</t>
  </si>
  <si>
    <t>How publishing EITI Report data works:</t>
  </si>
  <si>
    <t>1. Use one excel workbook per fiscal year covered. If you are reporting on both oil &amp; gas and mining, both can fit into one workbook.</t>
  </si>
  <si>
    <t>2. Fill in the entire workbookparts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</si>
  <si>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</si>
  <si>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</si>
  <si>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</si>
  <si>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</si>
  <si>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</si>
  <si>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</si>
  <si>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</si>
  <si>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</si>
  <si>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t>Part 5 (Company data): Enter company and projectlevel data per revenue stream.</t>
  </si>
  <si>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</si>
  <si>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</si>
  <si>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</si>
  <si>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</si>
  <si>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</si>
  <si>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</si>
  <si>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</si>
  <si>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</si>
  <si>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</si>
  <si>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</si>
  <si>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</si>
  <si>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</si>
  <si>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</si>
  <si>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t xml:space="preserve">Not applicable: If a requirement is not relevant, please select "Not applicable". Refer to any evidence documented as part of the EITI Report, or through minutes of a multistakeholder meeting. </t>
  </si>
  <si>
    <t>Not applicable: The question is not relevant for the case, When it is required, please refer to evidence of nonapplicability.</t>
  </si>
  <si>
    <t>For the latest version of Summary data templates, see https://eiti.org/summarydatatemplate</t>
  </si>
  <si>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</si>
  <si>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</si>
  <si>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t>Phone: +47 222 00 800      Email: secretariat@eiti.org      Twitter: @EITIorg      www.eiti.org</t>
  </si>
  <si>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</si>
  <si>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</si>
  <si>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</si>
  <si>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</si>
  <si>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</si>
  <si>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</si>
  <si>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</si>
  <si>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</si>
  <si>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</si>
  <si>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</si>
  <si>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1About </t>
  </si>
  <si>
    <t>Description</t>
  </si>
  <si>
    <t>Enter data in this column</t>
  </si>
  <si>
    <t>Source / Comments</t>
  </si>
  <si>
    <t>Country or area name</t>
  </si>
  <si>
    <t>Ukraine</t>
  </si>
  <si>
    <t>ISO Alpha3 Code</t>
  </si>
  <si>
    <t>National currency name</t>
  </si>
  <si>
    <t>Fiscal year covered by this data file</t>
  </si>
  <si>
    <t>Start Date</t>
  </si>
  <si>
    <t>End Date</t>
  </si>
  <si>
    <t>Data source</t>
  </si>
  <si>
    <t>Has an EITI Report been prepared by an Independent Administrator?</t>
  </si>
  <si>
    <t>Yes</t>
  </si>
  <si>
    <t>What is the name of the company?</t>
  </si>
  <si>
    <t>EY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</si>
  <si>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</si>
  <si>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</si>
  <si>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</si>
  <si>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</si>
  <si>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</si>
  <si>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</si>
  <si>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</si>
  <si>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</si>
  <si>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</si>
  <si>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</si>
  <si>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</si>
  <si>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https://eiti.org/files/documents/ukraine_open_data_policy.pdf</t>
  </si>
  <si>
    <t>Data coverage / scope</t>
  </si>
  <si>
    <t>Open data portal / files</t>
  </si>
  <si>
    <t>http://eiti.org.ua/documents/</t>
  </si>
  <si>
    <t>Sector coverage</t>
  </si>
  <si>
    <t>Oil</t>
  </si>
  <si>
    <t>Gas</t>
  </si>
  <si>
    <t>Mining (incl. Quarrying)</t>
  </si>
  <si>
    <t>No</t>
  </si>
  <si>
    <t>If yes, please specify name (insert new rows if multiple)</t>
  </si>
  <si>
    <t>Number of reporting government entities (incl SOEs if recipient)</t>
  </si>
  <si>
    <t xml:space="preserve">State Tax Service (STS), State Customs Service (SCS), State Statistic Service, Ministry of Economy, The State Service of Geology and Subsoil of Ukraine (Derzhgeonadra), </t>
  </si>
  <si>
    <t>Number of reporting companies (incl SOEs if payer)</t>
  </si>
  <si>
    <t>UAH</t>
  </si>
  <si>
    <t xml:space="preserve">Exchange rate used: 1 USD = </t>
  </si>
  <si>
    <t>Average exchange rate in 2018</t>
  </si>
  <si>
    <t>Exchange rate source (URL,…)</t>
  </si>
  <si>
    <t>https://bank.gov.ua/ua/markets/exchangeratechart</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</si>
  <si>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</si>
  <si>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</si>
  <si>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</si>
  <si>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</si>
  <si>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</si>
  <si>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</si>
  <si>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</si>
  <si>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</si>
  <si>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</si>
  <si>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</si>
  <si>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</si>
  <si>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</si>
  <si>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</si>
  <si>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</si>
  <si>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</si>
  <si>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Andrii Kitura</t>
  </si>
  <si>
    <t>Organisation</t>
  </si>
  <si>
    <t>EY Ukraine</t>
  </si>
  <si>
    <t>Email address</t>
  </si>
  <si>
    <t>andrii.kitura@ua.ey.com</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</si>
  <si>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</si>
  <si>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</si>
  <si>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</si>
  <si>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</si>
  <si>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</si>
  <si>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</si>
  <si>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</si>
  <si>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</si>
  <si>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</si>
  <si>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</si>
  <si>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</si>
  <si>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</si>
  <si>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</si>
  <si>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</si>
  <si>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</si>
  <si>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</si>
  <si>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</si>
  <si>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</si>
  <si>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</si>
  <si>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https://zakon.rada.gov.ua/laws/?lang=en</t>
  </si>
  <si>
    <t>1) The database of laws of Ukraine is available online; 2) EITI Report, Section 6.1</t>
  </si>
  <si>
    <t>Overview of government agencies' roles?</t>
  </si>
  <si>
    <t>EITI Report, Section 6.2</t>
  </si>
  <si>
    <t>Mineral and petroleum rights' regime?</t>
  </si>
  <si>
    <t>EITI Report, Section 6.6</t>
  </si>
  <si>
    <t>The Subsoil Code of Ukraine No 132/94-VR dated 27 July 1994: https://zakon.rada.gov.ua/laws/show/132/94-%D0%B2%D1%80/ed20171218. Procedure on granting special permits on subsoil use, approved by the Resolution of the CMU No. 615 dated 30 May 2011: https://zakon.rada.gov.ua/laws/show/615-2011-%D0%BF/ed20191121</t>
  </si>
  <si>
    <t>Fiscal regime?</t>
  </si>
  <si>
    <t>https://zakon.rada.gov.ua/laws/show/2755-17/ed20191229</t>
  </si>
  <si>
    <t>1) Tax Code of Ukraine No. 2755-VI dated 2 December 2010 ; 2) EITI Report, Section 6.5</t>
  </si>
  <si>
    <r>
      <t>EITI Requirement 2.2</t>
    </r>
    <r>
      <rPr>
        <b/>
        <sz val="11"/>
        <rFont val="Franklin Gothic Book"/>
        <family val="2"/>
      </rPr>
      <t>: Contract and license allocations</t>
    </r>
  </si>
  <si>
    <t>the award process(es)?</t>
  </si>
  <si>
    <t xml:space="preserve">https://zakon.rada.gov.ua/laws/show/615-2011-%D0%BF/ed20191121; https://zakon.rada.gov.ua/laws/show/594-2011-%D0%BF/ed20191224 ;
 https://www.geo.gov.ua/ </t>
  </si>
  <si>
    <t>1) Procedure on granting special permits on subsoil use; 2) Procedure for holding auctions for sale of special permits on subsoil; 3) Information on license allocation can be found on web-site of the State Service of Geology and Subsoil of Ukraine; 4) EITI Report, Section 6.6.2</t>
  </si>
  <si>
    <t>and the technical and financial criteria used?</t>
  </si>
  <si>
    <t>the transfer process(es)?</t>
  </si>
  <si>
    <t>bidding rounds/process(es)?</t>
  </si>
  <si>
    <t>No. of license awards and transfers for the covered year</t>
  </si>
  <si>
    <t>http://geoinf.kiev.ua/specdozvoli/</t>
  </si>
  <si>
    <t>As of the date of the EITI Ukraine Report 2018 preparation, the registry of licenses contains information about 151 licenses issued during 2018, six of which are annulled, while the rest are valid.
1) Geoinform of Ukraine SRPE website; 2) EITI Report, Section 6.6.1</t>
  </si>
  <si>
    <r>
      <t xml:space="preserve">EITI Requirement 2.3: </t>
    </r>
    <r>
      <rPr>
        <b/>
        <sz val="11"/>
        <rFont val="Franklin Gothic Book"/>
        <family val="2"/>
      </rPr>
      <t>Register of licenses</t>
    </r>
  </si>
  <si>
    <t>License register for mining sector</t>
  </si>
  <si>
    <t>Register of licences, State Service of Geology and Subsoil of Ukraine</t>
  </si>
  <si>
    <t>License register for petroleum sector</t>
  </si>
  <si>
    <r>
      <t>EITI Requirement 2.4</t>
    </r>
    <r>
      <rPr>
        <b/>
        <sz val="11"/>
        <rFont val="Franklin Gothic Book"/>
        <family val="2"/>
      </rPr>
      <t>: Contract disclosure</t>
    </r>
  </si>
  <si>
    <t>Government policy on contract disclosure</t>
  </si>
  <si>
    <t>https://zakon.rada.gov.ua/laws/show/615-2011-%D0%BF/ed20191121; http://zakon.rada.gov.ua/laws/show/183-19; https://zakon.rada.gov.ua/laws/show/2545-19</t>
  </si>
  <si>
    <t>Law of Ukraine “On the transparency of the Use of Public Funds” requires to disclose information on the agreements concluded within the reporting period, but does not requireto publish text of the agreements. 1) The Procedure on granting special permits on subsoil use, approved by the Resolution of the CMU No. 615 dated 30 May 2011, as of 12 December 2017: 2) The Law of Ukraine “On the Transparency of the Use of Public Funds” No. 183-VIII dated 11 February 2015: 3) The Law of Ukraine “On Ensuring transparency in Extractive industries” No. 2545- VIII dated 18 September 2018 . 4) EITI Report, Section 6.6.4;</t>
  </si>
  <si>
    <t>Are contracts or full license texts disclosed?</t>
  </si>
  <si>
    <t>https://www.geo.gov.ua/vidani-specialni-dozvoli-na-koristuvannya-nadrami-z-ugodami-pro-umovi-koristuvannya-nadrami/</t>
  </si>
  <si>
    <t>Contract register for mining sector</t>
  </si>
  <si>
    <t>Contract register for petroleum sector</t>
  </si>
  <si>
    <r>
      <t>EITI Requirement 2.5</t>
    </r>
    <r>
      <rPr>
        <b/>
        <sz val="11"/>
        <rFont val="Franklin Gothic Book"/>
        <family val="2"/>
      </rPr>
      <t>: Beneficial ownership</t>
    </r>
  </si>
  <si>
    <t>Government policy on beneficial ownership</t>
  </si>
  <si>
    <t xml:space="preserve">https://zakon.rada.gov.ua/laws/show/755-15#n160; https://zakon.rada.gov.ua/laws/show/593-2016-%D0%BF/ed20180525#Text; https://www.openownership.org/news/ukraine-becomes-the-first-country-to-integrate-with-openownership/ </t>
  </si>
  <si>
    <t>Subpara. 9 of para. 2 of Article 24 of the Law of Ukraine “On state registration of legal entities, individual entrepreneurs, and public organizations” No. 755-IV dated 15 May 2003,; 2) Resolution of the CMU “Some Issues of Providing Information from the United State Register of Legal Entities, Individual Entrepreneurs and Public Organizations" No. 593 dated 8 September 2016 as amended by the Resolution of the CMU No. 339 dated 25 April 2018; Information at the official web-site of OpenOwnership, 3) EITI Report, Section 6.6.3</t>
  </si>
  <si>
    <t>Is beneficial ownership data disclosed?</t>
  </si>
  <si>
    <t>https://usr.minjust.gov.ua/ua/freesearch; https://data.gov.ua/dataset/1c7f3815-3259-45e0-bdf1-64dca07ddc10; https://register.openownership.org/</t>
  </si>
  <si>
    <t xml:space="preserve"> 1) The Unified state register: website of the Ministry of Justice of Ukraine; 2) Unified State Portal of Open Data; 3) The Global Beneficial Ownership Register; 4) EITI Report, 13 Annex 4</t>
  </si>
  <si>
    <t>Beneficial ownership registry</t>
  </si>
  <si>
    <t>Unified State Register of Legal Entities, Individual Entrepreneurs and Public Organizations</t>
  </si>
  <si>
    <t>https://usr.minjust.gov.ua/ua/freesearch</t>
  </si>
  <si>
    <r>
      <t>EITI Requirement 2.6</t>
    </r>
    <r>
      <rPr>
        <b/>
        <sz val="11"/>
        <rFont val="Franklin Gothic Book"/>
        <family val="2"/>
      </rPr>
      <t>: State participation</t>
    </r>
  </si>
  <si>
    <t>Does the government report how it participates in the extractive sector?</t>
  </si>
  <si>
    <t>http://zakon0.rada.gov.ua/laws/show/185-16/ed20160101/print; http://me.gov.ua/Documents/Download?id=af11c7bf-f9f8-4cd7-a513-9cbacbf9f8d4</t>
  </si>
  <si>
    <t>Laws and regulations, including on state policy in public sector entities’ management, are available at https://zakon.rada.gov.ua/laws. 1) Law of Ukraine “On management of public property items” No. 185-V dated 21 September 2006; 2) The list of state-owned objects at the website of the Ministry of Economy; 3) EITI Report, Section 6.4</t>
  </si>
  <si>
    <t>EITI Report, 20 Annex 11</t>
  </si>
  <si>
    <t>From October 1, 2018, the legal framework for auditing in Ukraine is set up by the new Law on Auditing. According to the law, auditing in Ukraine shall be carried out in accordance with International Auditing Standards.</t>
  </si>
  <si>
    <t>https://www.naftogaz.com</t>
  </si>
  <si>
    <t>Naftogaz of Ukraine NJSC</t>
  </si>
  <si>
    <t>https://www.ugv.com.ua</t>
  </si>
  <si>
    <t>Ukrgasvydobuvannya JSC</t>
  </si>
  <si>
    <t>https://www.ukrnafta.com</t>
  </si>
  <si>
    <t>Ukrnafta PJSC</t>
  </si>
  <si>
    <t>http://utg.ua</t>
  </si>
  <si>
    <t>Ukrtransgaz JSC</t>
  </si>
  <si>
    <t>https://www.ukrtransnafta.com</t>
  </si>
  <si>
    <t>Ukrtransnafta JSC</t>
  </si>
  <si>
    <t>http://www.uko.kiev.ua</t>
  </si>
  <si>
    <t>Joint Venture Ukrkarpatoil LTD LLC</t>
  </si>
  <si>
    <t>https://umcc.com.ua</t>
  </si>
  <si>
    <t>United Mining and Chemical Company JSC</t>
  </si>
  <si>
    <t>http://www.lvug.com.ua</t>
  </si>
  <si>
    <t>Lvivvughiliya SE</t>
  </si>
  <si>
    <t>Selydivvuhillia SE</t>
  </si>
  <si>
    <t>https://www.mvug.com.ua</t>
  </si>
  <si>
    <t>Myrnohradugol SE</t>
  </si>
  <si>
    <t>http://первомайскуголь.укр/</t>
  </si>
  <si>
    <t>Pervomayskvuhilla SE</t>
  </si>
  <si>
    <t>http://lisugol.com</t>
  </si>
  <si>
    <t>Lysychanskvuhillya PJSC</t>
  </si>
  <si>
    <t>https://krasnolimanskaya.com.ua</t>
  </si>
  <si>
    <t>Vuhilna Kompaniia Krasnolymanska SE</t>
  </si>
  <si>
    <t>http://ugnodon1.com</t>
  </si>
  <si>
    <t>Shakhtoupravlinnia Pivdennodonbaske No 1 SE</t>
  </si>
  <si>
    <t>https://toretskvugillya.com.ua/</t>
  </si>
  <si>
    <t>Toretskvugillya SE</t>
  </si>
  <si>
    <t>https://surgaya.com.ua/</t>
  </si>
  <si>
    <t>Mine named after M. S. Surgai SE</t>
  </si>
  <si>
    <t xml:space="preserve">https://www.naftogaz.com/files/Zvity/AnnualReport2018ukr.pdf </t>
  </si>
  <si>
    <t xml:space="preserve">https://www.ugv.com.ua/page/docs?count=1 </t>
  </si>
  <si>
    <t>https://www.ukrnafta.com/data/Ukrnafta%20Standalone%20FS%202018%20Ukr.pdf</t>
  </si>
  <si>
    <t>http://utg.ua/img/menu/company/reports/2018/auditreportUTG2018.pdf</t>
  </si>
  <si>
    <t>https://www.ukrtransnafta.com/wpcontent/uploads/2019/04/Ukrtransnafta_Standalone_18fsu_withsignatures__%D0%BE%D0%BA%D1%80%D0%B5%D0%BC%D0%B0.pdf</t>
  </si>
  <si>
    <t xml:space="preserve">http://www.uko.kiev.ua/audit.pdf </t>
  </si>
  <si>
    <t>ttps://umcc.com.ua/purchase/download?file=%D0%A4%D1%96%D0%BD%D0%B0%D0%BD%D1%81%D0%BE%D0%B2%D0%B0+%D0%B7%D0%B2%D1%96%D1%82%D0%BD%D1%96%D1%81%D1%82%D1%8C+%D0%90%D0%A2+%D0%9E%D0%93%D0%A5%D0%9A+%D0%B7%D0%B0+2018+%D1%80%D1%96%D0%BA.pdf</t>
  </si>
  <si>
    <t>https://www.mvug.com.ua/?page_id=2138</t>
  </si>
  <si>
    <t>http://lisugol.com/Content/RegInf/Audit311218.pdf</t>
  </si>
  <si>
    <t xml:space="preserve">https://krasnolimanskaya.com.ua/?cat=65 </t>
  </si>
  <si>
    <t xml:space="preserve">http://ugnodon1.com/wpfiles/Zvit_auditora.pdf </t>
  </si>
  <si>
    <r>
      <t>EITI Requirement 3.1</t>
    </r>
    <r>
      <rPr>
        <b/>
        <sz val="11"/>
        <rFont val="Franklin Gothic Book"/>
        <family val="2"/>
      </rPr>
      <t>: Exploration</t>
    </r>
  </si>
  <si>
    <t>Overview of the extractive industries, including any significant exploration activities</t>
  </si>
  <si>
    <t>EITI Report, Section 5</t>
  </si>
  <si>
    <r>
      <t>EITI Requirement 3.2</t>
    </r>
    <r>
      <rPr>
        <b/>
        <sz val="11"/>
        <rFont val="Franklin Gothic Book"/>
        <family val="2"/>
      </rPr>
      <t>: Production by commodity</t>
    </r>
  </si>
  <si>
    <t>(Harmonised System Codes)</t>
  </si>
  <si>
    <t>Disclosure of production volumes</t>
  </si>
  <si>
    <t xml:space="preserve">EITI report, Section 5.10.1.1 </t>
  </si>
  <si>
    <t>Some information on production volumes were found in open sources, and some were received from state bodies. Publication "State balance sheet of mineral resources of Ukraine" were received from State Service for Geology and Mineral Resources of Ukraine. 1) Geoinform of Ukraine SRPE; 2) Ministry of Energy of Ukraine; 3) State Statistics Service of Ukraine; 4) EITI report, Section 5: eng.minerals-ua.info/; http://geoinf.kiev.ua/publikatsiyi/shchorichnyky/mineralni-resursy-ukrayiny/; http://mpe.kmu.gov.ua/minugol/#; http://www.ukrstat.gov.ua/</t>
  </si>
  <si>
    <t>Disclosure of production values</t>
  </si>
  <si>
    <t xml:space="preserve">EITI report, Section 5.1.4, 5.2.4., 5.3.4., 5.4.4., 5.5.4., 5.6.4., 5.7.4., 5.8.4., 5.9.4., 5.10.4., </t>
  </si>
  <si>
    <t>Some information on production values is available in open sources, some information was obtained from State Statistics Service of Ukraine, and for some natural resources production values were calculated by Independend administrator. 1) State Statistics Service of Ukraine. http://www.ukrstat.gov.ua/</t>
  </si>
  <si>
    <t>Tonnes</t>
  </si>
  <si>
    <t>According to the calculation of the Independent Administrator (see chapter 5.2.4.2 in EITI Report 2018)</t>
  </si>
  <si>
    <t>Sm3 o.e.</t>
  </si>
  <si>
    <t>Acoording to Geoinform of Ukraine</t>
  </si>
  <si>
    <t>Iron (2601), volume</t>
  </si>
  <si>
    <t>The value of the products of the iron ores mining sector (economic activity B07.1 "Iron ores mining") according to the State Statistics Service.</t>
  </si>
  <si>
    <t>Titanium (2614), volume</t>
  </si>
  <si>
    <t>According to the US Geological Survey</t>
  </si>
  <si>
    <t>Titanium (2614), value</t>
  </si>
  <si>
    <t>There is no official disaggregated information on titanium ores production value. An alternative assessment approach was to use the information on products sale revenues provided by reporting companies. The presented data covers only material titanium ores mining companies that sent information for the preparation of the EITI Report in 2018.</t>
  </si>
  <si>
    <t>Coal (2701), volume</t>
  </si>
  <si>
    <t>According to the Ministry of Energy</t>
  </si>
  <si>
    <t>Including lignite. The official data on output of coal mining sector according to State Statistics Service of Ukraine</t>
  </si>
  <si>
    <t>Manganese (2602), volume</t>
  </si>
  <si>
    <t>According to Geoinform of Ukraine</t>
  </si>
  <si>
    <t>There is no official disaggregated information on manganese ores production value. An alternative assessment approach was to use the information on products sale revenues provided by reporting companies. The presented data covers only material manganese ores mining companies that sent information for the preparation of the EITI Report in 2018.</t>
  </si>
  <si>
    <t>Fire clay. The volume of fire clay mined in 2018 amounted to 6,811.85 thousand tons, according to Geoinform of Ukraine</t>
  </si>
  <si>
    <t>Fire clay. The Independent Administrator prepared a request to the State Statistics Service. In response to the request, the data were obtained on the value of sold products by type of economic activity according to NACE-2010. The value of sales in the industry "Extraction of sand, gravel, clay and kaolin" (NACE-2010 code – B08.12), which includes the fire clays mining, amounted to UAH 21,157.15 million in 2018.</t>
  </si>
  <si>
    <t>High-melting clays. In 2018, the volume of high-melting clays mining in Ukraine amounted to 197.54 thousand tons, according to Geoinform of Ukraine</t>
  </si>
  <si>
    <t>High-melting clays. The Independent Administrator prepared a request to the State Statistics Service. In response to the request, the data were obtained on the value of sold products by type of economic activity according to NACE-2010. The value of sales in the industry "Extraction of sand, gravel, clay and kaolin" (NACE-2010 code – B08.12), which includes the fire clays mining, amounted to UAH 21,157.15 million in 2018.</t>
  </si>
  <si>
    <t>In 2018, the volume of quartz sand mining in Ukraine amounted  to 995.25 thousand tons, according to Geoinform of Ukraine</t>
  </si>
  <si>
    <t>The Independent Administrator prepared a request to the State Statistics Service. In response to the request, the data were obtained on the value of sold products by type of economic activity according to NACE-2010. The value of sales in the industry "Extraction of sand, gravel, clay and kaolin" (NACE-2010 code – B08.12), which includes the quartz sand mining, amounted to UAH 21,157.15 million in 2018.</t>
  </si>
  <si>
    <t>Building stone (6802), volume</t>
  </si>
  <si>
    <t>Sm3</t>
  </si>
  <si>
    <t>27,558.07 thousand cubic meters of building stones were mined in Ukraine in 2018, according to Geoinform of Ukraine</t>
  </si>
  <si>
    <t>The Independent Administrator prepared, the data were obtained on the value of sales by type of economic activity according to NACE-2010. According to the data, the sales of decorative and building stone, limestone, gypsum, chalk and shale (NACE-2010 code B08.11), which includes the building stone industry, to UAH 3,814.34 million.</t>
  </si>
  <si>
    <r>
      <t>EITI Requirement 3.3</t>
    </r>
    <r>
      <rPr>
        <b/>
        <sz val="11"/>
        <rFont val="Franklin Gothic Book"/>
        <family val="2"/>
      </rPr>
      <t>: Exports</t>
    </r>
  </si>
  <si>
    <t>Disclosure of export volumes</t>
  </si>
  <si>
    <t>http://www.ukrstat.gov.ua/</t>
  </si>
  <si>
    <t>1) State Statistics Service of Ukraine, 2) EITI report, Section 5</t>
  </si>
  <si>
    <t>Disclosure of export values</t>
  </si>
  <si>
    <t>USD</t>
  </si>
  <si>
    <t>Exports of agglomerated and non-agglomerated iron ores and concentrates</t>
  </si>
  <si>
    <t>Fire clays</t>
  </si>
  <si>
    <t>High-melting clays</t>
  </si>
  <si>
    <t>High-melting clays. Official disaggregated data is not available</t>
  </si>
  <si>
    <t>Quartz sand</t>
  </si>
  <si>
    <t>Quartz sand. Official disaggregated data is not available</t>
  </si>
  <si>
    <t>Building stones</t>
  </si>
  <si>
    <r>
      <t>EITI Requirement 4.1</t>
    </r>
    <r>
      <rPr>
        <b/>
        <sz val="11"/>
        <rFont val="Franklin Gothic Book"/>
        <family val="2"/>
      </rPr>
      <t>: Comprehensiveness</t>
    </r>
  </si>
  <si>
    <t>Does the government fully disclose extractive sector revenues by revenue stream?</t>
  </si>
  <si>
    <t>EITI Report, Section , Annexes 9, 10</t>
  </si>
  <si>
    <t>Are MSG decisions on materiality thresholds publicly available?</t>
  </si>
  <si>
    <t>EITI Report, Section 8.1</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</si>
  <si>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</si>
  <si>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</si>
  <si>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</si>
  <si>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</si>
  <si>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EITI Report, Annex 14</t>
  </si>
  <si>
    <t>The mechanisms for transferring part of the extracted products to the state are not used in Ukraine. It was the decision of the MSG of 20.11.2020</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</si>
  <si>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</si>
  <si>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</si>
  <si>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</si>
  <si>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</si>
  <si>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</si>
  <si>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The barter and infrastructure agreements with the state are not used in Ukraine. This fact was enshrined in the decision of the MSG of 20.11.2020</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</si>
  <si>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</si>
  <si>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</si>
  <si>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</si>
  <si>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http://utg.ua/utg/about-company/reports.html; https://www.ukrtransnafta.com/dokumenti/</t>
  </si>
  <si>
    <t>1) Financial statements of Ukrtransgaz JSC, 2) Financial statements of Ukrtransnafta JSC, 3) EITI report, section 5.2.5</t>
  </si>
  <si>
    <t>If yes, what was the total revenues received from transportation of commodities?</t>
  </si>
  <si>
    <t>Revenue from main activity of Ukrtransgaz JSC and Ukrtransnafta JSC and paid to these two SOE</t>
  </si>
  <si>
    <r>
      <t>EITI Requirement 4.5</t>
    </r>
    <r>
      <rPr>
        <b/>
        <sz val="11"/>
        <rFont val="Franklin Gothic Book"/>
        <family val="2"/>
      </rPr>
      <t>: SOE transactions</t>
    </r>
  </si>
  <si>
    <t>Does the government disclose information on SOE transactions?</t>
  </si>
  <si>
    <t>EITI Report, Sections 5.1.1, 5.2.1, 5.4.1, 6.4.4 (the information on transfer payments (subsidies, subventions etc.) from the state to the state owned extractive companies )</t>
  </si>
  <si>
    <r>
      <t>EITI Requirement 4.6</t>
    </r>
    <r>
      <rPr>
        <b/>
        <sz val="11"/>
        <rFont val="Franklin Gothic Book"/>
        <family val="2"/>
      </rPr>
      <t>: Direct subnational payments</t>
    </r>
  </si>
  <si>
    <t>1) EITI report, Section 6.5 - information on the distribution of tax revenues between the budgets of different levels; 
2) Section 8.3.2, Annex 8 (Section 17.2) - corporate income tax;  
3) Section 8.3.1, Annex 8 (Section 17.1) – personal income tax; 
4) Section 8.3.7, Annex 8 (Section 17.7) - land fee; 
5) Section 8.3.8, Annex 8 (section 17.8) - environmental tax; 
6) Section 8.3.3, Annex 8 (Section 17.3) - rental fee for extracting nationally significant minerals</t>
  </si>
  <si>
    <t>This year the data from government entities on land fee is included in data on property tax (more agregated type of payment). Also this year data from government entities on production royalty (more agregated type of payment) includes rental fee for extracting nationally significant minerals and othe types of production royalty</t>
  </si>
  <si>
    <t>If yes, what was the total sub-national revenues received?</t>
  </si>
  <si>
    <t>Includes revenues from indicated 5 types of taxes, paid by all extractive companies. Calculated based on shares of distribution of tax revenues between the budgets of different levels, defined in Budget Code (http://zakon.rada.gov.ua/laws/show/2456-17/ed20171224).</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</si>
  <si>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</si>
  <si>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</si>
  <si>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</si>
  <si>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</si>
  <si>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EITI report, Section 8, Annex 8, 10</t>
  </si>
  <si>
    <t>Is the data subject to credible, independent audits, applying international standards?</t>
  </si>
  <si>
    <t>EITI report, Annex 11</t>
  </si>
  <si>
    <t>According to the current legislation in 2018, there was no direct requirement to audit or provide other assurance for the reporting specifically for mining companies (including transportation of oil and natural gas)</t>
  </si>
  <si>
    <t>Are government agencies subject to credible, independent audits?</t>
  </si>
  <si>
    <t>https://zakon.rada.gov.ua/laws/show/2939-12#Text; http://www.ac-rada.gov.ua/control/main/uk/publish/category/16748561</t>
  </si>
  <si>
    <t>The legislation does not provide for an independent statutory audit for public entities. At the same time, the reliability of accounting and financial reporting in the state bodies, public entities, enterprises and organizations funded from the state budget shall be controlled by the state financial control bodies. 1) Law of Ukraine "On the Basic Principles of Implementation of State Financial Control in Ukraine", 2) The Accounting Chamber publishes the reports on its web-site.</t>
  </si>
  <si>
    <t>Government audits database</t>
  </si>
  <si>
    <t>Are companies subject to credible, independent audits?</t>
  </si>
  <si>
    <t>https://zakon.rada.gov.ua/laws/show/2164-19;  https://zakon.rada.gov.ua/laws/show/2258-19</t>
  </si>
  <si>
    <t>Law of Ukraine "On Accounting and Financial Reporting in Ukraine" according to amendments adopted in 2017 (will come into force on 01.012018) requires the enterprises engaged in development of minerals of national importance to prepare financial statements solely according to IFRS and publish them along with an auditor's report. 1) The Law of Ukraine "On Amendments to the Law of Ukraine "On Accounting and Financial Reporting in Ukraine" to Improve Certain Provisions" No. 2164-VIII of 05 October 2017, 2) The Law of Ukraine “On Audit of Financial Statements and Auditing” of 21 December 2017 No. 2258-VIII.</t>
  </si>
  <si>
    <t>Company audits database</t>
  </si>
  <si>
    <t>Includes only companies, subject to reconciliation for EITI Report 2018</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</si>
  <si>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</si>
  <si>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</si>
  <si>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https://www.treasury.gov.ua/ua/file-storage/vikonannya-derzhavnogo-byudzhetu</t>
  </si>
  <si>
    <t xml:space="preserve"> State Treasury Service of Ukraine, budget reporting</t>
  </si>
  <si>
    <t>Does the government disclose what value of revenues are not recorded in the budget?</t>
  </si>
  <si>
    <t>All revenues are recorded in the budget. But Unified Social Contribution is not transferred to the state budget or the budgets of other levels and is allocated for the types of the compulsory state social insurance in proportions approved by the CMU (for details, please see Section 6.5)</t>
  </si>
  <si>
    <r>
      <t>EITI Requirement 5.2</t>
    </r>
    <r>
      <rPr>
        <b/>
        <sz val="11"/>
        <rFont val="Franklin Gothic Book"/>
        <family val="2"/>
      </rPr>
      <t>: Subnational transfers</t>
    </r>
  </si>
  <si>
    <t>Does the government disclose information on Subnational transfers?</t>
  </si>
  <si>
    <t>https://www.treasury.gov.ua/ua/file-storage/vikonannya-derzhavnogo-byudzhetu; http://zakon.rada.gov.ua/laws/show/2456-17/ed20171224</t>
  </si>
  <si>
    <t>1)  State Treasury Service of Ukraine, budget reporting, 2) Budget Code of Ukraine No. 2456-VI dated 8 July 2010, 3) EITI Report, Annex 9.</t>
  </si>
  <si>
    <t>If yes, how much should the government have transferred according to the revenue sharing formula?</t>
  </si>
  <si>
    <t>The amount of interbugjetary transfers (planned and completed in the reporting period) are reported on the web-site of State Treasury Service of Ukraine, https://www.treasury.gov.ua/ua/file-storage/vikonannya-derzhavnogo-byudzhetu</t>
  </si>
  <si>
    <t>If yes, what amount of transfers could the government account for?</t>
  </si>
  <si>
    <t>Data on one type of interbugjetary transfers "Provision of subsidies for electricity, natural gas, heat, water supply and drainage, rent (maintenance of houses, buildings and houses adjoining areas), apartment building management, removal of solid household waste and liquid sewage, fees for the installation, maintenance and replacement of commercial metering of water and heat, customer service for consumers of utilities provided in apartment buildings under individual contracts\"</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</si>
  <si>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</si>
  <si>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</si>
  <si>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EITI report, Section 6.7</t>
  </si>
  <si>
    <t>The database of laws of Ukraine is available online: https://zakon.rada.gov.ua/laws/?lang=en</t>
  </si>
  <si>
    <t>Does the government disclose a description of the country’s budget and audit processes?</t>
  </si>
  <si>
    <t>http://zakon.rada.gov.ua/laws/show/2456-17/ed20171224</t>
  </si>
  <si>
    <t>1) Budget Code of Ukraine No. 2456-VI dated 8 July 2010, 2) EITI report, Section 6.7</t>
  </si>
  <si>
    <t>Does the government disclose publicly available information about budgets and 
expenditures? - add rows if several</t>
  </si>
  <si>
    <t>https://www.treasury.gov.ua/ua; https://spending.gov.ua/new/</t>
  </si>
  <si>
    <t>1) The State Treasury Service of Ukraine, 2) Public Fund's Single Web Portal.</t>
  </si>
  <si>
    <r>
      <t>EITI Requirement 6.1</t>
    </r>
    <r>
      <rPr>
        <b/>
        <sz val="11"/>
        <rFont val="Franklin Gothic Book"/>
        <family val="2"/>
      </rPr>
      <t>: Social expenditures</t>
    </r>
  </si>
  <si>
    <t>EITI report, Section 6.6.7</t>
  </si>
  <si>
    <t>If yes, what was the total mandatory social expenditures received?</t>
  </si>
  <si>
    <t>If yes, what was the total voluntary social expenditures received?</t>
  </si>
  <si>
    <t>Do companies disclose information on Social expenditures?</t>
  </si>
  <si>
    <t>EITI report, Section 5.10.3</t>
  </si>
  <si>
    <t>If yes, what was the total mandatory social expenditures paid?</t>
  </si>
  <si>
    <t>If yes, what was the total voluntary social expenditures paid?</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</si>
  <si>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</si>
  <si>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</si>
  <si>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</si>
  <si>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</si>
  <si>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EITI report, section 5.11.1</t>
  </si>
  <si>
    <t>If yes, what was the total quasi-fiscal expenditures performed by SOEs?</t>
  </si>
  <si>
    <t>Quasi-fiscal transactions in the gas extracting sector. According to the information from Naftogaz of Ukraine NJSC received in questionnaires</t>
  </si>
  <si>
    <r>
      <t>EITI Requirement 6.3</t>
    </r>
    <r>
      <rPr>
        <b/>
        <sz val="11"/>
        <rFont val="Franklin Gothic Book"/>
        <family val="2"/>
      </rPr>
      <t>: Economic contribution</t>
    </r>
  </si>
  <si>
    <t>Does the government disclose information on economic contribution?</t>
  </si>
  <si>
    <t>EITI report, section 5.10</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</si>
  <si>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</si>
  <si>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EITI Report, Section 5.10.1.1</t>
  </si>
  <si>
    <t>Gross Domestic Product ASM and informal sector</t>
  </si>
  <si>
    <t>According to the Ministry of Economy, the level of the shadow economy in the extractive industries  in 2018 was 29% of the gross value added of these industries</t>
  </si>
  <si>
    <t>Gross Domestic Product - all sectors</t>
  </si>
  <si>
    <t>Government revenue - extractive industries</t>
  </si>
  <si>
    <t>EITI Report, Section 5.10.1.3</t>
  </si>
  <si>
    <t>Government revenue - all sectors</t>
  </si>
  <si>
    <t>Includes tax, non-tax revenues of the consolidated budget of Ukraine, and revenues from unified social contribution</t>
  </si>
  <si>
    <t>Exports - extractive industries</t>
  </si>
  <si>
    <t>EITI Report, Section 5.10.1.2</t>
  </si>
  <si>
    <t>Exports - all sectors</t>
  </si>
  <si>
    <t>Employment - extractive sector - male</t>
  </si>
  <si>
    <t>people</t>
  </si>
  <si>
    <t>Information from the State Statistics Service on the average number of full-time registered employees in the extractive industries, received in response to a request from the Independent Administrator for the purposes of preparing this EITI Report</t>
  </si>
  <si>
    <t>Employment - extractive sector - female</t>
  </si>
  <si>
    <t>Employment - extractive sector</t>
  </si>
  <si>
    <t>According to the State Statistics Service, the average staff number in the extractive industries in 2018 was 202 thousand (EITI Report, Section 5.10.1.5)</t>
  </si>
  <si>
    <t>Employment - all sectors</t>
  </si>
  <si>
    <t>The average number of full-time employees in Ukraine</t>
  </si>
  <si>
    <t>Investment - extractive sector</t>
  </si>
  <si>
    <t>EITI Report, Section 5.10.1.4</t>
  </si>
  <si>
    <t>Investment - all sectors</t>
  </si>
  <si>
    <r>
      <t>EITI Requirement 6.4</t>
    </r>
    <r>
      <rPr>
        <b/>
        <sz val="11"/>
        <rFont val="Franklin Gothic Book"/>
        <family val="2"/>
      </rPr>
      <t>: Environmental impact</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</si>
  <si>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</si>
  <si>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</si>
  <si>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</si>
  <si>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</si>
  <si>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</si>
  <si>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</si>
  <si>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Reporting entities</t>
  </si>
  <si>
    <t>Please provide a list of all reporting entities, alongside relevant information</t>
  </si>
  <si>
    <t>Reporting government entities list</t>
  </si>
  <si>
    <t>Full name of agency</t>
  </si>
  <si>
    <t>Agency type</t>
  </si>
  <si>
    <t>ID number (if applicable)</t>
  </si>
  <si>
    <t>Total reported</t>
  </si>
  <si>
    <t>State Tax Service of Ukraine</t>
  </si>
  <si>
    <t>State government</t>
  </si>
  <si>
    <t>The State Service of Geology and Subsoil of Ukraine (Derzhgeonadra)</t>
  </si>
  <si>
    <t>State Customs Service of Ukraine</t>
  </si>
  <si>
    <t>Ministry for Development of Economy, Trade and Agriculture of Ukraine</t>
  </si>
  <si>
    <t>Reporting companies' list</t>
  </si>
  <si>
    <t>Company ID references</t>
  </si>
  <si>
    <t>EDRPOU code</t>
  </si>
  <si>
    <t xml:space="preserve">Ministry of Justice of Ukraine </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</si>
  <si>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</si>
  <si>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</si>
  <si>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</si>
  <si>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</si>
  <si>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</si>
  <si>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</si>
  <si>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</si>
  <si>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</si>
  <si>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State-owned enterprises &amp; public corporations</t>
  </si>
  <si>
    <t>Oil &amp; Gas</t>
  </si>
  <si>
    <t>Oil, Gas</t>
  </si>
  <si>
    <t>Naftogazvydobuvannya PrJSC</t>
  </si>
  <si>
    <t>Private</t>
  </si>
  <si>
    <t>https://dtek.com/content/files/kopiyaauditorskogozvituprat_naftogazvidobuvannya_za2018r..pdf</t>
  </si>
  <si>
    <t>Vydobuvna kompaniia Ukrnaftoburinnia PrJSC</t>
  </si>
  <si>
    <t xml:space="preserve">https://unb.ua/uploads/information_files/58file.pdf </t>
  </si>
  <si>
    <t>Energy Service Company EscoPivnich LLC</t>
  </si>
  <si>
    <t>https://escopivnich.com/wpcontent/uploads/2019/03/zvitnist_2018.pdf</t>
  </si>
  <si>
    <t>Natural Resources PrJSC</t>
  </si>
  <si>
    <t xml:space="preserve">https://geoalliance.com.ua/wpcontent/uploads/2019/02/Reportnr2018.zip </t>
  </si>
  <si>
    <t>Poltava Petroleum Company JV</t>
  </si>
  <si>
    <t>https://www.ppc.net.ua/wpcontent/uploads/2019/05/zvit_pgnk_20181.pdf</t>
  </si>
  <si>
    <t>KubGaz LLC</t>
  </si>
  <si>
    <t>Systemoilingeneryng LLC</t>
  </si>
  <si>
    <t xml:space="preserve">https://soeukraine.com/wpcontent/uploads/zvit.html </t>
  </si>
  <si>
    <t>Persha ukraiinska gazonaftova kompaniia LLC</t>
  </si>
  <si>
    <t>Not public</t>
  </si>
  <si>
    <t>Nordik Private Enterprise</t>
  </si>
  <si>
    <t>https://promenergo.com.ua/files/zvit_pep_2018.pdf</t>
  </si>
  <si>
    <t xml:space="preserve">http://www.zns.com.ua/upload/nord/FS'18_Nordic_ukr_signed.pdf </t>
  </si>
  <si>
    <t>Stryinaftogaz LLC</t>
  </si>
  <si>
    <t>https://struinaftogaz.com.ua/wpcontent/uploads/2019/04/Zvitnezalezhnogoaudytora.pdf</t>
  </si>
  <si>
    <t>Energiia95 LLC</t>
  </si>
  <si>
    <t xml:space="preserve">http://e95.gasco.com.ua/?page_id=2 </t>
  </si>
  <si>
    <t>Kashtan Petroleum LTD JV</t>
  </si>
  <si>
    <t>Zakhidnadraservis LLC</t>
  </si>
  <si>
    <t>NadraGeoinvest LLC</t>
  </si>
  <si>
    <t>http://nadrageo.com.ua/wpcontent/uploads/2019/05/Zvit_nezalezhnogo_audytora.pdf</t>
  </si>
  <si>
    <t>Joint activity agreement of 01/01/1999 No. 35/4 – authorized entity HalsK PrJSC (31566427)</t>
  </si>
  <si>
    <t>ArcelorMittal Kryvyi Rih PJSC</t>
  </si>
  <si>
    <t>Mining</t>
  </si>
  <si>
    <t xml:space="preserve">Iron ores </t>
  </si>
  <si>
    <t>https://ukraine.arcelormittal.com/tenders/doc/akcioneram/amkr/Audit_Report_AMKR_2018.pdf</t>
  </si>
  <si>
    <t>Southern Mining Factory JSC</t>
  </si>
  <si>
    <t>http://www.ugok.com.ua/upload/iblock/a63/%D0%A0%D1%96%D1%87%D0%BD%D0%B0%20%D1%96%D0%BD%D1%84%D0%BE%D1%80%D0%BC%D0%B0%D1%86%D1%96%D1%8F%20%D0%B5%D0%BC%D1%96%D1%82%D0%B5%D0%BD%D1%82%D0%B0%20%D0%B7%D0%B0%202018%20%D1%80%D1%96%D0%BA.zip)</t>
  </si>
  <si>
    <t>Northern Iron Ore Enrichment Works PrJSC</t>
  </si>
  <si>
    <t xml:space="preserve">https://sevgok.metinvestholding.com/upload/sevgok/content/51/PJSC_%20%C2%ABNORTHERN%20GOK%C2%BB_%20Financial%20statements_2018.pdf.pdf </t>
  </si>
  <si>
    <t>Ferrexpo Poltava mining PrJSC</t>
  </si>
  <si>
    <t>https://www.ferrexpo.ua/system/files/id_reports/richnainformaciyaemitenta2019.pdf</t>
  </si>
  <si>
    <t>Ingulets Iron Ore Enrichment Works PrJSC</t>
  </si>
  <si>
    <t>https://ingok.metinvestholding.com/upload/ingok/content/51/%D0%90%D1%83%D0%B4%D0%B8%D1%82_%D0%9F%D1%80%D0%90%D0%A2_I%D0%9D%D0%93%D0%97%D0%9A.pdf</t>
  </si>
  <si>
    <t>Central Iron Ore Enrichment Works PrJSC</t>
  </si>
  <si>
    <t>https://cgok.metinvestholding.com/upload/cgok/content/51/%D0%A6%D0%93%D0%9E%D0%9A_%D0%9E%D1%82%D1%87%D0%B5%D1%82%20%D0%B0%D1%83%D0%B4%D0%B8%D1%82%D0%BE%D1%80%D0%B0%20%D0%BF%D0%BE%20%D1%84%D0%B8%D0%BD%D0%BE%D1%82%D1%87%D0%B5%D1%82%D0%BD%D0%BE%D1%81%D1%82%D0%B8%20%D0%B7%D0%B0%202018%20%D0%B3%D0%BE%D0%B4.pdf</t>
  </si>
  <si>
    <t>Krivoj Rog`s IronOre Combine PJSC</t>
  </si>
  <si>
    <t>Titaneum ores</t>
  </si>
  <si>
    <t>The foreign investment enterprise Zaporizhzhia iron ore industrial complex PrJSC</t>
  </si>
  <si>
    <t>Iron ores</t>
  </si>
  <si>
    <t>http://www.zgrk.com.ua/content/docs/report/financial/2020/07/finansova_zvitnist_z_vysnovkom_29_05_2020.pdf</t>
  </si>
  <si>
    <t>Pokrovskyi GZK JSC</t>
  </si>
  <si>
    <t>Manganese ores</t>
  </si>
  <si>
    <t>https://pokrovgzk.com.ua/wpcontent/uploads/2020/03/%D0%A0%D0%B5%D0%B3%D1%83%D0%BB%D1%8F%D1%80%D0%BD%D0%B0%D1%80%D1%96%D1%87%D0%BD%D0%B0%D1%96%D0%BD%D1%84%D0%BE%D1%80%D0%BC%D0%B0%D1%86%D1%96%D1%8F%D0%B7%D0%B02018%D1%80%D1%96%D0%BA.%D0%94%D0%B0%D1%82%D0%B0%D1%80%D0%BE%D0%B7%D0%BC%D1%96%D1%89%D0%B5%D0%BD%D0%BD%D1%8F30%D0%BA%D0%B2%D1%96%D1%82%D0%BD%D1%8F2019%D1%80%D0%BE%D0%BA%D1%83.pdf</t>
  </si>
  <si>
    <t>Suha Balka PrJSC</t>
  </si>
  <si>
    <t xml:space="preserve">http://sukhabalka.com/files/file/korporativnyedokumenty/rchnaregulyarnanformatsyaemtenta/2019/511a6296cbe24b6abce326971868fbea.zip </t>
  </si>
  <si>
    <t>Ferrexpo Yeristovo mining LLC</t>
  </si>
  <si>
    <t xml:space="preserve">http://ferrexpoyeristovomine.com/wpcontent/uploads/2019/05/FerrexpoYeristovoMining_%D0%A3%D0%9A%D0%A0%D0%AF%D0%97.pdf </t>
  </si>
  <si>
    <t>Marganets GZK JSC</t>
  </si>
  <si>
    <t xml:space="preserve">Manganese ores </t>
  </si>
  <si>
    <t>https://smida.gov.ua/db/feed/showform/auditinfo/9169</t>
  </si>
  <si>
    <t>DTEK Pavlogradugol PrJSC</t>
  </si>
  <si>
    <t xml:space="preserve">Coal </t>
  </si>
  <si>
    <t>Shakhtoupravlinnia Pokrovske PJSC</t>
  </si>
  <si>
    <t xml:space="preserve">http://pokrovskoe.com.ua/sites/default/files/files/%D0%A0%D1%96%D1%87%D0%BD%D0%B8%D0%B9%20%D0%B7%D0%B2%D1%96%D1%82%20%D0%B7%D0%B0%202018%D1%80.pdf </t>
  </si>
  <si>
    <t>DTEK Dobropolyeugol LLC</t>
  </si>
  <si>
    <t xml:space="preserve">https://dtek.com/content/files/duannualreport2018.zip </t>
  </si>
  <si>
    <t>Bilozerska mine SLC</t>
  </si>
  <si>
    <t>https://dtek.com/content/files/bilozerska.pdf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</si>
  <si>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</si>
  <si>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</si>
  <si>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</si>
  <si>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</si>
  <si>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</si>
  <si>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</si>
  <si>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</si>
  <si>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</si>
  <si>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</si>
  <si>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</si>
  <si>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Subsoil use special permit No. 1492, dated 10.10.2000</t>
  </si>
  <si>
    <t>Natural gas (2711)</t>
  </si>
  <si>
    <t>Exploration</t>
  </si>
  <si>
    <t>Subsoil use special permit No. 1772, dated 05.03.1999</t>
  </si>
  <si>
    <t>Production</t>
  </si>
  <si>
    <t>Condensate</t>
  </si>
  <si>
    <t>Subsoil use special permit No. 1774, dated 16.03.1999</t>
  </si>
  <si>
    <t>Subsoil use special permit No. 1775, dated 16.03.1999</t>
  </si>
  <si>
    <t>Subsoil use special permit No. 1776, dated 16.03.1999</t>
  </si>
  <si>
    <t>Subsoil use special permit No. 1777, dated 16.03.1999</t>
  </si>
  <si>
    <t>Subsoil use special permit No. 1778, dated 16.03.1999</t>
  </si>
  <si>
    <t>Subsoil use special permit No. 1779, dated 16.03.1999</t>
  </si>
  <si>
    <t>Subsoil use special permit No. 1780, dated 16.03.1999</t>
  </si>
  <si>
    <t>Subsoil use special permit No. 1786, dated 16.03.1999</t>
  </si>
  <si>
    <t>Subsoil use special permit No. 1787, dated 16.03.1999</t>
  </si>
  <si>
    <t>Subsoil use special permit No. 1791, dated 24.03.1999</t>
  </si>
  <si>
    <t>Subsoil use special permit No. 1793, dated 24.03.1999</t>
  </si>
  <si>
    <t>Subsoil use special permit No. 1796, dated 24.03.1999</t>
  </si>
  <si>
    <t>Subsoil use special permit No. 1803, dated 25.03.1999</t>
  </si>
  <si>
    <t>Crude oil (2709)</t>
  </si>
  <si>
    <t>Subsoil use special permit No. 1804, dated 25.03.1999</t>
  </si>
  <si>
    <t>Subsoil use special permit No. 1805, dated 25.03.1999</t>
  </si>
  <si>
    <t>Subsoil use special permit No. 1806, dated 25.03.1999</t>
  </si>
  <si>
    <t>Subsoil use special permit No. 1807, dated 25.03.1999</t>
  </si>
  <si>
    <t>Subsoil use special permit No. 1809, dated 25.03.1999</t>
  </si>
  <si>
    <t>Subsoil use special permit No. 1810, dated 25.03.1999</t>
  </si>
  <si>
    <t>Subsoil use special permit No. 1811, dated 25.03.1999</t>
  </si>
  <si>
    <t>Subsoil use special permit No. 1812, dated 25.03.1999</t>
  </si>
  <si>
    <t>Subsoil use special permit No. 1813, dated 25.03.1999</t>
  </si>
  <si>
    <t>Subsoil use special permit No. 1814, dated 25.03.1999</t>
  </si>
  <si>
    <t>Subsoil use special permit No. 1815, dated 25.03.1999</t>
  </si>
  <si>
    <t>Subsoil use special permit No. 1817, dated 25.03.1999</t>
  </si>
  <si>
    <t>Subsoil use special permit No. 1827, dated 05.04.1999</t>
  </si>
  <si>
    <t>Subsoil use special permit No. 1935, dated 14.07.1999</t>
  </si>
  <si>
    <t>Subsoil use special permit No. 1936, dated 14.07.1999</t>
  </si>
  <si>
    <t>Subsoil use special permit No. 1979, dated 10.09.1999</t>
  </si>
  <si>
    <t>Subsoil use special permit No. 1980, dated 10.09.1999</t>
  </si>
  <si>
    <t>Subsoil use special permit No. 2102, dated 27.12.1999</t>
  </si>
  <si>
    <t>Subsoil use special permit No. 2182, dated 23.03.2000</t>
  </si>
  <si>
    <t>Subsoil use special permit No. 2228, dated 18.08.2000</t>
  </si>
  <si>
    <t>Subsoil use special permit No. 2236, dated 07.09.2000</t>
  </si>
  <si>
    <t>Subsoil use special permit No. 2271, dated 12.10.2000</t>
  </si>
  <si>
    <t>Subsoil use special permit No. 2272, dated 12.10.2000</t>
  </si>
  <si>
    <t>Subsoil use special permit No. 2273, dated 12.10.2000</t>
  </si>
  <si>
    <t>Subsoil use special permit No. 2343, dated 20.12.2000</t>
  </si>
  <si>
    <t>Subsoil use special permit No. 2347, dated 12.08.2003</t>
  </si>
  <si>
    <t>Subsoil use special permit No. 2350, dated 28.12.2000</t>
  </si>
  <si>
    <t>Subsoil use special permit No. 2351, dated 28.12.2000</t>
  </si>
  <si>
    <t>Subsoil use special permit No. 2352, dated 28.12.2000</t>
  </si>
  <si>
    <t>Subsoil use special permit No. 2353, dated 28.12.2000</t>
  </si>
  <si>
    <t>Subsoil use special permit No. 2354, dated 28.12.2000</t>
  </si>
  <si>
    <t>Subsoil use special permit No. 2355, dated 28.12.2000</t>
  </si>
  <si>
    <t>Subsoil use special permit No. 2356, dated 28.12.2000</t>
  </si>
  <si>
    <t>Subsoil use special permit No. 2363, dated 31.01.2001</t>
  </si>
  <si>
    <t>Subsoil use special permit No. 2364, dated 31.01.2001</t>
  </si>
  <si>
    <t>Subsoil use special permit No. 2365, dated 31.01.2001</t>
  </si>
  <si>
    <t>Subsoil use special permit No. 2367, dated 01.02.2001</t>
  </si>
  <si>
    <t>Subsoil use special permit No. 2368, dated 01.02.2001</t>
  </si>
  <si>
    <t>Subsoil use special permit No. 2369, dated 01.02.2001</t>
  </si>
  <si>
    <t>Subsoil use special permit No. 2370, dated 08.02.2001</t>
  </si>
  <si>
    <t>Subsoil use special permit No. 2371, dated 08.02.2001</t>
  </si>
  <si>
    <t>Subsoil use special permit No. 2372, dated 08.02.2001</t>
  </si>
  <si>
    <t>Subsoil use special permit No. 2373, dated 08.02.2001</t>
  </si>
  <si>
    <t>Subsoil use special permit No. 2375, dated 08.02.2001</t>
  </si>
  <si>
    <t>Subsoil use special permit No. 2386, dated 21.02.2001</t>
  </si>
  <si>
    <t>Subsoil use special permit No. 2387, dated 21.02.2001</t>
  </si>
  <si>
    <t>Subsoil use special permit No. 2388, dated 21.02.2001</t>
  </si>
  <si>
    <t>Subsoil use special permit No. 2389, dated 21.02.2001</t>
  </si>
  <si>
    <t>Subsoil use special permit No. 2390, dated 21.02.2001</t>
  </si>
  <si>
    <t>Subsoil use special permit No. 2391, dated 21.02.2001</t>
  </si>
  <si>
    <t>Subsoil use special permit No. 2398, dated 26.03.2001</t>
  </si>
  <si>
    <t>Subsoil use special permit No. 2425, dated 05.04.2001</t>
  </si>
  <si>
    <t>Subsoil use special permit No. 2427, dated 05.04.2001</t>
  </si>
  <si>
    <t>Subsoil use special permit No. 2428, dated 05.04.2001</t>
  </si>
  <si>
    <t>Subsoil use special permit No. 2429, dated 05.04.2001</t>
  </si>
  <si>
    <t>Subsoil use special permit No. 2430, dated 05.04.2001</t>
  </si>
  <si>
    <t>Subsoil use special permit No. 2452, dated 23.04.2001</t>
  </si>
  <si>
    <t>Subsoil use special permit No. 2456, dated 27.04.2001</t>
  </si>
  <si>
    <t>Subsoil use special permit No. 2460, dated 15.12.2003</t>
  </si>
  <si>
    <t>Subsoil use special permit No. 2461, dated 15.12.2003</t>
  </si>
  <si>
    <t>Subsoil use special permit No. 2462, dated 14.05.2001</t>
  </si>
  <si>
    <t>Subsoil use special permit No. 2463, dated 14.05.2001</t>
  </si>
  <si>
    <t>Subsoil use special permit No. 2486, dated 13.06.2001</t>
  </si>
  <si>
    <t>Subsoil use special permit No. 2487, dated 13.06.2001</t>
  </si>
  <si>
    <t>Subsoil use special permit No. 2492, dated 20.06.2001</t>
  </si>
  <si>
    <t>Subsoil use special permit No. 2493, dated 20.06.2001</t>
  </si>
  <si>
    <t>Subsoil use special permit No. 2542, dated 09.09.2004</t>
  </si>
  <si>
    <t>Subsoil use special permit No. 2594, dated 23.11.2001</t>
  </si>
  <si>
    <t>Subsoil use special permit No. 2653, dated 01.03.2002</t>
  </si>
  <si>
    <t>Subsoil use special permit No. 2787, dated 31.05.2006</t>
  </si>
  <si>
    <t>Subsoil use special permit No. 2788, dated 31.05.2006</t>
  </si>
  <si>
    <t>Subsoil use special permit No. 2792, dated 31.05.2006</t>
  </si>
  <si>
    <t>Subsoil use special permit No. 2793, dated 31.05.2006</t>
  </si>
  <si>
    <t>Subsoil use special permit No. 2990, dated 25.07.2007</t>
  </si>
  <si>
    <t>Subsoil use special permit No. 3116, dated 12.08.2003</t>
  </si>
  <si>
    <t>Subsoil use special permit No. 3117, dated 12.08.2003</t>
  </si>
  <si>
    <t>Subsoil use special permit No. 3118, dated 12.08.2003</t>
  </si>
  <si>
    <t>Subsoil use special permit No. 3340, dated 13.07.2004</t>
  </si>
  <si>
    <t>Subsoil use special permit No. 3341, dated 13.07.2004</t>
  </si>
  <si>
    <t>Subsoil use special permit No. 3342, dated 13.07.2004</t>
  </si>
  <si>
    <t>Subsoil use special permit No. 4001, dated 09.08.2006</t>
  </si>
  <si>
    <t>Subsoil use special permit No. 4002, dated 09.08.2006</t>
  </si>
  <si>
    <t>Subsoil use special permit No. 4164, dated 22.12.2006</t>
  </si>
  <si>
    <t>Subsoil use special permit No. 4165, dated 22.12.2006</t>
  </si>
  <si>
    <t>Subsoil use special permit No. 4192, dated 20.07.2012</t>
  </si>
  <si>
    <t>Subsoil use special permit No. 4290, dated 17.07.2007</t>
  </si>
  <si>
    <t>Subsoil use special permit No. 4620, dated 17.12.2014</t>
  </si>
  <si>
    <t>Subsoil use special permit No. 4621, dated 17.12.2014</t>
  </si>
  <si>
    <t>Subsoil use special permit No. 4804, dated 12.12.2016</t>
  </si>
  <si>
    <t>Subsoil use special permit No. 4805, dated 05.12.2008</t>
  </si>
  <si>
    <t>Subsoil use special permit No. 4811, dated 14.12.2016</t>
  </si>
  <si>
    <t>Subsoil use special permit No. 4924, dated 01.10.2018</t>
  </si>
  <si>
    <t>Subsoil use special permit No. 4946, dated 14.12.2018</t>
  </si>
  <si>
    <t>Subsoil use special permit No. 5009, dated 03.09.2009</t>
  </si>
  <si>
    <t>Subsoil use special permit No. 5010, dated 03.09.2009</t>
  </si>
  <si>
    <t>Subsoil use special permit No. 5011, dated 03.09.2009</t>
  </si>
  <si>
    <t>Subsoil use special permit No. 5012, dated 03.09.2009</t>
  </si>
  <si>
    <t>Subsoil use special permit No. 5177, dated 01.07.2010</t>
  </si>
  <si>
    <t>Subsoil use special permit No. 5178, dated 01.07.2010</t>
  </si>
  <si>
    <t>Subsoil use special permit No. 5253, dated 21.12.2010</t>
  </si>
  <si>
    <t>Subsoil use special permit No. 5404, dated 31.10.2011</t>
  </si>
  <si>
    <t>Subsoil use special permit No. 5405, dated 31.10.2011</t>
  </si>
  <si>
    <t>Subsoil use special permit No. 5408, dated 31.10.2011</t>
  </si>
  <si>
    <t>Subsoil use special permit No. 5409, dated 31.10.2011</t>
  </si>
  <si>
    <t>Subsoil use special permit No. 5410, dated 31.10.2011</t>
  </si>
  <si>
    <t>Subsoil use special permit No. 5411, dated 31.10.2011</t>
  </si>
  <si>
    <t>Subsoil use special permit No. 5412, dated 31.10.2011</t>
  </si>
  <si>
    <t>Subsoil use special permit No. 5413, dated 31.10.2011</t>
  </si>
  <si>
    <t>Subsoil use special permit No. 5414, dated 31.10.2011</t>
  </si>
  <si>
    <t>Subsoil use special permit No. 5541, dated 03.05.2012</t>
  </si>
  <si>
    <t>Subsoil use special permit No. 5542, dated 03.05.2012</t>
  </si>
  <si>
    <t>Subsoil use special permit No. 5544, dated 07.05.2012</t>
  </si>
  <si>
    <t>Subsoil use special permit No. 5650, dated 05.10.2012</t>
  </si>
  <si>
    <t>Subsoil use special permit No. 5652, dated 05.10.2012</t>
  </si>
  <si>
    <t>Subsoil use special permit No. 5713, dated 22.01.2013</t>
  </si>
  <si>
    <t>Subsoil use special permit No. 5902, dated 30.01.2014</t>
  </si>
  <si>
    <t>Subsoil use special permit No. 5903, dated 30.01.2014</t>
  </si>
  <si>
    <t>Subsoil use special permit No. 5913, dated 27.02.2014</t>
  </si>
  <si>
    <t>Subsoil use special permit No. 5914, dated 27.02.2014</t>
  </si>
  <si>
    <t>Subsoil use special permit No. 5967, dated 31.07.2014</t>
  </si>
  <si>
    <t>Subsoil use special permit No. 5989, dated 20.10.2014</t>
  </si>
  <si>
    <t>Subsoil use special permit No. 6009, dated 17.12.2014</t>
  </si>
  <si>
    <t>Bitumen and asphalt (2714)</t>
  </si>
  <si>
    <t>Subsoil use special permit No. 6097, dated 11.02.2016</t>
  </si>
  <si>
    <t>Subsoil use special permit No. 6106, dated 16.03.2016</t>
  </si>
  <si>
    <t>Subsoil use special permit No. 6133, dated 08.07.2016</t>
  </si>
  <si>
    <t>Subsoil use special permit No. 6217, dated 01.09.2017</t>
  </si>
  <si>
    <t>Subsoil use special permit No. 6218, dated 01.09.2017</t>
  </si>
  <si>
    <t>Subsoil use special permit No. 6230, dated 18.10.2017</t>
  </si>
  <si>
    <t>Subsoil use special permit No. 6285, dated 02.10.2018</t>
  </si>
  <si>
    <t>Subsoil use special permit No. 6289, dated 18.10.2018</t>
  </si>
  <si>
    <t>Subsoil use special permit No. 1808, dated 3.02.1999</t>
  </si>
  <si>
    <t>Subsoil use special permit No. 1816, dated 25.03.1999</t>
  </si>
  <si>
    <t>Subsoil use special permit No. 1644, dated 19.01.2001</t>
  </si>
  <si>
    <t>Subsoil use special permit No. 2652, dated 1.03.2002</t>
  </si>
  <si>
    <t>Subsoil use special permit No. 2433, dated 9.10.2003</t>
  </si>
  <si>
    <t>Subsoil use special permit No. 2459, dated 15.12.2003</t>
  </si>
  <si>
    <t>Subsoil use special permit No. 4003, dated 9.08.2006</t>
  </si>
  <si>
    <t>Subsoil use special permit No. 4806, dated 12.12.2006</t>
  </si>
  <si>
    <t>Subsoil use special permit No. 5406, dated 31.10.2011</t>
  </si>
  <si>
    <t>Subsoil use special permit No. 5407, dated 31.10.2011</t>
  </si>
  <si>
    <t>Subsoil use special permit No. 4190, dated 20.07.2012</t>
  </si>
  <si>
    <t>Subsoil use special permit No. 4191, dated 20.07.2012</t>
  </si>
  <si>
    <t>Subsoil use special permit No. 5649, dated 4.10.2012</t>
  </si>
  <si>
    <t>Subsoil use special permit No. 5651, dated 5.10.2012</t>
  </si>
  <si>
    <t>Subsoil use special permit No. 5915, dated 27.02.2014</t>
  </si>
  <si>
    <t>Subsoil use special permit No. 4517, dated 15.04.2014</t>
  </si>
  <si>
    <t>Subsoil use special permit No. 4518, dated 15.04.2014</t>
  </si>
  <si>
    <t>Subsoil use special permit No. 4545, dated 15.07.2014</t>
  </si>
  <si>
    <t>Subsoil use special permit No. 4581, dated 12.09.2014</t>
  </si>
  <si>
    <t>Subsoil use special permit No. 4590, dated 20.10.2014</t>
  </si>
  <si>
    <t>Subsoil use special permit No. 4618, dated 17.12.2014</t>
  </si>
  <si>
    <t>Subsoil use special permit No. 4619, dated 17.12.2014</t>
  </si>
  <si>
    <t>Subsoil use special permit No. 4657, dated 5.03.2015</t>
  </si>
  <si>
    <t>Subsoil use special permit No. 4658, dated 5.03.2015</t>
  </si>
  <si>
    <t>Subsoil use special permit No. 4659, dated 5.03.2015</t>
  </si>
  <si>
    <t>Subsoil use special permit No. 4676, dated 31.07.2015</t>
  </si>
  <si>
    <t>Subsoil use special permit No. 4807, dated 12.12.2016</t>
  </si>
  <si>
    <t>Subsoil use special permit No. 4808, dated 12.12.2016</t>
  </si>
  <si>
    <t>Subsoil use special permit No. 4809, dated 14.12.2016</t>
  </si>
  <si>
    <t>Subsoil use special permit No. 4810, dated 14.12.2016</t>
  </si>
  <si>
    <t>Subsoil use special permit No. 4812, dated 14.12.2016</t>
  </si>
  <si>
    <t>Subsoil use special permit No. 4813, dated 14.12.2016</t>
  </si>
  <si>
    <t>Subsoil use special permit No. 4814, dated 14.12.2016</t>
  </si>
  <si>
    <t>Subsoil use special permit No. 4815, dated 14.12.2016</t>
  </si>
  <si>
    <t>Subsoil use special permit No. 4816, dated 14.12.2016</t>
  </si>
  <si>
    <t>Subsoil use special permit No. 4865, dated 18.10.2017</t>
  </si>
  <si>
    <t>Subsoil use special permit No. 4866, dated 18.10.2017</t>
  </si>
  <si>
    <t>Subsoil use special permit No. 4867, dated 18.10.2017</t>
  </si>
  <si>
    <t>Subsoil use special permit No. 4868, dated 18.10.2017</t>
  </si>
  <si>
    <t>Subsoil use special permit No. 4871, dated 22.12.2017</t>
  </si>
  <si>
    <t>Subsoil use special permit No. 4932, dated 26.10.2018</t>
  </si>
  <si>
    <t>Subsoil use special permit No. 4947, dated 19.12.2018</t>
  </si>
  <si>
    <t>Subsoil use special permit No. 6309, dated 28.12.2018</t>
  </si>
  <si>
    <t>Subsoil use special permit No. 6310, dated 28.12.2018</t>
  </si>
  <si>
    <t>Subsoil use special permit No. 4973, dated 20.02.2019</t>
  </si>
  <si>
    <t>Subsoil use special permit No. 4991, dated 23.04.2019</t>
  </si>
  <si>
    <t>Subsoil use special permit No. 4992, dated 23.04.2019</t>
  </si>
  <si>
    <t>Subsoil use special permit No. 4993, dated 23.04.2019</t>
  </si>
  <si>
    <t>Subsoil use special permit No. 5013, dated 2.07.2019</t>
  </si>
  <si>
    <t>Subsoil use special permit No. 5017, dated 18.07.2019</t>
  </si>
  <si>
    <t>Subsoil use special permit No. 5024, dated 19.08.2019</t>
  </si>
  <si>
    <t>Subsoil use special permit No. 5025, dated 19.08.2019</t>
  </si>
  <si>
    <t>Subsoil use special permit No. 5026, dated 19.08.2019</t>
  </si>
  <si>
    <t>Subsoil use special permit No. 5027, dated 19.08.2019</t>
  </si>
  <si>
    <t>Subsoil use special permit No. 5028, dated 19.08.2019</t>
  </si>
  <si>
    <t>Subsoil use special permit No. 5029, dated 19.08.2019</t>
  </si>
  <si>
    <t>Subsoil use special permit No. 5030, dated 19.08.2019</t>
  </si>
  <si>
    <t>Subsoil use special permit No. 5035, dated 12.09.2019</t>
  </si>
  <si>
    <t>Subsoil use special permit No. 5036, dated 12.09.2019</t>
  </si>
  <si>
    <t>Subsoil use special permit No. 5045, dated 15.11.2019</t>
  </si>
  <si>
    <t>Subsoil use special permit No. 5046, dated 21.11.2019</t>
  </si>
  <si>
    <t>Subsoil use special permit No. 6315, dated 06.02.2019</t>
  </si>
  <si>
    <t>Subsoil use special permit No. 1622, dated 27.10.1998</t>
  </si>
  <si>
    <t>Subsoil use special permit No. 1563, dated 31.08.1998</t>
  </si>
  <si>
    <t>Subsoil use special permit No. 1596, dated 05.10.1998</t>
  </si>
  <si>
    <t>Subsoil use special permit No. 2034, dated 11.11.1999</t>
  </si>
  <si>
    <t>Subsoil use special permit No. 1597, dated 05.10.1998</t>
  </si>
  <si>
    <t>Free gas</t>
  </si>
  <si>
    <t>Subsoil use special permit No. 2089, dated 24.12.1999</t>
  </si>
  <si>
    <t>Subsoil use special permit No. 1439, dated 22.06.1998</t>
  </si>
  <si>
    <t>Subsoil use special permit No. 2031, dated 11.11.1999</t>
  </si>
  <si>
    <t>Subsoil use special permit No. 1621, dated 27.10.1998</t>
  </si>
  <si>
    <t>Subsoil use special permit No. 2033, dated 11.11.1999</t>
  </si>
  <si>
    <t>Subsoil use special permit No. 1736, dated 05.02.1999</t>
  </si>
  <si>
    <t>Subsoil use special permit No. 2090, dated 24.12.1999</t>
  </si>
  <si>
    <t>Subsoil use special permit No. 1277, dated 26.03.1998</t>
  </si>
  <si>
    <t>Subsoil use special permit No. 2032, dated 11.11.1999</t>
  </si>
  <si>
    <t>Subsoil use special permit No. 2139, dated 21.02.2000</t>
  </si>
  <si>
    <t>Subsoil use special permit No. 1671, dated 17.11.1998</t>
  </si>
  <si>
    <t>Subsoil use special permit No. 2142, dated 23.02.2000</t>
  </si>
  <si>
    <t>Subsoil use special permit No. 1637, dated 12.11.1998</t>
  </si>
  <si>
    <t>Subsoil use special permit No. 1669, dated 17.11.1998</t>
  </si>
  <si>
    <t>Subsoil use special permit No. 2061, dated 21.12.1999</t>
  </si>
  <si>
    <t>Subsoil use special permit No. 2181, dated 23.03.2000</t>
  </si>
  <si>
    <t>Subsoil use special permit No. 1825, dated 05.04.1999</t>
  </si>
  <si>
    <t>Subsoil use special permit No. 1685, dated 07.12.1998</t>
  </si>
  <si>
    <t>Subsoil use special permit No. 5243, dated 14.12.2010</t>
  </si>
  <si>
    <t>Subsoil use special permit No. 3348, dated 20.07.2004</t>
  </si>
  <si>
    <t>Subsoil use special permit No. 1826, dated 05.04.1999</t>
  </si>
  <si>
    <t>Subsoil use special permit No. 5247, dated 16.12.2010</t>
  </si>
  <si>
    <t>Subsoil use special permit No. 1434, dated 16.06.1998</t>
  </si>
  <si>
    <t>Subsoil use special permit No. 1643, dated 12.11.1998</t>
  </si>
  <si>
    <t>Subsoil use special permit No. 2727, dated 06.06.2002</t>
  </si>
  <si>
    <t>Subsoil use special permit No. 944, dated 27.06.1997</t>
  </si>
  <si>
    <t>Subsoil use special permit No. 945, dated 27.06.1997</t>
  </si>
  <si>
    <t>Subsoil use special permit No. 1511, dated 28.07.1998</t>
  </si>
  <si>
    <t>Subsoil use special permit No. 2088, dated 24.12.1999</t>
  </si>
  <si>
    <t>Subsoil use special permit No. 2795, dated 16.10.2002</t>
  </si>
  <si>
    <t>Subsoil use special permit No. 1075, dated 23.09.1997</t>
  </si>
  <si>
    <t>Subsoil use special permit No. 1562, dated 31.08.1998</t>
  </si>
  <si>
    <t>Subsoil use special permit No. 1038, dated 12.08.1997</t>
  </si>
  <si>
    <t>Subsoil use special permit No. 946, dated 27.06.1997</t>
  </si>
  <si>
    <t>Subsoil use special permit No. 1074, dated 23.09.1997</t>
  </si>
  <si>
    <t>Subsoil use special permit No. 1268, dated 10.03.1998</t>
  </si>
  <si>
    <t>Subsoil use special permit No. 1773, dated 16.03.1999</t>
  </si>
  <si>
    <t>Subsoil use special permit No. 914, dated 09.06.1997</t>
  </si>
  <si>
    <t>Subsoil use special permit No. 947, dated 27.06.1997</t>
  </si>
  <si>
    <t>Subsoil use special permit No. 2091, dated 24.12.1999</t>
  </si>
  <si>
    <t>Subsoil use special permit No. 1266, dated 10.03.1998</t>
  </si>
  <si>
    <t>Subsoil use special permit No. 2224, dated 16.08.2000</t>
  </si>
  <si>
    <t>Subsoil use special permit No. 2060, dated 21.12.1999</t>
  </si>
  <si>
    <t>Subsoil use special permit No. 1347, dated 30.04.1998</t>
  </si>
  <si>
    <t>Subsoil use special permit No. 3347, dated 20.07.2004</t>
  </si>
  <si>
    <t>Subsoil use special permit No. 1857, dated 26.04.1999</t>
  </si>
  <si>
    <t>Subsoil use special permit No. 1388, dated 25.05.1998</t>
  </si>
  <si>
    <t>Subsoil use special permit No. 1362, dated 13.05.1998</t>
  </si>
  <si>
    <t>Subsoil use special permit No. 1869, dated 30.04.1999</t>
  </si>
  <si>
    <t>Subsoil use special permit No. 2729, dated 06.06.2002</t>
  </si>
  <si>
    <t>Subsoil use special permit No. 2238, dated 07.09.2000</t>
  </si>
  <si>
    <t>Subsoil use special permit No. 1273, dated 10.03.1998</t>
  </si>
  <si>
    <t>Subsoil use special permit No. 2225, dated 16.08.2000</t>
  </si>
  <si>
    <t>Subsoil use special permit No. 2794, dated 16.10.2002</t>
  </si>
  <si>
    <t>Subsoil use special permit No. 1269, dated 10.03.1998</t>
  </si>
  <si>
    <t>Subsoil use special permit No. 5246, dated 16.12.2010</t>
  </si>
  <si>
    <t>Subsoil use special permit No. 4387, dated 25.09.2007</t>
  </si>
  <si>
    <t>Subsoil use special permit No. 2177, dated 23.03.2000</t>
  </si>
  <si>
    <t>Subsoil use special permit No. 2308, dated 13.11.2000</t>
  </si>
  <si>
    <t>Subsoil use special permit No. 2397, dated 26.03.2001</t>
  </si>
  <si>
    <t>Subsoil use special permit No. 1222, dated 26.01.1998</t>
  </si>
  <si>
    <t>Subsoil use special permit No. 2268, dated 10.10.2000</t>
  </si>
  <si>
    <t>Subsoil use special permit No. 1757, dated 22.02.1999</t>
  </si>
  <si>
    <t>Subsoil use special permit No. 4255, dated 14.05.2007</t>
  </si>
  <si>
    <t>Subsoil use special permit No. 832, dated 31.03.1997</t>
  </si>
  <si>
    <t>Subsoil use special permit No. 1670, dated 17.11.1998</t>
  </si>
  <si>
    <t>Subsoil use special permit No. 2075, dated 22.12.1999</t>
  </si>
  <si>
    <t>Subsoil use special permit No. 2086, dated 24.12.1999</t>
  </si>
  <si>
    <t>Subsoil use special permit No. 1278, dated 26.03.1998</t>
  </si>
  <si>
    <t>Subsoil use special permit No. 1714, dated 25.12.1998</t>
  </si>
  <si>
    <t>Subsoil use special permit No. 2200, dated 30.03.2000</t>
  </si>
  <si>
    <t>Subsoil use special permit No. 2223, dated 16.08.2000</t>
  </si>
  <si>
    <t>Subsoil use special permit No. 1267, dated 10.03.1998</t>
  </si>
  <si>
    <t>Subsoil use special permit No. 1435, dated 16.06.1998</t>
  </si>
  <si>
    <t>Subsoil use special permit No. 1438, dated 22.06.1998</t>
  </si>
  <si>
    <t>Subsoil use special permit No. 1703, dated 22.12.1998</t>
  </si>
  <si>
    <t>Subsoil use special permit No. 1858, dated 26.04.1999</t>
  </si>
  <si>
    <t>Subsoil use special permit No. 1859, dated 26.04.1999</t>
  </si>
  <si>
    <t>Subsoil use special permit No. 2087, dated 24.12.1999</t>
  </si>
  <si>
    <t>Subsoil use special permit No. 2749, dated 16.10.2002</t>
  </si>
  <si>
    <t>Subsoil use special permit No. 4049, dated 4.10.2006</t>
  </si>
  <si>
    <t>Subsoil use special permit No. 3907, dated 22.12.2010</t>
  </si>
  <si>
    <t>Subsoil use special permit No. 4110, dated 16.03.2012</t>
  </si>
  <si>
    <t>Subsoil use special permit No. 4111, dated 16.03.2012</t>
  </si>
  <si>
    <t>Subsoil use special permit No. 4125, dated 05.04.2012</t>
  </si>
  <si>
    <t>Subsoil use special permit No. 4126, dated 05.04.2012</t>
  </si>
  <si>
    <t>Subsoil use special permit No. 4300, dated 17.01.2013</t>
  </si>
  <si>
    <t>Subsoil use special permit No. 4062, dated 21.10.2011</t>
  </si>
  <si>
    <t>Subsoil use special permit No. 4063, dated 31.10.2011</t>
  </si>
  <si>
    <t>Subsoil use special permit No. 4294, dated 29.12.2012</t>
  </si>
  <si>
    <t>Subsoil use special permit No. 4125, dated 5.04.2012</t>
  </si>
  <si>
    <t>Subsoil use special permit No. 4126, dated 5.04.2012</t>
  </si>
  <si>
    <t>Subsoil use special permit No. 5745, dated 26.03.2013</t>
  </si>
  <si>
    <t>Subsoil use special permit No. 5745, dated 26.03.2014</t>
  </si>
  <si>
    <t>Subsoil use special permit No. 3660, dated 31.12.2004</t>
  </si>
  <si>
    <t>Subsoil use special permit No. 3660, dated 31.12.2005</t>
  </si>
  <si>
    <t>Subsoil use special permit No. 3660, dated 31.12.2006</t>
  </si>
  <si>
    <t>Subsoil use special permit No. 3660, dated 31.12.2007</t>
  </si>
  <si>
    <t>Dissolved gas</t>
  </si>
  <si>
    <t>Subsoil use special permit No. 3659, dated 31.12.2004</t>
  </si>
  <si>
    <t>Subsoil use special permit No. 3659, dated 31.12.2005</t>
  </si>
  <si>
    <t>Subsoil use special permit No. 3659, dated 31.12.2006</t>
  </si>
  <si>
    <t>Subsoil use special permit No. 3659, dated 31.12.2007</t>
  </si>
  <si>
    <t>Subsoil use special permit No. 3658, dated 31.12.2004</t>
  </si>
  <si>
    <t>Subsoil use special permit No. 3658, dated 31.12.2005</t>
  </si>
  <si>
    <t>Subsoil use special permit No. 3658, dated 31.12.2006</t>
  </si>
  <si>
    <t>Subsoil use special permit No. 3658, dated 31.12.2007</t>
  </si>
  <si>
    <t>Subsoil use special permit No. 3661, dated 31.12.2004</t>
  </si>
  <si>
    <t>Subsoil use special permit No. 3661, dated 31.12.2005</t>
  </si>
  <si>
    <t>Subsoil use special permit No. 3661, dated 31.12.2006</t>
  </si>
  <si>
    <t>Subsoil use special permit No. 3661, dated 31.12.2007</t>
  </si>
  <si>
    <t>Subsoil use special permit No. 5966, dated 31.07.2014</t>
  </si>
  <si>
    <t>Subsoil use special permit No. 5966, dated 31.07.2015</t>
  </si>
  <si>
    <t>Subsoil use special permit No. 2741, dated 31.12.2004</t>
  </si>
  <si>
    <t>Oil&amp;Gas</t>
  </si>
  <si>
    <t>Subsoil use special permit No. 2673, dated 23.12.2004</t>
  </si>
  <si>
    <t>Subsoil use special permit No. 4271, dated 06.12.2012</t>
  </si>
  <si>
    <t>Subsoil use special permit No. 4689, dated 04.09.2015</t>
  </si>
  <si>
    <t>Subsoil use special permit No. 4884, dated 19.01.2018</t>
  </si>
  <si>
    <t>Subsoil use special permit No. 4779, dated 01.07.2016</t>
  </si>
  <si>
    <t>Subsoil use special permit No. 4883, dated 19.01.2018</t>
  </si>
  <si>
    <t>Subsoil use special permit No. 4748, dated 12.04.2017</t>
  </si>
  <si>
    <t>Subsoil use special permit No. 4212, dated 06.09.2019</t>
  </si>
  <si>
    <t>Subsoil use special permit No. 518, dated 08.05.1996</t>
  </si>
  <si>
    <t>Subsoil use special permit No. 5480, dated 06.02.2012</t>
  </si>
  <si>
    <t>Subsoil use special permit No. 5506, dated 09.04.2012</t>
  </si>
  <si>
    <t>Subsoil use special permit No. 4037, dated 21.01.2005</t>
  </si>
  <si>
    <t>Subsoil use special permit No. 5835, dated 30.08.2013</t>
  </si>
  <si>
    <t>Subsoil use special permit No. 3333, dated 31.03.2004</t>
  </si>
  <si>
    <t>Subsoil use special permit No. 5965, dated 23.07.2014</t>
  </si>
  <si>
    <t>Subsoil use special permit No. 5640, dated 18.09.2012</t>
  </si>
  <si>
    <t>Subsoil use special permit No. 5400, dated 25.10.2011</t>
  </si>
  <si>
    <t xml:space="preserve">Crude oil (2709) </t>
  </si>
  <si>
    <t>Subsoil use special permit No. 5401, dated 26.10.2011</t>
  </si>
  <si>
    <t>Subsoil use special permit No. 5450, dated 30.12.2011</t>
  </si>
  <si>
    <t>Subsoil use special permit No. 5449, dated 29.12.2011</t>
  </si>
  <si>
    <t>Subsoil use special permit No. 310, dated 27.07.1995</t>
  </si>
  <si>
    <t>Subsoil use special permit No. 5139, dated 05.02.2010</t>
  </si>
  <si>
    <t>Subsoil use special permit No. 6349, dated 10.07.2017</t>
  </si>
  <si>
    <t>Subsoil use special permit No. 5318, dated 13.01.2011</t>
  </si>
  <si>
    <t>Subsoil use special permit No. 5360, dated 13.01.2011</t>
  </si>
  <si>
    <t>Subsoil use special permit No. 4096, dated 16.02.2012</t>
  </si>
  <si>
    <t>Subsoil use special permit No. 4095, dated 16.02.2012</t>
  </si>
  <si>
    <t>Subsoil use special permit No. 4178, dated 04.07.2012</t>
  </si>
  <si>
    <t>Subsoil use special permit No. 5395, dated 8.09.2011</t>
  </si>
  <si>
    <t>Subsoil use special permit No. 4177, dated 4.07.2012</t>
  </si>
  <si>
    <t>Subsoil use special permit No. 1118, dated 21.10.1997</t>
  </si>
  <si>
    <t>Magnetite quartzites</t>
  </si>
  <si>
    <t>Subsoil use special permit No. 1119, dated 21.10.1997</t>
  </si>
  <si>
    <t>Subsoil use special permit No. 1932, dated 14.07.1999</t>
  </si>
  <si>
    <t>Ferruginous magnetite quartzite</t>
  </si>
  <si>
    <t>Subsoil use special permit No. 2437, dated 11.04.2001</t>
  </si>
  <si>
    <t>Subsoil use special permit No. 2438, dated 11.04.2001</t>
  </si>
  <si>
    <t>Oxidized ferruginous quartzite</t>
  </si>
  <si>
    <t>Subsoil use special permit No. 2439, dated 11.04.2001</t>
  </si>
  <si>
    <t>Ferruginous quartzite</t>
  </si>
  <si>
    <t>Subsoil use special permit No. 165, dated 16.09.2014</t>
  </si>
  <si>
    <t>Subsoil use special permit No. 585, dated 29.07.1996</t>
  </si>
  <si>
    <t>Subsoil use special permit No. 4482, dated 01.11.2007</t>
  </si>
  <si>
    <t>Subsoil use special permit No. 4483, dated 01.11.2007</t>
  </si>
  <si>
    <t>Oxidized ferruginous hematite quartzite</t>
  </si>
  <si>
    <t>Subsoil use special permit No. 4451, dated 23.10.2007</t>
  </si>
  <si>
    <t>Iron (2601)</t>
  </si>
  <si>
    <t>Subsoil use special permit No. 4494, dated 11.8.2007</t>
  </si>
  <si>
    <t>Subsoil use special permit No. 2556, dated 12.10.2001</t>
  </si>
  <si>
    <t>Subsoil use special permit No. 2558, dated 15.12.2001</t>
  </si>
  <si>
    <t>Subsoil use special permit No. 2557, dated 15.12.2001</t>
  </si>
  <si>
    <t>Subsoil use special permit No. 2559, dated 15.12.2001</t>
  </si>
  <si>
    <t>Subsoil use special permit No. 5068, dated 10.12.2009</t>
  </si>
  <si>
    <t>Subsoil use special permit No. 1012, dated 29.07.1997</t>
  </si>
  <si>
    <t>Subsoil use special permit No. 16/ПЛ/49д17, dated 17.08.2017</t>
  </si>
  <si>
    <t>16/ПЛ/49д17</t>
  </si>
  <si>
    <t>Subsoil use special permit No. 610, dated 16.11.2016</t>
  </si>
  <si>
    <t>Manganese (2602)</t>
  </si>
  <si>
    <t>Subsoil use special permit No. 597, dated 06.08.1996</t>
  </si>
  <si>
    <t>Subsoil use special permit No. 4586, dated 11.08.2015</t>
  </si>
  <si>
    <t>Subsoil use special permit No. 1571, dated 08.04.2016</t>
  </si>
  <si>
    <t>Subsoil use special permit No. 592, dated 05.08.1996</t>
  </si>
  <si>
    <t>Subsoil use special permit No. 599, dated 06.08.1996</t>
  </si>
  <si>
    <t>Subsoil use special permit No. 2768, dated 27.08.2002</t>
  </si>
  <si>
    <t xml:space="preserve"> Ferruginous quartzite</t>
  </si>
  <si>
    <t>Subsoil use special permit No. 6028, dated 02.02.2015</t>
  </si>
  <si>
    <t>Natural sands (2505)</t>
  </si>
  <si>
    <t>Subsoil use special permit No. 6027, dated 11.02.2015</t>
  </si>
  <si>
    <t>Titanium (2614)</t>
  </si>
  <si>
    <t>Subsoil use special permit No. 3110, dated 11.08.2003</t>
  </si>
  <si>
    <t>Coal (2701)</t>
  </si>
  <si>
    <t>Subsoil use special permit No. 3111, dated 11.08.2003</t>
  </si>
  <si>
    <t>Subsoil use special permit No. 3344, dated 13.07.2004</t>
  </si>
  <si>
    <t>Subsoil use special permit No. 3113, dated 11.08.2003</t>
  </si>
  <si>
    <t>Subsoil use special permit No. 3194, dated 02.10.2003</t>
  </si>
  <si>
    <t>Subsoil use special permit No. 3252, dated 16.10.2003</t>
  </si>
  <si>
    <t>Subsoil use special permit No. 3193, dated 02.10.2003</t>
  </si>
  <si>
    <t>Subsoil use special permit No. 3191, dated 02.10.2003</t>
  </si>
  <si>
    <t>Subsoil use special permit No. 3754, dated 27.12.2005</t>
  </si>
  <si>
    <t>Subsoil use special permit No. 3751, dated 27.12.2005</t>
  </si>
  <si>
    <t>Subsoil use special permit No. 3675, dated 09.12.2005</t>
  </si>
  <si>
    <t>Subsoil use special permit No. 3620, dated 29.12.2001</t>
  </si>
  <si>
    <t>Subsoil use special permit No. 3618, dated 29.12.2001</t>
  </si>
  <si>
    <t>Subsoil use special permit No. 3619, dated 29.12.2001</t>
  </si>
  <si>
    <t>Subsoil use special permit No. 4178, dated 27.09.2012</t>
  </si>
  <si>
    <t>Subsoil use special permit No. 4059, dated 17.10.2006</t>
  </si>
  <si>
    <t>Subsoil use special permit No. 2970, dated 05.05.2003</t>
  </si>
  <si>
    <t>Subsoil use special permit No. 3687, dated 09.12.2005</t>
  </si>
  <si>
    <t>Subsoil use special permit No. 2971, dated 05.05.2003</t>
  </si>
  <si>
    <t>Subsoil use special permit No. 2968, dated 05.05.2003</t>
  </si>
  <si>
    <t>Subsoil use special permit No. 3685, dated 09.12.2005</t>
  </si>
  <si>
    <t>Subsoil use special permit No. 3686, dated 09.12.2005</t>
  </si>
  <si>
    <t>Subsoil use special permit No. 4784, dated 24.11.2008</t>
  </si>
  <si>
    <t>Subsoil use special permit No. 4778, dated 18.11.2008</t>
  </si>
  <si>
    <t>Subsoil use special permit No. 4781, dated 18.11.2008</t>
  </si>
  <si>
    <t>Subsoil use special permit No. 4779, dated 18.11.2008</t>
  </si>
  <si>
    <t>Subsoil use special permit No. 4780, dated 18.11.2008</t>
  </si>
  <si>
    <t>Subsoil use special permit No. 4855, dated 21.01.2009</t>
  </si>
  <si>
    <t>Subsoil use special permit No. 3559, dated 09.12.2004</t>
  </si>
  <si>
    <t>Subsoil use special permit No. 3560, dated 09.12.2004</t>
  </si>
  <si>
    <t>Subsoil use special permit No. 3561, dated 09.12.2004</t>
  </si>
  <si>
    <t>Subsoil use special permit No. 3562, dated 09.12.2004</t>
  </si>
  <si>
    <t>Subsoil use special permit No. 3563, dated 09.12.2004</t>
  </si>
  <si>
    <t>Subsoil use special permit No. 3688, dated 09.12.2005</t>
  </si>
  <si>
    <t>Subsoil use special permit No. 3689, dated 09.12.2005</t>
  </si>
  <si>
    <t>Subsoil use special permit No. 3690, dated 09.12.2005</t>
  </si>
  <si>
    <t>Subsoil use special permit No. 3691, dated 09.12.2005</t>
  </si>
  <si>
    <t>Subsoil use special permit No. 3692, dated 09.12.2005</t>
  </si>
  <si>
    <t>Subsoil use special permit No. 3034, dated 11.07.2003</t>
  </si>
  <si>
    <t>Subsoil use special permit No. 3037, dated 11.07.2003</t>
  </si>
  <si>
    <t>Subsoil use special permit No. 3038, dated 11.07.2003</t>
  </si>
  <si>
    <t>Subsoil use special permit No. 3039, dated 11.07.2003</t>
  </si>
  <si>
    <t>Subsoil use special permit No. 4514, dated 10.04.2014</t>
  </si>
  <si>
    <t>Subsoil use special permit No. 4403, dated 28.09.2007</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</si>
  <si>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</si>
  <si>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</si>
  <si>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</si>
  <si>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</si>
  <si>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</si>
  <si>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</si>
  <si>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</si>
  <si>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</si>
  <si>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</si>
  <si>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</si>
  <si>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</si>
  <si>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</si>
  <si>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</si>
  <si>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</si>
  <si>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</si>
  <si>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</si>
  <si>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</si>
  <si>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</si>
  <si>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</si>
  <si>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</si>
  <si>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</si>
  <si>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</si>
  <si>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income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</si>
  <si>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</si>
  <si>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</si>
  <si>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VAT on goods and services produced in Ukraine (excluding budget reimbursement of VAT)</t>
  </si>
  <si>
    <t>Customs and other import duties (1151E)</t>
  </si>
  <si>
    <t>VAT of goods imported into Ukraine</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</si>
  <si>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</si>
  <si>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Royalties (1415E1)</t>
  </si>
  <si>
    <t>Production royalty</t>
  </si>
  <si>
    <r>
      <rPr>
        <i/>
        <u/>
        <sz val="11"/>
        <rFont val="Franklin Gothic Book"/>
        <family val="2"/>
      </rPr>
      <t xml:space="preserve">or, </t>
    </r>
    <r>
      <rPr>
        <b/>
        <u/>
        <sz val="11"/>
        <color theme="10"/>
        <rFont val="Franklin Gothic Book"/>
        <family val="2"/>
      </rPr>
      <t>https://www.imf.org/external/np/sta/gfsm/</t>
    </r>
  </si>
  <si>
    <t>Emission and pollution taxes (114522E)</t>
  </si>
  <si>
    <t>Environmental tax</t>
  </si>
  <si>
    <t>Social security employer contributions (1212E)</t>
  </si>
  <si>
    <t>Unified social contribution</t>
  </si>
  <si>
    <t>Licence fees (114521E)</t>
  </si>
  <si>
    <t>Fees for granting or extending special permits for the use of subsoil and revenues from the sale of such permits</t>
  </si>
  <si>
    <t>From government participation (equity) (1412E2)</t>
  </si>
  <si>
    <t xml:space="preserve">Dividends and payment of a share of net profit </t>
  </si>
  <si>
    <t>Taxes on property (113E)</t>
  </si>
  <si>
    <t>Property tax</t>
  </si>
  <si>
    <t>Budget reimbursement of value added tax</t>
  </si>
  <si>
    <t>Other taxes payable by natural resource companies (116E)</t>
  </si>
  <si>
    <t>Other taxes and duties (companies and payments below materiality threshold)</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</si>
  <si>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</si>
  <si>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</si>
  <si>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</si>
  <si>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</si>
  <si>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</si>
  <si>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</si>
  <si>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</si>
  <si>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Oil and Gas</t>
  </si>
  <si>
    <t>Personal income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</si>
  <si>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</si>
  <si>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</si>
  <si>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</si>
  <si>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</si>
  <si>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</si>
  <si>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</si>
  <si>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</si>
  <si>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</si>
  <si>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</si>
  <si>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</si>
  <si>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</si>
  <si>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</si>
  <si>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</si>
  <si>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</si>
  <si>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</si>
  <si>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</si>
  <si>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Project name</t>
  </si>
  <si>
    <t>Reporting currency</t>
  </si>
  <si>
    <t>Payment made in-kind (Y/N)</t>
  </si>
  <si>
    <t>In-kind volume (if applicable)</t>
  </si>
  <si>
    <t>Unit (if applicable)</t>
  </si>
  <si>
    <t>Comments</t>
  </si>
  <si>
    <t>Energiia-95 LLC</t>
  </si>
  <si>
    <t>Energy Service Company Esco-Pivnich LLC</t>
  </si>
  <si>
    <t>Subsoil use special permit No. 16/ПЛ/49д-17, dated 17.08.2017</t>
  </si>
  <si>
    <t>Joint activity agreement of 01/01/1999 No. 35/4 – authorized entity Hals-K PrJSC (31566427)</t>
  </si>
  <si>
    <t>Joint activity agreement of 24/12/1997 № 999/97 - operated by Poltavanaftogaz OPMO of Ukrnafta PJSC (22525915)</t>
  </si>
  <si>
    <t>Krivoj Rog`s Iron-Ore Combine PJSC</t>
  </si>
  <si>
    <t>Kub-Gaz LLC</t>
  </si>
  <si>
    <t>Nadra-Geoinvest LLC</t>
  </si>
  <si>
    <t>In column "N" we provided data on accrued production royalty payments (not paid) for each individual project.</t>
  </si>
  <si>
    <t>The reconciliation for each individual project activity (special permit) was carried out only for the production royalty.</t>
  </si>
  <si>
    <t>Due to the provisions of the Tax Code of Ukraine and the technical capabilities of public authorities, public authorities provided data only on accrued taxes (production royalty), not paid, by projects . Therefore, the data on accrued taxes are indicated in the 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</si>
  <si>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</si>
  <si>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</si>
  <si>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</si>
  <si>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</si>
  <si>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</si>
  <si>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</si>
  <si>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</si>
  <si>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</si>
  <si>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</si>
  <si>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</si>
  <si>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</si>
  <si>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</si>
  <si>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</si>
  <si>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</si>
  <si>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</si>
  <si>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</si>
  <si>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</si>
  <si>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</si>
  <si>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</si>
  <si>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</si>
  <si>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</si>
  <si>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</si>
  <si>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</si>
  <si>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</si>
  <si>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</si>
  <si>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</si>
  <si>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</si>
  <si>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</si>
  <si>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</si>
  <si>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</si>
  <si>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</si>
  <si>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</si>
  <si>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</si>
  <si>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</si>
  <si>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</si>
  <si>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</si>
  <si>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</si>
  <si>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</si>
  <si>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</si>
  <si>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</si>
  <si>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</si>
  <si>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</si>
  <si>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</si>
  <si>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</si>
  <si>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</si>
  <si>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</si>
  <si>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</si>
  <si>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</si>
  <si>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</si>
  <si>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</si>
  <si>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</si>
  <si>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</si>
  <si>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</si>
  <si>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</si>
  <si>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</si>
  <si>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</si>
  <si>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</si>
  <si>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</si>
  <si>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</si>
  <si>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</si>
  <si>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</si>
  <si>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</si>
  <si>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</si>
  <si>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</si>
  <si>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</si>
  <si>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</si>
  <si>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</si>
  <si>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</si>
  <si>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</si>
  <si>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</si>
  <si>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</si>
  <si>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</si>
  <si>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</si>
  <si>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</si>
  <si>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</si>
  <si>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</si>
  <si>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</si>
  <si>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</si>
  <si>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</si>
  <si>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</si>
  <si>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</si>
  <si>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</si>
  <si>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</si>
  <si>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</si>
  <si>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</si>
  <si>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</si>
  <si>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 volume</t>
  </si>
  <si>
    <t>General taxes on goods and services (VAT, sales tax, turnover tax)</t>
  </si>
  <si>
    <t>1141E</t>
  </si>
  <si>
    <t>Taxes on goods and services (114E)</t>
  </si>
  <si>
    <t>Other</t>
  </si>
  <si>
    <t>American Samoa</t>
  </si>
  <si>
    <t>AS</t>
  </si>
  <si>
    <t>ASM</t>
  </si>
  <si>
    <t>16</t>
  </si>
  <si>
    <t>2506</t>
  </si>
  <si>
    <t>Quartz (2506)</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</si>
  <si>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</si>
  <si>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</si>
  <si>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</si>
  <si>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</si>
  <si>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</si>
  <si>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</si>
  <si>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</si>
  <si>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</si>
  <si>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</si>
  <si>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</si>
  <si>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</si>
  <si>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</si>
  <si>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</si>
  <si>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</si>
  <si>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</si>
  <si>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</si>
  <si>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</si>
  <si>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</si>
  <si>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</si>
  <si>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</si>
  <si>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</si>
  <si>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</si>
  <si>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</si>
  <si>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</si>
  <si>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</si>
  <si>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</si>
  <si>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</si>
  <si>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</si>
  <si>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</si>
  <si>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</si>
  <si>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</si>
  <si>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</si>
  <si>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</si>
  <si>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</si>
  <si>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</si>
  <si>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</si>
  <si>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</si>
  <si>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</si>
  <si>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</si>
  <si>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</si>
  <si>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</si>
  <si>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</si>
  <si>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</si>
  <si>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</si>
  <si>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</si>
  <si>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</si>
  <si>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</si>
  <si>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</si>
  <si>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</si>
  <si>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</si>
  <si>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</si>
  <si>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</si>
  <si>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</si>
  <si>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</si>
  <si>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</si>
  <si>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</si>
  <si>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</si>
  <si>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</si>
  <si>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</si>
  <si>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</si>
  <si>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</si>
  <si>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</si>
  <si>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</si>
  <si>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</si>
  <si>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</si>
  <si>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</si>
  <si>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</si>
  <si>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</si>
  <si>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</si>
  <si>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</si>
  <si>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</si>
  <si>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</si>
  <si>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</si>
  <si>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</si>
  <si>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</si>
  <si>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</si>
  <si>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</si>
  <si>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</si>
  <si>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</si>
  <si>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</si>
  <si>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</si>
  <si>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</si>
  <si>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</si>
  <si>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</si>
  <si>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</si>
  <si>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</si>
  <si>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</si>
  <si>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</si>
  <si>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</si>
  <si>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</si>
  <si>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</si>
  <si>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</si>
  <si>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</si>
  <si>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</si>
  <si>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</si>
  <si>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</si>
  <si>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</si>
  <si>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</si>
  <si>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</si>
  <si>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</si>
  <si>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</si>
  <si>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</si>
  <si>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</si>
  <si>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</si>
  <si>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</si>
  <si>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</si>
  <si>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</si>
  <si>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</si>
  <si>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</si>
  <si>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</si>
  <si>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</si>
  <si>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</si>
  <si>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</si>
  <si>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</si>
  <si>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</si>
  <si>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</si>
  <si>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</si>
  <si>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</si>
  <si>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</si>
  <si>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</si>
  <si>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</si>
  <si>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</si>
  <si>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</si>
  <si>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</si>
  <si>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</si>
  <si>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</si>
  <si>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</si>
  <si>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</si>
  <si>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</si>
  <si>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</si>
  <si>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</si>
  <si>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</si>
  <si>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</si>
  <si>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</si>
  <si>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</si>
  <si>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</si>
  <si>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</si>
  <si>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</si>
  <si>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</si>
  <si>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</si>
  <si>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</si>
  <si>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</si>
  <si>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</si>
  <si>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</si>
  <si>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</si>
  <si>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</si>
  <si>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</si>
  <si>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</si>
  <si>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</si>
  <si>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</si>
  <si>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</si>
  <si>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</si>
  <si>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</si>
  <si>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</si>
  <si>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</si>
  <si>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</si>
  <si>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</si>
  <si>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</si>
  <si>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</si>
  <si>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</si>
  <si>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</si>
  <si>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</si>
  <si>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</si>
  <si>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</si>
  <si>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</si>
  <si>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</si>
  <si>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</si>
  <si>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</si>
  <si>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</si>
  <si>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</si>
  <si>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</si>
  <si>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</si>
  <si>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</si>
  <si>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</si>
  <si>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</si>
  <si>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</si>
  <si>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</si>
  <si>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</si>
  <si>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</si>
  <si>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</si>
  <si>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</si>
  <si>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</si>
  <si>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</si>
  <si>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</si>
  <si>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</si>
  <si>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</si>
  <si>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</si>
  <si>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</si>
  <si>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</si>
  <si>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</si>
  <si>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</si>
  <si>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</si>
  <si>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</si>
  <si>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</si>
  <si>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</si>
  <si>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</si>
  <si>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</si>
  <si>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</si>
  <si>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</si>
  <si>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</si>
  <si>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</si>
  <si>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</si>
  <si>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</si>
  <si>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</si>
  <si>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</si>
  <si>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</si>
  <si>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</si>
  <si>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</si>
  <si>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</si>
  <si>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</si>
  <si>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</si>
  <si>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</si>
  <si>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</si>
  <si>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</si>
  <si>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</si>
  <si>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</si>
  <si>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</si>
  <si>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</si>
  <si>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</si>
  <si>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</si>
  <si>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</si>
  <si>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</si>
  <si>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</si>
  <si>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</si>
  <si>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</si>
  <si>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</si>
  <si>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</si>
  <si>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</si>
  <si>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</si>
  <si>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</si>
  <si>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</si>
  <si>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</si>
  <si>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</si>
  <si>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</si>
  <si>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</si>
  <si>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</si>
  <si>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</si>
  <si>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</si>
  <si>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</si>
  <si>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</si>
  <si>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</si>
  <si>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</si>
  <si>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</si>
  <si>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</si>
  <si>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</si>
  <si>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</si>
  <si>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</si>
  <si>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</si>
  <si>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</si>
  <si>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</si>
  <si>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</si>
  <si>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</si>
  <si>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</si>
  <si>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</si>
  <si>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</si>
  <si>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</si>
  <si>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</si>
  <si>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</si>
  <si>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</si>
  <si>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</si>
  <si>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</si>
  <si>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</si>
  <si>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</si>
  <si>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</si>
  <si>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</si>
  <si>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</si>
  <si>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</si>
  <si>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</si>
  <si>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</si>
  <si>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</si>
  <si>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</si>
  <si>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</si>
  <si>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</si>
  <si>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</si>
  <si>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</si>
  <si>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</si>
  <si>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</si>
  <si>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</si>
  <si>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</si>
  <si>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</si>
  <si>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</si>
  <si>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</si>
  <si>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</si>
  <si>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</si>
  <si>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</si>
  <si>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</si>
  <si>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</si>
  <si>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</si>
  <si>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</si>
  <si>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</si>
  <si>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</si>
  <si>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British Virgin Islands</t>
  </si>
  <si>
    <t>VG</t>
  </si>
  <si>
    <t>VGB</t>
  </si>
  <si>
    <t>92</t>
  </si>
  <si>
    <t>2602</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</si>
  <si>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</si>
  <si>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</si>
  <si>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</si>
  <si>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</si>
  <si>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</si>
  <si>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</si>
  <si>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</si>
  <si>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</si>
  <si>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</si>
  <si>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</si>
  <si>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</si>
  <si>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</si>
  <si>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</si>
  <si>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</si>
  <si>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</si>
  <si>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</si>
  <si>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</si>
  <si>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</si>
  <si>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</si>
  <si>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</si>
  <si>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</si>
  <si>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</si>
  <si>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</si>
  <si>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</si>
  <si>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</si>
  <si>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</si>
  <si>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</si>
  <si>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</si>
  <si>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</si>
  <si>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</si>
  <si>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</si>
  <si>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</si>
  <si>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</si>
  <si>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</si>
  <si>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</si>
  <si>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</si>
  <si>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</si>
  <si>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</si>
  <si>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</si>
  <si>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</si>
  <si>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</si>
  <si>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</si>
  <si>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</si>
  <si>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</si>
  <si>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</si>
  <si>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</si>
  <si>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</si>
  <si>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</si>
  <si>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</si>
  <si>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</si>
  <si>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</si>
  <si>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</si>
  <si>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</si>
  <si>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</si>
  <si>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</si>
  <si>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</si>
  <si>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</si>
  <si>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</si>
  <si>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</si>
  <si>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</si>
  <si>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</si>
  <si>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</si>
  <si>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</si>
  <si>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</si>
  <si>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</si>
  <si>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</si>
  <si>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</si>
  <si>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</si>
  <si>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</si>
  <si>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</si>
  <si>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</si>
  <si>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</si>
  <si>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</si>
  <si>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</si>
  <si>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</si>
  <si>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</si>
  <si>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</si>
  <si>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</si>
  <si>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</si>
  <si>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</si>
  <si>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</si>
  <si>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</si>
  <si>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</si>
  <si>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</si>
  <si>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</si>
  <si>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</si>
  <si>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</si>
  <si>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</si>
  <si>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</si>
  <si>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</si>
  <si>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</si>
  <si>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</si>
  <si>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</si>
  <si>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</si>
  <si>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</si>
  <si>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</si>
  <si>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</si>
  <si>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</si>
  <si>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</si>
  <si>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</si>
  <si>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</si>
  <si>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</si>
  <si>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</si>
  <si>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</si>
  <si>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</si>
  <si>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</si>
  <si>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</si>
  <si>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</si>
  <si>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</si>
  <si>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</si>
  <si>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</si>
  <si>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</si>
  <si>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</si>
  <si>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</si>
  <si>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</si>
  <si>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</si>
  <si>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</si>
  <si>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</si>
  <si>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</si>
  <si>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</si>
  <si>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</si>
  <si>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</si>
  <si>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</si>
  <si>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</si>
  <si>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</si>
  <si>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</si>
  <si>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</si>
  <si>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</si>
  <si>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</si>
  <si>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</si>
  <si>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</si>
  <si>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</si>
  <si>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</si>
  <si>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</si>
  <si>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</si>
  <si>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</si>
  <si>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</si>
  <si>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</si>
  <si>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</si>
  <si>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</si>
  <si>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</si>
  <si>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</si>
  <si>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</si>
  <si>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</si>
  <si>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</si>
  <si>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</si>
  <si>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</si>
  <si>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</si>
  <si>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</si>
  <si>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</si>
  <si>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</si>
  <si>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</si>
  <si>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</si>
  <si>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</si>
  <si>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</si>
  <si>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</si>
  <si>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</si>
  <si>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</si>
  <si>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</si>
  <si>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</si>
  <si>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</si>
  <si>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</si>
  <si>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</si>
  <si>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</si>
  <si>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</si>
  <si>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</si>
  <si>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</si>
  <si>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</si>
  <si>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</si>
  <si>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</si>
  <si>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</si>
  <si>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</si>
  <si>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</si>
  <si>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</si>
  <si>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</si>
  <si>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</si>
  <si>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</si>
  <si>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</si>
  <si>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</si>
  <si>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</si>
  <si>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</si>
  <si>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</si>
  <si>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</si>
  <si>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</si>
  <si>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</si>
  <si>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</si>
  <si>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</si>
  <si>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</si>
  <si>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</si>
  <si>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</si>
  <si>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</si>
  <si>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</si>
  <si>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</si>
  <si>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</si>
  <si>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</si>
  <si>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</si>
  <si>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</si>
  <si>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</si>
  <si>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</si>
  <si>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</si>
  <si>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</si>
  <si>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</si>
  <si>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</si>
  <si>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</si>
  <si>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</si>
  <si>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</si>
  <si>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</si>
  <si>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</si>
  <si>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</si>
  <si>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</si>
  <si>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</si>
  <si>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</si>
  <si>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</si>
  <si>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</si>
  <si>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</si>
  <si>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</si>
  <si>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</si>
  <si>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</si>
  <si>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</si>
  <si>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</si>
  <si>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</si>
  <si>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</si>
  <si>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</si>
  <si>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</si>
  <si>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</si>
  <si>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</si>
  <si>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</si>
  <si>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</si>
  <si>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</si>
  <si>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</si>
  <si>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</si>
  <si>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</si>
  <si>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</si>
  <si>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</si>
  <si>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</si>
  <si>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</si>
  <si>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</si>
  <si>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</si>
  <si>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</si>
  <si>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</si>
  <si>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</si>
  <si>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</si>
  <si>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</si>
  <si>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</si>
  <si>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</si>
  <si>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</si>
  <si>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</si>
  <si>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</si>
  <si>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</si>
  <si>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</si>
  <si>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</si>
  <si>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</si>
  <si>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</si>
  <si>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</si>
  <si>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</si>
  <si>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</si>
  <si>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</si>
  <si>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</si>
  <si>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</si>
  <si>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</si>
  <si>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</si>
  <si>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</si>
  <si>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</si>
  <si>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</si>
  <si>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</si>
  <si>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</si>
  <si>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</si>
  <si>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</si>
  <si>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</si>
  <si>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</si>
  <si>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</si>
  <si>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</si>
  <si>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</si>
  <si>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</si>
  <si>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</si>
  <si>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</si>
  <si>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</si>
  <si>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</si>
  <si>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</si>
  <si>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</si>
  <si>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</si>
  <si>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</si>
  <si>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</si>
  <si>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</si>
  <si>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</si>
  <si>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</si>
  <si>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</si>
  <si>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</si>
  <si>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</si>
  <si>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</si>
  <si>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</si>
  <si>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</si>
  <si>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</si>
  <si>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</si>
  <si>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</si>
  <si>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</si>
  <si>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</si>
  <si>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</si>
  <si>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</si>
  <si>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</si>
  <si>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</si>
  <si>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</si>
  <si>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</si>
  <si>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</si>
  <si>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</si>
  <si>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</si>
  <si>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</si>
  <si>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</si>
  <si>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</si>
  <si>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</si>
  <si>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</si>
  <si>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</si>
  <si>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</si>
  <si>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</si>
  <si>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</si>
  <si>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</si>
  <si>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</si>
  <si>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</si>
  <si>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</si>
  <si>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</si>
  <si>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</si>
  <si>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</si>
  <si>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</si>
  <si>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</si>
  <si>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</si>
  <si>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</si>
  <si>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</si>
  <si>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</si>
  <si>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</si>
  <si>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</si>
  <si>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</si>
  <si>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</si>
  <si>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</si>
  <si>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</si>
  <si>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</si>
  <si>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</si>
  <si>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</si>
  <si>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</si>
  <si>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</si>
  <si>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</si>
  <si>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</si>
  <si>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</si>
  <si>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</si>
  <si>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</si>
  <si>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</si>
  <si>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</si>
  <si>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</si>
  <si>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</si>
  <si>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</si>
  <si>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</si>
  <si>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</si>
  <si>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</si>
  <si>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</si>
  <si>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</si>
  <si>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</si>
  <si>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</si>
  <si>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</si>
  <si>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</si>
  <si>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</si>
  <si>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</si>
  <si>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</si>
  <si>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</si>
  <si>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</si>
  <si>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</si>
  <si>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</si>
  <si>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</si>
  <si>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</si>
  <si>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</si>
  <si>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</si>
  <si>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</si>
  <si>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</si>
  <si>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</si>
  <si>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</si>
  <si>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</si>
  <si>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</si>
  <si>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</si>
  <si>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</si>
  <si>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</si>
  <si>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</si>
  <si>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</si>
  <si>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</si>
  <si>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</si>
  <si>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</si>
  <si>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</si>
  <si>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</si>
  <si>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</si>
  <si>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</si>
  <si>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</si>
  <si>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</si>
  <si>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</si>
  <si>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</si>
  <si>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</si>
  <si>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</si>
  <si>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</si>
  <si>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</si>
  <si>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</si>
  <si>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</si>
  <si>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</si>
  <si>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</si>
  <si>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</si>
  <si>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</si>
  <si>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</si>
  <si>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</si>
  <si>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</si>
  <si>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</si>
  <si>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</si>
  <si>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</si>
  <si>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</si>
  <si>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</si>
  <si>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</si>
  <si>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</si>
  <si>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</si>
  <si>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</si>
  <si>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</si>
  <si>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</si>
  <si>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</si>
  <si>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</si>
  <si>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</si>
  <si>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</si>
  <si>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</si>
  <si>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</si>
  <si>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</si>
  <si>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</si>
  <si>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</si>
  <si>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</si>
  <si>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</si>
  <si>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</si>
  <si>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</si>
  <si>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</si>
  <si>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</si>
  <si>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</si>
  <si>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</si>
  <si>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</si>
  <si>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</si>
  <si>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</si>
  <si>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</si>
  <si>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</si>
  <si>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</si>
  <si>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</si>
  <si>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</si>
  <si>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</si>
  <si>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</si>
  <si>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</si>
  <si>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</si>
  <si>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</si>
  <si>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</si>
  <si>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</si>
  <si>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</si>
  <si>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</si>
  <si>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</si>
  <si>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</si>
  <si>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</si>
  <si>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</si>
  <si>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</si>
  <si>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</si>
  <si>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</si>
  <si>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</si>
  <si>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</si>
  <si>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</si>
  <si>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</si>
  <si>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</si>
  <si>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</si>
  <si>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</si>
  <si>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</si>
  <si>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</si>
  <si>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</si>
  <si>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</si>
  <si>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</si>
  <si>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</si>
  <si>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</si>
  <si>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</si>
  <si>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</si>
  <si>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</si>
  <si>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</si>
  <si>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</si>
  <si>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</si>
  <si>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</si>
  <si>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</si>
  <si>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</si>
  <si>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</si>
  <si>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</si>
  <si>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</si>
  <si>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</si>
  <si>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</si>
  <si>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</si>
  <si>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</si>
  <si>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</si>
  <si>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</si>
  <si>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</si>
  <si>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</si>
  <si>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</si>
  <si>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</si>
  <si>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</si>
  <si>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</si>
  <si>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</si>
  <si>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</si>
  <si>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</si>
  <si>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</si>
  <si>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</si>
  <si>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</si>
  <si>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</si>
  <si>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</si>
  <si>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</si>
  <si>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</si>
  <si>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</si>
  <si>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</si>
  <si>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</si>
  <si>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</si>
  <si>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</si>
  <si>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</si>
  <si>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</si>
  <si>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</si>
  <si>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</si>
  <si>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</si>
  <si>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</si>
  <si>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</si>
  <si>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</si>
  <si>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</si>
  <si>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</si>
  <si>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</si>
  <si>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</si>
  <si>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</si>
  <si>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</si>
  <si>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</si>
  <si>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</si>
  <si>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</si>
  <si>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</si>
  <si>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</si>
  <si>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</si>
  <si>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</si>
  <si>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</si>
  <si>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</si>
  <si>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</si>
  <si>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</si>
  <si>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</si>
  <si>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</si>
  <si>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</si>
  <si>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</si>
  <si>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</si>
  <si>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</si>
  <si>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</si>
  <si>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</si>
  <si>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</si>
  <si>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</si>
  <si>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</si>
  <si>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</si>
  <si>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</si>
  <si>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</si>
  <si>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</si>
  <si>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</si>
  <si>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</si>
  <si>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</si>
  <si>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</si>
  <si>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</si>
  <si>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</si>
  <si>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</si>
  <si>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</si>
  <si>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</si>
  <si>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</si>
  <si>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</si>
  <si>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</si>
  <si>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</si>
  <si>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</si>
  <si>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</si>
  <si>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</si>
  <si>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</si>
  <si>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</si>
  <si>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</si>
  <si>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</si>
  <si>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</si>
  <si>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</si>
  <si>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</si>
  <si>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</si>
  <si>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</si>
  <si>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</si>
  <si>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</si>
  <si>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</si>
  <si>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</si>
  <si>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</si>
  <si>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</si>
  <si>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</si>
  <si>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</si>
  <si>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</si>
  <si>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</si>
  <si>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</si>
  <si>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</si>
  <si>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</si>
  <si>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</si>
  <si>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</si>
  <si>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</si>
  <si>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</si>
  <si>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</si>
  <si>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</si>
  <si>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</si>
  <si>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</si>
  <si>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</si>
  <si>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</si>
  <si>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</si>
  <si>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</si>
  <si>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</si>
  <si>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</si>
  <si>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</si>
  <si>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</si>
  <si>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</si>
  <si>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</si>
  <si>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</si>
  <si>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</si>
  <si>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</si>
  <si>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</si>
  <si>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</si>
  <si>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</si>
  <si>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</si>
  <si>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</si>
  <si>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</si>
  <si>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</si>
  <si>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</si>
  <si>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</si>
  <si>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</si>
  <si>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</si>
  <si>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</si>
  <si>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</si>
  <si>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</si>
  <si>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</si>
  <si>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</si>
  <si>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</si>
  <si>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</si>
  <si>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</si>
  <si>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</si>
  <si>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</si>
  <si>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</si>
  <si>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</si>
  <si>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</si>
  <si>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</si>
  <si>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</si>
  <si>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</si>
  <si>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</si>
  <si>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</si>
  <si>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</si>
  <si>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</si>
  <si>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</si>
  <si>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</si>
  <si>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</si>
  <si>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</si>
  <si>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</si>
  <si>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</si>
  <si>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</si>
  <si>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</si>
  <si>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</si>
  <si>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</si>
  <si>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</si>
  <si>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</si>
  <si>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</si>
  <si>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</si>
  <si>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</si>
  <si>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</si>
  <si>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</si>
  <si>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</si>
  <si>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</si>
  <si>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</si>
  <si>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</si>
  <si>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</si>
  <si>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</si>
  <si>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</si>
  <si>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</si>
  <si>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</si>
  <si>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</si>
  <si>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</si>
  <si>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</si>
  <si>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</si>
  <si>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</si>
  <si>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</si>
  <si>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</si>
  <si>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</si>
  <si>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</si>
  <si>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</si>
  <si>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</si>
  <si>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</si>
  <si>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</si>
  <si>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</si>
  <si>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</si>
  <si>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</si>
  <si>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</si>
  <si>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</si>
  <si>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</si>
  <si>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</si>
  <si>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</si>
  <si>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</si>
  <si>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</si>
  <si>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</si>
  <si>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</si>
  <si>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</si>
  <si>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</si>
  <si>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</si>
  <si>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</si>
  <si>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</si>
  <si>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</si>
  <si>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</si>
  <si>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</si>
  <si>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</si>
  <si>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</si>
  <si>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</si>
  <si>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</si>
  <si>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</si>
  <si>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</si>
  <si>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</si>
  <si>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</si>
  <si>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</si>
  <si>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</si>
  <si>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</si>
  <si>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</si>
  <si>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</si>
  <si>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</si>
  <si>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</si>
  <si>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</si>
  <si>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</si>
  <si>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</si>
  <si>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</si>
  <si>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</si>
  <si>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</si>
  <si>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</si>
  <si>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</si>
  <si>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</si>
  <si>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</si>
  <si>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</si>
  <si>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</si>
  <si>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</si>
  <si>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</si>
  <si>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</si>
  <si>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</si>
  <si>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</si>
  <si>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</si>
  <si>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</si>
  <si>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</si>
  <si>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</si>
  <si>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</si>
  <si>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</si>
  <si>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</si>
  <si>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</si>
  <si>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</si>
  <si>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</si>
  <si>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</si>
  <si>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</si>
  <si>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</si>
  <si>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</si>
  <si>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</si>
  <si>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</si>
  <si>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</si>
  <si>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</si>
  <si>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</si>
  <si>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</si>
  <si>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</si>
  <si>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</si>
  <si>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</si>
  <si>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</si>
  <si>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</si>
  <si>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</si>
  <si>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</si>
  <si>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</si>
  <si>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</si>
  <si>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</si>
  <si>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</si>
  <si>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</si>
  <si>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</si>
  <si>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</si>
  <si>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</si>
  <si>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</si>
  <si>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</si>
  <si>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</si>
  <si>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</si>
  <si>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</si>
  <si>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</si>
  <si>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</si>
  <si>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</si>
  <si>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</si>
  <si>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</si>
  <si>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</si>
  <si>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</si>
  <si>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</si>
  <si>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</si>
  <si>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</si>
  <si>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</si>
  <si>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</si>
  <si>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</si>
  <si>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</si>
  <si>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</si>
  <si>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</si>
  <si>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</si>
  <si>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</si>
  <si>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</si>
  <si>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</si>
  <si>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</si>
  <si>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</si>
  <si>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</si>
  <si>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</si>
  <si>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</si>
  <si>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</si>
  <si>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</si>
  <si>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</si>
  <si>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</si>
  <si>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</si>
  <si>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</si>
  <si>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</si>
  <si>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</si>
  <si>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</si>
  <si>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</si>
  <si>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</si>
  <si>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</si>
  <si>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</si>
  <si>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</si>
  <si>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</si>
  <si>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</si>
  <si>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</si>
  <si>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</si>
  <si>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</si>
  <si>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</si>
  <si>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</si>
  <si>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</si>
  <si>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</si>
  <si>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</si>
  <si>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</si>
  <si>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</si>
  <si>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</si>
  <si>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</si>
  <si>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</si>
  <si>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</si>
  <si>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</si>
  <si>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</si>
  <si>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</si>
  <si>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</si>
  <si>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</si>
  <si>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</si>
  <si>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</si>
  <si>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</si>
  <si>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</si>
  <si>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</si>
  <si>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</si>
  <si>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</si>
  <si>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</si>
  <si>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</si>
  <si>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</si>
  <si>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</si>
  <si>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</si>
  <si>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</si>
  <si>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</si>
  <si>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</si>
  <si>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</si>
  <si>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</si>
  <si>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</si>
  <si>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</si>
  <si>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</si>
  <si>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</si>
  <si>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</si>
  <si>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</si>
  <si>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</si>
  <si>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</si>
  <si>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</si>
  <si>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</si>
  <si>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</si>
  <si>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</si>
  <si>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</si>
  <si>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</si>
  <si>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</si>
  <si>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</si>
  <si>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</si>
  <si>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</si>
  <si>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</si>
  <si>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</si>
  <si>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</si>
  <si>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</si>
  <si>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</si>
  <si>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</si>
  <si>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</si>
  <si>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</si>
  <si>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</si>
  <si>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</si>
  <si>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</si>
  <si>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</si>
  <si>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</si>
  <si>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</si>
  <si>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</si>
  <si>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</si>
  <si>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</si>
  <si>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</si>
  <si>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</si>
  <si>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</si>
  <si>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</si>
  <si>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</si>
  <si>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</si>
  <si>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</si>
  <si>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</si>
  <si>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</si>
  <si>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</si>
  <si>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</si>
  <si>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</si>
  <si>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</si>
  <si>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</si>
  <si>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</si>
  <si>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</si>
  <si>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</si>
  <si>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</si>
  <si>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</si>
  <si>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</si>
  <si>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</si>
  <si>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</si>
  <si>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</si>
  <si>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</si>
  <si>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</si>
  <si>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</si>
  <si>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</si>
  <si>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</si>
  <si>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</si>
  <si>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</si>
  <si>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</si>
  <si>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</si>
  <si>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</si>
  <si>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</si>
  <si>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</si>
  <si>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</si>
  <si>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</si>
  <si>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</si>
  <si>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</si>
  <si>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</si>
  <si>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</si>
  <si>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</si>
  <si>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</si>
  <si>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</si>
  <si>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</si>
  <si>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</si>
  <si>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</si>
  <si>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</si>
  <si>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</si>
  <si>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</si>
  <si>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</si>
  <si>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</si>
  <si>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</si>
  <si>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</si>
  <si>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</si>
  <si>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</si>
  <si>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</si>
  <si>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</si>
  <si>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</si>
  <si>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</si>
  <si>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</si>
  <si>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</si>
  <si>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</si>
  <si>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</si>
  <si>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</si>
  <si>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</si>
  <si>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</si>
  <si>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</si>
  <si>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</si>
  <si>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</si>
  <si>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</si>
  <si>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</si>
  <si>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</si>
  <si>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</si>
  <si>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</si>
  <si>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</si>
  <si>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</si>
  <si>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</si>
  <si>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</si>
  <si>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</si>
  <si>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</si>
  <si>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</si>
  <si>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</si>
  <si>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</si>
  <si>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</si>
  <si>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</si>
  <si>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</si>
  <si>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</si>
  <si>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</si>
  <si>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</si>
  <si>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</si>
  <si>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</si>
  <si>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</si>
  <si>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</si>
  <si>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</si>
  <si>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</si>
  <si>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</si>
  <si>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</si>
  <si>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</si>
  <si>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</si>
  <si>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</si>
  <si>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</si>
  <si>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</si>
  <si>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</si>
  <si>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</si>
  <si>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</si>
  <si>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</si>
  <si>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</si>
  <si>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</si>
  <si>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</si>
  <si>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</si>
  <si>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</si>
  <si>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</si>
  <si>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</si>
  <si>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</si>
  <si>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</si>
  <si>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</si>
  <si>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</si>
  <si>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</si>
  <si>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</si>
  <si>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</si>
  <si>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</si>
  <si>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</si>
  <si>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</si>
  <si>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</si>
  <si>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</si>
  <si>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</si>
  <si>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</si>
  <si>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</si>
  <si>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</si>
  <si>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</si>
  <si>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</si>
  <si>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</si>
  <si>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</si>
  <si>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</si>
  <si>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</si>
  <si>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</si>
  <si>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</si>
  <si>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</si>
  <si>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</si>
  <si>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</si>
  <si>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</si>
  <si>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</si>
  <si>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</si>
  <si>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</si>
  <si>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</si>
  <si>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</si>
  <si>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</si>
  <si>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</si>
  <si>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</si>
  <si>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</si>
  <si>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</si>
  <si>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</si>
  <si>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</si>
  <si>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</si>
  <si>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</si>
  <si>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</si>
  <si>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</si>
  <si>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</si>
  <si>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</si>
  <si>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</si>
  <si>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</si>
  <si>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</si>
  <si>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</si>
  <si>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</si>
  <si>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</si>
  <si>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</si>
  <si>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</si>
  <si>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</si>
  <si>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</si>
  <si>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</si>
  <si>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</si>
  <si>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</si>
  <si>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</si>
  <si>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</si>
  <si>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</si>
  <si>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</si>
  <si>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</si>
  <si>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</si>
  <si>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</si>
  <si>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</si>
  <si>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</si>
  <si>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</si>
  <si>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</si>
  <si>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</si>
  <si>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</si>
  <si>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</si>
  <si>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</si>
  <si>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</si>
  <si>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</si>
  <si>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</si>
  <si>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</si>
  <si>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</si>
  <si>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</si>
  <si>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</si>
  <si>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</si>
  <si>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</si>
  <si>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</si>
  <si>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</si>
  <si>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</si>
  <si>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</si>
  <si>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</si>
  <si>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</si>
  <si>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</si>
  <si>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</si>
  <si>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</si>
  <si>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</si>
  <si>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</si>
  <si>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</si>
  <si>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</si>
  <si>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</si>
  <si>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</si>
  <si>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</si>
  <si>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</si>
  <si>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</si>
  <si>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</si>
  <si>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</si>
  <si>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</si>
  <si>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</si>
  <si>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</si>
  <si>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</si>
  <si>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</si>
  <si>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</si>
  <si>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</si>
  <si>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</si>
  <si>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</si>
  <si>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</si>
  <si>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</si>
  <si>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</si>
  <si>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</si>
  <si>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</si>
  <si>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</si>
  <si>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</si>
  <si>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</si>
  <si>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</si>
  <si>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</si>
  <si>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</si>
  <si>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</si>
  <si>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</si>
  <si>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</si>
  <si>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</si>
  <si>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</si>
  <si>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</si>
  <si>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</si>
  <si>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</si>
  <si>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</si>
  <si>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</si>
  <si>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</si>
  <si>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</si>
  <si>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</si>
  <si>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</si>
  <si>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</si>
  <si>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</si>
  <si>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</si>
  <si>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</si>
  <si>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</si>
  <si>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</si>
  <si>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</si>
  <si>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</si>
  <si>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</si>
  <si>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</si>
  <si>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</si>
  <si>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</si>
  <si>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</si>
  <si>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</si>
  <si>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</si>
  <si>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</si>
  <si>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</si>
  <si>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</si>
  <si>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</si>
  <si>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</si>
  <si>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</si>
  <si>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</si>
  <si>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</si>
  <si>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</si>
  <si>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</si>
  <si>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</si>
  <si>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</si>
  <si>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</si>
  <si>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</si>
  <si>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</si>
  <si>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</si>
  <si>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</si>
  <si>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</si>
  <si>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</si>
  <si>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</si>
  <si>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</si>
  <si>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</si>
  <si>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</si>
  <si>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</si>
  <si>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</si>
  <si>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</si>
  <si>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</si>
  <si>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</si>
  <si>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</si>
  <si>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</si>
  <si>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</si>
  <si>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</si>
  <si>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</si>
  <si>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</si>
  <si>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</si>
  <si>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</si>
  <si>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</si>
  <si>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</si>
  <si>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</si>
  <si>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</si>
  <si>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</si>
  <si>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</si>
  <si>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</si>
  <si>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</si>
  <si>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</si>
  <si>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</si>
  <si>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</si>
  <si>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</si>
  <si>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</si>
  <si>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</si>
  <si>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</si>
  <si>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</si>
  <si>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</si>
  <si>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</si>
  <si>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</si>
  <si>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</si>
  <si>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</si>
  <si>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</si>
  <si>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In 2018, Ukraine did not export oil (EITI report, Section 5.2.6).</t>
  </si>
  <si>
    <t>In 2018, Ukraine did not export natural gas (EITI report, Section 5.2.6).</t>
  </si>
  <si>
    <t>The payments from the extractive companies for the benefit of state-owned enterprises were identified to be insignificant and not to be disclosed in the 2018 EITI Report in accordance with the decision of the MSG dated 6.09.2016</t>
  </si>
  <si>
    <t>The Ukrainian legislation contains no notion of “mandatory social expenditures of extractive companies” and provides no list of cases where such expenditures of extractive companies (other than the payment of a USC) may be mandatory. Information on USC (obligatory payment to the state) is disclosed under Req. 4.1 in Section 8 of EITI Report.</t>
  </si>
  <si>
    <t>The Ukrainian legislation contains no notion of “mandatory social expenditures of extractive companies”, including on projects addressing environmental issues. Information on environmental tax, which may be considered as mandatory tax payments related to environmental impact, is disclosed under Requirement 4.1, in Section 8 of EITI report.</t>
  </si>
  <si>
    <t>The database of all laws of Ukraine, including on environmental management, is available online. It was also described in EITI Report, Section 7.</t>
  </si>
  <si>
    <t>On May 23, 2017, in order to meet the obligations under the Association Agreement with the EU and in accordance with Directive 2011/92/EU on the assessment of the environmental impact of certain public and private projects, the Verkhovna Rada adopted the Law on EIA, which came into force on December 18, 2017.</t>
  </si>
  <si>
    <t>1. Unified Register of Environmental Impact Assessment (EIA), http://eia.menr.gov.ua
2. EITI Report, Section 7.4.3</t>
  </si>
  <si>
    <t>EITI Report, Section 7.4.1</t>
  </si>
  <si>
    <t>While some information on the condition of the environment is publicly available, as of the date the EITI Report preparation there is no full-fledged integrated information system on the condition of the environment and the results of state environmental monitoring in Ukraine.</t>
  </si>
  <si>
    <t>The sum includes dividends received by Naftogaz of Ukraine NJSC and Ukrnafta JSC from their subsidiaries and affiliate companies. Naftogaz of Ukraine NJSC and Ukrnafta JSC are the only two reporting state-owned companies that received dividents, according to the their financial reports.</t>
  </si>
  <si>
    <t>https://eiti.org.ua/documents/zvit-ipvh-2018/</t>
  </si>
  <si>
    <t>According to Geoinform of Ukraine, 1,622 thousand tons of oil and 679 thousand tons of gas condensate were extracted in 2018.
1 622 000 Tonnes= 1890442.89 Sm3</t>
  </si>
  <si>
    <t>Other, non-upstream sectors</t>
  </si>
  <si>
    <t>National currency ISO-4217</t>
  </si>
  <si>
    <r>
      <rPr>
        <i/>
        <sz val="11"/>
        <rFont val="Franklin Gothic Book"/>
        <family val="2"/>
      </rPr>
      <t>Reporting currency (</t>
    </r>
    <r>
      <rPr>
        <i/>
        <sz val="11"/>
        <color theme="10"/>
        <rFont val="Franklin Gothic Book"/>
        <family val="2"/>
      </rPr>
      <t>ISO-4217 currency codes</t>
    </r>
    <r>
      <rPr>
        <i/>
        <sz val="11"/>
        <rFont val="Franklin Gothic Book"/>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</si>
</sst>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yyyy\-mm\-dd"/>
    <numFmt numFmtId="166" formatCode="0.0\ %"/>
    <numFmt numFmtId="167" formatCode="_ * #,##0_ ;_ * \-#,##0_ ;_ * &quot;-&quot;??_ ;_ @_ "/>
  </numFmts>
  <fonts count="7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1"/>
      <color rgb="FF000000"/>
      <name val="Franklin Gothic Book"/>
      <family val="2"/>
      <charset val="204"/>
    </font>
    <font>
      <sz val="11"/>
      <color theme="1"/>
      <name val="Franklin Gothic Book"/>
      <family val="2"/>
      <charset val="204"/>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19">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38" fillId="0" borderId="0" xfId="4" applyFont="1" applyFill="1" applyBorder="1" applyAlignment="1"/>
    <xf numFmtId="0" fontId="42" fillId="0" borderId="0" xfId="3" applyFont="1" applyAlignment="1">
      <alignment vertical="center" wrapText="1"/>
    </xf>
    <xf numFmtId="0" fontId="42" fillId="0" borderId="40" xfId="3" applyFont="1" applyBorder="1" applyAlignment="1">
      <alignment horizontal="left" vertical="center"/>
    </xf>
    <xf numFmtId="0" fontId="33" fillId="0" borderId="40" xfId="3" applyFont="1" applyBorder="1" applyAlignment="1">
      <alignmen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42"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5" fontId="33" fillId="7" borderId="5" xfId="3" applyNumberFormat="1" applyFont="1" applyFill="1" applyBorder="1" applyAlignment="1">
      <alignment vertical="center"/>
    </xf>
    <xf numFmtId="0" fontId="33" fillId="7" borderId="0" xfId="3" applyFont="1" applyFill="1" applyAlignment="1">
      <alignment vertical="center"/>
    </xf>
    <xf numFmtId="165" fontId="33" fillId="7" borderId="0" xfId="3" applyNumberFormat="1" applyFont="1" applyFill="1" applyAlignment="1">
      <alignment vertical="center"/>
    </xf>
    <xf numFmtId="0" fontId="54" fillId="7" borderId="21" xfId="3"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6"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7"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0" fontId="6" fillId="4" borderId="36" xfId="2" applyFill="1" applyBorder="1" applyAlignment="1">
      <alignment vertical="center"/>
    </xf>
    <xf numFmtId="0" fontId="42" fillId="4" borderId="0" xfId="3" applyFont="1" applyFill="1" applyAlignment="1">
      <alignment horizontal="left" vertical="center" wrapText="1"/>
    </xf>
    <xf numFmtId="0" fontId="33" fillId="0" borderId="2" xfId="3" applyFont="1" applyBorder="1" applyAlignment="1" applyProtection="1">
      <alignment vertical="center"/>
      <protection locked="0"/>
    </xf>
    <xf numFmtId="0" fontId="6" fillId="7" borderId="25" xfId="2" applyFill="1" applyBorder="1" applyAlignment="1">
      <alignment vertical="center" wrapText="1"/>
    </xf>
    <xf numFmtId="0" fontId="35" fillId="7" borderId="26" xfId="4" applyFont="1" applyFill="1" applyBorder="1" applyAlignment="1">
      <alignmen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0" fontId="6" fillId="4" borderId="25" xfId="2" applyFill="1" applyBorder="1" applyAlignment="1">
      <alignment horizontal="left" vertical="center"/>
    </xf>
    <xf numFmtId="0" fontId="23" fillId="0" borderId="36" xfId="3" applyFont="1" applyBorder="1" applyAlignment="1">
      <alignment vertical="center"/>
    </xf>
    <xf numFmtId="0" fontId="27" fillId="6" borderId="46" xfId="2" applyFont="1" applyFill="1" applyBorder="1" applyAlignment="1">
      <alignment horizontal="center" vertical="center"/>
    </xf>
    <xf numFmtId="0" fontId="27" fillId="6" borderId="47" xfId="2" applyFont="1" applyFill="1" applyBorder="1" applyAlignment="1">
      <alignment horizontal="center" vertical="center"/>
    </xf>
    <xf numFmtId="164" fontId="42" fillId="0" borderId="0" xfId="1" applyFont="1" applyFill="1" applyBorder="1" applyAlignment="1">
      <alignment horizontal="left" vertical="center"/>
    </xf>
    <xf numFmtId="0" fontId="42" fillId="0" borderId="0" xfId="3" applyFont="1" applyAlignment="1">
      <alignment horizontal="left" vertical="center" wrapText="1"/>
    </xf>
    <xf numFmtId="164" fontId="33" fillId="7" borderId="0" xfId="1" applyFont="1" applyFill="1" applyBorder="1" applyAlignment="1">
      <alignment vertical="center"/>
    </xf>
    <xf numFmtId="0" fontId="6" fillId="4" borderId="6" xfId="2" applyFill="1" applyBorder="1" applyAlignment="1">
      <alignment horizontal="left" vertical="center"/>
    </xf>
    <xf numFmtId="164" fontId="42" fillId="0" borderId="0" xfId="3" applyNumberFormat="1" applyFont="1" applyAlignment="1">
      <alignment horizontal="left" vertical="center"/>
    </xf>
    <xf numFmtId="0" fontId="6" fillId="8" borderId="30" xfId="2" applyNumberFormat="1" applyFill="1" applyBorder="1" applyAlignment="1">
      <alignment vertical="center"/>
    </xf>
    <xf numFmtId="0" fontId="34" fillId="0" borderId="0" xfId="3" applyFont="1" applyAlignment="1">
      <alignment horizontal="left" vertical="center" wrapText="1"/>
    </xf>
    <xf numFmtId="0" fontId="33" fillId="6" borderId="0" xfId="3" applyFont="1" applyFill="1" applyAlignment="1">
      <alignment horizontal="left" vertical="center" wrapText="1" indent="2"/>
    </xf>
    <xf numFmtId="0" fontId="34" fillId="0" borderId="0" xfId="3" applyFont="1" applyAlignment="1">
      <alignment horizontal="left" vertical="center"/>
    </xf>
    <xf numFmtId="0" fontId="23" fillId="6" borderId="0" xfId="3" applyFont="1" applyFill="1" applyAlignment="1">
      <alignment horizontal="left" vertical="center"/>
    </xf>
    <xf numFmtId="0" fontId="34" fillId="0" borderId="40" xfId="3" applyFont="1" applyBorder="1" applyAlignment="1">
      <alignment horizontal="left" vertical="center"/>
    </xf>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15" fillId="6" borderId="0" xfId="3" applyFont="1" applyFill="1" applyAlignment="1">
      <alignment vertical="center"/>
    </xf>
    <xf numFmtId="0" fontId="25" fillId="6" borderId="0" xfId="0" applyFont="1" applyFill="1" applyAlignment="1">
      <alignment vertical="center"/>
    </xf>
    <xf numFmtId="0" fontId="42" fillId="6" borderId="0" xfId="3" applyFont="1" applyFill="1" applyAlignment="1">
      <alignment horizontal="left" vertical="center" indent="1"/>
    </xf>
    <xf numFmtId="0" fontId="23" fillId="0" borderId="0" xfId="3" applyFont="1" applyAlignment="1">
      <alignment vertical="center"/>
    </xf>
    <xf numFmtId="0" fontId="23" fillId="0" borderId="42" xfId="3" applyFont="1" applyBorder="1" applyAlignment="1">
      <alignment vertical="center"/>
    </xf>
    <xf numFmtId="0" fontId="23" fillId="0" borderId="2" xfId="3" applyFont="1" applyBorder="1" applyAlignment="1">
      <alignment vertical="center"/>
    </xf>
    <xf numFmtId="0" fontId="6" fillId="7" borderId="26" xfId="2" applyFill="1" applyBorder="1" applyAlignment="1">
      <alignment vertical="center" wrapText="1"/>
    </xf>
    <xf numFmtId="164" fontId="1" fillId="0" borderId="0" xfId="1" applyFont="1"/>
    <xf numFmtId="0" fontId="1" fillId="0" borderId="0" xfId="3" applyFont="1" applyAlignment="1">
      <alignment horizontal="left" vertical="center"/>
    </xf>
    <xf numFmtId="0" fontId="1" fillId="0" borderId="0" xfId="3" applyFont="1" applyAlignment="1">
      <alignment horizontal="right" vertical="center"/>
    </xf>
    <xf numFmtId="0" fontId="1" fillId="7" borderId="0" xfId="3"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wrapText="1"/>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4" borderId="26" xfId="3" applyFont="1" applyFill="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8" borderId="29" xfId="3" applyFont="1" applyFill="1" applyBorder="1" applyAlignment="1">
      <alignment vertical="center"/>
    </xf>
    <xf numFmtId="0" fontId="1" fillId="6" borderId="21" xfId="3" applyFont="1" applyFill="1" applyBorder="1" applyAlignment="1">
      <alignment vertical="center"/>
    </xf>
    <xf numFmtId="0" fontId="1" fillId="0" borderId="0" xfId="3" applyFont="1" applyAlignment="1">
      <alignment horizontal="left" vertical="center" wrapText="1"/>
    </xf>
    <xf numFmtId="0" fontId="1" fillId="0" borderId="0" xfId="0" applyFont="1"/>
    <xf numFmtId="0" fontId="1" fillId="0" borderId="0" xfId="0" applyFont="1" applyAlignment="1">
      <alignment horizontal="right"/>
    </xf>
    <xf numFmtId="164" fontId="1" fillId="0" borderId="0" xfId="1" applyFont="1" applyAlignment="1">
      <alignment horizontal="right"/>
    </xf>
    <xf numFmtId="0" fontId="1" fillId="0" borderId="0" xfId="3" applyFont="1" applyAlignment="1">
      <alignment vertical="center"/>
    </xf>
    <xf numFmtId="164" fontId="1" fillId="0" borderId="0" xfId="0" applyNumberFormat="1" applyFont="1"/>
    <xf numFmtId="43" fontId="1" fillId="0" borderId="0" xfId="0" applyNumberFormat="1" applyFont="1"/>
    <xf numFmtId="0" fontId="1" fillId="6" borderId="48" xfId="0" applyFont="1" applyFill="1" applyBorder="1"/>
    <xf numFmtId="167" fontId="1" fillId="0" borderId="0" xfId="1" applyNumberFormat="1" applyFont="1"/>
    <xf numFmtId="167" fontId="1" fillId="0" borderId="0" xfId="1" applyNumberFormat="1" applyFont="1" applyFill="1"/>
    <xf numFmtId="167" fontId="1" fillId="0" borderId="0" xfId="1" applyNumberFormat="1" applyFont="1" applyBorder="1"/>
    <xf numFmtId="0" fontId="1" fillId="0" borderId="0" xfId="3" applyFont="1" applyAlignment="1">
      <alignment horizontal="left" vertical="center"/>
    </xf>
    <xf numFmtId="0" fontId="72" fillId="7" borderId="25" xfId="3" applyFont="1" applyFill="1" applyBorder="1" applyAlignment="1">
      <alignment vertical="center" wrapText="1"/>
    </xf>
    <xf numFmtId="0" fontId="72" fillId="7" borderId="26" xfId="3" applyFont="1" applyFill="1" applyBorder="1" applyAlignment="1">
      <alignment vertical="center" wrapText="1"/>
    </xf>
    <xf numFmtId="0" fontId="73" fillId="0" borderId="0" xfId="0" applyFont="1"/>
    <xf numFmtId="164" fontId="32" fillId="0" borderId="0" xfId="1" applyFont="1" applyAlignment="1">
      <alignment horizontal="left" vertical="center"/>
    </xf>
    <xf numFmtId="0" fontId="6" fillId="7" borderId="21" xfId="2" applyFill="1" applyBorder="1" applyAlignment="1">
      <alignment vertical="center"/>
    </xf>
    <xf numFmtId="167" fontId="1" fillId="0" borderId="0" xfId="1" applyNumberFormat="1" applyFont="1" applyAlignment="1">
      <alignment horizontal="left" vertical="center"/>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0" xfId="3" applyFont="1" applyAlignment="1">
      <alignment vertical="center"/>
    </xf>
    <xf numFmtId="0" fontId="23" fillId="0" borderId="42" xfId="3" applyFont="1" applyBorder="1" applyAlignment="1">
      <alignment vertical="center"/>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right" vertical="bottom"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953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1587" y="0"/>
          <a:ext cx="18535953"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193860</xdr:rowOff>
    </xdr:from>
    <xdr:to>
      <xdr:col>14</xdr:col>
      <xdr:colOff>0</xdr:colOff>
      <xdr:row>70</xdr:row>
      <xdr:rowOff>171048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0036" y="4738646"/>
          <a:ext cx="6495250" cy="8232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akyirmpfl01.eure.ey.net\AABS\CCaSS\Clients\World%20Bank\EITI%20report%202018\07%20Final%20EITI%20Report\Summary%20data\Previous\2017%20Ukraine%20Summary%20data_EITI_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2" totalsRowShown="0" headerRowDxfId="100" dataDxfId="99" tableBorderDxfId="98" headerRowCellStyle="Normal 2">
  <autoFilter ref="B24:I72"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36">
  <autoFilter ref="N2:P73" xr:uid="{00000000-0009-0000-0100-000005000000}"/>
  <sortState xmlns:xlrd2="http://schemas.microsoft.com/office/spreadsheetml/2017/richdata2" ref="N3:P72">
    <sortCondition ref="N2:N72"/>
  </sortState>
  <tableColumns count="3">
    <tableColumn id="1" xr3:uid="{00000000-0010-0000-0500-000001000000}" name="HS ProductCode" dataDxfId="35"/>
    <tableColumn id="2" xr3:uid="{00000000-0010-0000-0500-000002000000}" name="HS Product Description" dataDxfId="34"/>
    <tableColumn id="3" xr3:uid="{00000000-0010-0000-0500-000003000000}" name="HS Product Description w volume" dataDxfId="33"/>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32" dataDxfId="31">
  <autoFilter ref="S2:Y30" xr:uid="{00000000-0009-0000-0100-000007000000}"/>
  <tableColumns count="7">
    <tableColumn id="4" xr3:uid="{00000000-0010-0000-0600-000004000000}" name="Combined" dataDxfId="30"/>
    <tableColumn id="1" xr3:uid="{00000000-0010-0000-0600-000001000000}" name="GFS description" dataDxfId="29"/>
    <tableColumn id="2" xr3:uid="{00000000-0010-0000-0600-000002000000}" name="GFS Code" dataDxfId="28"/>
    <tableColumn id="5" xr3:uid="{00000000-0010-0000-0600-000005000000}" name="GFS Level 1" dataDxfId="27"/>
    <tableColumn id="6" xr3:uid="{00000000-0010-0000-0600-000006000000}" name="GFS Level 2" dataDxfId="26"/>
    <tableColumn id="7" xr3:uid="{00000000-0010-0000-0600-000007000000}" name="GFS Level 3" dataDxfId="25"/>
    <tableColumn id="8" xr3:uid="{00000000-0010-0000-0600-000008000000}" name="GFS Level 4" dataDxfId="24"/>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23" dataDxfId="22">
  <autoFilter ref="AA2:AA9" xr:uid="{00000000-0009-0000-0100-000008000000}"/>
  <tableColumns count="1">
    <tableColumn id="1" xr3:uid="{00000000-0010-0000-0700-000001000000}" name="Sector(s)" dataDxfId="21"/>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20" dataDxfId="19">
  <autoFilter ref="AC2:AC8" xr:uid="{1ADBC98D-8EE2-4E2D-8292-B9B5E1C6604C}"/>
  <tableColumns count="1">
    <tableColumn id="1" xr3:uid="{619D7381-1BA4-49E4-A221-3684B2D0D7D6}" name="Project phases" dataDxfId="18"/>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7" dataDxfId="16">
  <autoFilter ref="AE2:AE7" xr:uid="{0BF01CFB-5BFF-465C-ABA9-A1B7D70AB6D1}"/>
  <tableColumns count="1">
    <tableColumn id="1" xr3:uid="{85A7D8AC-4324-4EDB-9E4C-151DC7BBE4CC}" name="&lt; Agency type &gt;" dataDxfId="15"/>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dataCellStyle="Normal 2"/>
    <tableColumn id="4" xr3:uid="{E93FD104-7FE2-4A59-B947-6626A8244D37}" name="Agency type" dataDxfId="85" dataCellStyle="Normal 2"/>
    <tableColumn id="2" xr3:uid="{AB7B7E22-1DB9-44DD-B707-BD73D8566D73}" name="ID number (if applicable)" dataDxfId="84" dataCellStyle="Normal 2"/>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5:J762" totalsRowShown="0" headerRowDxfId="82" dataDxfId="81" tableBorderDxfId="80" headerRowCellStyle="Normal 2">
  <autoFilter ref="B75:J762"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dataCellStyle="Comma"/>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5" totalsRowShown="0" headerRowDxfId="70" dataDxfId="69">
  <autoFilter ref="B21:K45"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918" totalsRowShown="0" headerRowDxfId="14" dataDxfId="13">
  <autoFilter ref="B14:N918" xr:uid="{F6A9E8DB-AAD3-4F23-BDF8-F73CD40C929E}"/>
  <sortState xmlns:xlrd2="http://schemas.microsoft.com/office/spreadsheetml/2017/richdata2" ref="B15:N918">
    <sortCondition ref="C14:C918"/>
  </sortState>
  <tableColumns count="13">
    <tableColumn id="7" xr3:uid="{B0B955AC-7B0F-4E2F-A90F-081F8DF53075}" name="Sector" dataDxfId="12">
      <calculatedColumnFormula>VLOOKUP(C15,Companies[],3,FALSE)</calculatedColumnFormula>
    </tableColumn>
    <tableColumn id="1" xr3:uid="{F4BA65A6-3315-4982-8AD1-6233F51539B3}" name="Company" dataDxfId="11"/>
    <tableColumn id="3" xr3:uid="{4A565997-97E1-47A8-8ADC-39016648A467}" name="Government entity" dataDxfId="10"/>
    <tableColumn id="4" xr3:uid="{75F55348-A345-4AA0-B61D-0C0295D72872}" name="Revenue stream name" dataDxfId="9"/>
    <tableColumn id="5" xr3:uid="{8F7A06AD-203D-4268-8054-4B0336697888}" name="Levied on project (Y/N)" dataDxfId="8"/>
    <tableColumn id="6" xr3:uid="{9B64602E-90E7-4EA8-BE6A-A27376494140}" name="Reported by project (Y/N)" dataDxfId="7"/>
    <tableColumn id="2" xr3:uid="{43916E52-B1CF-479E-90B0-1D04D88358CC}" name="Project name" dataDxfId="6"/>
    <tableColumn id="13" xr3:uid="{34B04123-A3F5-4642-9FBB-D99F80C5C76E}" name="Reporting currency" dataDxfId="5"/>
    <tableColumn id="14" xr3:uid="{6349802A-D43D-4C34-8E59-A12205BD358D}" name="Revenue value" dataDxfId="4"/>
    <tableColumn id="18" xr3:uid="{9520FDAE-EF49-4183-894D-5E5291D023E4}" name="Payment made in-kind (Y/N)" dataDxfId="3"/>
    <tableColumn id="8" xr3:uid="{A773D8BD-C33D-417F-8B52-0168D9E80008}" name="In-kind volume (if applicable)" dataDxfId="2"/>
    <tableColumn id="9" xr3:uid="{BED2E64F-7F4B-4636-8EC9-DCC71768D73F}" name="Unit (if applicable)" dataDxfId="1"/>
    <tableColumn id="10" xr3:uid="{A6754352-A303-4E88-808C-7F5939247080}" name="Comment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58" dataDxfId="57">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56"/>
    <tableColumn id="2" xr3:uid="{00000000-0010-0000-0100-000002000000}" name="ISO Alpha-2 Code" dataDxfId="55"/>
    <tableColumn id="3" xr3:uid="{00000000-0010-0000-0100-000003000000}" name="ISO Alpha-3 Code" dataDxfId="54"/>
    <tableColumn id="4" xr3:uid="{00000000-0010-0000-0100-000004000000}" name="ISO Numeric Code (UN M49)" dataDxfId="53"/>
    <tableColumn id="5" xr3:uid="{00000000-0010-0000-0100-000005000000}" name="Currency code (ISO-4217)" dataDxfId="52"/>
    <tableColumn id="6" xr3:uid="{00000000-0010-0000-0100-000006000000}" name="Currency code num (ISO-4217)" dataDxfId="51"/>
    <tableColumn id="7" xr3:uid="{00000000-0010-0000-0100-000007000000}" name="Currency" dataDxfId="50"/>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49" dataDxfId="48">
  <autoFilter ref="I2:I7" xr:uid="{00000000-0009-0000-0100-000002000000}"/>
  <tableColumns count="1">
    <tableColumn id="1" xr3:uid="{00000000-0010-0000-0200-000001000000}" name="List" dataDxfId="47"/>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46" dataDxfId="44" headerRowBorderDxfId="45" tableBorderDxfId="43">
  <autoFilter ref="I10:K168" xr:uid="{00000000-0009-0000-0100-000004000000}"/>
  <tableColumns count="3">
    <tableColumn id="1" xr3:uid="{00000000-0010-0000-0300-000001000000}" name="Currency code (ISO-4217)" dataDxfId="42"/>
    <tableColumn id="2" xr3:uid="{00000000-0010-0000-0300-000002000000}" name="Currency code num (ISO-4217)" dataDxfId="41"/>
    <tableColumn id="3" xr3:uid="{00000000-0010-0000-0300-000003000000}" name="Currency" dataDxfId="40"/>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39" dataDxfId="38">
  <autoFilter ref="K2:K7" xr:uid="{00000000-0009-0000-0100-000003000000}"/>
  <tableColumns count="1">
    <tableColumn id="1" xr3:uid="{00000000-0010-0000-0400-000001000000}" name="List" dataDxfId="37"/>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en.wikipedia.org/wiki/ISO_4217" TargetMode="External"/><Relationship Id="rId3" Type="http://schemas.openxmlformats.org/officeDocument/2006/relationships/hyperlink" Target="https://eiti.org/document/standard" TargetMode="External"/><Relationship Id="rId7" Type="http://schemas.openxmlformats.org/officeDocument/2006/relationships/hyperlink" Target="https://eiti.org.ua/documents/zvit-ipvh-2018/"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ua/documents/zvit-ipvh-2018/" TargetMode="External"/><Relationship Id="rId5" Type="http://schemas.openxmlformats.org/officeDocument/2006/relationships/hyperlink" Target="https://eiti.org.ua/documents/zvit-ipvh-2018/" TargetMode="External"/><Relationship Id="rId4" Type="http://schemas.openxmlformats.org/officeDocument/2006/relationships/hyperlink" Target="https://eiti.org/files/documents/ukraine_open_data_policy.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zakon.rada.gov.ua/laws/show/2456-17/ed20171224" TargetMode="External"/><Relationship Id="rId21" Type="http://schemas.openxmlformats.org/officeDocument/2006/relationships/hyperlink" Target="https://eiti.org/document/standard" TargetMode="External"/><Relationship Id="rId34" Type="http://schemas.openxmlformats.org/officeDocument/2006/relationships/hyperlink" Target="https://www.geo.gov.ua/vidani-specialni-dozvoli-na-koristuvannya-nadrami-z-ugodami-pro-umovi-koristuvannya-nadrami/" TargetMode="External"/><Relationship Id="rId42" Type="http://schemas.openxmlformats.org/officeDocument/2006/relationships/hyperlink" Target="https://www.ukrnafta.com/" TargetMode="External"/><Relationship Id="rId47" Type="http://schemas.openxmlformats.org/officeDocument/2006/relationships/hyperlink" Target="http://lisugol.com/" TargetMode="External"/><Relationship Id="rId50" Type="http://schemas.openxmlformats.org/officeDocument/2006/relationships/hyperlink" Target="https://umcc.com.ua/" TargetMode="External"/><Relationship Id="rId55"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geo.gov.ua/vidani-specialni-dozvoli-na-koristuvannya-nadrami-z-ugodami-pro-umovi-koristuvannya-nadrami/" TargetMode="External"/><Relationship Id="rId38" Type="http://schemas.openxmlformats.org/officeDocument/2006/relationships/hyperlink" Target="https://www.treasury.gov.ua/ua/file-storage/vikonannya-derzhavnogo-byudzhetu" TargetMode="External"/><Relationship Id="rId46" Type="http://schemas.openxmlformats.org/officeDocument/2006/relationships/hyperlink" Target="https://www.mvug.com.ua/"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zakon.rada.gov.ua/laws/?lang=en" TargetMode="External"/><Relationship Id="rId41" Type="http://schemas.openxmlformats.org/officeDocument/2006/relationships/hyperlink" Target="https://www.ugv.com.ua/" TargetMode="External"/><Relationship Id="rId54" Type="http://schemas.openxmlformats.org/officeDocument/2006/relationships/hyperlink" Target="https://surgaya.com.ua/"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geoinf.kiev.ua/specdozvoli/" TargetMode="External"/><Relationship Id="rId37" Type="http://schemas.openxmlformats.org/officeDocument/2006/relationships/hyperlink" Target="http://www.ukrstat.gov.ua/" TargetMode="External"/><Relationship Id="rId40" Type="http://schemas.openxmlformats.org/officeDocument/2006/relationships/hyperlink" Target="https://www.naftogaz.com/" TargetMode="External"/><Relationship Id="rId45" Type="http://schemas.openxmlformats.org/officeDocument/2006/relationships/hyperlink" Target="http://www.uko.kiev.ua/" TargetMode="External"/><Relationship Id="rId53" Type="http://schemas.openxmlformats.org/officeDocument/2006/relationships/hyperlink" Target="https://toretskvugillya.com.ua/"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www.ukrstat.gov.ua/" TargetMode="External"/><Relationship Id="rId49" Type="http://schemas.openxmlformats.org/officeDocument/2006/relationships/hyperlink" Target="http://ugnodon1.com/"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geoinf.kiev.ua/specdozvoli/" TargetMode="External"/><Relationship Id="rId44" Type="http://schemas.openxmlformats.org/officeDocument/2006/relationships/hyperlink" Target="https://www.ukrtransnafta.com/" TargetMode="External"/><Relationship Id="rId52" Type="http://schemas.openxmlformats.org/officeDocument/2006/relationships/hyperlink" Target="http://&#1087;&#1077;&#1088;&#1074;&#1086;&#1084;&#1072;&#1081;&#1089;&#1082;&#1091;&#1075;&#1086;&#1083;&#1100;.&#1091;&#1082;&#1088;/"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geoinf.kiev.ua/specdozvoli/" TargetMode="External"/><Relationship Id="rId35" Type="http://schemas.openxmlformats.org/officeDocument/2006/relationships/hyperlink" Target="https://usr.minjust.gov.ua/ua/freesearch" TargetMode="External"/><Relationship Id="rId43" Type="http://schemas.openxmlformats.org/officeDocument/2006/relationships/hyperlink" Target="http://utg.ua/" TargetMode="External"/><Relationship Id="rId48" Type="http://schemas.openxmlformats.org/officeDocument/2006/relationships/hyperlink" Target="https://krasnolimanskaya.com.ua/" TargetMode="External"/><Relationship Id="rId8" Type="http://schemas.openxmlformats.org/officeDocument/2006/relationships/hyperlink" Target="https://eiti.org/document/standard" TargetMode="External"/><Relationship Id="rId51" Type="http://schemas.openxmlformats.org/officeDocument/2006/relationships/hyperlink" Target="http://www.lvug.com.ua/"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ugv.com.ua/page/docs?count=1" TargetMode="External"/><Relationship Id="rId13" Type="http://schemas.openxmlformats.org/officeDocument/2006/relationships/hyperlink" Target="https://www.ppc.net.ua/wp-content/uploads/2019/05/zvit_pgnk_2018-1.pdf" TargetMode="External"/><Relationship Id="rId18" Type="http://schemas.openxmlformats.org/officeDocument/2006/relationships/hyperlink" Target="http://nadrageo.com.ua/wp-content/uploads/2019/05/Zvit_nezalezhnogo_audytora.pdf" TargetMode="External"/><Relationship Id="rId26" Type="http://schemas.openxmlformats.org/officeDocument/2006/relationships/hyperlink" Target="https://krasnolimanskaya.com.ua/?cat=65" TargetMode="External"/><Relationship Id="rId3" Type="http://schemas.openxmlformats.org/officeDocument/2006/relationships/hyperlink" Target="https://eiti.org/summary-data-template" TargetMode="External"/><Relationship Id="rId21" Type="http://schemas.openxmlformats.org/officeDocument/2006/relationships/hyperlink" Target="https://smida.gov.ua/db/feed/showform/auditinfo/9169" TargetMode="External"/><Relationship Id="rId7" Type="http://schemas.openxmlformats.org/officeDocument/2006/relationships/hyperlink" Target="https://www.naftogaz.com/files/Zvity/Annual-Report-2018-ukr.pdf" TargetMode="External"/><Relationship Id="rId12" Type="http://schemas.openxmlformats.org/officeDocument/2006/relationships/hyperlink" Target="http://utg.ua/img/menu/company/docs/2020/UTG_19fsu_with%20signatures_compressed.pdf" TargetMode="External"/><Relationship Id="rId17" Type="http://schemas.openxmlformats.org/officeDocument/2006/relationships/hyperlink" Target="http://www.zns.com.ua/upload/nord/FS'18_Nordic_ukr_signed.pdf" TargetMode="External"/><Relationship Id="rId25" Type="http://schemas.openxmlformats.org/officeDocument/2006/relationships/hyperlink" Target="http://lisugol.com/Content/RegInf/Audit311218.pdf" TargetMode="External"/><Relationship Id="rId2" Type="http://schemas.openxmlformats.org/officeDocument/2006/relationships/hyperlink" Target="mailto:data@eiti.org" TargetMode="External"/><Relationship Id="rId16" Type="http://schemas.openxmlformats.org/officeDocument/2006/relationships/hyperlink" Target="https://prom-energo.com.ua/files/zvit_pep_2018.pdf" TargetMode="External"/><Relationship Id="rId20" Type="http://schemas.openxmlformats.org/officeDocument/2006/relationships/hyperlink" Target="http://sukhabalka.com/files/file/korporativnye-dokumenty/r-chna-regulyarna-nformats-ya-em-tenta/2019/511a6296cbe24b6abce326971868fbea.zip" TargetMode="External"/><Relationship Id="rId29"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usr.minjust.gov.ua/ua/freesearch" TargetMode="External"/><Relationship Id="rId11" Type="http://schemas.openxmlformats.org/officeDocument/2006/relationships/hyperlink" Target="https://geo-alliance.com.ua/wp-content/uploads/2019/02/Report-nr-2018.zip" TargetMode="External"/><Relationship Id="rId24" Type="http://schemas.openxmlformats.org/officeDocument/2006/relationships/hyperlink" Target="https://www.mvug.com.ua/?page_id=2138" TargetMode="External"/><Relationship Id="rId5" Type="http://schemas.openxmlformats.org/officeDocument/2006/relationships/hyperlink" Target="https://cgok.metinvestholding.com/upload/" TargetMode="External"/><Relationship Id="rId15" Type="http://schemas.openxmlformats.org/officeDocument/2006/relationships/hyperlink" Target="http://www.uko.kiev.ua/audit.pdf" TargetMode="External"/><Relationship Id="rId23" Type="http://schemas.openxmlformats.org/officeDocument/2006/relationships/hyperlink" Target="https://dtek.com/content/files/du-annual-report-2018.zip" TargetMode="External"/><Relationship Id="rId28" Type="http://schemas.openxmlformats.org/officeDocument/2006/relationships/printerSettings" Target="../printerSettings/printerSettings4.bin"/><Relationship Id="rId10" Type="http://schemas.openxmlformats.org/officeDocument/2006/relationships/hyperlink" Target="https://unb.ua/uploads/information_files/58-file.pdf" TargetMode="External"/><Relationship Id="rId19" Type="http://schemas.openxmlformats.org/officeDocument/2006/relationships/hyperlink" Target="https://umcc.com.ua/purchase/download?file=%D0%A4%D1%96%D0%BD%D0%B0%D0%BD%D1%81%D0%BE%D0%B2%D0%B0+%D0%B7%D0%B2%D1%96%D1%82%D0%BD%D1%96%D1%81%D1%82%D1%8C+%D0%90%D0%A2+%D0%9E%D0%93%D0%A5%D0%9A+%D0%B7%D0%B0+2018+%D1%80%D1%96%D0%BA.pdf" TargetMode="External"/><Relationship Id="rId31" Type="http://schemas.openxmlformats.org/officeDocument/2006/relationships/table" Target="../tables/table3.xml"/><Relationship Id="rId4" Type="http://schemas.openxmlformats.org/officeDocument/2006/relationships/hyperlink" Target="https://pokrovgzk.com.ua/wp-content/uploads/" TargetMode="External"/><Relationship Id="rId9" Type="http://schemas.openxmlformats.org/officeDocument/2006/relationships/hyperlink" Target="https://dtek.com/content/files/kopiya-auditorskogo-zvitu-prat-_naftogazvidobuvannya_-za-2018-r..pdf" TargetMode="External"/><Relationship Id="rId14" Type="http://schemas.openxmlformats.org/officeDocument/2006/relationships/hyperlink" Target="https://soe-ukraine.com/wp-content/uploads/zvit.html" TargetMode="External"/><Relationship Id="rId22" Type="http://schemas.openxmlformats.org/officeDocument/2006/relationships/hyperlink" Target="http://pokrovskoe.com.ua/sites/default/files/files/%D0%A0%D1%96%D1%87%D0%BD%D0%B8%D0%B9%20%D0%B7%D0%B2%D1%96%D1%82%20%D0%B7%D0%B0%202018%D1%80.pdf" TargetMode="External"/><Relationship Id="rId27" Type="http://schemas.openxmlformats.org/officeDocument/2006/relationships/hyperlink" Target="http://ugnodon1.com/wp-files/Zvit_auditora.pdf" TargetMode="External"/><Relationship Id="rId30"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54" zoomScaleNormal="70" workbookViewId="0">
      <selection activeCell="J27" sqref="J27"/>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223"/>
      <c r="C1" s="18"/>
      <c r="D1" s="223"/>
      <c r="E1" s="223"/>
      <c r="F1" s="223"/>
      <c r="G1" s="223"/>
    </row>
    <row r="2" spans="2:7" ht="15" x14ac:dyDescent="0.35">
      <c r="B2" s="223"/>
      <c r="C2" s="223"/>
      <c r="D2" s="223"/>
      <c r="E2" s="223"/>
      <c r="F2" s="223"/>
      <c r="G2" s="223"/>
    </row>
    <row r="3" spans="2:7" ht="15" x14ac:dyDescent="0.35">
      <c r="B3" s="223"/>
      <c r="C3" s="223"/>
      <c r="D3" s="223"/>
      <c r="E3" s="224"/>
      <c r="F3" s="223"/>
      <c r="G3" s="224"/>
    </row>
    <row r="4" spans="2:7" ht="15" x14ac:dyDescent="0.35">
      <c r="B4" s="223"/>
      <c r="C4" s="223"/>
      <c r="D4" s="223"/>
      <c r="E4" s="224" t="s">
        <v>13</v>
      </c>
      <c r="F4" s="223"/>
      <c r="G4" s="225" t="s">
        <v>14</v>
      </c>
    </row>
    <row r="5" spans="2:7" ht="15" x14ac:dyDescent="0.35">
      <c r="B5" s="223"/>
      <c r="C5" s="223"/>
      <c r="D5" s="223"/>
      <c r="E5" s="223"/>
      <c r="F5" s="223"/>
      <c r="G5" s="223"/>
    </row>
    <row r="6" spans="2:7" ht="3.75" customHeight="1" x14ac:dyDescent="0.35">
      <c r="B6" s="223"/>
      <c r="C6" s="223"/>
      <c r="D6" s="223"/>
      <c r="E6" s="223"/>
      <c r="F6" s="223"/>
      <c r="G6" s="223"/>
    </row>
    <row r="7" spans="2:7" ht="3.75" customHeight="1" x14ac:dyDescent="0.35">
      <c r="B7" s="223"/>
      <c r="C7" s="223"/>
      <c r="D7" s="223"/>
      <c r="E7" s="223"/>
      <c r="F7" s="223"/>
      <c r="G7" s="223"/>
    </row>
    <row r="8" spans="2:7" ht="15" x14ac:dyDescent="0.35">
      <c r="B8" s="223"/>
      <c r="C8" s="223"/>
      <c r="D8" s="223"/>
      <c r="E8" s="223"/>
      <c r="F8" s="223"/>
      <c r="G8" s="223"/>
    </row>
    <row r="9" spans="2:7" ht="15" x14ac:dyDescent="0.35">
      <c r="B9" s="223"/>
      <c r="C9" s="35"/>
      <c r="D9" s="210"/>
      <c r="E9" s="210"/>
      <c r="F9" s="226"/>
      <c r="G9" s="226"/>
    </row>
    <row r="10" spans="2:7" ht="22.5" x14ac:dyDescent="0.35">
      <c r="B10" s="223"/>
      <c r="C10" s="215" t="s">
        <v>15</v>
      </c>
      <c r="D10" s="227"/>
      <c r="E10" s="227"/>
      <c r="F10" s="226"/>
      <c r="G10" s="226"/>
    </row>
    <row r="11" spans="2:7" ht="15" x14ac:dyDescent="0.35">
      <c r="B11" s="223"/>
      <c r="C11" s="36" t="s">
        <v>16</v>
      </c>
      <c r="D11" s="37"/>
      <c r="E11" s="37"/>
      <c r="F11" s="226"/>
      <c r="G11" s="226"/>
    </row>
    <row r="12" spans="2:7" ht="15" x14ac:dyDescent="0.35">
      <c r="B12" s="223"/>
      <c r="C12" s="35"/>
      <c r="D12" s="210"/>
      <c r="E12" s="210"/>
      <c r="F12" s="226"/>
      <c r="G12" s="226"/>
    </row>
    <row r="13" spans="2:7" ht="15" x14ac:dyDescent="0.35">
      <c r="B13" s="223"/>
      <c r="C13" s="38" t="s">
        <v>17</v>
      </c>
      <c r="D13" s="210"/>
      <c r="E13" s="210"/>
      <c r="F13" s="226"/>
      <c r="G13" s="226"/>
    </row>
    <row r="14" spans="2:7" ht="15" x14ac:dyDescent="0.35">
      <c r="B14" s="223"/>
      <c r="C14" s="270" t="s">
        <v>18</v>
      </c>
      <c r="D14" s="270"/>
      <c r="E14" s="270"/>
      <c r="F14" s="226"/>
      <c r="G14" s="226"/>
    </row>
    <row r="15" spans="2:7" ht="15" x14ac:dyDescent="0.35">
      <c r="B15" s="223"/>
      <c r="C15" s="208"/>
      <c r="D15" s="208"/>
      <c r="E15" s="208"/>
      <c r="F15" s="226"/>
      <c r="G15" s="226"/>
    </row>
    <row r="16" spans="2:7" ht="15" x14ac:dyDescent="0.35">
      <c r="B16" s="223"/>
      <c r="C16" s="39" t="s">
        <v>19</v>
      </c>
      <c r="D16" s="40"/>
      <c r="E16" s="40"/>
      <c r="F16" s="226"/>
      <c r="G16" s="226"/>
    </row>
    <row r="17" spans="2:7" ht="15" x14ac:dyDescent="0.35">
      <c r="B17" s="223"/>
      <c r="C17" s="41" t="s">
        <v>20</v>
      </c>
      <c r="D17" s="40"/>
      <c r="E17" s="40"/>
      <c r="F17" s="226"/>
      <c r="G17" s="226"/>
    </row>
    <row r="18" spans="2:7" ht="15" x14ac:dyDescent="0.35">
      <c r="B18" s="223"/>
      <c r="C18" s="41" t="s">
        <v>21</v>
      </c>
      <c r="D18" s="40"/>
      <c r="E18" s="40"/>
      <c r="F18" s="226"/>
      <c r="G18" s="226"/>
    </row>
    <row r="19" spans="2:7" ht="15" x14ac:dyDescent="0.35">
      <c r="B19" s="223"/>
      <c r="C19" s="274" t="s">
        <v>22</v>
      </c>
      <c r="D19" s="274"/>
      <c r="E19" s="274"/>
      <c r="F19" s="226"/>
      <c r="G19" s="226"/>
    </row>
    <row r="20" spans="2:7" ht="32.15" customHeight="1" x14ac:dyDescent="0.35">
      <c r="B20" s="223"/>
      <c r="C20" s="269" t="s">
        <v>23</v>
      </c>
      <c r="D20" s="269"/>
      <c r="E20" s="269"/>
      <c r="F20" s="226"/>
      <c r="G20" s="226"/>
    </row>
    <row r="21" spans="2:7" ht="15" x14ac:dyDescent="0.35">
      <c r="B21" s="223"/>
      <c r="C21" s="40"/>
      <c r="D21" s="40"/>
      <c r="E21" s="40"/>
      <c r="F21" s="226"/>
      <c r="G21" s="226"/>
    </row>
    <row r="22" spans="2:7" ht="15" x14ac:dyDescent="0.35">
      <c r="B22" s="223"/>
      <c r="C22" s="39" t="s">
        <v>24</v>
      </c>
      <c r="D22" s="41"/>
      <c r="E22" s="41"/>
      <c r="F22" s="226"/>
      <c r="G22" s="226"/>
    </row>
    <row r="23" spans="2:7" ht="15" x14ac:dyDescent="0.35">
      <c r="B23" s="223"/>
      <c r="C23" s="41"/>
      <c r="D23" s="41"/>
      <c r="E23" s="41"/>
      <c r="F23" s="226"/>
      <c r="G23" s="226"/>
    </row>
    <row r="24" spans="2:7" ht="15" x14ac:dyDescent="0.35">
      <c r="B24" s="223"/>
      <c r="C24" s="42"/>
      <c r="D24" s="227"/>
      <c r="E24" s="227"/>
      <c r="F24" s="226"/>
      <c r="G24" s="226"/>
    </row>
    <row r="25" spans="2:7" ht="15" x14ac:dyDescent="0.35">
      <c r="B25" s="223"/>
      <c r="C25" s="43" t="s">
        <v>25</v>
      </c>
      <c r="D25" s="227"/>
      <c r="E25" s="227"/>
      <c r="F25" s="226"/>
      <c r="G25" s="226"/>
    </row>
    <row r="26" spans="2:7" ht="15" x14ac:dyDescent="0.35">
      <c r="B26" s="223"/>
      <c r="C26" s="44"/>
      <c r="D26" s="227"/>
      <c r="E26" s="227"/>
      <c r="F26" s="226"/>
      <c r="G26" s="226"/>
    </row>
    <row r="27" spans="2:7" ht="15" x14ac:dyDescent="0.35">
      <c r="B27" s="223"/>
      <c r="C27" s="45" t="s">
        <v>26</v>
      </c>
      <c r="D27" s="227"/>
      <c r="E27" s="227"/>
      <c r="F27" s="226"/>
      <c r="G27" s="226"/>
    </row>
    <row r="28" spans="2:7" ht="15" x14ac:dyDescent="0.35">
      <c r="B28" s="223"/>
      <c r="C28" s="45" t="s">
        <v>27</v>
      </c>
      <c r="D28" s="227"/>
      <c r="E28" s="227"/>
      <c r="F28" s="226"/>
      <c r="G28" s="226"/>
    </row>
    <row r="29" spans="2:7" ht="15" x14ac:dyDescent="0.35">
      <c r="B29" s="223"/>
      <c r="C29" s="45" t="s">
        <v>28</v>
      </c>
      <c r="D29" s="227"/>
      <c r="E29" s="227"/>
      <c r="F29" s="226"/>
      <c r="G29" s="226"/>
    </row>
    <row r="30" spans="2:7" ht="15" x14ac:dyDescent="0.35">
      <c r="B30" s="223"/>
      <c r="C30" s="45" t="s">
        <v>29</v>
      </c>
      <c r="D30" s="227"/>
      <c r="E30" s="227"/>
      <c r="F30" s="226"/>
      <c r="G30" s="226"/>
    </row>
    <row r="31" spans="2:7" ht="15" x14ac:dyDescent="0.35">
      <c r="B31" s="223"/>
      <c r="C31" s="45" t="s">
        <v>30</v>
      </c>
      <c r="D31" s="227"/>
      <c r="E31" s="227"/>
      <c r="F31" s="226"/>
      <c r="G31" s="226"/>
    </row>
    <row r="32" spans="2:7" ht="15" x14ac:dyDescent="0.35">
      <c r="B32" s="223"/>
      <c r="C32" s="42"/>
      <c r="D32" s="42"/>
      <c r="E32" s="42"/>
      <c r="F32" s="226"/>
      <c r="G32" s="226"/>
    </row>
    <row r="33" spans="2:7" ht="15" x14ac:dyDescent="0.35">
      <c r="B33" s="223"/>
      <c r="C33" s="267" t="s">
        <v>31</v>
      </c>
      <c r="D33" s="267"/>
      <c r="E33" s="267"/>
      <c r="F33" s="267"/>
      <c r="G33" s="267"/>
    </row>
    <row r="34" spans="2:7" s="19" customFormat="1" ht="15" x14ac:dyDescent="0.4">
      <c r="B34" s="228"/>
      <c r="C34" s="20"/>
      <c r="D34" s="20"/>
      <c r="E34" s="21"/>
      <c r="F34" s="228"/>
      <c r="G34" s="228"/>
    </row>
    <row r="35" spans="2:7" ht="30" x14ac:dyDescent="0.35">
      <c r="B35" s="223"/>
      <c r="C35" s="46" t="s">
        <v>32</v>
      </c>
      <c r="D35" s="223"/>
      <c r="E35" s="185" t="s">
        <v>33</v>
      </c>
      <c r="F35" s="223"/>
      <c r="G35" s="23" t="s">
        <v>34</v>
      </c>
    </row>
    <row r="36" spans="2:7" s="19" customFormat="1" ht="15" x14ac:dyDescent="0.35">
      <c r="B36" s="228"/>
      <c r="C36" s="24"/>
      <c r="D36" s="228"/>
      <c r="E36" s="24"/>
      <c r="F36" s="228"/>
      <c r="G36" s="24"/>
    </row>
    <row r="37" spans="2:7" ht="15" x14ac:dyDescent="0.4">
      <c r="B37" s="223"/>
      <c r="C37" s="39" t="s">
        <v>35</v>
      </c>
      <c r="D37" s="42"/>
      <c r="E37" s="47"/>
      <c r="F37" s="226"/>
      <c r="G37" s="226"/>
    </row>
    <row r="38" spans="2:7" ht="15" x14ac:dyDescent="0.4">
      <c r="B38" s="223"/>
      <c r="C38" s="218"/>
      <c r="D38" s="218"/>
      <c r="E38" s="25"/>
      <c r="F38" s="223"/>
      <c r="G38" s="223"/>
    </row>
    <row r="40" spans="2:7" ht="15.65" customHeight="1" x14ac:dyDescent="0.35">
      <c r="B40" s="223"/>
      <c r="C40" s="48" t="s">
        <v>36</v>
      </c>
      <c r="D40" s="26"/>
      <c r="E40" s="51" t="s">
        <v>37</v>
      </c>
      <c r="F40" s="52"/>
      <c r="G40" s="53"/>
    </row>
    <row r="41" spans="2:7" ht="43.5" customHeight="1" x14ac:dyDescent="0.35">
      <c r="B41" s="223"/>
      <c r="C41" s="49" t="s">
        <v>38</v>
      </c>
      <c r="D41" s="26"/>
      <c r="E41" s="54" t="s">
        <v>39</v>
      </c>
      <c r="F41" s="212"/>
      <c r="G41" s="55"/>
    </row>
    <row r="42" spans="2:7" ht="31.5" customHeight="1" x14ac:dyDescent="0.35">
      <c r="B42" s="223"/>
      <c r="C42" s="49" t="s">
        <v>40</v>
      </c>
      <c r="D42" s="26"/>
      <c r="E42" s="56" t="s">
        <v>41</v>
      </c>
      <c r="F42" s="212"/>
      <c r="G42" s="55"/>
    </row>
    <row r="43" spans="2:7" ht="24" customHeight="1" x14ac:dyDescent="0.35">
      <c r="B43" s="223"/>
      <c r="C43" s="49" t="s">
        <v>42</v>
      </c>
      <c r="D43" s="26"/>
      <c r="E43" s="54" t="s">
        <v>43</v>
      </c>
      <c r="F43" s="212"/>
      <c r="G43" s="55"/>
    </row>
    <row r="44" spans="2:7" ht="48" customHeight="1" x14ac:dyDescent="0.35">
      <c r="B44" s="223"/>
      <c r="C44" s="50" t="s">
        <v>44</v>
      </c>
      <c r="D44" s="26"/>
      <c r="E44" s="57" t="s">
        <v>45</v>
      </c>
      <c r="F44" s="58"/>
      <c r="G44" s="59"/>
    </row>
    <row r="45" spans="2:7" ht="12" customHeight="1" thickBot="1" x14ac:dyDescent="0.4">
      <c r="B45" s="223"/>
      <c r="C45" s="223"/>
      <c r="D45" s="223"/>
      <c r="E45" s="223"/>
      <c r="F45" s="223"/>
      <c r="G45" s="223"/>
    </row>
    <row r="46" spans="2:7" ht="15.5" thickBot="1" x14ac:dyDescent="0.4">
      <c r="B46" s="223"/>
      <c r="C46" s="271" t="s">
        <v>46</v>
      </c>
      <c r="D46" s="272"/>
      <c r="E46" s="272"/>
      <c r="F46" s="272"/>
      <c r="G46" s="273"/>
    </row>
    <row r="47" spans="2:7" ht="15.5" thickBot="1" x14ac:dyDescent="0.4">
      <c r="B47" s="223"/>
      <c r="C47" s="268" t="s">
        <v>47</v>
      </c>
      <c r="D47" s="268"/>
      <c r="E47" s="268"/>
      <c r="F47" s="268"/>
      <c r="G47" s="268"/>
    </row>
    <row r="48" spans="2:7" ht="15.5" thickBot="1" x14ac:dyDescent="0.4">
      <c r="B48" s="223"/>
      <c r="C48" s="218"/>
      <c r="D48" s="218"/>
      <c r="E48" s="218"/>
      <c r="F48" s="218"/>
      <c r="G48" s="223"/>
    </row>
    <row r="49" spans="2:7" ht="15" x14ac:dyDescent="0.35">
      <c r="B49" s="223"/>
      <c r="C49" s="211" t="s">
        <v>48</v>
      </c>
      <c r="D49" s="27"/>
      <c r="E49" s="28"/>
      <c r="F49" s="27"/>
      <c r="G49" s="27"/>
    </row>
    <row r="50" spans="2:7" ht="15" x14ac:dyDescent="0.35">
      <c r="B50" s="223"/>
      <c r="C50" s="266" t="s">
        <v>49</v>
      </c>
      <c r="D50" s="266"/>
      <c r="E50" s="266"/>
      <c r="F50" s="266"/>
      <c r="G50" s="266"/>
    </row>
    <row r="51" spans="2:7" ht="15" x14ac:dyDescent="0.35">
      <c r="B51" s="33" t="s">
        <v>50</v>
      </c>
      <c r="C51" s="209" t="s">
        <v>51</v>
      </c>
      <c r="D51" s="33"/>
      <c r="E51" s="29"/>
      <c r="F51" s="33"/>
      <c r="G51" s="30"/>
    </row>
    <row r="52" spans="2:7" ht="15" x14ac:dyDescent="0.35">
      <c r="B52" s="223"/>
      <c r="C52" s="223"/>
      <c r="D52" s="223"/>
      <c r="E52" s="223"/>
      <c r="F52" s="223"/>
      <c r="G52" s="223"/>
    </row>
    <row r="53" spans="2:7" ht="15" x14ac:dyDescent="0.35">
      <c r="B53" s="223"/>
      <c r="C53" s="223"/>
      <c r="D53" s="223"/>
      <c r="E53" s="223"/>
      <c r="F53" s="223"/>
      <c r="G53" s="223"/>
    </row>
    <row r="54" spans="2:7" ht="15" x14ac:dyDescent="0.35">
      <c r="B54" s="223"/>
      <c r="C54" s="223"/>
      <c r="D54" s="223"/>
      <c r="E54" s="223"/>
      <c r="F54" s="223"/>
      <c r="G54" s="223"/>
    </row>
    <row r="55" spans="2:7" ht="15" x14ac:dyDescent="0.35">
      <c r="B55" s="223"/>
      <c r="C55" s="223"/>
      <c r="D55" s="223"/>
      <c r="E55" s="223"/>
      <c r="F55" s="223"/>
      <c r="G55" s="223"/>
    </row>
    <row r="56" spans="2:7" ht="15" x14ac:dyDescent="0.35">
      <c r="B56" s="223"/>
      <c r="C56" s="223"/>
      <c r="D56" s="223"/>
      <c r="E56" s="223"/>
      <c r="F56" s="223"/>
      <c r="G56" s="223"/>
    </row>
    <row r="57" spans="2:7" ht="15" x14ac:dyDescent="0.35">
      <c r="B57" s="223"/>
      <c r="C57" s="223"/>
      <c r="D57" s="223"/>
      <c r="E57" s="223"/>
      <c r="F57" s="223"/>
      <c r="G57" s="223"/>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zoomScale="64" zoomScaleNormal="100" workbookViewId="0">
      <selection activeCell="G27" sqref="G27"/>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78" t="s">
        <v>52</v>
      </c>
      <c r="D2" s="278"/>
      <c r="E2" s="278"/>
      <c r="F2" s="278"/>
      <c r="G2" s="278"/>
    </row>
    <row r="3" spans="1:7" s="163" customFormat="1" ht="22.5" x14ac:dyDescent="0.35">
      <c r="C3" s="279" t="s">
        <v>53</v>
      </c>
      <c r="D3" s="279"/>
      <c r="E3" s="279"/>
      <c r="F3" s="279"/>
      <c r="G3" s="279"/>
    </row>
    <row r="4" spans="1:7" ht="12.75" customHeight="1" x14ac:dyDescent="0.35">
      <c r="C4" s="280" t="s">
        <v>54</v>
      </c>
      <c r="D4" s="280"/>
      <c r="E4" s="280"/>
      <c r="F4" s="280"/>
      <c r="G4" s="280"/>
    </row>
    <row r="5" spans="1:7" ht="12.75" customHeight="1" x14ac:dyDescent="0.35">
      <c r="C5" s="281" t="s">
        <v>55</v>
      </c>
      <c r="D5" s="281"/>
      <c r="E5" s="281"/>
      <c r="F5" s="281"/>
      <c r="G5" s="281"/>
    </row>
    <row r="6" spans="1:7" ht="12.75" customHeight="1" x14ac:dyDescent="0.35">
      <c r="C6" s="281" t="s">
        <v>56</v>
      </c>
      <c r="D6" s="281"/>
      <c r="E6" s="281"/>
      <c r="F6" s="281"/>
      <c r="G6" s="281"/>
    </row>
    <row r="7" spans="1:7" ht="12.75" customHeight="1" x14ac:dyDescent="0.4">
      <c r="C7" s="285" t="s">
        <v>57</v>
      </c>
      <c r="D7" s="285"/>
      <c r="E7" s="285"/>
      <c r="F7" s="285"/>
      <c r="G7" s="285"/>
    </row>
    <row r="8" spans="1:7" ht="16" x14ac:dyDescent="0.35">
      <c r="C8" s="223"/>
      <c r="D8" s="60"/>
      <c r="E8" s="60"/>
      <c r="F8" s="223"/>
      <c r="G8" s="223"/>
    </row>
    <row r="9" spans="1:7" ht="16" x14ac:dyDescent="0.35">
      <c r="C9" s="46" t="s">
        <v>58</v>
      </c>
      <c r="D9" s="228"/>
      <c r="E9" s="22" t="s">
        <v>59</v>
      </c>
      <c r="F9" s="228"/>
      <c r="G9" s="23" t="s">
        <v>34</v>
      </c>
    </row>
    <row r="10" spans="1:7" ht="16" x14ac:dyDescent="0.35">
      <c r="C10" s="223"/>
      <c r="D10" s="60"/>
      <c r="E10" s="60"/>
      <c r="F10" s="223"/>
      <c r="G10" s="223"/>
    </row>
    <row r="11" spans="1:7" s="163" customFormat="1" ht="22.5" x14ac:dyDescent="0.35">
      <c r="B11" s="165"/>
      <c r="C11" s="175" t="s">
        <v>60</v>
      </c>
      <c r="E11" s="164"/>
    </row>
    <row r="12" spans="1:7" ht="19.5" thickBot="1" x14ac:dyDescent="0.4">
      <c r="A12" s="13"/>
      <c r="B12" s="13"/>
      <c r="C12" s="176" t="s">
        <v>61</v>
      </c>
      <c r="D12" s="177"/>
      <c r="E12" s="178" t="s">
        <v>62</v>
      </c>
      <c r="F12" s="177"/>
      <c r="G12" s="179" t="s">
        <v>63</v>
      </c>
    </row>
    <row r="13" spans="1:7" ht="16.5" thickBot="1" x14ac:dyDescent="0.4">
      <c r="B13" s="14"/>
      <c r="C13" s="61" t="s">
        <v>50</v>
      </c>
      <c r="D13" s="229"/>
      <c r="E13" s="62"/>
      <c r="F13" s="229"/>
      <c r="G13" s="62"/>
    </row>
    <row r="14" spans="1:7" ht="16" x14ac:dyDescent="0.35">
      <c r="A14" s="9"/>
      <c r="B14" s="9" t="s">
        <v>50</v>
      </c>
      <c r="C14" s="63" t="s">
        <v>64</v>
      </c>
      <c r="D14" s="33"/>
      <c r="E14" s="94" t="s">
        <v>65</v>
      </c>
      <c r="F14" s="33"/>
      <c r="G14" s="64"/>
    </row>
    <row r="15" spans="1:7" ht="16" x14ac:dyDescent="0.35">
      <c r="A15" s="9"/>
      <c r="B15" s="9" t="s">
        <v>50</v>
      </c>
      <c r="C15" s="63" t="s">
        <v>66</v>
      </c>
      <c r="D15" s="33"/>
      <c r="E15" s="66" t="str">
        <f>IFERROR(VLOOKUP($E$14,Table1_Country_codes_and_currencies[],3,FALSE),"")</f>
        <v>UKR</v>
      </c>
      <c r="F15" s="33"/>
      <c r="G15" s="64"/>
    </row>
    <row r="16" spans="1:7" ht="16" x14ac:dyDescent="0.35">
      <c r="B16" s="9" t="s">
        <v>50</v>
      </c>
      <c r="C16" s="63" t="s">
        <v>67</v>
      </c>
      <c r="D16" s="33"/>
      <c r="E16" s="66" t="str">
        <f>IFERROR(VLOOKUP($E$14,Table1_Country_codes_and_currencies[],7,FALSE),"")</f>
        <v>Ukrainian Hryvnia</v>
      </c>
      <c r="F16" s="33"/>
      <c r="G16" s="64"/>
    </row>
    <row r="17" spans="1:7" ht="16.5" thickBot="1" x14ac:dyDescent="0.4">
      <c r="B17" s="9" t="s">
        <v>50</v>
      </c>
      <c r="C17" s="70" t="s">
        <v>2656</v>
      </c>
      <c r="D17" s="67"/>
      <c r="E17" s="68" t="str">
        <f>IFERROR(VLOOKUP($E$14,Table1_Country_codes_and_currencies[],5,FALSE),"")</f>
        <v>UAH</v>
      </c>
      <c r="F17" s="67"/>
      <c r="G17" s="69"/>
    </row>
    <row r="18" spans="1:7" ht="16.5" thickBot="1" x14ac:dyDescent="0.4">
      <c r="B18" s="14"/>
      <c r="C18" s="61" t="s">
        <v>68</v>
      </c>
      <c r="D18" s="229"/>
      <c r="E18" s="62"/>
      <c r="F18" s="229"/>
      <c r="G18" s="62"/>
    </row>
    <row r="19" spans="1:7" ht="16" x14ac:dyDescent="0.35">
      <c r="A19" s="9"/>
      <c r="B19" s="9" t="s">
        <v>68</v>
      </c>
      <c r="C19" s="63" t="s">
        <v>69</v>
      </c>
      <c r="D19" s="33"/>
      <c r="E19" s="95">
        <v>43101</v>
      </c>
      <c r="F19" s="33"/>
      <c r="G19" s="64"/>
    </row>
    <row r="20" spans="1:7" ht="16.5" thickBot="1" x14ac:dyDescent="0.4">
      <c r="A20" s="9"/>
      <c r="B20" s="9" t="s">
        <v>68</v>
      </c>
      <c r="C20" s="70" t="s">
        <v>70</v>
      </c>
      <c r="D20" s="67"/>
      <c r="E20" s="95">
        <v>43465</v>
      </c>
      <c r="F20" s="67"/>
      <c r="G20" s="69"/>
    </row>
    <row r="21" spans="1:7" ht="16.5" thickBot="1" x14ac:dyDescent="0.4">
      <c r="B21" s="14"/>
      <c r="C21" s="61" t="s">
        <v>71</v>
      </c>
      <c r="D21" s="229"/>
      <c r="E21" s="230"/>
      <c r="F21" s="229"/>
      <c r="G21" s="62"/>
    </row>
    <row r="22" spans="1:7" ht="16" x14ac:dyDescent="0.35">
      <c r="B22" s="9" t="s">
        <v>71</v>
      </c>
      <c r="C22" s="71" t="s">
        <v>72</v>
      </c>
      <c r="D22" s="33"/>
      <c r="E22" s="94" t="s">
        <v>73</v>
      </c>
      <c r="F22" s="33"/>
      <c r="G22" s="64"/>
    </row>
    <row r="23" spans="1:7" ht="16" x14ac:dyDescent="0.35">
      <c r="A23" s="9"/>
      <c r="B23" s="9" t="s">
        <v>71</v>
      </c>
      <c r="C23" s="63" t="s">
        <v>74</v>
      </c>
      <c r="D23" s="33"/>
      <c r="E23" s="96" t="s">
        <v>75</v>
      </c>
      <c r="F23" s="33"/>
      <c r="G23" s="64"/>
    </row>
    <row r="24" spans="1:7" ht="16" x14ac:dyDescent="0.35">
      <c r="B24" s="9" t="s">
        <v>71</v>
      </c>
      <c r="C24" s="63" t="s">
        <v>76</v>
      </c>
      <c r="D24" s="33"/>
      <c r="E24" s="97">
        <v>44371</v>
      </c>
      <c r="F24" s="33"/>
      <c r="G24" s="64"/>
    </row>
    <row r="25" spans="1:7" ht="16" x14ac:dyDescent="0.35">
      <c r="A25" s="9"/>
      <c r="B25" s="9" t="s">
        <v>71</v>
      </c>
      <c r="C25" s="63" t="s">
        <v>77</v>
      </c>
      <c r="D25" s="33"/>
      <c r="E25" s="264" t="s">
        <v>2653</v>
      </c>
      <c r="F25" s="33"/>
      <c r="G25" s="204"/>
    </row>
    <row r="26" spans="1:7" ht="16" x14ac:dyDescent="0.35">
      <c r="B26" s="9" t="s">
        <v>71</v>
      </c>
      <c r="C26" s="72" t="s">
        <v>78</v>
      </c>
      <c r="D26" s="73"/>
      <c r="E26" s="96" t="s">
        <v>73</v>
      </c>
      <c r="F26" s="73"/>
      <c r="G26" s="74"/>
    </row>
    <row r="27" spans="1:7" ht="16" x14ac:dyDescent="0.35">
      <c r="B27" s="9" t="s">
        <v>71</v>
      </c>
      <c r="C27" s="63" t="s">
        <v>79</v>
      </c>
      <c r="D27" s="33"/>
      <c r="E27" s="97">
        <v>44371</v>
      </c>
      <c r="F27" s="33"/>
      <c r="G27" s="75"/>
    </row>
    <row r="28" spans="1:7" ht="16" x14ac:dyDescent="0.35">
      <c r="A28" s="9"/>
      <c r="B28" s="9" t="s">
        <v>71</v>
      </c>
      <c r="C28" s="63" t="s">
        <v>80</v>
      </c>
      <c r="D28" s="33"/>
      <c r="E28" s="264" t="s">
        <v>2653</v>
      </c>
      <c r="F28" s="33"/>
      <c r="G28" s="64"/>
    </row>
    <row r="29" spans="1:7" ht="16" x14ac:dyDescent="0.35">
      <c r="B29" s="9" t="s">
        <v>71</v>
      </c>
      <c r="C29" s="72" t="s">
        <v>81</v>
      </c>
      <c r="D29" s="73"/>
      <c r="E29" s="96" t="s">
        <v>73</v>
      </c>
      <c r="F29" s="76"/>
      <c r="G29" s="77"/>
    </row>
    <row r="30" spans="1:7" ht="16" x14ac:dyDescent="0.35">
      <c r="A30" s="9"/>
      <c r="B30" s="9" t="s">
        <v>71</v>
      </c>
      <c r="C30" s="63" t="s">
        <v>82</v>
      </c>
      <c r="D30" s="33"/>
      <c r="E30" s="97">
        <v>44371</v>
      </c>
      <c r="F30" s="33"/>
      <c r="G30" s="64"/>
    </row>
    <row r="31" spans="1:7" ht="16.5" thickBot="1" x14ac:dyDescent="0.4">
      <c r="A31" s="9"/>
      <c r="B31" s="9" t="s">
        <v>71</v>
      </c>
      <c r="C31" s="63" t="s">
        <v>83</v>
      </c>
      <c r="D31" s="78"/>
      <c r="E31" s="264" t="s">
        <v>2653</v>
      </c>
      <c r="F31" s="67"/>
      <c r="G31" s="64"/>
    </row>
    <row r="32" spans="1:7" ht="16.25" customHeight="1" thickBot="1" x14ac:dyDescent="0.4">
      <c r="C32" s="174" t="s">
        <v>84</v>
      </c>
      <c r="D32" s="231"/>
      <c r="E32" s="29"/>
      <c r="F32" s="232"/>
      <c r="G32" s="30"/>
    </row>
    <row r="33" spans="1:7" ht="16" x14ac:dyDescent="0.35">
      <c r="A33" s="9"/>
      <c r="B33" s="11"/>
      <c r="C33" s="79" t="s">
        <v>85</v>
      </c>
      <c r="D33" s="33"/>
      <c r="E33" s="99" t="s">
        <v>86</v>
      </c>
      <c r="F33" s="223"/>
      <c r="G33" s="190" t="s">
        <v>87</v>
      </c>
    </row>
    <row r="34" spans="1:7" ht="16.5" thickBot="1" x14ac:dyDescent="0.4">
      <c r="B34" s="9" t="s">
        <v>88</v>
      </c>
      <c r="C34" s="80" t="s">
        <v>89</v>
      </c>
      <c r="D34" s="67"/>
      <c r="E34" s="98" t="s">
        <v>90</v>
      </c>
      <c r="F34" s="229"/>
      <c r="G34" s="81"/>
    </row>
    <row r="35" spans="1:7" ht="18" customHeight="1" thickBot="1" x14ac:dyDescent="0.4">
      <c r="A35" s="9"/>
      <c r="B35" s="9" t="s">
        <v>88</v>
      </c>
      <c r="C35" s="61" t="s">
        <v>88</v>
      </c>
      <c r="D35" s="229"/>
      <c r="E35" s="232"/>
      <c r="F35" s="229"/>
      <c r="G35" s="232"/>
    </row>
    <row r="36" spans="1:7" ht="15.65" customHeight="1" x14ac:dyDescent="0.35">
      <c r="B36" s="9" t="s">
        <v>88</v>
      </c>
      <c r="C36" s="65" t="s">
        <v>91</v>
      </c>
      <c r="D36" s="33"/>
      <c r="E36" s="66"/>
      <c r="F36" s="33"/>
      <c r="G36" s="33"/>
    </row>
    <row r="37" spans="1:7" ht="16.5" customHeight="1" x14ac:dyDescent="0.35">
      <c r="A37" s="9"/>
      <c r="B37" s="9" t="s">
        <v>88</v>
      </c>
      <c r="C37" s="82" t="s">
        <v>92</v>
      </c>
      <c r="D37" s="33"/>
      <c r="E37" s="96" t="s">
        <v>73</v>
      </c>
      <c r="F37" s="33"/>
      <c r="G37" s="75"/>
    </row>
    <row r="38" spans="1:7" ht="16.5" customHeight="1" x14ac:dyDescent="0.35">
      <c r="A38" s="9"/>
      <c r="B38" s="9" t="s">
        <v>88</v>
      </c>
      <c r="C38" s="82" t="s">
        <v>93</v>
      </c>
      <c r="D38" s="33"/>
      <c r="E38" s="96" t="s">
        <v>73</v>
      </c>
      <c r="F38" s="33"/>
      <c r="G38" s="75"/>
    </row>
    <row r="39" spans="1:7" ht="15.65" customHeight="1" x14ac:dyDescent="0.35">
      <c r="B39" s="9" t="s">
        <v>88</v>
      </c>
      <c r="C39" s="82" t="s">
        <v>94</v>
      </c>
      <c r="D39" s="33"/>
      <c r="E39" s="96" t="s">
        <v>73</v>
      </c>
      <c r="F39" s="33"/>
      <c r="G39" s="75"/>
    </row>
    <row r="40" spans="1:7" ht="18" customHeight="1" x14ac:dyDescent="0.35">
      <c r="B40" s="9" t="s">
        <v>88</v>
      </c>
      <c r="C40" s="82" t="s">
        <v>2655</v>
      </c>
      <c r="D40" s="33"/>
      <c r="E40" s="96" t="s">
        <v>95</v>
      </c>
      <c r="F40" s="33"/>
      <c r="G40" s="75"/>
    </row>
    <row r="41" spans="1:7" ht="16" x14ac:dyDescent="0.35">
      <c r="B41" s="9" t="s">
        <v>88</v>
      </c>
      <c r="C41" s="83" t="s">
        <v>96</v>
      </c>
      <c r="D41" s="33"/>
      <c r="E41" s="96"/>
      <c r="F41" s="33"/>
      <c r="G41" s="75"/>
    </row>
    <row r="42" spans="1:7" ht="75" x14ac:dyDescent="0.35">
      <c r="B42" s="9" t="s">
        <v>88</v>
      </c>
      <c r="C42" s="82" t="s">
        <v>97</v>
      </c>
      <c r="D42" s="33"/>
      <c r="E42" s="96">
        <v>5</v>
      </c>
      <c r="F42" s="33"/>
      <c r="G42" s="191" t="s">
        <v>98</v>
      </c>
    </row>
    <row r="43" spans="1:7" ht="16" x14ac:dyDescent="0.35">
      <c r="B43" s="9" t="s">
        <v>88</v>
      </c>
      <c r="C43" s="82" t="s">
        <v>99</v>
      </c>
      <c r="D43" s="84"/>
      <c r="E43" s="96">
        <v>53</v>
      </c>
      <c r="F43" s="33"/>
      <c r="G43" s="85"/>
    </row>
    <row r="44" spans="1:7" ht="16" x14ac:dyDescent="0.35">
      <c r="B44" s="9" t="s">
        <v>88</v>
      </c>
      <c r="C44" s="86" t="s">
        <v>2657</v>
      </c>
      <c r="D44" s="33"/>
      <c r="E44" s="100" t="s">
        <v>100</v>
      </c>
      <c r="F44" s="73"/>
      <c r="G44" s="75"/>
    </row>
    <row r="45" spans="1:7" ht="16" x14ac:dyDescent="0.35">
      <c r="B45" s="9" t="s">
        <v>88</v>
      </c>
      <c r="C45" s="87" t="s">
        <v>101</v>
      </c>
      <c r="D45" s="33"/>
      <c r="E45" s="203">
        <v>27.200492375748802</v>
      </c>
      <c r="F45" s="33"/>
      <c r="G45" s="75" t="s">
        <v>102</v>
      </c>
    </row>
    <row r="46" spans="1:7" ht="28.25" customHeight="1" thickBot="1" x14ac:dyDescent="0.4">
      <c r="B46" s="9" t="s">
        <v>88</v>
      </c>
      <c r="C46" s="172" t="s">
        <v>103</v>
      </c>
      <c r="D46" s="67"/>
      <c r="E46" s="173" t="s">
        <v>104</v>
      </c>
      <c r="F46" s="67"/>
      <c r="G46" s="106"/>
    </row>
    <row r="47" spans="1:7" s="13" customFormat="1" ht="16.5" thickBot="1" x14ac:dyDescent="0.4">
      <c r="A47" s="7"/>
      <c r="B47" s="9" t="s">
        <v>88</v>
      </c>
      <c r="C47" s="170" t="s">
        <v>105</v>
      </c>
      <c r="D47" s="67"/>
      <c r="E47" s="171"/>
      <c r="F47" s="67"/>
      <c r="G47" s="106"/>
    </row>
    <row r="48" spans="1:7" ht="15.65" customHeight="1" x14ac:dyDescent="0.35">
      <c r="B48" s="9" t="s">
        <v>88</v>
      </c>
      <c r="C48" s="82" t="s">
        <v>106</v>
      </c>
      <c r="D48" s="33"/>
      <c r="E48" s="96" t="s">
        <v>73</v>
      </c>
      <c r="F48" s="33"/>
      <c r="G48" s="75"/>
    </row>
    <row r="49" spans="1:7" s="9" customFormat="1" ht="16" x14ac:dyDescent="0.35">
      <c r="A49" s="7"/>
      <c r="C49" s="82" t="s">
        <v>107</v>
      </c>
      <c r="D49" s="33"/>
      <c r="E49" s="96" t="s">
        <v>73</v>
      </c>
      <c r="F49" s="33"/>
      <c r="G49" s="75"/>
    </row>
    <row r="50" spans="1:7" s="9" customFormat="1" ht="15.65" customHeight="1" x14ac:dyDescent="0.35">
      <c r="A50" s="7"/>
      <c r="C50" s="82" t="s">
        <v>108</v>
      </c>
      <c r="D50" s="33"/>
      <c r="E50" s="96" t="s">
        <v>73</v>
      </c>
      <c r="F50" s="33"/>
      <c r="G50" s="75"/>
    </row>
    <row r="51" spans="1:7" ht="16.5" thickBot="1" x14ac:dyDescent="0.4">
      <c r="B51" s="9"/>
      <c r="C51" s="104" t="s">
        <v>109</v>
      </c>
      <c r="D51" s="67"/>
      <c r="E51" s="105" t="s">
        <v>110</v>
      </c>
      <c r="F51" s="67"/>
      <c r="G51" s="106"/>
    </row>
    <row r="52" spans="1:7" ht="16.5" thickBot="1" x14ac:dyDescent="0.4">
      <c r="B52" s="9"/>
      <c r="C52" s="101" t="s">
        <v>111</v>
      </c>
      <c r="D52" s="102"/>
      <c r="E52" s="103">
        <f>SUM(E53:E56)</f>
        <v>0.99999999999999989</v>
      </c>
      <c r="F52" s="102"/>
      <c r="G52" s="102"/>
    </row>
    <row r="53" spans="1:7" ht="16" x14ac:dyDescent="0.35">
      <c r="B53" s="9"/>
      <c r="C53" s="63" t="s">
        <v>112</v>
      </c>
      <c r="D53" s="33"/>
      <c r="E53" s="88">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0.28125</v>
      </c>
      <c r="F53" s="33"/>
      <c r="G53" s="89" t="s">
        <v>113</v>
      </c>
    </row>
    <row r="54" spans="1:7" s="9" customFormat="1" ht="16" x14ac:dyDescent="0.35">
      <c r="B54" s="14"/>
      <c r="C54" s="63" t="s">
        <v>114</v>
      </c>
      <c r="D54" s="33"/>
      <c r="E54" s="88">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0.45833333333333331</v>
      </c>
      <c r="F54" s="33"/>
      <c r="G54" s="89" t="s">
        <v>113</v>
      </c>
    </row>
    <row r="55" spans="1:7" s="9" customFormat="1" ht="16" x14ac:dyDescent="0.35">
      <c r="A55" s="7"/>
      <c r="B55" s="9" t="s">
        <v>115</v>
      </c>
      <c r="C55" s="63" t="s">
        <v>116</v>
      </c>
      <c r="D55" s="33"/>
      <c r="E55" s="88">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9.375E-2</v>
      </c>
      <c r="F55" s="33"/>
      <c r="G55" s="89" t="s">
        <v>113</v>
      </c>
    </row>
    <row r="56" spans="1:7" ht="15" customHeight="1" thickBot="1" x14ac:dyDescent="0.4">
      <c r="B56" s="9" t="s">
        <v>115</v>
      </c>
      <c r="C56" s="63" t="s">
        <v>117</v>
      </c>
      <c r="D56" s="33"/>
      <c r="E56" s="88">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0.16666666666666666</v>
      </c>
      <c r="F56" s="33"/>
      <c r="G56" s="89" t="s">
        <v>113</v>
      </c>
    </row>
    <row r="57" spans="1:7" ht="16.5" thickBot="1" x14ac:dyDescent="0.4">
      <c r="B57" s="9" t="s">
        <v>115</v>
      </c>
      <c r="C57" s="90" t="s">
        <v>118</v>
      </c>
      <c r="D57" s="91"/>
      <c r="E57" s="92"/>
      <c r="F57" s="91"/>
      <c r="G57" s="91"/>
    </row>
    <row r="58" spans="1:7" s="9" customFormat="1" ht="16" x14ac:dyDescent="0.35">
      <c r="A58" s="7"/>
      <c r="B58" s="9" t="s">
        <v>115</v>
      </c>
      <c r="C58" s="63" t="s">
        <v>119</v>
      </c>
      <c r="D58" s="33"/>
      <c r="E58" s="94" t="s">
        <v>120</v>
      </c>
      <c r="F58" s="33"/>
      <c r="G58" s="64"/>
    </row>
    <row r="59" spans="1:7" ht="16" x14ac:dyDescent="0.35">
      <c r="C59" s="63" t="s">
        <v>121</v>
      </c>
      <c r="D59" s="33"/>
      <c r="E59" s="94" t="s">
        <v>122</v>
      </c>
      <c r="F59" s="33"/>
      <c r="G59" s="64"/>
    </row>
    <row r="60" spans="1:7" ht="16" x14ac:dyDescent="0.35">
      <c r="C60" s="63" t="s">
        <v>123</v>
      </c>
      <c r="D60" s="33"/>
      <c r="E60" s="94" t="s">
        <v>124</v>
      </c>
      <c r="F60" s="33"/>
      <c r="G60" s="64"/>
    </row>
    <row r="61" spans="1:7" ht="16.5" thickBot="1" x14ac:dyDescent="0.4">
      <c r="C61" s="93"/>
      <c r="D61" s="67"/>
      <c r="E61" s="68"/>
      <c r="F61" s="67"/>
      <c r="G61" s="78"/>
    </row>
    <row r="62" spans="1:7" s="9" customFormat="1" ht="16.5" thickBot="1" x14ac:dyDescent="0.4">
      <c r="A62" s="7"/>
      <c r="B62" s="7"/>
      <c r="C62" s="282"/>
      <c r="D62" s="282"/>
      <c r="E62" s="282"/>
      <c r="F62" s="282"/>
      <c r="G62" s="282"/>
    </row>
    <row r="63" spans="1:7" s="17" customFormat="1" ht="15.5" thickBot="1" x14ac:dyDescent="0.4">
      <c r="A63" s="223"/>
      <c r="B63" s="223"/>
      <c r="C63" s="271" t="s">
        <v>125</v>
      </c>
      <c r="D63" s="272"/>
      <c r="E63" s="272"/>
      <c r="F63" s="272"/>
      <c r="G63" s="273"/>
    </row>
    <row r="64" spans="1:7" s="17" customFormat="1" ht="15.5" thickBot="1" x14ac:dyDescent="0.4">
      <c r="A64" s="223"/>
      <c r="B64" s="223"/>
      <c r="C64" s="271" t="s">
        <v>47</v>
      </c>
      <c r="D64" s="272"/>
      <c r="E64" s="272"/>
      <c r="F64" s="272"/>
      <c r="G64" s="273"/>
    </row>
    <row r="65" spans="2:7" s="17" customFormat="1" ht="15.5" thickBot="1" x14ac:dyDescent="0.4">
      <c r="B65" s="223"/>
      <c r="C65" s="283"/>
      <c r="D65" s="283"/>
      <c r="E65" s="283"/>
      <c r="F65" s="283"/>
      <c r="G65" s="283"/>
    </row>
    <row r="66" spans="2:7" s="17" customFormat="1" ht="18.75" customHeight="1" x14ac:dyDescent="0.35">
      <c r="B66" s="223"/>
      <c r="C66" s="284" t="s">
        <v>48</v>
      </c>
      <c r="D66" s="284"/>
      <c r="E66" s="284"/>
      <c r="F66" s="284"/>
      <c r="G66" s="284"/>
    </row>
    <row r="67" spans="2:7" s="17" customFormat="1" ht="15" x14ac:dyDescent="0.35">
      <c r="B67" s="223"/>
      <c r="C67" s="266" t="s">
        <v>126</v>
      </c>
      <c r="D67" s="266"/>
      <c r="E67" s="266"/>
      <c r="F67" s="266"/>
      <c r="G67" s="266"/>
    </row>
    <row r="68" spans="2:7" s="17" customFormat="1" ht="15" x14ac:dyDescent="0.35">
      <c r="B68" s="33" t="s">
        <v>50</v>
      </c>
      <c r="C68" s="277" t="s">
        <v>51</v>
      </c>
      <c r="D68" s="277"/>
      <c r="E68" s="277"/>
      <c r="F68" s="277"/>
      <c r="G68" s="277"/>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76"/>
      <c r="D72" s="276"/>
      <c r="E72" s="276"/>
      <c r="F72" s="276"/>
      <c r="G72" s="276"/>
    </row>
    <row r="73" spans="2:7" ht="16" x14ac:dyDescent="0.35">
      <c r="C73" s="276"/>
      <c r="D73" s="276"/>
      <c r="E73" s="276"/>
      <c r="F73" s="276"/>
      <c r="G73" s="276"/>
    </row>
    <row r="74" spans="2:7" ht="18.75" customHeight="1" x14ac:dyDescent="0.35">
      <c r="C74" s="276"/>
      <c r="D74" s="276"/>
      <c r="E74" s="276"/>
      <c r="F74" s="276"/>
      <c r="G74" s="276"/>
    </row>
    <row r="75" spans="2:7" ht="16" x14ac:dyDescent="0.35">
      <c r="C75" s="276"/>
      <c r="D75" s="276"/>
      <c r="E75" s="276"/>
      <c r="F75" s="276"/>
      <c r="G75" s="276"/>
    </row>
    <row r="76" spans="2:7" ht="16" x14ac:dyDescent="0.35">
      <c r="C76" s="8"/>
      <c r="D76" s="8"/>
      <c r="E76" s="8"/>
      <c r="F76" s="8"/>
    </row>
    <row r="77" spans="2:7" ht="16" x14ac:dyDescent="0.35">
      <c r="C77" s="275"/>
      <c r="D77" s="275"/>
      <c r="E77" s="275"/>
    </row>
    <row r="78" spans="2:7" ht="16" x14ac:dyDescent="0.35">
      <c r="C78" s="275"/>
      <c r="D78" s="275"/>
      <c r="E78" s="275"/>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661" yWindow="635" count="15">
    <dataValidation type="date" allowBlank="1" showInputMessage="1" showErrorMessage="1" errorTitle="Incorrect format" error="Please revise information according to specified format" promptTitle="Input date in specific format" prompt="YYYY-MM-DD" sqref="E27 E24 E19:E20 E30" xr:uid="{F8800322-AA7E-4331-9E06-6D5947305C1D}">
      <formula1>36161</formula1>
      <formula2>47848</formula2>
    </dataValidation>
    <dataValidation allowBlank="1" showInputMessage="1" showErrorMessage="1" promptTitle="EITI Report URL" prompt="Please insert direct URL to EITI Report (or report folder)." sqref="E25 E28 E31"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4"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E31"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E31" xr:uid="{869B1086-07A8-49CE-958C-F3E4AEAB592F}">
      <formula1>#REF!</formula1>
    </dataValidation>
    <dataValidation type="whole" showInputMessage="1" showErrorMessage="1" sqref="F1 D14:D61 G18 E21:G21 E15:E18 E32:G32 E35:G36 E47 E52:G57 F8:F61 G1:G2 D61:G61 C1:C31 D8:G13 D1:E2 F69:F1048576 C33:C6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7" r:id="rId1" location="r4-7" xr:uid="{51DB007D-E0B5-4FA0-A7A5-53C533F157EC}"/>
    <hyperlink ref="C7" r:id="rId2" xr:uid="{629C1DD5-0578-447B-BEDB-44D5374C75B4}"/>
    <hyperlink ref="C32" r:id="rId3" location="r7-2" display="Public debate (Requirement 7.1)" xr:uid="{00000000-0004-0000-0200-000026000000}"/>
    <hyperlink ref="G33" r:id="rId4" xr:uid="{ACBA9A33-5038-4A87-9F71-883510D44482}"/>
    <hyperlink ref="E25" r:id="rId5" xr:uid="{84DCC0FD-281C-443A-B79B-EF3EFC37C23A}"/>
    <hyperlink ref="E28" r:id="rId6" xr:uid="{D1120FE1-5ADB-4D1F-B000-FF6747A3E199}"/>
    <hyperlink ref="E31" r:id="rId7" xr:uid="{BD93CF17-FAD3-4781-8156-5B476A5EBE44}"/>
    <hyperlink ref="C44" r:id="rId8" display="Reporting currency (ISO-4217)" xr:uid="{CED836B5-B078-4AB5-A714-4E2B2DD6F544}"/>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661" yWindow="635"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63"/>
  <sheetViews>
    <sheetView showGridLines="0" topLeftCell="B91" zoomScale="53" zoomScaleNormal="100" workbookViewId="0">
      <selection activeCell="F94" sqref="F94"/>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60.6328125" style="7" customWidth="1"/>
    <col min="7" max="7" width="4" style="7"/>
    <col min="8" max="8" width="75.81640625" style="7" customWidth="1"/>
    <col min="9" max="9" width="4" style="7"/>
    <col min="10" max="10" width="15.453125" style="7" bestFit="1" customWidth="1"/>
    <col min="11" max="11" width="4" style="7"/>
    <col min="12" max="12" width="7.6328125" style="7" bestFit="1" customWidth="1"/>
    <col min="13" max="13" width="4" style="7"/>
    <col min="14" max="14" width="22.1796875" style="7" customWidth="1"/>
    <col min="15" max="15" width="4" style="7"/>
    <col min="16" max="16" width="42" style="7" bestFit="1" customWidth="1"/>
    <col min="17" max="16384" width="4" style="7"/>
  </cols>
  <sheetData>
    <row r="1" spans="1:16" ht="16" x14ac:dyDescent="0.35"/>
    <row r="2" spans="1:16" s="17" customFormat="1" ht="15" x14ac:dyDescent="0.35">
      <c r="A2" s="223"/>
      <c r="B2" s="42" t="s">
        <v>127</v>
      </c>
      <c r="C2" s="42"/>
      <c r="D2" s="42"/>
      <c r="E2" s="42"/>
      <c r="F2" s="42"/>
      <c r="G2" s="42"/>
      <c r="H2" s="42"/>
      <c r="I2" s="223"/>
      <c r="J2" s="223"/>
      <c r="K2" s="223"/>
      <c r="L2" s="223"/>
      <c r="M2" s="223"/>
      <c r="N2" s="223"/>
      <c r="O2" s="223"/>
      <c r="P2" s="223"/>
    </row>
    <row r="3" spans="1:16" s="163" customFormat="1" ht="22.5" x14ac:dyDescent="0.35">
      <c r="B3" s="279" t="s">
        <v>53</v>
      </c>
      <c r="C3" s="279"/>
      <c r="D3" s="279"/>
      <c r="E3" s="279"/>
      <c r="F3" s="279"/>
      <c r="G3" s="279"/>
      <c r="H3" s="279"/>
    </row>
    <row r="4" spans="1:16" s="17" customFormat="1" ht="17.149999999999999" customHeight="1" x14ac:dyDescent="0.35">
      <c r="A4" s="223"/>
      <c r="B4" s="286" t="s">
        <v>128</v>
      </c>
      <c r="C4" s="286"/>
      <c r="D4" s="286"/>
      <c r="E4" s="286"/>
      <c r="F4" s="286"/>
      <c r="G4" s="286"/>
      <c r="H4" s="286"/>
      <c r="I4" s="223"/>
      <c r="J4" s="223"/>
      <c r="K4" s="223"/>
      <c r="L4" s="223"/>
      <c r="M4" s="223"/>
      <c r="N4" s="223"/>
      <c r="O4" s="223"/>
      <c r="P4" s="223"/>
    </row>
    <row r="5" spans="1:16" s="17" customFormat="1" ht="15" x14ac:dyDescent="0.35">
      <c r="A5" s="223"/>
      <c r="B5" s="281" t="s">
        <v>129</v>
      </c>
      <c r="C5" s="281"/>
      <c r="D5" s="281"/>
      <c r="E5" s="281"/>
      <c r="F5" s="281"/>
      <c r="G5" s="281"/>
      <c r="H5" s="281"/>
      <c r="I5" s="223"/>
      <c r="J5" s="223"/>
      <c r="K5" s="223"/>
      <c r="L5" s="223"/>
      <c r="M5" s="223"/>
      <c r="N5" s="223"/>
      <c r="O5" s="223"/>
      <c r="P5" s="223"/>
    </row>
    <row r="6" spans="1:16" s="17" customFormat="1" ht="15" x14ac:dyDescent="0.4">
      <c r="A6" s="223"/>
      <c r="B6" s="281" t="s">
        <v>130</v>
      </c>
      <c r="C6" s="281"/>
      <c r="D6" s="281"/>
      <c r="E6" s="281"/>
      <c r="F6" s="281"/>
      <c r="G6" s="281"/>
      <c r="H6" s="281"/>
      <c r="I6" s="223"/>
      <c r="J6" s="223"/>
      <c r="K6" s="223"/>
      <c r="L6" s="223"/>
      <c r="M6" s="223"/>
      <c r="N6" s="223"/>
      <c r="O6" s="223"/>
      <c r="P6" s="15"/>
    </row>
    <row r="7" spans="1:16" s="17" customFormat="1" ht="15" x14ac:dyDescent="0.35">
      <c r="A7" s="223"/>
      <c r="B7" s="281" t="s">
        <v>131</v>
      </c>
      <c r="C7" s="281"/>
      <c r="D7" s="281"/>
      <c r="E7" s="281"/>
      <c r="F7" s="281"/>
      <c r="G7" s="281"/>
      <c r="H7" s="281"/>
      <c r="I7" s="223"/>
      <c r="J7" s="223"/>
      <c r="K7" s="223"/>
      <c r="L7" s="223"/>
      <c r="M7" s="223"/>
      <c r="N7" s="223"/>
      <c r="O7" s="223"/>
      <c r="P7" s="223"/>
    </row>
    <row r="8" spans="1:16" s="17" customFormat="1" ht="17.149999999999999" customHeight="1" x14ac:dyDescent="0.35">
      <c r="A8" s="223"/>
      <c r="B8" s="281" t="s">
        <v>132</v>
      </c>
      <c r="C8" s="281"/>
      <c r="D8" s="281"/>
      <c r="E8" s="281"/>
      <c r="F8" s="281"/>
      <c r="G8" s="281"/>
      <c r="H8" s="281"/>
      <c r="I8" s="223"/>
      <c r="J8" s="223"/>
      <c r="K8" s="223"/>
      <c r="L8" s="223"/>
      <c r="M8" s="223"/>
      <c r="N8" s="223"/>
      <c r="O8" s="223"/>
      <c r="P8" s="223"/>
    </row>
    <row r="9" spans="1:16" s="17" customFormat="1" ht="15" customHeight="1" x14ac:dyDescent="0.4">
      <c r="A9" s="223"/>
      <c r="B9" s="291" t="s">
        <v>133</v>
      </c>
      <c r="C9" s="291"/>
      <c r="D9" s="291"/>
      <c r="E9" s="291"/>
      <c r="F9" s="291"/>
      <c r="G9" s="291"/>
      <c r="H9" s="291"/>
      <c r="I9" s="223"/>
      <c r="J9" s="223"/>
      <c r="K9" s="223"/>
      <c r="L9" s="223"/>
      <c r="M9" s="223"/>
      <c r="N9" s="223"/>
      <c r="O9" s="223"/>
      <c r="P9" s="223"/>
    </row>
    <row r="10" spans="1:16" s="17" customFormat="1" ht="15" customHeight="1" x14ac:dyDescent="0.4">
      <c r="A10" s="223"/>
      <c r="B10" s="223"/>
      <c r="C10" s="223"/>
      <c r="D10" s="223"/>
      <c r="E10" s="107"/>
      <c r="F10" s="107"/>
      <c r="G10" s="107"/>
      <c r="H10" s="107"/>
      <c r="I10" s="223"/>
      <c r="J10" s="223"/>
      <c r="K10" s="223"/>
      <c r="L10" s="223"/>
      <c r="M10" s="223"/>
      <c r="N10" s="223"/>
      <c r="O10" s="223"/>
      <c r="P10" s="223"/>
    </row>
    <row r="11" spans="1:16" s="17" customFormat="1" ht="16" x14ac:dyDescent="0.35">
      <c r="A11" s="223"/>
      <c r="B11" s="46" t="s">
        <v>58</v>
      </c>
      <c r="C11" s="228"/>
      <c r="D11" s="22" t="s">
        <v>59</v>
      </c>
      <c r="E11" s="228"/>
      <c r="F11" s="23" t="s">
        <v>34</v>
      </c>
      <c r="G11" s="7"/>
      <c r="H11" s="223"/>
      <c r="I11" s="223"/>
      <c r="J11" s="223"/>
      <c r="K11" s="223"/>
      <c r="L11" s="223"/>
      <c r="M11" s="223"/>
      <c r="N11" s="223"/>
      <c r="O11" s="223"/>
      <c r="P11" s="223"/>
    </row>
    <row r="12" spans="1:16" s="17" customFormat="1" ht="15" x14ac:dyDescent="0.35">
      <c r="A12" s="223"/>
      <c r="B12" s="223"/>
      <c r="C12" s="223"/>
      <c r="D12" s="223"/>
      <c r="E12" s="223"/>
      <c r="F12" s="223"/>
      <c r="G12" s="223"/>
      <c r="H12" s="223"/>
      <c r="I12" s="223"/>
      <c r="J12" s="223"/>
      <c r="K12" s="223"/>
      <c r="L12" s="223"/>
      <c r="M12" s="223"/>
      <c r="N12" s="223"/>
      <c r="O12" s="223"/>
      <c r="P12" s="223"/>
    </row>
    <row r="13" spans="1:16" s="163" customFormat="1" ht="22.5" x14ac:dyDescent="0.35">
      <c r="B13" s="16" t="s">
        <v>134</v>
      </c>
      <c r="D13" s="164"/>
      <c r="F13" s="164"/>
    </row>
    <row r="14" spans="1:16" s="17" customFormat="1" ht="15" x14ac:dyDescent="0.35">
      <c r="A14" s="223"/>
      <c r="B14" s="29" t="s">
        <v>135</v>
      </c>
      <c r="C14" s="223"/>
      <c r="D14" s="29"/>
      <c r="E14" s="223"/>
      <c r="F14" s="29"/>
      <c r="G14" s="223"/>
      <c r="H14" s="223"/>
      <c r="I14" s="223"/>
      <c r="J14" s="223"/>
      <c r="K14" s="223"/>
      <c r="L14" s="223"/>
      <c r="M14" s="223"/>
      <c r="N14" s="223"/>
      <c r="O14" s="223"/>
      <c r="P14" s="223"/>
    </row>
    <row r="15" spans="1:16" s="17" customFormat="1" ht="15" x14ac:dyDescent="0.35">
      <c r="A15" s="223"/>
      <c r="B15" s="32"/>
      <c r="C15" s="223"/>
      <c r="D15" s="108"/>
      <c r="E15" s="223"/>
      <c r="F15" s="108"/>
      <c r="G15" s="223"/>
      <c r="H15" s="223"/>
      <c r="I15" s="223"/>
      <c r="J15" s="223"/>
      <c r="K15" s="223"/>
      <c r="L15" s="223"/>
      <c r="M15" s="223"/>
      <c r="N15" s="223"/>
      <c r="O15" s="223"/>
      <c r="P15" s="223"/>
    </row>
    <row r="16" spans="1:16" s="180" customFormat="1" ht="19" x14ac:dyDescent="0.35">
      <c r="B16" s="181" t="s">
        <v>136</v>
      </c>
      <c r="D16" s="181" t="s">
        <v>137</v>
      </c>
      <c r="F16" s="181" t="s">
        <v>138</v>
      </c>
      <c r="H16" s="182" t="s">
        <v>139</v>
      </c>
    </row>
    <row r="17" spans="1:16" s="17" customFormat="1" ht="32.25" customHeight="1" x14ac:dyDescent="0.35">
      <c r="A17" s="223"/>
      <c r="B17" s="109" t="s">
        <v>140</v>
      </c>
      <c r="C17" s="223"/>
      <c r="D17" s="110"/>
      <c r="E17" s="223"/>
      <c r="F17" s="110"/>
      <c r="G17" s="223"/>
      <c r="H17" s="233"/>
      <c r="I17" s="223"/>
      <c r="J17" s="223"/>
      <c r="K17" s="223"/>
      <c r="L17" s="223"/>
      <c r="M17" s="223"/>
      <c r="N17" s="223"/>
      <c r="O17" s="223"/>
      <c r="P17" s="223"/>
    </row>
    <row r="18" spans="1:16" s="17" customFormat="1" ht="15" x14ac:dyDescent="0.35">
      <c r="A18" s="223"/>
      <c r="B18" s="111" t="s">
        <v>141</v>
      </c>
      <c r="C18" s="223"/>
      <c r="D18" s="112"/>
      <c r="E18" s="223"/>
      <c r="F18" s="112"/>
      <c r="G18" s="223"/>
      <c r="H18" s="234"/>
      <c r="I18" s="223"/>
      <c r="J18" s="223"/>
      <c r="K18" s="223"/>
      <c r="L18" s="223"/>
      <c r="M18" s="223"/>
      <c r="N18" s="223"/>
      <c r="O18" s="223"/>
      <c r="P18" s="223"/>
    </row>
    <row r="19" spans="1:16" s="17" customFormat="1" ht="15" x14ac:dyDescent="0.35">
      <c r="A19" s="223"/>
      <c r="B19" s="113" t="s">
        <v>142</v>
      </c>
      <c r="C19" s="223"/>
      <c r="D19" s="137" t="s">
        <v>143</v>
      </c>
      <c r="E19" s="223"/>
      <c r="F19" s="193" t="s">
        <v>144</v>
      </c>
      <c r="G19" s="223"/>
      <c r="H19" s="235" t="s">
        <v>145</v>
      </c>
      <c r="I19" s="223"/>
      <c r="J19" s="223"/>
      <c r="K19" s="223"/>
      <c r="L19" s="223"/>
      <c r="M19" s="223"/>
      <c r="N19" s="223"/>
      <c r="O19" s="223"/>
      <c r="P19" s="223"/>
    </row>
    <row r="20" spans="1:16" s="17" customFormat="1" ht="15" x14ac:dyDescent="0.35">
      <c r="A20" s="223"/>
      <c r="B20" s="113" t="s">
        <v>146</v>
      </c>
      <c r="C20" s="223"/>
      <c r="D20" s="137" t="s">
        <v>86</v>
      </c>
      <c r="E20" s="223"/>
      <c r="F20" s="137" t="s">
        <v>147</v>
      </c>
      <c r="G20" s="223"/>
      <c r="H20" s="234"/>
      <c r="I20" s="223"/>
      <c r="J20" s="223"/>
      <c r="K20" s="223"/>
      <c r="L20" s="223"/>
      <c r="M20" s="223"/>
      <c r="N20" s="223"/>
      <c r="O20" s="223"/>
      <c r="P20" s="223"/>
    </row>
    <row r="21" spans="1:16" s="17" customFormat="1" ht="75" x14ac:dyDescent="0.35">
      <c r="A21" s="223"/>
      <c r="B21" s="113" t="s">
        <v>148</v>
      </c>
      <c r="C21" s="223"/>
      <c r="D21" s="137" t="s">
        <v>86</v>
      </c>
      <c r="E21" s="223"/>
      <c r="F21" s="137" t="s">
        <v>149</v>
      </c>
      <c r="G21" s="223"/>
      <c r="H21" s="235" t="s">
        <v>150</v>
      </c>
      <c r="I21" s="223"/>
      <c r="J21" s="223"/>
      <c r="K21" s="223"/>
      <c r="L21" s="223"/>
      <c r="M21" s="223"/>
      <c r="N21" s="223"/>
      <c r="O21" s="223"/>
      <c r="P21" s="223"/>
    </row>
    <row r="22" spans="1:16" s="17" customFormat="1" ht="30" x14ac:dyDescent="0.35">
      <c r="A22" s="223"/>
      <c r="B22" s="114" t="s">
        <v>151</v>
      </c>
      <c r="C22" s="223"/>
      <c r="D22" s="137" t="s">
        <v>143</v>
      </c>
      <c r="E22" s="223"/>
      <c r="F22" s="193" t="s">
        <v>152</v>
      </c>
      <c r="G22" s="223"/>
      <c r="H22" s="236" t="s">
        <v>153</v>
      </c>
      <c r="I22" s="223"/>
      <c r="J22" s="223"/>
      <c r="K22" s="223"/>
      <c r="L22" s="223"/>
      <c r="M22" s="223"/>
      <c r="N22" s="223"/>
      <c r="O22" s="223"/>
      <c r="P22" s="223"/>
    </row>
    <row r="23" spans="1:16" s="17" customFormat="1" ht="15" x14ac:dyDescent="0.35">
      <c r="A23" s="223"/>
      <c r="B23" s="32"/>
      <c r="C23" s="223"/>
      <c r="D23" s="108"/>
      <c r="E23" s="223"/>
      <c r="F23" s="108"/>
      <c r="G23" s="223"/>
      <c r="H23" s="223"/>
      <c r="I23" s="223"/>
      <c r="J23" s="223"/>
      <c r="K23" s="223"/>
      <c r="L23" s="223"/>
      <c r="M23" s="223"/>
      <c r="N23" s="223"/>
      <c r="O23" s="223"/>
      <c r="P23" s="223"/>
    </row>
    <row r="24" spans="1:16" s="17" customFormat="1" ht="15" x14ac:dyDescent="0.35">
      <c r="A24" s="223"/>
      <c r="B24" s="109" t="s">
        <v>154</v>
      </c>
      <c r="C24" s="223"/>
      <c r="D24" s="110"/>
      <c r="E24" s="223"/>
      <c r="F24" s="110"/>
      <c r="G24" s="223"/>
      <c r="H24" s="233"/>
      <c r="I24" s="223"/>
      <c r="J24" s="223"/>
      <c r="K24" s="223"/>
      <c r="L24" s="223"/>
      <c r="M24" s="223"/>
      <c r="N24" s="223"/>
      <c r="O24" s="223"/>
      <c r="P24" s="223"/>
    </row>
    <row r="25" spans="1:16" s="17" customFormat="1" ht="15" x14ac:dyDescent="0.35">
      <c r="A25" s="223"/>
      <c r="B25" s="111" t="s">
        <v>141</v>
      </c>
      <c r="C25" s="223"/>
      <c r="D25" s="112"/>
      <c r="E25" s="223"/>
      <c r="F25" s="112"/>
      <c r="G25" s="223"/>
      <c r="H25" s="234"/>
      <c r="I25" s="223"/>
      <c r="J25" s="223"/>
      <c r="K25" s="223"/>
      <c r="L25" s="223"/>
      <c r="M25" s="223"/>
      <c r="N25" s="223"/>
      <c r="O25" s="223"/>
      <c r="P25" s="223"/>
    </row>
    <row r="26" spans="1:16" s="17" customFormat="1" ht="75" x14ac:dyDescent="0.35">
      <c r="A26" s="223"/>
      <c r="B26" s="113" t="s">
        <v>155</v>
      </c>
      <c r="C26" s="223"/>
      <c r="D26" s="137" t="s">
        <v>143</v>
      </c>
      <c r="E26" s="223"/>
      <c r="F26" s="137" t="s">
        <v>156</v>
      </c>
      <c r="G26" s="223"/>
      <c r="H26" s="235" t="s">
        <v>157</v>
      </c>
      <c r="I26" s="223"/>
      <c r="J26" s="223"/>
      <c r="K26" s="223"/>
      <c r="L26" s="223"/>
      <c r="M26" s="223"/>
      <c r="N26" s="223"/>
      <c r="O26" s="223"/>
      <c r="P26" s="223"/>
    </row>
    <row r="27" spans="1:16" s="17" customFormat="1" ht="75" x14ac:dyDescent="0.35">
      <c r="A27" s="237"/>
      <c r="B27" s="115" t="s">
        <v>158</v>
      </c>
      <c r="C27" s="238"/>
      <c r="D27" s="137" t="s">
        <v>143</v>
      </c>
      <c r="E27" s="223"/>
      <c r="F27" s="137" t="s">
        <v>156</v>
      </c>
      <c r="G27" s="223"/>
      <c r="H27" s="235" t="s">
        <v>157</v>
      </c>
      <c r="I27" s="223"/>
      <c r="J27" s="223"/>
      <c r="K27" s="223"/>
      <c r="L27" s="223"/>
      <c r="M27" s="223"/>
      <c r="N27" s="223"/>
      <c r="O27" s="223"/>
      <c r="P27" s="223"/>
    </row>
    <row r="28" spans="1:16" s="17" customFormat="1" ht="75" x14ac:dyDescent="0.35">
      <c r="A28" s="223"/>
      <c r="B28" s="113" t="s">
        <v>159</v>
      </c>
      <c r="C28" s="223"/>
      <c r="D28" s="137" t="s">
        <v>143</v>
      </c>
      <c r="E28" s="223"/>
      <c r="F28" s="137" t="s">
        <v>156</v>
      </c>
      <c r="G28" s="223"/>
      <c r="H28" s="235" t="s">
        <v>157</v>
      </c>
      <c r="I28" s="223"/>
      <c r="J28" s="223"/>
      <c r="K28" s="223"/>
      <c r="L28" s="223"/>
      <c r="M28" s="223"/>
      <c r="N28" s="223"/>
      <c r="O28" s="223"/>
      <c r="P28" s="223"/>
    </row>
    <row r="29" spans="1:16" s="17" customFormat="1" ht="75" x14ac:dyDescent="0.35">
      <c r="A29" s="223"/>
      <c r="B29" s="116" t="s">
        <v>158</v>
      </c>
      <c r="C29" s="238"/>
      <c r="D29" s="137" t="s">
        <v>143</v>
      </c>
      <c r="E29" s="223"/>
      <c r="F29" s="137" t="s">
        <v>156</v>
      </c>
      <c r="G29" s="223"/>
      <c r="H29" s="235" t="s">
        <v>157</v>
      </c>
      <c r="I29" s="223"/>
      <c r="J29" s="223"/>
      <c r="K29" s="223"/>
      <c r="L29" s="223"/>
      <c r="M29" s="223"/>
      <c r="N29" s="223"/>
      <c r="O29" s="223"/>
      <c r="P29" s="223"/>
    </row>
    <row r="30" spans="1:16" s="17" customFormat="1" ht="75" x14ac:dyDescent="0.35">
      <c r="A30" s="223"/>
      <c r="B30" s="113" t="s">
        <v>160</v>
      </c>
      <c r="C30" s="223"/>
      <c r="D30" s="137" t="s">
        <v>143</v>
      </c>
      <c r="E30" s="223"/>
      <c r="F30" s="137" t="s">
        <v>156</v>
      </c>
      <c r="G30" s="223"/>
      <c r="H30" s="235" t="s">
        <v>157</v>
      </c>
      <c r="I30" s="223"/>
      <c r="J30" s="223"/>
      <c r="K30" s="223"/>
      <c r="L30" s="223"/>
      <c r="M30" s="223"/>
      <c r="N30" s="223"/>
      <c r="O30" s="223"/>
      <c r="P30" s="223"/>
    </row>
    <row r="31" spans="1:16" s="17" customFormat="1" ht="60" x14ac:dyDescent="0.35">
      <c r="A31" s="223"/>
      <c r="B31" s="117" t="s">
        <v>161</v>
      </c>
      <c r="C31" s="238"/>
      <c r="D31" s="138">
        <v>151</v>
      </c>
      <c r="E31" s="223"/>
      <c r="F31" s="193" t="s">
        <v>162</v>
      </c>
      <c r="G31" s="223"/>
      <c r="H31" s="235" t="s">
        <v>163</v>
      </c>
      <c r="I31" s="223"/>
      <c r="J31" s="223"/>
      <c r="K31" s="223"/>
      <c r="L31" s="223"/>
      <c r="M31" s="223"/>
      <c r="N31" s="223"/>
      <c r="O31" s="223"/>
      <c r="P31" s="223"/>
    </row>
    <row r="32" spans="1:16" s="17" customFormat="1" ht="15" x14ac:dyDescent="0.35">
      <c r="A32" s="223"/>
      <c r="B32" s="118"/>
      <c r="C32" s="223"/>
      <c r="D32" s="108"/>
      <c r="E32" s="223"/>
      <c r="F32" s="108"/>
      <c r="G32" s="223"/>
      <c r="H32" s="239"/>
      <c r="I32" s="223"/>
      <c r="J32" s="223"/>
      <c r="K32" s="223"/>
      <c r="L32" s="223"/>
      <c r="M32" s="223"/>
      <c r="N32" s="223"/>
      <c r="O32" s="223"/>
      <c r="P32" s="223"/>
    </row>
    <row r="33" spans="1:15" s="17" customFormat="1" ht="15" x14ac:dyDescent="0.35">
      <c r="A33" s="223"/>
      <c r="B33" s="109" t="s">
        <v>164</v>
      </c>
      <c r="C33" s="223"/>
      <c r="D33" s="119"/>
      <c r="E33" s="223"/>
      <c r="F33" s="119"/>
      <c r="G33" s="223"/>
      <c r="H33" s="233"/>
      <c r="I33" s="223"/>
      <c r="J33" s="223"/>
      <c r="K33" s="223"/>
      <c r="L33" s="223"/>
      <c r="M33" s="223"/>
      <c r="N33" s="223"/>
      <c r="O33" s="223"/>
    </row>
    <row r="34" spans="1:15" s="17" customFormat="1" ht="15" x14ac:dyDescent="0.35">
      <c r="A34" s="223"/>
      <c r="B34" s="111" t="s">
        <v>165</v>
      </c>
      <c r="C34" s="223"/>
      <c r="D34" s="137" t="s">
        <v>143</v>
      </c>
      <c r="E34" s="223"/>
      <c r="F34" s="193" t="s">
        <v>162</v>
      </c>
      <c r="G34" s="223"/>
      <c r="H34" s="235" t="s">
        <v>166</v>
      </c>
      <c r="I34" s="223"/>
      <c r="J34" s="223"/>
      <c r="K34" s="223"/>
      <c r="L34" s="223"/>
      <c r="M34" s="223"/>
      <c r="N34" s="223"/>
      <c r="O34" s="223"/>
    </row>
    <row r="35" spans="1:15" s="17" customFormat="1" ht="15" x14ac:dyDescent="0.35">
      <c r="A35" s="223"/>
      <c r="B35" s="120" t="s">
        <v>167</v>
      </c>
      <c r="C35" s="223"/>
      <c r="D35" s="138" t="s">
        <v>143</v>
      </c>
      <c r="E35" s="223"/>
      <c r="F35" s="221" t="s">
        <v>162</v>
      </c>
      <c r="G35" s="223"/>
      <c r="H35" s="236" t="s">
        <v>166</v>
      </c>
      <c r="I35" s="223"/>
      <c r="J35" s="223"/>
      <c r="K35" s="223"/>
      <c r="L35" s="223"/>
      <c r="M35" s="223"/>
      <c r="N35" s="223"/>
      <c r="O35" s="223"/>
    </row>
    <row r="36" spans="1:15" s="17" customFormat="1" ht="15" x14ac:dyDescent="0.35">
      <c r="A36" s="223"/>
      <c r="B36" s="32"/>
      <c r="C36" s="223"/>
      <c r="D36" s="108"/>
      <c r="E36" s="223"/>
      <c r="F36" s="108"/>
      <c r="G36" s="223"/>
      <c r="H36" s="223"/>
      <c r="I36" s="223"/>
      <c r="J36" s="223"/>
      <c r="K36" s="223"/>
      <c r="L36" s="223"/>
      <c r="M36" s="223"/>
      <c r="N36" s="223"/>
      <c r="O36" s="223"/>
    </row>
    <row r="37" spans="1:15" s="17" customFormat="1" ht="15" x14ac:dyDescent="0.35">
      <c r="A37" s="223"/>
      <c r="B37" s="109" t="s">
        <v>168</v>
      </c>
      <c r="C37" s="223"/>
      <c r="D37" s="119"/>
      <c r="E37" s="223"/>
      <c r="F37" s="119"/>
      <c r="G37" s="223"/>
      <c r="H37" s="233"/>
      <c r="I37" s="223"/>
      <c r="J37" s="223"/>
      <c r="K37" s="223"/>
      <c r="L37" s="223"/>
      <c r="M37" s="223"/>
      <c r="N37" s="223"/>
      <c r="O37" s="223"/>
    </row>
    <row r="38" spans="1:15" s="17" customFormat="1" ht="120" x14ac:dyDescent="0.35">
      <c r="A38" s="223"/>
      <c r="B38" s="111" t="s">
        <v>169</v>
      </c>
      <c r="C38" s="223"/>
      <c r="D38" s="137" t="s">
        <v>143</v>
      </c>
      <c r="E38" s="223"/>
      <c r="F38" s="137" t="s">
        <v>170</v>
      </c>
      <c r="G38" s="223"/>
      <c r="H38" s="235" t="s">
        <v>171</v>
      </c>
      <c r="I38" s="223"/>
      <c r="J38" s="223"/>
      <c r="K38" s="223"/>
      <c r="L38" s="223"/>
      <c r="M38" s="223"/>
      <c r="N38" s="223"/>
      <c r="O38" s="223"/>
    </row>
    <row r="39" spans="1:15" s="17" customFormat="1" ht="28" x14ac:dyDescent="0.35">
      <c r="A39" s="223"/>
      <c r="B39" s="113" t="s">
        <v>172</v>
      </c>
      <c r="C39" s="223"/>
      <c r="D39" s="137" t="s">
        <v>143</v>
      </c>
      <c r="E39" s="223"/>
      <c r="F39" s="193" t="s">
        <v>173</v>
      </c>
      <c r="G39" s="223"/>
      <c r="H39" s="235"/>
      <c r="I39" s="223"/>
      <c r="J39" s="223"/>
      <c r="K39" s="223"/>
      <c r="L39" s="223"/>
      <c r="M39" s="223"/>
      <c r="N39" s="223"/>
      <c r="O39" s="223"/>
    </row>
    <row r="40" spans="1:15" s="17" customFormat="1" ht="28" x14ac:dyDescent="0.35">
      <c r="A40" s="223"/>
      <c r="B40" s="111" t="s">
        <v>174</v>
      </c>
      <c r="C40" s="223"/>
      <c r="D40" s="137" t="s">
        <v>143</v>
      </c>
      <c r="E40" s="223"/>
      <c r="F40" s="193" t="s">
        <v>173</v>
      </c>
      <c r="G40" s="223"/>
      <c r="H40" s="234"/>
      <c r="I40" s="223"/>
      <c r="J40" s="223"/>
      <c r="K40" s="223"/>
      <c r="L40" s="223"/>
      <c r="M40" s="223"/>
      <c r="N40" s="223"/>
      <c r="O40" s="223"/>
    </row>
    <row r="41" spans="1:15" s="17" customFormat="1" ht="28" x14ac:dyDescent="0.35">
      <c r="A41" s="223"/>
      <c r="B41" s="120" t="s">
        <v>175</v>
      </c>
      <c r="C41" s="223"/>
      <c r="D41" s="138" t="s">
        <v>143</v>
      </c>
      <c r="E41" s="223"/>
      <c r="F41" s="221" t="s">
        <v>173</v>
      </c>
      <c r="G41" s="223"/>
      <c r="H41" s="240"/>
      <c r="I41" s="223"/>
      <c r="J41" s="223"/>
      <c r="K41" s="223"/>
      <c r="L41" s="223"/>
      <c r="M41" s="223"/>
      <c r="N41" s="223"/>
      <c r="O41" s="223"/>
    </row>
    <row r="42" spans="1:15" s="17" customFormat="1" ht="15" x14ac:dyDescent="0.35">
      <c r="A42" s="223"/>
      <c r="B42" s="32"/>
      <c r="C42" s="223"/>
      <c r="D42" s="108"/>
      <c r="E42" s="223"/>
      <c r="F42" s="108"/>
      <c r="G42" s="223"/>
      <c r="H42" s="223"/>
      <c r="I42" s="223"/>
      <c r="J42" s="223"/>
      <c r="K42" s="223"/>
      <c r="L42" s="223"/>
      <c r="M42" s="223"/>
      <c r="N42" s="223"/>
      <c r="O42" s="223"/>
    </row>
    <row r="43" spans="1:15" s="17" customFormat="1" ht="15" x14ac:dyDescent="0.35">
      <c r="A43" s="223"/>
      <c r="B43" s="109" t="s">
        <v>176</v>
      </c>
      <c r="C43" s="223"/>
      <c r="D43" s="241"/>
      <c r="E43" s="223"/>
      <c r="F43" s="241"/>
      <c r="G43" s="223"/>
      <c r="H43" s="233"/>
      <c r="I43" s="223"/>
      <c r="J43" s="223"/>
      <c r="K43" s="223"/>
      <c r="L43" s="223"/>
      <c r="M43" s="223"/>
      <c r="N43" s="223"/>
      <c r="O43" s="223"/>
    </row>
    <row r="44" spans="1:15" s="17" customFormat="1" ht="105" x14ac:dyDescent="0.35">
      <c r="A44" s="223"/>
      <c r="B44" s="111" t="s">
        <v>177</v>
      </c>
      <c r="C44" s="223"/>
      <c r="D44" s="137" t="s">
        <v>143</v>
      </c>
      <c r="E44" s="223"/>
      <c r="F44" s="137" t="s">
        <v>178</v>
      </c>
      <c r="G44" s="223"/>
      <c r="H44" s="235" t="s">
        <v>179</v>
      </c>
      <c r="I44" s="223"/>
      <c r="J44" s="223"/>
      <c r="K44" s="223"/>
      <c r="L44" s="223"/>
      <c r="M44" s="223"/>
      <c r="N44" s="223"/>
      <c r="O44" s="223"/>
    </row>
    <row r="45" spans="1:15" s="17" customFormat="1" ht="45" x14ac:dyDescent="0.35">
      <c r="A45" s="223"/>
      <c r="B45" s="113" t="s">
        <v>180</v>
      </c>
      <c r="C45" s="223"/>
      <c r="D45" s="137" t="s">
        <v>143</v>
      </c>
      <c r="E45" s="223"/>
      <c r="F45" s="137" t="s">
        <v>181</v>
      </c>
      <c r="G45" s="223"/>
      <c r="H45" s="235" t="s">
        <v>182</v>
      </c>
      <c r="I45" s="223"/>
      <c r="J45" s="223"/>
      <c r="K45" s="223"/>
      <c r="L45" s="223"/>
      <c r="M45" s="223"/>
      <c r="N45" s="223"/>
      <c r="O45" s="223"/>
    </row>
    <row r="46" spans="1:15" s="17" customFormat="1" ht="30" x14ac:dyDescent="0.35">
      <c r="A46" s="223"/>
      <c r="B46" s="120" t="s">
        <v>183</v>
      </c>
      <c r="C46" s="223"/>
      <c r="D46" s="194" t="s">
        <v>184</v>
      </c>
      <c r="E46" s="223"/>
      <c r="F46" s="137" t="s">
        <v>185</v>
      </c>
      <c r="G46" s="223"/>
      <c r="H46" s="236"/>
      <c r="I46" s="223"/>
      <c r="J46" s="223"/>
      <c r="K46" s="223"/>
      <c r="L46" s="223"/>
      <c r="M46" s="223"/>
      <c r="N46" s="223"/>
      <c r="O46" s="223"/>
    </row>
    <row r="47" spans="1:15" s="17" customFormat="1" ht="15" x14ac:dyDescent="0.35">
      <c r="A47" s="223"/>
      <c r="B47" s="32"/>
      <c r="C47" s="223"/>
      <c r="D47" s="108"/>
      <c r="E47" s="223"/>
      <c r="F47" s="108"/>
      <c r="G47" s="223"/>
      <c r="H47" s="223"/>
      <c r="I47" s="223"/>
      <c r="J47" s="223"/>
      <c r="K47" s="223"/>
      <c r="L47" s="223"/>
      <c r="M47" s="223"/>
      <c r="N47" s="223"/>
      <c r="O47" s="223"/>
    </row>
    <row r="48" spans="1:15" s="17" customFormat="1" ht="15" x14ac:dyDescent="0.35">
      <c r="A48" s="223"/>
      <c r="B48" s="109" t="s">
        <v>186</v>
      </c>
      <c r="C48" s="223"/>
      <c r="D48" s="241"/>
      <c r="E48" s="223"/>
      <c r="F48" s="241"/>
      <c r="G48" s="223"/>
      <c r="H48" s="233"/>
      <c r="I48" s="223"/>
      <c r="J48" s="223"/>
      <c r="K48" s="223"/>
      <c r="L48" s="223"/>
      <c r="M48" s="223"/>
      <c r="N48" s="223"/>
      <c r="O48" s="223"/>
    </row>
    <row r="49" spans="1:9" s="17" customFormat="1" ht="75" x14ac:dyDescent="0.35">
      <c r="A49" s="223"/>
      <c r="B49" s="121" t="s">
        <v>187</v>
      </c>
      <c r="C49" s="223"/>
      <c r="D49" s="137" t="s">
        <v>143</v>
      </c>
      <c r="E49" s="223"/>
      <c r="F49" s="137" t="s">
        <v>188</v>
      </c>
      <c r="G49" s="223"/>
      <c r="H49" s="235" t="s">
        <v>189</v>
      </c>
      <c r="I49" s="223"/>
    </row>
    <row r="50" spans="1:9" s="17" customFormat="1" ht="45" x14ac:dyDescent="0.35">
      <c r="A50" s="223"/>
      <c r="B50" s="122" t="s">
        <v>0</v>
      </c>
      <c r="C50" s="223"/>
      <c r="D50" s="137" t="s">
        <v>86</v>
      </c>
      <c r="E50" s="223"/>
      <c r="F50" s="137" t="s">
        <v>190</v>
      </c>
      <c r="G50" s="223"/>
      <c r="H50" s="235" t="s">
        <v>191</v>
      </c>
      <c r="I50" s="223"/>
    </row>
    <row r="51" spans="1:9" s="17" customFormat="1" ht="15" x14ac:dyDescent="0.35">
      <c r="A51" s="223"/>
      <c r="B51" s="122"/>
      <c r="C51" s="223"/>
      <c r="D51" s="137" t="s">
        <v>86</v>
      </c>
      <c r="E51" s="223"/>
      <c r="F51" s="193" t="s">
        <v>192</v>
      </c>
      <c r="G51" s="223"/>
      <c r="H51" s="234" t="s">
        <v>193</v>
      </c>
      <c r="I51" s="223"/>
    </row>
    <row r="52" spans="1:9" s="17" customFormat="1" ht="15" x14ac:dyDescent="0.35">
      <c r="A52" s="223"/>
      <c r="B52" s="122"/>
      <c r="C52" s="223"/>
      <c r="D52" s="137" t="s">
        <v>86</v>
      </c>
      <c r="E52" s="223"/>
      <c r="F52" s="193" t="s">
        <v>194</v>
      </c>
      <c r="G52" s="223"/>
      <c r="H52" s="234" t="s">
        <v>195</v>
      </c>
      <c r="I52" s="223"/>
    </row>
    <row r="53" spans="1:9" s="17" customFormat="1" ht="15" x14ac:dyDescent="0.35">
      <c r="A53" s="223"/>
      <c r="B53" s="122"/>
      <c r="C53" s="223"/>
      <c r="D53" s="137" t="s">
        <v>86</v>
      </c>
      <c r="E53" s="223"/>
      <c r="F53" s="193" t="s">
        <v>196</v>
      </c>
      <c r="G53" s="223"/>
      <c r="H53" s="234" t="s">
        <v>197</v>
      </c>
      <c r="I53" s="223"/>
    </row>
    <row r="54" spans="1:9" s="17" customFormat="1" ht="15" x14ac:dyDescent="0.35">
      <c r="A54" s="223"/>
      <c r="B54" s="122"/>
      <c r="C54" s="223"/>
      <c r="D54" s="137" t="s">
        <v>86</v>
      </c>
      <c r="E54" s="223"/>
      <c r="F54" s="193" t="s">
        <v>198</v>
      </c>
      <c r="G54" s="223"/>
      <c r="H54" s="234" t="s">
        <v>199</v>
      </c>
      <c r="I54" s="223"/>
    </row>
    <row r="55" spans="1:9" s="17" customFormat="1" ht="15" x14ac:dyDescent="0.35">
      <c r="A55" s="223"/>
      <c r="B55" s="122"/>
      <c r="C55" s="223"/>
      <c r="D55" s="137" t="s">
        <v>86</v>
      </c>
      <c r="E55" s="223"/>
      <c r="F55" s="193" t="s">
        <v>200</v>
      </c>
      <c r="G55" s="223"/>
      <c r="H55" s="234" t="s">
        <v>201</v>
      </c>
      <c r="I55" s="223"/>
    </row>
    <row r="56" spans="1:9" s="17" customFormat="1" ht="15" x14ac:dyDescent="0.35">
      <c r="A56" s="223"/>
      <c r="B56" s="122"/>
      <c r="C56" s="223"/>
      <c r="D56" s="137" t="s">
        <v>86</v>
      </c>
      <c r="E56" s="223"/>
      <c r="F56" s="193" t="s">
        <v>202</v>
      </c>
      <c r="G56" s="223"/>
      <c r="H56" s="234" t="s">
        <v>203</v>
      </c>
      <c r="I56" s="223"/>
    </row>
    <row r="57" spans="1:9" s="17" customFormat="1" ht="15" x14ac:dyDescent="0.35">
      <c r="A57" s="223"/>
      <c r="B57" s="122"/>
      <c r="C57" s="223"/>
      <c r="D57" s="137" t="s">
        <v>86</v>
      </c>
      <c r="E57" s="223"/>
      <c r="F57" s="193" t="s">
        <v>204</v>
      </c>
      <c r="G57" s="223"/>
      <c r="H57" s="234" t="s">
        <v>205</v>
      </c>
      <c r="I57" s="223"/>
    </row>
    <row r="58" spans="1:9" s="17" customFormat="1" ht="15" x14ac:dyDescent="0.35">
      <c r="A58" s="223"/>
      <c r="B58" s="122"/>
      <c r="C58" s="223"/>
      <c r="D58" s="137" t="s">
        <v>86</v>
      </c>
      <c r="E58" s="223"/>
      <c r="F58" s="193" t="s">
        <v>206</v>
      </c>
      <c r="G58" s="223"/>
      <c r="H58" s="234" t="s">
        <v>207</v>
      </c>
      <c r="I58" s="223"/>
    </row>
    <row r="59" spans="1:9" s="17" customFormat="1" ht="15" x14ac:dyDescent="0.35">
      <c r="A59" s="223"/>
      <c r="B59" s="122"/>
      <c r="C59" s="223"/>
      <c r="D59" s="137" t="s">
        <v>117</v>
      </c>
      <c r="E59" s="223"/>
      <c r="F59" s="137"/>
      <c r="G59" s="223"/>
      <c r="H59" s="234" t="s">
        <v>208</v>
      </c>
      <c r="I59" s="223"/>
    </row>
    <row r="60" spans="1:9" s="17" customFormat="1" ht="15" x14ac:dyDescent="0.35">
      <c r="A60" s="223"/>
      <c r="B60" s="122"/>
      <c r="C60" s="223"/>
      <c r="D60" s="137" t="s">
        <v>86</v>
      </c>
      <c r="E60" s="223"/>
      <c r="F60" s="193" t="s">
        <v>209</v>
      </c>
      <c r="G60" s="223"/>
      <c r="H60" s="234" t="s">
        <v>210</v>
      </c>
      <c r="I60" s="223"/>
    </row>
    <row r="61" spans="1:9" s="17" customFormat="1" ht="15" x14ac:dyDescent="0.35">
      <c r="A61" s="223"/>
      <c r="B61" s="122"/>
      <c r="C61" s="223"/>
      <c r="D61" s="137" t="s">
        <v>86</v>
      </c>
      <c r="E61" s="223"/>
      <c r="F61" s="193" t="s">
        <v>211</v>
      </c>
      <c r="G61" s="223"/>
      <c r="H61" s="234" t="s">
        <v>212</v>
      </c>
      <c r="I61" s="223"/>
    </row>
    <row r="62" spans="1:9" s="17" customFormat="1" ht="15" x14ac:dyDescent="0.35">
      <c r="A62" s="223"/>
      <c r="B62" s="122"/>
      <c r="C62" s="223"/>
      <c r="D62" s="137" t="s">
        <v>86</v>
      </c>
      <c r="E62" s="223"/>
      <c r="F62" s="193" t="s">
        <v>213</v>
      </c>
      <c r="G62" s="223"/>
      <c r="H62" s="234" t="s">
        <v>214</v>
      </c>
      <c r="I62" s="223"/>
    </row>
    <row r="63" spans="1:9" s="17" customFormat="1" ht="15" x14ac:dyDescent="0.35">
      <c r="A63" s="223"/>
      <c r="B63" s="122"/>
      <c r="C63" s="223"/>
      <c r="D63" s="137" t="s">
        <v>86</v>
      </c>
      <c r="E63" s="223"/>
      <c r="F63" s="193" t="s">
        <v>215</v>
      </c>
      <c r="G63" s="223"/>
      <c r="H63" s="234" t="s">
        <v>216</v>
      </c>
      <c r="I63" s="223"/>
    </row>
    <row r="64" spans="1:9" s="17" customFormat="1" ht="15" x14ac:dyDescent="0.35">
      <c r="A64" s="223"/>
      <c r="B64" s="122"/>
      <c r="C64" s="223"/>
      <c r="D64" s="137" t="s">
        <v>86</v>
      </c>
      <c r="E64" s="223"/>
      <c r="F64" s="193" t="s">
        <v>217</v>
      </c>
      <c r="G64" s="223"/>
      <c r="H64" s="234" t="s">
        <v>218</v>
      </c>
      <c r="I64" s="223"/>
    </row>
    <row r="65" spans="1:9" s="17" customFormat="1" ht="15" x14ac:dyDescent="0.35">
      <c r="A65" s="223"/>
      <c r="B65" s="122"/>
      <c r="C65" s="223"/>
      <c r="D65" s="137" t="s">
        <v>86</v>
      </c>
      <c r="E65" s="223"/>
      <c r="F65" s="193" t="s">
        <v>219</v>
      </c>
      <c r="G65" s="223"/>
      <c r="H65" s="234" t="s">
        <v>220</v>
      </c>
      <c r="I65" s="223"/>
    </row>
    <row r="66" spans="1:9" s="17" customFormat="1" ht="15" x14ac:dyDescent="0.35">
      <c r="A66" s="223"/>
      <c r="B66" s="122"/>
      <c r="C66" s="223"/>
      <c r="D66" s="137" t="s">
        <v>86</v>
      </c>
      <c r="E66" s="223"/>
      <c r="F66" s="193" t="s">
        <v>221</v>
      </c>
      <c r="G66" s="223"/>
      <c r="H66" s="234" t="s">
        <v>222</v>
      </c>
      <c r="I66" s="223"/>
    </row>
    <row r="67" spans="1:9" s="17" customFormat="1" ht="30" x14ac:dyDescent="0.35">
      <c r="A67" s="223"/>
      <c r="B67" s="122" t="s">
        <v>1</v>
      </c>
      <c r="C67" s="223"/>
      <c r="D67" s="137" t="s">
        <v>86</v>
      </c>
      <c r="E67" s="223"/>
      <c r="F67" s="137" t="s">
        <v>190</v>
      </c>
      <c r="G67" s="223"/>
      <c r="H67" s="234"/>
      <c r="I67" s="223"/>
    </row>
    <row r="68" spans="1:9" s="17" customFormat="1" ht="15" x14ac:dyDescent="0.35">
      <c r="A68" s="223"/>
      <c r="B68" s="122"/>
      <c r="C68" s="223"/>
      <c r="D68" s="137" t="s">
        <v>86</v>
      </c>
      <c r="E68" s="223"/>
      <c r="F68" s="137" t="s">
        <v>223</v>
      </c>
      <c r="G68" s="223"/>
      <c r="H68" s="234" t="s">
        <v>193</v>
      </c>
      <c r="I68" s="223"/>
    </row>
    <row r="69" spans="1:9" s="17" customFormat="1" ht="15" x14ac:dyDescent="0.35">
      <c r="A69" s="223"/>
      <c r="B69" s="122"/>
      <c r="C69" s="223"/>
      <c r="D69" s="137" t="s">
        <v>86</v>
      </c>
      <c r="E69" s="223"/>
      <c r="F69" s="137" t="s">
        <v>224</v>
      </c>
      <c r="G69" s="223"/>
      <c r="H69" s="234" t="s">
        <v>195</v>
      </c>
      <c r="I69" s="223"/>
    </row>
    <row r="70" spans="1:9" s="17" customFormat="1" ht="30" x14ac:dyDescent="0.35">
      <c r="A70" s="223"/>
      <c r="B70" s="122"/>
      <c r="C70" s="223"/>
      <c r="D70" s="137" t="s">
        <v>86</v>
      </c>
      <c r="E70" s="223"/>
      <c r="F70" s="137" t="s">
        <v>225</v>
      </c>
      <c r="G70" s="223"/>
      <c r="H70" s="234" t="s">
        <v>197</v>
      </c>
      <c r="I70" s="223"/>
    </row>
    <row r="71" spans="1:9" s="17" customFormat="1" ht="30" x14ac:dyDescent="0.35">
      <c r="A71" s="223"/>
      <c r="B71" s="122"/>
      <c r="C71" s="223"/>
      <c r="D71" s="137" t="s">
        <v>86</v>
      </c>
      <c r="E71" s="223"/>
      <c r="F71" s="137" t="s">
        <v>226</v>
      </c>
      <c r="G71" s="223"/>
      <c r="H71" s="234" t="s">
        <v>199</v>
      </c>
      <c r="I71" s="223"/>
    </row>
    <row r="72" spans="1:9" s="17" customFormat="1" ht="45" x14ac:dyDescent="0.35">
      <c r="A72" s="223"/>
      <c r="B72" s="122"/>
      <c r="C72" s="223"/>
      <c r="D72" s="137" t="s">
        <v>86</v>
      </c>
      <c r="E72" s="223"/>
      <c r="F72" s="137" t="s">
        <v>227</v>
      </c>
      <c r="G72" s="223"/>
      <c r="H72" s="234" t="s">
        <v>201</v>
      </c>
      <c r="I72" s="223"/>
    </row>
    <row r="73" spans="1:9" s="17" customFormat="1" ht="15" x14ac:dyDescent="0.35">
      <c r="A73" s="223"/>
      <c r="B73" s="122"/>
      <c r="C73" s="223"/>
      <c r="D73" s="137" t="s">
        <v>86</v>
      </c>
      <c r="E73" s="223"/>
      <c r="F73" s="137" t="s">
        <v>228</v>
      </c>
      <c r="G73" s="223"/>
      <c r="H73" s="234" t="s">
        <v>203</v>
      </c>
      <c r="I73" s="223"/>
    </row>
    <row r="74" spans="1:9" s="17" customFormat="1" ht="90" x14ac:dyDescent="0.35">
      <c r="A74" s="223"/>
      <c r="B74" s="122"/>
      <c r="C74" s="223"/>
      <c r="D74" s="137" t="s">
        <v>86</v>
      </c>
      <c r="E74" s="223"/>
      <c r="F74" s="137" t="s">
        <v>229</v>
      </c>
      <c r="G74" s="223"/>
      <c r="H74" s="234" t="s">
        <v>205</v>
      </c>
      <c r="I74" s="223"/>
    </row>
    <row r="75" spans="1:9" s="17" customFormat="1" ht="15" x14ac:dyDescent="0.35">
      <c r="A75" s="223"/>
      <c r="B75" s="122"/>
      <c r="C75" s="223"/>
      <c r="D75" s="137" t="s">
        <v>117</v>
      </c>
      <c r="E75" s="223"/>
      <c r="F75" s="137"/>
      <c r="G75" s="223"/>
      <c r="H75" s="234" t="s">
        <v>207</v>
      </c>
      <c r="I75" s="223"/>
    </row>
    <row r="76" spans="1:9" s="17" customFormat="1" ht="15" x14ac:dyDescent="0.35">
      <c r="A76" s="223"/>
      <c r="B76" s="122"/>
      <c r="C76" s="223"/>
      <c r="D76" s="137" t="s">
        <v>117</v>
      </c>
      <c r="E76" s="223"/>
      <c r="F76" s="137"/>
      <c r="G76" s="223"/>
      <c r="H76" s="234" t="s">
        <v>208</v>
      </c>
      <c r="I76" s="223"/>
    </row>
    <row r="77" spans="1:9" s="17" customFormat="1" ht="15" x14ac:dyDescent="0.35">
      <c r="A77" s="223"/>
      <c r="B77" s="122"/>
      <c r="C77" s="223"/>
      <c r="D77" s="137" t="s">
        <v>86</v>
      </c>
      <c r="E77" s="223"/>
      <c r="F77" s="137" t="s">
        <v>230</v>
      </c>
      <c r="G77" s="223"/>
      <c r="H77" s="234" t="s">
        <v>210</v>
      </c>
      <c r="I77" s="223"/>
    </row>
    <row r="78" spans="1:9" s="17" customFormat="1" ht="15" x14ac:dyDescent="0.35">
      <c r="A78" s="223"/>
      <c r="B78" s="122"/>
      <c r="C78" s="223"/>
      <c r="D78" s="137" t="s">
        <v>117</v>
      </c>
      <c r="E78" s="223"/>
      <c r="F78" s="137"/>
      <c r="G78" s="223"/>
      <c r="H78" s="234" t="s">
        <v>212</v>
      </c>
      <c r="I78" s="223"/>
    </row>
    <row r="79" spans="1:9" s="17" customFormat="1" ht="15" x14ac:dyDescent="0.35">
      <c r="A79" s="223"/>
      <c r="B79" s="122"/>
      <c r="C79" s="223"/>
      <c r="D79" s="137" t="s">
        <v>86</v>
      </c>
      <c r="E79" s="223"/>
      <c r="F79" s="137" t="s">
        <v>231</v>
      </c>
      <c r="G79" s="223"/>
      <c r="H79" s="234" t="s">
        <v>214</v>
      </c>
      <c r="I79" s="223"/>
    </row>
    <row r="80" spans="1:9" s="17" customFormat="1" ht="15" x14ac:dyDescent="0.35">
      <c r="A80" s="223"/>
      <c r="B80" s="122"/>
      <c r="C80" s="223"/>
      <c r="D80" s="137" t="s">
        <v>86</v>
      </c>
      <c r="E80" s="223"/>
      <c r="F80" s="137" t="s">
        <v>232</v>
      </c>
      <c r="G80" s="223"/>
      <c r="H80" s="234" t="s">
        <v>216</v>
      </c>
      <c r="I80" s="223"/>
    </row>
    <row r="81" spans="1:9" s="17" customFormat="1" ht="15" x14ac:dyDescent="0.35">
      <c r="A81" s="223"/>
      <c r="B81" s="122"/>
      <c r="C81" s="223"/>
      <c r="D81" s="137" t="s">
        <v>86</v>
      </c>
      <c r="E81" s="223"/>
      <c r="F81" s="137" t="s">
        <v>233</v>
      </c>
      <c r="G81" s="223"/>
      <c r="H81" s="234" t="s">
        <v>218</v>
      </c>
      <c r="I81" s="223"/>
    </row>
    <row r="82" spans="1:9" s="17" customFormat="1" ht="15" x14ac:dyDescent="0.35">
      <c r="A82" s="223"/>
      <c r="B82" s="122"/>
      <c r="C82" s="223"/>
      <c r="D82" s="137" t="s">
        <v>117</v>
      </c>
      <c r="E82" s="223"/>
      <c r="F82" s="137"/>
      <c r="G82" s="223"/>
      <c r="H82" s="234" t="s">
        <v>220</v>
      </c>
      <c r="I82" s="223"/>
    </row>
    <row r="83" spans="1:9" s="17" customFormat="1" ht="71" customHeight="1" x14ac:dyDescent="0.35">
      <c r="A83" s="223"/>
      <c r="B83" s="123"/>
      <c r="C83" s="223"/>
      <c r="D83" s="138" t="s">
        <v>117</v>
      </c>
      <c r="E83" s="223"/>
      <c r="F83" s="137"/>
      <c r="G83" s="223"/>
      <c r="H83" s="240" t="s">
        <v>222</v>
      </c>
      <c r="I83" s="223"/>
    </row>
    <row r="84" spans="1:9" s="17" customFormat="1" ht="15" x14ac:dyDescent="0.35">
      <c r="A84" s="223"/>
      <c r="B84" s="32"/>
      <c r="C84" s="223"/>
      <c r="D84" s="108"/>
      <c r="E84" s="223"/>
      <c r="F84" s="108"/>
      <c r="G84" s="223"/>
      <c r="H84" s="223"/>
      <c r="I84" s="223"/>
    </row>
    <row r="85" spans="1:9" s="17" customFormat="1" ht="15" x14ac:dyDescent="0.35">
      <c r="A85" s="223"/>
      <c r="B85" s="109" t="s">
        <v>234</v>
      </c>
      <c r="C85" s="223"/>
      <c r="D85" s="241"/>
      <c r="E85" s="223"/>
      <c r="F85" s="241"/>
      <c r="G85" s="223"/>
      <c r="H85" s="233"/>
      <c r="I85" s="223"/>
    </row>
    <row r="86" spans="1:9" s="17" customFormat="1" ht="30" x14ac:dyDescent="0.35">
      <c r="A86" s="223"/>
      <c r="B86" s="124" t="s">
        <v>235</v>
      </c>
      <c r="C86" s="223"/>
      <c r="D86" s="137" t="s">
        <v>86</v>
      </c>
      <c r="E86" s="223"/>
      <c r="F86" s="138" t="s">
        <v>236</v>
      </c>
      <c r="G86" s="223"/>
      <c r="H86" s="240"/>
      <c r="I86" s="223"/>
    </row>
    <row r="87" spans="1:9" s="17" customFormat="1" ht="15" x14ac:dyDescent="0.35">
      <c r="A87" s="223"/>
      <c r="B87" s="32"/>
      <c r="C87" s="223"/>
      <c r="D87" s="108"/>
      <c r="E87" s="223"/>
      <c r="F87" s="108"/>
      <c r="G87" s="223"/>
      <c r="H87" s="223"/>
      <c r="I87" s="223"/>
    </row>
    <row r="88" spans="1:9" s="17" customFormat="1" ht="15" x14ac:dyDescent="0.35">
      <c r="A88" s="223"/>
      <c r="B88" s="109" t="s">
        <v>237</v>
      </c>
      <c r="C88" s="223"/>
      <c r="D88" s="241"/>
      <c r="E88" s="223"/>
      <c r="F88" s="241"/>
      <c r="G88" s="223"/>
      <c r="H88" s="233"/>
      <c r="I88" s="223"/>
    </row>
    <row r="89" spans="1:9" s="17" customFormat="1" ht="15" x14ac:dyDescent="0.35">
      <c r="A89" s="223"/>
      <c r="B89" s="184" t="s">
        <v>238</v>
      </c>
      <c r="C89" s="223"/>
      <c r="D89" s="242"/>
      <c r="E89" s="223"/>
      <c r="F89" s="242"/>
      <c r="G89" s="223"/>
      <c r="H89" s="234"/>
      <c r="I89" s="223"/>
    </row>
    <row r="90" spans="1:9" s="17" customFormat="1" ht="105" x14ac:dyDescent="0.35">
      <c r="A90" s="223"/>
      <c r="B90" s="121" t="s">
        <v>239</v>
      </c>
      <c r="C90" s="223"/>
      <c r="D90" s="137" t="s">
        <v>86</v>
      </c>
      <c r="E90" s="223"/>
      <c r="F90" s="137" t="s">
        <v>240</v>
      </c>
      <c r="G90" s="223"/>
      <c r="H90" s="235" t="s">
        <v>241</v>
      </c>
      <c r="I90" s="223"/>
    </row>
    <row r="91" spans="1:9" s="17" customFormat="1" ht="60" x14ac:dyDescent="0.35">
      <c r="A91" s="223"/>
      <c r="B91" s="121" t="s">
        <v>242</v>
      </c>
      <c r="C91" s="223"/>
      <c r="D91" s="137" t="s">
        <v>86</v>
      </c>
      <c r="E91" s="223"/>
      <c r="F91" s="137" t="s">
        <v>243</v>
      </c>
      <c r="G91" s="223"/>
      <c r="H91" s="235" t="s">
        <v>244</v>
      </c>
      <c r="I91" s="223"/>
    </row>
    <row r="92" spans="1:9" s="17" customFormat="1" ht="45" x14ac:dyDescent="0.35">
      <c r="A92" s="223"/>
      <c r="B92" s="139" t="s">
        <v>2</v>
      </c>
      <c r="C92" s="223"/>
      <c r="D92" s="195">
        <v>1890442.89</v>
      </c>
      <c r="E92" s="223"/>
      <c r="F92" s="137" t="s">
        <v>268</v>
      </c>
      <c r="G92" s="223"/>
      <c r="H92" s="235" t="s">
        <v>2654</v>
      </c>
      <c r="I92" s="223"/>
    </row>
    <row r="93" spans="1:9" s="17" customFormat="1" ht="30" x14ac:dyDescent="0.35">
      <c r="A93" s="223"/>
      <c r="B93" s="122" t="str">
        <f>LEFT(B92,SEARCH(",",B92))&amp;" value"</f>
        <v>Crude oil (2709), value</v>
      </c>
      <c r="C93" s="223"/>
      <c r="D93" s="195">
        <v>31351470000</v>
      </c>
      <c r="E93" s="223"/>
      <c r="F93" s="137" t="s">
        <v>100</v>
      </c>
      <c r="G93" s="223"/>
      <c r="H93" s="235" t="s">
        <v>246</v>
      </c>
      <c r="I93" s="223"/>
    </row>
    <row r="94" spans="1:9" s="17" customFormat="1" ht="15" x14ac:dyDescent="0.35">
      <c r="A94" s="223"/>
      <c r="B94" s="139" t="s">
        <v>3</v>
      </c>
      <c r="C94" s="223"/>
      <c r="D94" s="195">
        <v>20949000</v>
      </c>
      <c r="E94" s="223"/>
      <c r="F94" s="137" t="s">
        <v>247</v>
      </c>
      <c r="G94" s="223"/>
      <c r="H94" s="235" t="s">
        <v>248</v>
      </c>
      <c r="I94" s="223"/>
    </row>
    <row r="95" spans="1:9" s="17" customFormat="1" ht="30" x14ac:dyDescent="0.35">
      <c r="A95" s="223"/>
      <c r="B95" s="122" t="str">
        <f>LEFT(B94,SEARCH(",",B94))&amp;" value"</f>
        <v>Natural gas (2711), value</v>
      </c>
      <c r="C95" s="223"/>
      <c r="D95" s="195">
        <v>175034130000</v>
      </c>
      <c r="E95" s="223"/>
      <c r="F95" s="137" t="s">
        <v>100</v>
      </c>
      <c r="G95" s="223"/>
      <c r="H95" s="235" t="s">
        <v>246</v>
      </c>
      <c r="I95" s="223"/>
    </row>
    <row r="96" spans="1:9" s="17" customFormat="1" ht="15" x14ac:dyDescent="0.35">
      <c r="A96" s="223"/>
      <c r="B96" s="139" t="s">
        <v>249</v>
      </c>
      <c r="C96" s="223"/>
      <c r="D96" s="195">
        <v>152650000</v>
      </c>
      <c r="E96" s="223"/>
      <c r="F96" s="137" t="s">
        <v>245</v>
      </c>
      <c r="G96" s="223"/>
      <c r="H96" s="235" t="s">
        <v>248</v>
      </c>
      <c r="I96" s="223"/>
    </row>
    <row r="97" spans="1:9" s="17" customFormat="1" ht="30" x14ac:dyDescent="0.35">
      <c r="A97" s="223"/>
      <c r="B97" s="122" t="str">
        <f>LEFT(B96,SEARCH(",",B96))&amp;" value"</f>
        <v>Iron (2601), value</v>
      </c>
      <c r="C97" s="223"/>
      <c r="D97" s="195">
        <v>128674910000</v>
      </c>
      <c r="E97" s="223"/>
      <c r="F97" s="137" t="s">
        <v>100</v>
      </c>
      <c r="G97" s="223"/>
      <c r="H97" s="235" t="s">
        <v>250</v>
      </c>
      <c r="I97" s="223"/>
    </row>
    <row r="98" spans="1:9" s="17" customFormat="1" ht="15" x14ac:dyDescent="0.35">
      <c r="A98" s="223"/>
      <c r="B98" s="139" t="s">
        <v>251</v>
      </c>
      <c r="C98" s="223"/>
      <c r="D98" s="195">
        <v>467000</v>
      </c>
      <c r="E98" s="223"/>
      <c r="F98" s="137" t="s">
        <v>245</v>
      </c>
      <c r="G98" s="223"/>
      <c r="H98" s="235" t="s">
        <v>252</v>
      </c>
      <c r="I98" s="223"/>
    </row>
    <row r="99" spans="1:9" s="17" customFormat="1" ht="75" x14ac:dyDescent="0.35">
      <c r="A99" s="223"/>
      <c r="B99" s="122" t="s">
        <v>253</v>
      </c>
      <c r="C99" s="223"/>
      <c r="D99" s="195">
        <f>(187.85 +1465.31)*1000000</f>
        <v>1653159999.9999998</v>
      </c>
      <c r="E99" s="223"/>
      <c r="F99" s="137" t="s">
        <v>100</v>
      </c>
      <c r="G99" s="223"/>
      <c r="H99" s="235" t="s">
        <v>254</v>
      </c>
      <c r="I99" s="223"/>
    </row>
    <row r="100" spans="1:9" s="17" customFormat="1" ht="15" x14ac:dyDescent="0.35">
      <c r="A100" s="223"/>
      <c r="B100" s="139" t="s">
        <v>255</v>
      </c>
      <c r="C100" s="223"/>
      <c r="D100" s="195">
        <v>33286410</v>
      </c>
      <c r="E100" s="223"/>
      <c r="F100" s="137" t="s">
        <v>245</v>
      </c>
      <c r="G100" s="223"/>
      <c r="H100" s="235" t="s">
        <v>256</v>
      </c>
      <c r="I100" s="223"/>
    </row>
    <row r="101" spans="1:9" s="17" customFormat="1" ht="30" x14ac:dyDescent="0.35">
      <c r="A101" s="223"/>
      <c r="B101" s="122" t="str">
        <f>LEFT(B100,SEARCH(",",B100))&amp;" value"</f>
        <v>Coal (2701), value</v>
      </c>
      <c r="C101" s="223"/>
      <c r="D101" s="195">
        <f>113.97*1000000000</f>
        <v>113970000000</v>
      </c>
      <c r="E101" s="223"/>
      <c r="F101" s="137" t="s">
        <v>100</v>
      </c>
      <c r="G101" s="223"/>
      <c r="H101" s="235" t="s">
        <v>257</v>
      </c>
      <c r="I101" s="223"/>
    </row>
    <row r="102" spans="1:9" s="17" customFormat="1" ht="15" x14ac:dyDescent="0.35">
      <c r="A102" s="223"/>
      <c r="B102" s="139" t="s">
        <v>258</v>
      </c>
      <c r="C102" s="223"/>
      <c r="D102" s="195">
        <v>3772290</v>
      </c>
      <c r="E102" s="223"/>
      <c r="F102" s="137" t="s">
        <v>245</v>
      </c>
      <c r="G102" s="223"/>
      <c r="H102" s="235" t="s">
        <v>259</v>
      </c>
      <c r="I102" s="223"/>
    </row>
    <row r="103" spans="1:9" s="17" customFormat="1" ht="75" x14ac:dyDescent="0.35">
      <c r="A103" s="223"/>
      <c r="B103" s="122" t="str">
        <f>LEFT(B102,SEARCH(",",B102))&amp;" value"</f>
        <v>Manganese (2602), value</v>
      </c>
      <c r="C103" s="223"/>
      <c r="D103" s="195">
        <f>(3929.21+154.95)*1000000</f>
        <v>4084160000</v>
      </c>
      <c r="E103" s="223"/>
      <c r="F103" s="137" t="s">
        <v>100</v>
      </c>
      <c r="G103" s="223"/>
      <c r="H103" s="235" t="s">
        <v>260</v>
      </c>
      <c r="I103" s="223"/>
    </row>
    <row r="104" spans="1:9" s="17" customFormat="1" ht="30" x14ac:dyDescent="0.35">
      <c r="A104" s="223"/>
      <c r="B104" s="139" t="s">
        <v>4</v>
      </c>
      <c r="C104" s="223"/>
      <c r="D104" s="195">
        <v>6811850</v>
      </c>
      <c r="E104" s="223"/>
      <c r="F104" s="137" t="s">
        <v>245</v>
      </c>
      <c r="G104" s="223"/>
      <c r="H104" s="235" t="s">
        <v>261</v>
      </c>
      <c r="I104" s="223"/>
    </row>
    <row r="105" spans="1:9" s="17" customFormat="1" ht="90" x14ac:dyDescent="0.35">
      <c r="A105" s="223"/>
      <c r="B105" s="122" t="str">
        <f>LEFT(B104,SEARCH(",",B104))&amp;" value"</f>
        <v>Other clays (2508), value</v>
      </c>
      <c r="C105" s="223"/>
      <c r="D105" s="195" t="s">
        <v>117</v>
      </c>
      <c r="E105" s="223"/>
      <c r="F105" s="137" t="s">
        <v>100</v>
      </c>
      <c r="G105" s="223"/>
      <c r="H105" s="235" t="s">
        <v>262</v>
      </c>
      <c r="I105" s="223"/>
    </row>
    <row r="106" spans="1:9" s="17" customFormat="1" ht="30" x14ac:dyDescent="0.35">
      <c r="A106" s="223"/>
      <c r="B106" s="139" t="s">
        <v>4</v>
      </c>
      <c r="C106" s="223"/>
      <c r="D106" s="195">
        <v>197540</v>
      </c>
      <c r="E106" s="223"/>
      <c r="F106" s="137" t="s">
        <v>245</v>
      </c>
      <c r="G106" s="223"/>
      <c r="H106" s="235" t="s">
        <v>263</v>
      </c>
      <c r="I106" s="223"/>
    </row>
    <row r="107" spans="1:9" s="17" customFormat="1" ht="90" x14ac:dyDescent="0.35">
      <c r="A107" s="223"/>
      <c r="B107" s="122" t="str">
        <f>LEFT(B106,SEARCH(",",B106))&amp;" value"</f>
        <v>Other clays (2508), value</v>
      </c>
      <c r="C107" s="223"/>
      <c r="D107" s="195" t="s">
        <v>117</v>
      </c>
      <c r="E107" s="223"/>
      <c r="F107" s="137" t="s">
        <v>100</v>
      </c>
      <c r="G107" s="223"/>
      <c r="H107" s="235" t="s">
        <v>264</v>
      </c>
      <c r="I107" s="223"/>
    </row>
    <row r="108" spans="1:9" s="17" customFormat="1" ht="30" x14ac:dyDescent="0.35">
      <c r="A108" s="223"/>
      <c r="B108" s="139" t="s">
        <v>5</v>
      </c>
      <c r="C108" s="223"/>
      <c r="D108" s="195">
        <v>995250</v>
      </c>
      <c r="E108" s="223"/>
      <c r="F108" s="137" t="s">
        <v>245</v>
      </c>
      <c r="G108" s="223"/>
      <c r="H108" s="235" t="s">
        <v>265</v>
      </c>
      <c r="I108" s="223"/>
    </row>
    <row r="109" spans="1:9" s="17" customFormat="1" ht="75" x14ac:dyDescent="0.35">
      <c r="A109" s="223"/>
      <c r="B109" s="123" t="str">
        <f>LEFT(B108,SEARCH(",",B108))&amp;" value"</f>
        <v>Quartz (2506), value</v>
      </c>
      <c r="C109" s="223"/>
      <c r="D109" s="195" t="s">
        <v>117</v>
      </c>
      <c r="E109" s="223"/>
      <c r="F109" s="137" t="s">
        <v>100</v>
      </c>
      <c r="G109" s="223"/>
      <c r="H109" s="235" t="s">
        <v>266</v>
      </c>
      <c r="I109" s="223"/>
    </row>
    <row r="110" spans="1:9" s="17" customFormat="1" ht="30" x14ac:dyDescent="0.35">
      <c r="A110" s="223"/>
      <c r="B110" s="139" t="s">
        <v>267</v>
      </c>
      <c r="C110" s="223"/>
      <c r="D110" s="195">
        <v>27558070</v>
      </c>
      <c r="E110" s="223"/>
      <c r="F110" s="137" t="s">
        <v>268</v>
      </c>
      <c r="G110" s="223"/>
      <c r="H110" s="235" t="s">
        <v>269</v>
      </c>
      <c r="I110" s="223"/>
    </row>
    <row r="111" spans="1:9" s="17" customFormat="1" ht="75" x14ac:dyDescent="0.35">
      <c r="A111" s="223"/>
      <c r="B111" s="123" t="str">
        <f>LEFT(B110,SEARCH(",",B110))&amp;" value"</f>
        <v>Building stone (6802), value</v>
      </c>
      <c r="C111" s="223"/>
      <c r="D111" s="195" t="s">
        <v>117</v>
      </c>
      <c r="E111" s="223"/>
      <c r="F111" s="138" t="s">
        <v>100</v>
      </c>
      <c r="G111" s="223"/>
      <c r="H111" s="236" t="s">
        <v>270</v>
      </c>
      <c r="I111" s="223"/>
    </row>
    <row r="112" spans="1:9" s="17" customFormat="1" ht="15" x14ac:dyDescent="0.35">
      <c r="A112" s="223"/>
      <c r="B112" s="32"/>
      <c r="C112" s="223"/>
      <c r="D112" s="108"/>
      <c r="E112" s="223"/>
      <c r="F112" s="108"/>
      <c r="G112" s="223"/>
      <c r="H112" s="223"/>
      <c r="I112" s="223"/>
    </row>
    <row r="113" spans="1:16" s="17" customFormat="1" ht="15" x14ac:dyDescent="0.35">
      <c r="A113" s="223"/>
      <c r="B113" s="109" t="s">
        <v>271</v>
      </c>
      <c r="C113" s="223"/>
      <c r="D113" s="241"/>
      <c r="E113" s="223"/>
      <c r="F113" s="241"/>
      <c r="G113" s="223"/>
      <c r="H113" s="233"/>
      <c r="I113" s="223"/>
      <c r="J113" s="223"/>
      <c r="K113" s="223"/>
      <c r="L113" s="223"/>
      <c r="M113" s="223"/>
      <c r="N113" s="223"/>
      <c r="O113" s="223"/>
      <c r="P113" s="223"/>
    </row>
    <row r="114" spans="1:16" s="17" customFormat="1" ht="15" x14ac:dyDescent="0.35">
      <c r="A114" s="223"/>
      <c r="B114" s="121" t="s">
        <v>272</v>
      </c>
      <c r="C114" s="223"/>
      <c r="D114" s="137" t="s">
        <v>143</v>
      </c>
      <c r="E114" s="223"/>
      <c r="F114" s="193" t="s">
        <v>273</v>
      </c>
      <c r="G114" s="223"/>
      <c r="H114" s="234" t="s">
        <v>274</v>
      </c>
      <c r="I114" s="223"/>
      <c r="J114" s="223"/>
      <c r="K114" s="223"/>
      <c r="L114" s="223"/>
      <c r="M114" s="223"/>
      <c r="N114" s="223"/>
      <c r="O114" s="223"/>
      <c r="P114" s="223"/>
    </row>
    <row r="115" spans="1:16" s="17" customFormat="1" ht="15" x14ac:dyDescent="0.35">
      <c r="A115" s="223"/>
      <c r="B115" s="121" t="s">
        <v>275</v>
      </c>
      <c r="C115" s="223"/>
      <c r="D115" s="137" t="s">
        <v>143</v>
      </c>
      <c r="E115" s="223"/>
      <c r="F115" s="193" t="s">
        <v>273</v>
      </c>
      <c r="G115" s="223"/>
      <c r="H115" s="234" t="s">
        <v>274</v>
      </c>
      <c r="I115" s="223"/>
      <c r="J115" s="223"/>
      <c r="K115" s="223"/>
      <c r="L115" s="223"/>
      <c r="M115" s="223"/>
      <c r="N115" s="223"/>
      <c r="O115" s="223"/>
      <c r="P115" s="223"/>
    </row>
    <row r="116" spans="1:16" s="17" customFormat="1" ht="15" x14ac:dyDescent="0.35">
      <c r="A116" s="223"/>
      <c r="B116" s="139" t="s">
        <v>2</v>
      </c>
      <c r="C116" s="223"/>
      <c r="D116" s="137">
        <v>0</v>
      </c>
      <c r="E116" s="223"/>
      <c r="F116" s="137" t="s">
        <v>245</v>
      </c>
      <c r="G116" s="223"/>
      <c r="H116" s="234" t="s">
        <v>2642</v>
      </c>
      <c r="I116" s="223"/>
      <c r="J116" s="223"/>
      <c r="K116" s="223"/>
      <c r="L116" s="223"/>
      <c r="M116" s="223"/>
      <c r="N116" s="223"/>
      <c r="O116" s="223"/>
      <c r="P116" s="223"/>
    </row>
    <row r="117" spans="1:16" s="17" customFormat="1" ht="15" x14ac:dyDescent="0.35">
      <c r="A117" s="223"/>
      <c r="B117" s="122" t="str">
        <f>LEFT(B116,SEARCH(",",B116))&amp;" value"</f>
        <v>Crude oil (2709), value</v>
      </c>
      <c r="C117" s="223"/>
      <c r="D117" s="137">
        <v>0</v>
      </c>
      <c r="E117" s="223"/>
      <c r="F117" s="137" t="s">
        <v>276</v>
      </c>
      <c r="G117" s="223"/>
      <c r="H117" s="234" t="s">
        <v>2642</v>
      </c>
      <c r="I117" s="223"/>
      <c r="J117" s="223"/>
      <c r="K117" s="223"/>
      <c r="L117" s="223"/>
      <c r="M117" s="223"/>
      <c r="N117" s="223"/>
      <c r="O117" s="223"/>
      <c r="P117" s="223"/>
    </row>
    <row r="118" spans="1:16" s="17" customFormat="1" ht="15" x14ac:dyDescent="0.35">
      <c r="A118" s="223"/>
      <c r="B118" s="139" t="s">
        <v>3</v>
      </c>
      <c r="C118" s="223"/>
      <c r="D118" s="137">
        <v>0</v>
      </c>
      <c r="E118" s="223"/>
      <c r="F118" s="137" t="s">
        <v>268</v>
      </c>
      <c r="G118" s="223"/>
      <c r="H118" s="234" t="s">
        <v>2643</v>
      </c>
      <c r="I118" s="223"/>
      <c r="J118" s="223"/>
      <c r="K118" s="223"/>
      <c r="L118" s="223"/>
      <c r="M118" s="223"/>
      <c r="N118" s="223"/>
      <c r="O118" s="223"/>
      <c r="P118" s="223"/>
    </row>
    <row r="119" spans="1:16" s="17" customFormat="1" ht="15" x14ac:dyDescent="0.35">
      <c r="A119" s="223"/>
      <c r="B119" s="122" t="str">
        <f>LEFT(B118,SEARCH(",",B118))&amp;" value"</f>
        <v>Natural gas (2711), value</v>
      </c>
      <c r="C119" s="223"/>
      <c r="D119" s="137">
        <v>0</v>
      </c>
      <c r="E119" s="223"/>
      <c r="F119" s="137" t="s">
        <v>276</v>
      </c>
      <c r="G119" s="223"/>
      <c r="H119" s="234" t="s">
        <v>2643</v>
      </c>
      <c r="I119" s="223"/>
      <c r="J119" s="223"/>
      <c r="K119" s="223"/>
      <c r="L119" s="223"/>
      <c r="M119" s="223"/>
      <c r="N119" s="223"/>
      <c r="O119" s="223"/>
      <c r="P119" s="223"/>
    </row>
    <row r="120" spans="1:16" s="17" customFormat="1" ht="15" x14ac:dyDescent="0.35">
      <c r="A120" s="223"/>
      <c r="B120" s="139" t="s">
        <v>249</v>
      </c>
      <c r="C120" s="223"/>
      <c r="D120" s="195">
        <v>36905312.859889999</v>
      </c>
      <c r="E120" s="223"/>
      <c r="F120" s="137" t="s">
        <v>245</v>
      </c>
      <c r="G120" s="223"/>
      <c r="H120" s="234" t="s">
        <v>277</v>
      </c>
      <c r="I120" s="223"/>
      <c r="J120" s="223"/>
      <c r="K120" s="223"/>
      <c r="L120" s="223"/>
      <c r="M120" s="223"/>
      <c r="N120" s="223"/>
      <c r="O120" s="223"/>
      <c r="P120" s="223"/>
    </row>
    <row r="121" spans="1:16" s="17" customFormat="1" ht="15" x14ac:dyDescent="0.35">
      <c r="A121" s="223"/>
      <c r="B121" s="122" t="str">
        <f>LEFT(B120,SEARCH(",",B120))&amp;" value"</f>
        <v>Iron (2601), value</v>
      </c>
      <c r="C121" s="223"/>
      <c r="D121" s="195">
        <v>2869023556</v>
      </c>
      <c r="E121" s="223"/>
      <c r="F121" s="137" t="s">
        <v>276</v>
      </c>
      <c r="G121" s="223"/>
      <c r="H121" s="234" t="s">
        <v>277</v>
      </c>
      <c r="I121" s="223"/>
      <c r="J121" s="223"/>
      <c r="K121" s="223"/>
      <c r="L121" s="223"/>
      <c r="M121" s="223"/>
      <c r="N121" s="223"/>
      <c r="O121" s="223"/>
      <c r="P121" s="223"/>
    </row>
    <row r="122" spans="1:16" s="17" customFormat="1" ht="15" x14ac:dyDescent="0.35">
      <c r="A122" s="223"/>
      <c r="B122" s="139" t="s">
        <v>251</v>
      </c>
      <c r="C122" s="223"/>
      <c r="D122" s="195">
        <v>599493.56499999994</v>
      </c>
      <c r="E122" s="223"/>
      <c r="F122" s="137" t="s">
        <v>245</v>
      </c>
      <c r="G122" s="223"/>
      <c r="H122" s="234"/>
      <c r="I122" s="223"/>
      <c r="J122" s="223"/>
      <c r="K122" s="223"/>
      <c r="L122" s="223"/>
      <c r="M122" s="223"/>
      <c r="N122" s="223"/>
      <c r="O122" s="223"/>
      <c r="P122" s="223"/>
    </row>
    <row r="123" spans="1:16" s="17" customFormat="1" ht="15" x14ac:dyDescent="0.35">
      <c r="A123" s="223"/>
      <c r="B123" s="122" t="s">
        <v>253</v>
      </c>
      <c r="C123" s="223"/>
      <c r="D123" s="195">
        <v>125723525.7</v>
      </c>
      <c r="E123" s="223"/>
      <c r="F123" s="137" t="s">
        <v>276</v>
      </c>
      <c r="G123" s="223"/>
      <c r="H123" s="234"/>
      <c r="I123" s="223"/>
      <c r="J123" s="223"/>
      <c r="K123" s="223"/>
      <c r="L123" s="223"/>
      <c r="M123" s="223"/>
      <c r="N123" s="223"/>
      <c r="O123" s="223"/>
      <c r="P123" s="223"/>
    </row>
    <row r="124" spans="1:16" s="17" customFormat="1" ht="15" x14ac:dyDescent="0.35">
      <c r="A124" s="223"/>
      <c r="B124" s="139" t="s">
        <v>255</v>
      </c>
      <c r="C124" s="223"/>
      <c r="D124" s="195">
        <v>63798.493000000002</v>
      </c>
      <c r="E124" s="223"/>
      <c r="F124" s="137" t="s">
        <v>245</v>
      </c>
      <c r="G124" s="223"/>
      <c r="H124" s="234"/>
      <c r="I124" s="223"/>
      <c r="J124" s="223"/>
      <c r="K124" s="223"/>
      <c r="L124" s="223"/>
      <c r="M124" s="223"/>
      <c r="N124" s="223"/>
      <c r="O124" s="223"/>
      <c r="P124" s="223"/>
    </row>
    <row r="125" spans="1:16" s="17" customFormat="1" ht="15" x14ac:dyDescent="0.35">
      <c r="A125" s="223"/>
      <c r="B125" s="122" t="str">
        <f>LEFT(B124,SEARCH(",",B124))&amp;" value"</f>
        <v>Coal (2701), value</v>
      </c>
      <c r="C125" s="223"/>
      <c r="D125" s="195">
        <v>8649198.7899999991</v>
      </c>
      <c r="E125" s="223"/>
      <c r="F125" s="137" t="s">
        <v>276</v>
      </c>
      <c r="G125" s="223"/>
      <c r="H125" s="234"/>
      <c r="I125" s="223"/>
      <c r="J125" s="223"/>
      <c r="K125" s="223"/>
      <c r="L125" s="223"/>
      <c r="M125" s="223"/>
      <c r="N125" s="223"/>
      <c r="O125" s="223"/>
      <c r="P125" s="223"/>
    </row>
    <row r="126" spans="1:16" s="17" customFormat="1" ht="15" x14ac:dyDescent="0.35">
      <c r="A126" s="223"/>
      <c r="B126" s="139" t="s">
        <v>258</v>
      </c>
      <c r="C126" s="223"/>
      <c r="D126" s="195">
        <v>59597.106</v>
      </c>
      <c r="E126" s="223"/>
      <c r="F126" s="137" t="s">
        <v>245</v>
      </c>
      <c r="G126" s="223"/>
      <c r="H126" s="234"/>
      <c r="I126" s="223"/>
      <c r="J126" s="223"/>
      <c r="K126" s="223"/>
      <c r="L126" s="223"/>
      <c r="M126" s="223"/>
      <c r="N126" s="223"/>
      <c r="O126" s="223"/>
      <c r="P126" s="223"/>
    </row>
    <row r="127" spans="1:16" s="17" customFormat="1" ht="15" x14ac:dyDescent="0.35">
      <c r="A127" s="223"/>
      <c r="B127" s="122" t="str">
        <f>LEFT(B126,SEARCH(",",B126))&amp;" value"</f>
        <v>Manganese (2602), value</v>
      </c>
      <c r="C127" s="223"/>
      <c r="D127" s="195">
        <v>3828887.01</v>
      </c>
      <c r="E127" s="223"/>
      <c r="F127" s="137" t="s">
        <v>276</v>
      </c>
      <c r="G127" s="223"/>
      <c r="H127" s="234"/>
      <c r="I127" s="223"/>
      <c r="J127" s="223"/>
      <c r="K127" s="223"/>
      <c r="L127" s="223"/>
      <c r="M127" s="223"/>
      <c r="N127" s="223"/>
      <c r="O127" s="223"/>
      <c r="P127" s="223"/>
    </row>
    <row r="128" spans="1:16" s="17" customFormat="1" ht="15" x14ac:dyDescent="0.35">
      <c r="A128" s="223"/>
      <c r="B128" s="139" t="s">
        <v>4</v>
      </c>
      <c r="C128" s="223"/>
      <c r="D128" s="195">
        <v>5533658.9782999996</v>
      </c>
      <c r="E128" s="223"/>
      <c r="F128" s="137" t="s">
        <v>245</v>
      </c>
      <c r="G128" s="223"/>
      <c r="H128" s="234" t="s">
        <v>278</v>
      </c>
      <c r="I128" s="223"/>
      <c r="J128" s="223"/>
      <c r="K128" s="223"/>
      <c r="L128" s="223"/>
      <c r="M128" s="223"/>
      <c r="N128" s="223"/>
      <c r="O128" s="223"/>
      <c r="P128" s="223"/>
    </row>
    <row r="129" spans="1:16" s="17" customFormat="1" ht="15" x14ac:dyDescent="0.35">
      <c r="A129" s="223"/>
      <c r="B129" s="122" t="str">
        <f>LEFT(B128,SEARCH(",",B128))&amp;" value"</f>
        <v>Other clays (2508), value</v>
      </c>
      <c r="C129" s="223"/>
      <c r="D129" s="195">
        <v>237070161.47999999</v>
      </c>
      <c r="E129" s="223"/>
      <c r="F129" s="137" t="s">
        <v>276</v>
      </c>
      <c r="G129" s="223"/>
      <c r="H129" s="234" t="s">
        <v>278</v>
      </c>
      <c r="I129" s="223"/>
      <c r="J129" s="223"/>
      <c r="K129" s="223"/>
      <c r="L129" s="223"/>
      <c r="M129" s="223"/>
      <c r="N129" s="223"/>
      <c r="O129" s="223"/>
      <c r="P129" s="223"/>
    </row>
    <row r="130" spans="1:16" s="17" customFormat="1" ht="15" x14ac:dyDescent="0.35">
      <c r="A130" s="223"/>
      <c r="B130" s="139" t="s">
        <v>4</v>
      </c>
      <c r="C130" s="223"/>
      <c r="D130" s="137" t="s">
        <v>117</v>
      </c>
      <c r="E130" s="223"/>
      <c r="F130" s="137" t="s">
        <v>245</v>
      </c>
      <c r="G130" s="223"/>
      <c r="H130" s="234" t="s">
        <v>279</v>
      </c>
      <c r="I130" s="223"/>
      <c r="J130" s="223"/>
      <c r="K130" s="223"/>
      <c r="L130" s="223"/>
      <c r="M130" s="223"/>
      <c r="N130" s="223"/>
      <c r="O130" s="223"/>
      <c r="P130" s="223"/>
    </row>
    <row r="131" spans="1:16" s="17" customFormat="1" ht="15" x14ac:dyDescent="0.35">
      <c r="A131" s="223"/>
      <c r="B131" s="122" t="str">
        <f>LEFT(B130,SEARCH(",",B130))&amp;" value"</f>
        <v>Other clays (2508), value</v>
      </c>
      <c r="C131" s="223"/>
      <c r="D131" s="137" t="s">
        <v>117</v>
      </c>
      <c r="E131" s="223"/>
      <c r="F131" s="137" t="s">
        <v>276</v>
      </c>
      <c r="G131" s="223"/>
      <c r="H131" s="234" t="s">
        <v>280</v>
      </c>
      <c r="I131" s="223"/>
      <c r="J131" s="223"/>
      <c r="K131" s="223"/>
      <c r="L131" s="223"/>
      <c r="M131" s="223"/>
      <c r="N131" s="223"/>
      <c r="O131" s="223"/>
      <c r="P131" s="223"/>
    </row>
    <row r="132" spans="1:16" s="17" customFormat="1" ht="15" x14ac:dyDescent="0.35">
      <c r="A132" s="223"/>
      <c r="B132" s="139" t="s">
        <v>5</v>
      </c>
      <c r="C132" s="223"/>
      <c r="D132" s="137" t="s">
        <v>117</v>
      </c>
      <c r="E132" s="223"/>
      <c r="F132" s="137" t="s">
        <v>245</v>
      </c>
      <c r="G132" s="223"/>
      <c r="H132" s="234" t="s">
        <v>281</v>
      </c>
      <c r="I132" s="223"/>
      <c r="J132" s="223"/>
      <c r="K132" s="223"/>
      <c r="L132" s="223"/>
      <c r="M132" s="223"/>
      <c r="N132" s="223"/>
      <c r="O132" s="223"/>
      <c r="P132" s="223"/>
    </row>
    <row r="133" spans="1:16" s="17" customFormat="1" ht="15" x14ac:dyDescent="0.35">
      <c r="A133" s="223"/>
      <c r="B133" s="123" t="str">
        <f>LEFT(B132,SEARCH(",",B132))&amp;" value"</f>
        <v>Quartz (2506), value</v>
      </c>
      <c r="C133" s="223"/>
      <c r="D133" s="137" t="s">
        <v>117</v>
      </c>
      <c r="E133" s="223"/>
      <c r="F133" s="137" t="s">
        <v>276</v>
      </c>
      <c r="G133" s="223"/>
      <c r="H133" s="234" t="s">
        <v>282</v>
      </c>
      <c r="I133" s="223"/>
      <c r="J133" s="223"/>
      <c r="K133" s="223"/>
      <c r="L133" s="223"/>
      <c r="M133" s="223"/>
      <c r="N133" s="223"/>
      <c r="O133" s="223"/>
      <c r="P133" s="223"/>
    </row>
    <row r="134" spans="1:16" s="17" customFormat="1" ht="15" x14ac:dyDescent="0.35">
      <c r="A134" s="223"/>
      <c r="B134" s="139" t="s">
        <v>267</v>
      </c>
      <c r="C134" s="223"/>
      <c r="D134" s="195">
        <v>6615577.0015000002</v>
      </c>
      <c r="E134" s="223"/>
      <c r="F134" s="137" t="s">
        <v>245</v>
      </c>
      <c r="G134" s="223"/>
      <c r="H134" s="234" t="s">
        <v>283</v>
      </c>
      <c r="I134" s="223"/>
      <c r="J134" s="223"/>
      <c r="K134" s="223"/>
      <c r="L134" s="223"/>
      <c r="M134" s="223"/>
      <c r="N134" s="223"/>
      <c r="O134" s="223"/>
      <c r="P134" s="223"/>
    </row>
    <row r="135" spans="1:16" s="17" customFormat="1" ht="15" x14ac:dyDescent="0.35">
      <c r="A135" s="223"/>
      <c r="B135" s="123" t="str">
        <f>LEFT(B134,SEARCH(",",B134))&amp;" value"</f>
        <v>Building stone (6802), value</v>
      </c>
      <c r="C135" s="223"/>
      <c r="D135" s="196">
        <v>46620237.5</v>
      </c>
      <c r="E135" s="223"/>
      <c r="F135" s="137" t="s">
        <v>276</v>
      </c>
      <c r="G135" s="223"/>
      <c r="H135" s="240" t="s">
        <v>283</v>
      </c>
      <c r="I135" s="223"/>
      <c r="J135" s="223"/>
      <c r="K135" s="223"/>
      <c r="L135" s="223"/>
      <c r="M135" s="223"/>
      <c r="N135" s="223"/>
      <c r="O135" s="223"/>
      <c r="P135" s="223"/>
    </row>
    <row r="136" spans="1:16" s="17" customFormat="1" ht="15" x14ac:dyDescent="0.35">
      <c r="A136" s="223"/>
      <c r="B136" s="32"/>
      <c r="C136" s="223"/>
      <c r="D136" s="108"/>
      <c r="E136" s="223"/>
      <c r="F136" s="108"/>
      <c r="G136" s="223"/>
      <c r="H136" s="223"/>
      <c r="I136" s="223"/>
      <c r="J136" s="223"/>
      <c r="K136" s="223"/>
      <c r="L136" s="223"/>
      <c r="M136" s="223"/>
      <c r="N136" s="223"/>
      <c r="O136" s="223"/>
      <c r="P136" s="223"/>
    </row>
    <row r="137" spans="1:16" s="17" customFormat="1" ht="15" x14ac:dyDescent="0.35">
      <c r="A137" s="223"/>
      <c r="B137" s="109" t="s">
        <v>284</v>
      </c>
      <c r="C137" s="223"/>
      <c r="D137" s="241"/>
      <c r="E137" s="223"/>
      <c r="F137" s="125"/>
      <c r="G137" s="223"/>
      <c r="H137" s="233"/>
      <c r="I137" s="223"/>
      <c r="J137" s="223"/>
      <c r="K137" s="223"/>
      <c r="L137" s="223"/>
      <c r="M137" s="223"/>
      <c r="N137" s="223"/>
      <c r="O137" s="223"/>
      <c r="P137" s="223"/>
    </row>
    <row r="138" spans="1:16" s="17" customFormat="1" ht="30" x14ac:dyDescent="0.35">
      <c r="A138" s="223"/>
      <c r="B138" s="121" t="s">
        <v>285</v>
      </c>
      <c r="C138" s="223"/>
      <c r="D138" s="137" t="s">
        <v>86</v>
      </c>
      <c r="E138" s="223"/>
      <c r="F138" s="137" t="s">
        <v>286</v>
      </c>
      <c r="G138" s="223"/>
      <c r="H138" s="234"/>
      <c r="I138" s="223"/>
      <c r="J138" s="223"/>
      <c r="K138" s="223"/>
      <c r="L138" s="223"/>
      <c r="M138" s="223"/>
      <c r="N138" s="223"/>
      <c r="O138" s="223"/>
      <c r="P138" s="223"/>
    </row>
    <row r="139" spans="1:16" s="17" customFormat="1" ht="30" x14ac:dyDescent="0.35">
      <c r="A139" s="223"/>
      <c r="B139" s="126" t="s">
        <v>287</v>
      </c>
      <c r="C139" s="223"/>
      <c r="D139" s="137" t="s">
        <v>86</v>
      </c>
      <c r="E139" s="223"/>
      <c r="F139" s="137" t="s">
        <v>288</v>
      </c>
      <c r="G139" s="223"/>
      <c r="H139" s="234"/>
      <c r="I139" s="223"/>
      <c r="J139" s="223"/>
      <c r="K139" s="223"/>
      <c r="L139" s="223"/>
      <c r="M139" s="223"/>
      <c r="N139" s="223"/>
      <c r="O139" s="223"/>
      <c r="P139" s="223"/>
    </row>
    <row r="140" spans="1:16" s="17" customFormat="1" ht="30" x14ac:dyDescent="0.35">
      <c r="A140" s="223"/>
      <c r="B140" s="127" t="s">
        <v>289</v>
      </c>
      <c r="C140" s="223"/>
      <c r="D140" s="128">
        <f>SUM('Part 5 - Company data'!J920/'Part 4 - Government revenues'!J47)</f>
        <v>0.9667188015116337</v>
      </c>
      <c r="E140" s="223"/>
      <c r="F140" s="129" t="s">
        <v>290</v>
      </c>
      <c r="G140" s="223"/>
      <c r="H140" s="240"/>
      <c r="I140" s="223"/>
      <c r="J140" s="223"/>
      <c r="K140" s="223"/>
      <c r="L140" s="223"/>
      <c r="M140" s="223"/>
      <c r="N140" s="223"/>
      <c r="O140" s="223"/>
      <c r="P140" s="223"/>
    </row>
    <row r="141" spans="1:16" s="17" customFormat="1" ht="15" x14ac:dyDescent="0.35">
      <c r="A141" s="223"/>
      <c r="B141" s="32"/>
      <c r="C141" s="223"/>
      <c r="D141" s="108"/>
      <c r="E141" s="223"/>
      <c r="F141" s="108"/>
      <c r="G141" s="223"/>
      <c r="H141" s="223"/>
      <c r="I141" s="223"/>
      <c r="J141" s="223"/>
      <c r="K141" s="223"/>
      <c r="L141" s="223"/>
      <c r="M141" s="223"/>
      <c r="N141" s="223"/>
      <c r="O141" s="223"/>
      <c r="P141" s="223"/>
    </row>
    <row r="142" spans="1:16" s="17" customFormat="1" ht="15" x14ac:dyDescent="0.35">
      <c r="A142" s="223"/>
      <c r="B142" s="109" t="s">
        <v>291</v>
      </c>
      <c r="C142" s="223"/>
      <c r="D142" s="125"/>
      <c r="E142" s="223"/>
      <c r="F142" s="125"/>
      <c r="G142" s="223"/>
      <c r="H142" s="233"/>
      <c r="I142" s="223"/>
      <c r="J142" s="223"/>
      <c r="K142" s="223"/>
      <c r="L142" s="223"/>
      <c r="M142" s="223"/>
      <c r="N142" s="223"/>
      <c r="O142" s="223"/>
      <c r="P142" s="223"/>
    </row>
    <row r="143" spans="1:16" s="17" customFormat="1" ht="30" x14ac:dyDescent="0.35">
      <c r="A143" s="223"/>
      <c r="B143" s="126" t="s">
        <v>292</v>
      </c>
      <c r="C143" s="223"/>
      <c r="D143" s="137" t="s">
        <v>116</v>
      </c>
      <c r="E143" s="223"/>
      <c r="F143" s="137" t="s">
        <v>293</v>
      </c>
      <c r="G143" s="223"/>
      <c r="H143" s="235" t="s">
        <v>294</v>
      </c>
      <c r="I143" s="223"/>
      <c r="J143" s="223"/>
      <c r="K143" s="223"/>
      <c r="L143" s="223"/>
      <c r="M143" s="223"/>
      <c r="N143" s="223"/>
      <c r="O143" s="223"/>
      <c r="P143" s="223"/>
    </row>
    <row r="144" spans="1:16" s="17" customFormat="1" ht="15" x14ac:dyDescent="0.35">
      <c r="A144" s="223"/>
      <c r="B144" s="169" t="s">
        <v>295</v>
      </c>
      <c r="C144" s="243"/>
      <c r="D144" s="110"/>
      <c r="E144" s="243"/>
      <c r="F144" s="110"/>
      <c r="G144" s="223"/>
      <c r="H144" s="234"/>
      <c r="I144" s="223"/>
      <c r="J144" s="223"/>
      <c r="K144" s="223"/>
      <c r="L144" s="223"/>
      <c r="M144" s="223"/>
      <c r="N144" s="223"/>
      <c r="O144" s="223"/>
      <c r="P144" s="223"/>
    </row>
    <row r="145" spans="1:9" s="17" customFormat="1" ht="15" x14ac:dyDescent="0.35">
      <c r="A145" s="223"/>
      <c r="B145" s="139" t="s">
        <v>2</v>
      </c>
      <c r="C145" s="223"/>
      <c r="D145" s="137"/>
      <c r="E145" s="223"/>
      <c r="F145" s="137"/>
      <c r="G145" s="223"/>
      <c r="H145" s="234"/>
      <c r="I145" s="223"/>
    </row>
    <row r="146" spans="1:9" s="17" customFormat="1" ht="15" x14ac:dyDescent="0.35">
      <c r="A146" s="223"/>
      <c r="B146" s="139" t="s">
        <v>3</v>
      </c>
      <c r="C146" s="223"/>
      <c r="D146" s="137"/>
      <c r="E146" s="223"/>
      <c r="F146" s="137"/>
      <c r="G146" s="223"/>
      <c r="H146" s="234"/>
      <c r="I146" s="223"/>
    </row>
    <row r="147" spans="1:9" s="17" customFormat="1" ht="15" x14ac:dyDescent="0.35">
      <c r="A147" s="223"/>
      <c r="B147" s="169" t="s">
        <v>296</v>
      </c>
      <c r="C147" s="243"/>
      <c r="D147" s="110"/>
      <c r="E147" s="243"/>
      <c r="F147" s="110"/>
      <c r="G147" s="223"/>
      <c r="H147" s="234"/>
      <c r="I147" s="223"/>
    </row>
    <row r="148" spans="1:9" s="17" customFormat="1" ht="15" x14ac:dyDescent="0.35">
      <c r="A148" s="223"/>
      <c r="B148" s="139" t="s">
        <v>2</v>
      </c>
      <c r="C148" s="223"/>
      <c r="D148" s="137"/>
      <c r="E148" s="223"/>
      <c r="F148" s="137"/>
      <c r="G148" s="223"/>
      <c r="H148" s="234"/>
      <c r="I148" s="223"/>
    </row>
    <row r="149" spans="1:9" s="17" customFormat="1" ht="15" x14ac:dyDescent="0.35">
      <c r="A149" s="223"/>
      <c r="B149" s="122" t="str">
        <f>LEFT(B148,SEARCH(",",B148))&amp;" value"</f>
        <v>Crude oil (2709), value</v>
      </c>
      <c r="C149" s="223"/>
      <c r="D149" s="137"/>
      <c r="E149" s="223"/>
      <c r="F149" s="137"/>
      <c r="G149" s="223"/>
      <c r="H149" s="234"/>
      <c r="I149" s="223"/>
    </row>
    <row r="150" spans="1:9" s="17" customFormat="1" ht="15" x14ac:dyDescent="0.35">
      <c r="A150" s="223"/>
      <c r="B150" s="139" t="s">
        <v>3</v>
      </c>
      <c r="C150" s="223"/>
      <c r="D150" s="137"/>
      <c r="E150" s="223"/>
      <c r="F150" s="137"/>
      <c r="G150" s="223"/>
      <c r="H150" s="234"/>
      <c r="I150" s="223"/>
    </row>
    <row r="151" spans="1:9" s="17" customFormat="1" ht="15" x14ac:dyDescent="0.35">
      <c r="A151" s="223"/>
      <c r="B151" s="122" t="str">
        <f>LEFT(B150,SEARCH(",",B150))&amp;" value"</f>
        <v>Natural gas (2711), value</v>
      </c>
      <c r="C151" s="223"/>
      <c r="D151" s="137"/>
      <c r="E151" s="223"/>
      <c r="F151" s="137"/>
      <c r="G151" s="223"/>
      <c r="H151" s="234"/>
      <c r="I151" s="223"/>
    </row>
    <row r="152" spans="1:9" s="17" customFormat="1" ht="30" x14ac:dyDescent="0.35">
      <c r="A152" s="223"/>
      <c r="B152" s="168" t="s">
        <v>297</v>
      </c>
      <c r="C152" s="244"/>
      <c r="D152" s="138"/>
      <c r="E152" s="244"/>
      <c r="F152" s="138"/>
      <c r="G152" s="244"/>
      <c r="H152" s="240"/>
      <c r="I152" s="223"/>
    </row>
    <row r="153" spans="1:9" s="17" customFormat="1" ht="15" x14ac:dyDescent="0.35">
      <c r="A153" s="223"/>
      <c r="B153" s="32"/>
      <c r="C153" s="223"/>
      <c r="D153" s="223"/>
      <c r="E153" s="223"/>
      <c r="F153" s="218"/>
      <c r="G153" s="223"/>
      <c r="H153" s="223"/>
      <c r="I153" s="223"/>
    </row>
    <row r="154" spans="1:9" s="17" customFormat="1" ht="16.25" customHeight="1" x14ac:dyDescent="0.35">
      <c r="A154" s="223"/>
      <c r="B154" s="109" t="s">
        <v>298</v>
      </c>
      <c r="C154" s="223"/>
      <c r="D154" s="125"/>
      <c r="E154" s="223"/>
      <c r="F154" s="125"/>
      <c r="G154" s="223"/>
      <c r="H154" s="233"/>
      <c r="I154" s="223"/>
    </row>
    <row r="155" spans="1:9" s="17" customFormat="1" ht="30" x14ac:dyDescent="0.35">
      <c r="A155" s="223"/>
      <c r="B155" s="126" t="s">
        <v>299</v>
      </c>
      <c r="C155" s="223"/>
      <c r="D155" s="137" t="s">
        <v>116</v>
      </c>
      <c r="E155" s="223"/>
      <c r="F155" s="137" t="s">
        <v>293</v>
      </c>
      <c r="G155" s="223"/>
      <c r="H155" s="235" t="s">
        <v>300</v>
      </c>
      <c r="I155" s="223"/>
    </row>
    <row r="156" spans="1:9" s="17" customFormat="1" ht="30.75" customHeight="1" x14ac:dyDescent="0.35">
      <c r="A156" s="223"/>
      <c r="B156" s="131" t="s">
        <v>301</v>
      </c>
      <c r="C156" s="223"/>
      <c r="D156" s="138"/>
      <c r="E156" s="223"/>
      <c r="F156" s="138"/>
      <c r="G156" s="223"/>
      <c r="H156" s="240"/>
      <c r="I156" s="223"/>
    </row>
    <row r="157" spans="1:9" s="17" customFormat="1" ht="15" x14ac:dyDescent="0.35">
      <c r="A157" s="223"/>
      <c r="B157" s="32"/>
      <c r="C157" s="223"/>
      <c r="D157" s="108"/>
      <c r="E157" s="223"/>
      <c r="F157" s="218"/>
      <c r="G157" s="223"/>
      <c r="H157" s="223"/>
      <c r="I157" s="223"/>
    </row>
    <row r="158" spans="1:9" s="17" customFormat="1" ht="15" x14ac:dyDescent="0.35">
      <c r="A158" s="223"/>
      <c r="B158" s="109" t="s">
        <v>302</v>
      </c>
      <c r="C158" s="223"/>
      <c r="D158" s="125"/>
      <c r="E158" s="223"/>
      <c r="F158" s="125"/>
      <c r="G158" s="223"/>
      <c r="H158" s="233"/>
      <c r="I158" s="223"/>
    </row>
    <row r="159" spans="1:9" s="17" customFormat="1" ht="30" x14ac:dyDescent="0.35">
      <c r="A159" s="223"/>
      <c r="B159" s="126" t="s">
        <v>303</v>
      </c>
      <c r="C159" s="223"/>
      <c r="D159" s="137" t="s">
        <v>143</v>
      </c>
      <c r="E159" s="223"/>
      <c r="F159" s="137" t="s">
        <v>304</v>
      </c>
      <c r="G159" s="223"/>
      <c r="H159" s="235" t="s">
        <v>305</v>
      </c>
      <c r="I159" s="223"/>
    </row>
    <row r="160" spans="1:9" s="17" customFormat="1" ht="30.75" customHeight="1" x14ac:dyDescent="0.35">
      <c r="A160" s="223"/>
      <c r="B160" s="131" t="s">
        <v>306</v>
      </c>
      <c r="C160" s="223"/>
      <c r="D160" s="196">
        <f>50313300000+3873190000</f>
        <v>54186490000</v>
      </c>
      <c r="E160" s="223"/>
      <c r="F160" s="138" t="s">
        <v>100</v>
      </c>
      <c r="G160" s="223"/>
      <c r="H160" s="236" t="s">
        <v>307</v>
      </c>
      <c r="I160" s="223"/>
    </row>
    <row r="161" spans="1:14" s="17" customFormat="1" ht="15" x14ac:dyDescent="0.35">
      <c r="A161" s="223"/>
      <c r="B161" s="32"/>
      <c r="C161" s="223"/>
      <c r="D161" s="108"/>
      <c r="E161" s="223"/>
      <c r="F161" s="218"/>
      <c r="G161" s="223"/>
      <c r="H161" s="223"/>
      <c r="I161" s="223"/>
    </row>
    <row r="162" spans="1:14" s="17" customFormat="1" ht="15" x14ac:dyDescent="0.35">
      <c r="A162" s="223"/>
      <c r="B162" s="109" t="s">
        <v>308</v>
      </c>
      <c r="C162" s="223"/>
      <c r="D162" s="125"/>
      <c r="E162" s="223"/>
      <c r="F162" s="125"/>
      <c r="G162" s="223"/>
      <c r="H162" s="233"/>
      <c r="I162" s="223"/>
    </row>
    <row r="163" spans="1:14" s="17" customFormat="1" ht="45" x14ac:dyDescent="0.35">
      <c r="A163" s="223"/>
      <c r="B163" s="126" t="s">
        <v>309</v>
      </c>
      <c r="C163" s="223"/>
      <c r="D163" s="137" t="s">
        <v>86</v>
      </c>
      <c r="E163" s="223"/>
      <c r="F163" s="137" t="s">
        <v>310</v>
      </c>
      <c r="G163" s="223"/>
      <c r="H163" s="235" t="s">
        <v>2644</v>
      </c>
      <c r="I163" s="223"/>
    </row>
    <row r="164" spans="1:14" s="17" customFormat="1" ht="60" x14ac:dyDescent="0.35">
      <c r="A164" s="223"/>
      <c r="B164" s="131" t="s">
        <v>6</v>
      </c>
      <c r="C164" s="223"/>
      <c r="D164" s="196">
        <v>41049440000</v>
      </c>
      <c r="E164" s="223"/>
      <c r="F164" s="138" t="s">
        <v>100</v>
      </c>
      <c r="G164" s="223"/>
      <c r="H164" s="236" t="s">
        <v>2652</v>
      </c>
      <c r="I164" s="223"/>
      <c r="J164" s="259"/>
      <c r="N164" s="263"/>
    </row>
    <row r="165" spans="1:14" s="17" customFormat="1" ht="15" x14ac:dyDescent="0.35">
      <c r="A165" s="223"/>
      <c r="B165" s="32"/>
      <c r="C165" s="223"/>
      <c r="D165" s="108"/>
      <c r="E165" s="223"/>
      <c r="F165" s="218"/>
      <c r="G165" s="223"/>
      <c r="H165" s="223"/>
      <c r="I165" s="223"/>
    </row>
    <row r="166" spans="1:14" s="17" customFormat="1" ht="15" x14ac:dyDescent="0.35">
      <c r="A166" s="223"/>
      <c r="B166" s="109" t="s">
        <v>311</v>
      </c>
      <c r="C166" s="223"/>
      <c r="D166" s="125"/>
      <c r="E166" s="223"/>
      <c r="F166" s="125"/>
      <c r="G166" s="223"/>
      <c r="H166" s="233"/>
      <c r="I166" s="223"/>
    </row>
    <row r="167" spans="1:14" s="17" customFormat="1" ht="120" x14ac:dyDescent="0.35">
      <c r="A167" s="223"/>
      <c r="B167" s="126" t="str">
        <f>"Does the government disclose information on"&amp;RIGHT(B166,LEN(B166)-SEARCH(":",B166,1))&amp;"?"</f>
        <v>Does the government disclose information on Direct subnational payments?</v>
      </c>
      <c r="C167" s="223"/>
      <c r="D167" s="137" t="s">
        <v>86</v>
      </c>
      <c r="E167" s="223"/>
      <c r="F167" s="137" t="s">
        <v>312</v>
      </c>
      <c r="G167" s="223"/>
      <c r="H167" s="235" t="s">
        <v>313</v>
      </c>
      <c r="I167" s="223"/>
    </row>
    <row r="168" spans="1:14" s="17" customFormat="1" ht="60" x14ac:dyDescent="0.35">
      <c r="A168" s="223"/>
      <c r="B168" s="131" t="s">
        <v>314</v>
      </c>
      <c r="C168" s="223"/>
      <c r="D168" s="196">
        <v>7462410658.4475231</v>
      </c>
      <c r="E168" s="223"/>
      <c r="F168" s="138" t="s">
        <v>100</v>
      </c>
      <c r="G168" s="223"/>
      <c r="H168" s="236" t="s">
        <v>315</v>
      </c>
      <c r="I168" s="223"/>
    </row>
    <row r="169" spans="1:14" s="17" customFormat="1" ht="15" x14ac:dyDescent="0.35">
      <c r="A169" s="223"/>
      <c r="B169" s="32"/>
      <c r="C169" s="223"/>
      <c r="D169" s="108"/>
      <c r="E169" s="223"/>
      <c r="F169" s="218"/>
      <c r="G169" s="223"/>
      <c r="H169" s="223"/>
      <c r="I169" s="223"/>
    </row>
    <row r="170" spans="1:14" s="17" customFormat="1" ht="15" x14ac:dyDescent="0.35">
      <c r="A170" s="223"/>
      <c r="B170" s="109" t="s">
        <v>316</v>
      </c>
      <c r="C170" s="223"/>
      <c r="D170" s="125"/>
      <c r="E170" s="223"/>
      <c r="F170" s="218"/>
      <c r="G170" s="223"/>
      <c r="H170" s="233"/>
      <c r="I170" s="223"/>
    </row>
    <row r="171" spans="1:14" s="17" customFormat="1" ht="30" x14ac:dyDescent="0.35">
      <c r="A171" s="223"/>
      <c r="B171" s="127" t="s">
        <v>317</v>
      </c>
      <c r="C171" s="223"/>
      <c r="D171" s="186">
        <f>IFERROR(IF(_xlfn.DAYS('Part 1 - About'!$E$24,'Part 1 - About'!$E$20)/365&gt;0,_xlfn.DAYS('Part 1 - About'!$E$24,'Part 1 - About'!$E$20)/365,_xlfn.DAYS('Part 1 - About'!$E$27,'Part 1 - About'!$E$20)/365),"Automatically completed using the 1. About sheet")</f>
        <v>2.4821917808219176</v>
      </c>
      <c r="E171" s="223"/>
      <c r="F171" s="218"/>
      <c r="G171" s="223"/>
      <c r="H171" s="240"/>
      <c r="I171" s="223"/>
    </row>
    <row r="172" spans="1:14" s="17" customFormat="1" ht="15" x14ac:dyDescent="0.35">
      <c r="A172" s="223"/>
      <c r="B172" s="32"/>
      <c r="C172" s="223"/>
      <c r="D172" s="108"/>
      <c r="E172" s="223"/>
      <c r="F172" s="218"/>
      <c r="G172" s="223"/>
      <c r="H172" s="223"/>
      <c r="I172" s="223"/>
    </row>
    <row r="173" spans="1:14" s="17" customFormat="1" ht="15" x14ac:dyDescent="0.35">
      <c r="A173" s="223"/>
      <c r="B173" s="109" t="s">
        <v>318</v>
      </c>
      <c r="C173" s="223"/>
      <c r="D173" s="125"/>
      <c r="E173" s="223"/>
      <c r="F173" s="125"/>
      <c r="G173" s="223"/>
      <c r="H173" s="233"/>
      <c r="I173" s="223"/>
    </row>
    <row r="174" spans="1:14" s="17" customFormat="1" ht="45" x14ac:dyDescent="0.35">
      <c r="A174" s="223"/>
      <c r="B174" s="121" t="s">
        <v>319</v>
      </c>
      <c r="C174" s="223"/>
      <c r="D174" s="137" t="s">
        <v>86</v>
      </c>
      <c r="E174" s="223"/>
      <c r="F174" s="137" t="s">
        <v>320</v>
      </c>
      <c r="G174" s="223"/>
      <c r="H174" s="234"/>
      <c r="I174" s="223"/>
    </row>
    <row r="175" spans="1:14" s="17" customFormat="1" ht="45" x14ac:dyDescent="0.35">
      <c r="A175" s="223"/>
      <c r="B175" s="122" t="s">
        <v>321</v>
      </c>
      <c r="C175" s="223"/>
      <c r="D175" s="137" t="s">
        <v>86</v>
      </c>
      <c r="E175" s="223"/>
      <c r="F175" s="137" t="s">
        <v>322</v>
      </c>
      <c r="G175" s="223"/>
      <c r="H175" s="235" t="s">
        <v>323</v>
      </c>
      <c r="I175" s="223"/>
    </row>
    <row r="176" spans="1:14" s="17" customFormat="1" ht="90" x14ac:dyDescent="0.35">
      <c r="A176" s="223"/>
      <c r="B176" s="121" t="s">
        <v>324</v>
      </c>
      <c r="C176" s="223"/>
      <c r="D176" s="137" t="s">
        <v>143</v>
      </c>
      <c r="E176" s="223"/>
      <c r="F176" s="137" t="s">
        <v>325</v>
      </c>
      <c r="G176" s="223"/>
      <c r="H176" s="235" t="s">
        <v>326</v>
      </c>
      <c r="I176" s="223"/>
    </row>
    <row r="177" spans="1:16" s="17" customFormat="1" ht="15" x14ac:dyDescent="0.35">
      <c r="A177" s="223"/>
      <c r="B177" s="113" t="s">
        <v>327</v>
      </c>
      <c r="C177" s="223"/>
      <c r="D177" s="137" t="s">
        <v>117</v>
      </c>
      <c r="E177" s="223"/>
      <c r="F177" s="137" t="str">
        <f>IF(D177=Lists!$K$4,"&lt; Input URL to data source &gt;",IF(D177=Lists!$K$5,"&lt; Reference section in EITI Report or URL &gt;",IF(D177=Lists!$K$6,"&lt; Reference evidence of non-applicability &gt;","")))</f>
        <v/>
      </c>
      <c r="G177" s="223"/>
      <c r="H177" s="234"/>
      <c r="I177" s="223"/>
      <c r="J177" s="223"/>
      <c r="K177" s="223"/>
      <c r="L177" s="223"/>
      <c r="M177" s="223"/>
      <c r="N177" s="223"/>
      <c r="O177" s="223"/>
      <c r="P177" s="223"/>
    </row>
    <row r="178" spans="1:16" s="17" customFormat="1" ht="120" x14ac:dyDescent="0.35">
      <c r="A178" s="223"/>
      <c r="B178" s="111" t="s">
        <v>328</v>
      </c>
      <c r="C178" s="223"/>
      <c r="D178" s="137" t="s">
        <v>143</v>
      </c>
      <c r="E178" s="223"/>
      <c r="F178" s="137" t="s">
        <v>329</v>
      </c>
      <c r="G178" s="223"/>
      <c r="H178" s="235" t="s">
        <v>330</v>
      </c>
      <c r="I178" s="223"/>
      <c r="J178" s="223"/>
      <c r="K178" s="223"/>
      <c r="L178" s="223"/>
      <c r="M178" s="223"/>
      <c r="N178" s="223"/>
      <c r="O178" s="223"/>
      <c r="P178" s="223"/>
    </row>
    <row r="179" spans="1:16" s="17" customFormat="1" ht="15" x14ac:dyDescent="0.35">
      <c r="A179" s="223"/>
      <c r="B179" s="114" t="s">
        <v>331</v>
      </c>
      <c r="C179" s="223"/>
      <c r="D179" s="138" t="s">
        <v>86</v>
      </c>
      <c r="E179" s="223"/>
      <c r="F179" s="137" t="s">
        <v>322</v>
      </c>
      <c r="G179" s="223"/>
      <c r="H179" s="236" t="s">
        <v>332</v>
      </c>
      <c r="I179" s="223"/>
      <c r="J179" s="223"/>
      <c r="K179" s="223"/>
      <c r="L179" s="223"/>
      <c r="M179" s="223"/>
      <c r="N179" s="223"/>
      <c r="O179" s="223"/>
      <c r="P179" s="223"/>
    </row>
    <row r="180" spans="1:16" s="17" customFormat="1" ht="15" x14ac:dyDescent="0.35">
      <c r="A180" s="223"/>
      <c r="B180" s="32"/>
      <c r="C180" s="223"/>
      <c r="D180" s="108"/>
      <c r="E180" s="223"/>
      <c r="F180" s="218"/>
      <c r="G180" s="223"/>
      <c r="H180" s="223"/>
      <c r="I180" s="223"/>
      <c r="J180" s="223"/>
      <c r="K180" s="223"/>
      <c r="L180" s="223"/>
      <c r="M180" s="223"/>
      <c r="N180" s="223"/>
      <c r="O180" s="223"/>
      <c r="P180" s="223"/>
    </row>
    <row r="181" spans="1:16" s="17" customFormat="1" ht="30" x14ac:dyDescent="0.35">
      <c r="A181" s="223"/>
      <c r="B181" s="109" t="s">
        <v>333</v>
      </c>
      <c r="C181" s="223"/>
      <c r="D181" s="125"/>
      <c r="E181" s="223"/>
      <c r="F181" s="125"/>
      <c r="G181" s="223"/>
      <c r="H181" s="233"/>
      <c r="I181" s="223"/>
      <c r="J181" s="223"/>
      <c r="K181" s="223"/>
      <c r="L181" s="223"/>
      <c r="M181" s="223"/>
      <c r="N181" s="223"/>
      <c r="O181" s="223"/>
      <c r="P181" s="223"/>
    </row>
    <row r="182" spans="1:16" s="17" customFormat="1" ht="45" x14ac:dyDescent="0.35">
      <c r="A182" s="223"/>
      <c r="B182" s="126" t="s">
        <v>334</v>
      </c>
      <c r="C182" s="223"/>
      <c r="D182" s="137" t="s">
        <v>143</v>
      </c>
      <c r="E182" s="223"/>
      <c r="F182" s="193" t="s">
        <v>335</v>
      </c>
      <c r="G182" s="223"/>
      <c r="H182" s="234" t="s">
        <v>336</v>
      </c>
      <c r="I182" s="223"/>
      <c r="J182" s="223"/>
      <c r="K182" s="223"/>
      <c r="L182" s="223"/>
      <c r="M182" s="223"/>
      <c r="N182" s="223"/>
      <c r="O182" s="223"/>
      <c r="P182" s="223"/>
    </row>
    <row r="183" spans="1:16" s="17" customFormat="1" ht="60" x14ac:dyDescent="0.35">
      <c r="A183" s="223"/>
      <c r="B183" s="131" t="s">
        <v>337</v>
      </c>
      <c r="C183" s="223"/>
      <c r="D183" s="138">
        <v>0</v>
      </c>
      <c r="E183" s="223"/>
      <c r="F183" s="140" t="str">
        <f>IF(D183=Lists!$K$4,"&lt; Input URL to data source &gt;",IF(D183=Lists!$K$5,"&lt; Reference section in EITI Report &gt;",IF(D183=Lists!$K$6,"&lt; Reference evidence of non-applicability &gt;","")))</f>
        <v/>
      </c>
      <c r="G183" s="223"/>
      <c r="H183" s="236" t="s">
        <v>338</v>
      </c>
      <c r="I183" s="223"/>
      <c r="J183" s="223"/>
      <c r="K183" s="223"/>
      <c r="L183" s="223"/>
      <c r="M183" s="223"/>
      <c r="N183" s="223"/>
      <c r="O183" s="223"/>
      <c r="P183" s="223"/>
    </row>
    <row r="184" spans="1:16" s="17" customFormat="1" ht="15" x14ac:dyDescent="0.35">
      <c r="A184" s="223"/>
      <c r="B184" s="32"/>
      <c r="C184" s="223"/>
      <c r="D184" s="108"/>
      <c r="E184" s="223"/>
      <c r="F184" s="218"/>
      <c r="G184" s="223"/>
      <c r="H184" s="223"/>
      <c r="I184" s="223"/>
      <c r="J184" s="223"/>
      <c r="K184" s="223"/>
      <c r="L184" s="223"/>
      <c r="M184" s="223"/>
      <c r="N184" s="223"/>
      <c r="O184" s="223"/>
      <c r="P184" s="223"/>
    </row>
    <row r="185" spans="1:16" s="17" customFormat="1" ht="15" x14ac:dyDescent="0.35">
      <c r="A185" s="223"/>
      <c r="B185" s="109" t="s">
        <v>339</v>
      </c>
      <c r="C185" s="223"/>
      <c r="D185" s="125"/>
      <c r="E185" s="223"/>
      <c r="F185" s="125"/>
      <c r="G185" s="223"/>
      <c r="H185" s="233"/>
      <c r="I185" s="223"/>
      <c r="J185" s="223"/>
      <c r="K185" s="223"/>
      <c r="L185" s="223"/>
      <c r="M185" s="223"/>
      <c r="N185" s="223"/>
      <c r="O185" s="223"/>
      <c r="P185" s="223"/>
    </row>
    <row r="186" spans="1:16" s="17" customFormat="1" ht="45" x14ac:dyDescent="0.35">
      <c r="A186" s="223"/>
      <c r="B186" s="126" t="s">
        <v>340</v>
      </c>
      <c r="C186" s="223"/>
      <c r="D186" s="137" t="s">
        <v>143</v>
      </c>
      <c r="E186" s="223"/>
      <c r="F186" s="137" t="s">
        <v>341</v>
      </c>
      <c r="G186" s="223"/>
      <c r="H186" s="235" t="s">
        <v>342</v>
      </c>
      <c r="I186" s="223"/>
      <c r="J186" s="223"/>
      <c r="K186" s="223"/>
      <c r="L186" s="223"/>
      <c r="M186" s="223"/>
      <c r="N186" s="223"/>
      <c r="O186" s="223"/>
      <c r="P186" s="223"/>
    </row>
    <row r="187" spans="1:16" s="17" customFormat="1" ht="45" x14ac:dyDescent="0.35">
      <c r="A187" s="223"/>
      <c r="B187" s="130" t="s">
        <v>343</v>
      </c>
      <c r="C187" s="223"/>
      <c r="D187" s="137" t="s">
        <v>117</v>
      </c>
      <c r="E187" s="223"/>
      <c r="F187" s="137"/>
      <c r="G187" s="223"/>
      <c r="H187" s="235" t="s">
        <v>344</v>
      </c>
      <c r="I187" s="223"/>
      <c r="J187" s="223"/>
      <c r="K187" s="223"/>
      <c r="L187" s="223"/>
      <c r="M187" s="223"/>
      <c r="N187" s="223"/>
      <c r="O187" s="223"/>
      <c r="P187" s="223"/>
    </row>
    <row r="188" spans="1:16" s="17" customFormat="1" ht="90" x14ac:dyDescent="0.35">
      <c r="A188" s="223"/>
      <c r="B188" s="131" t="s">
        <v>345</v>
      </c>
      <c r="C188" s="223"/>
      <c r="D188" s="195">
        <v>69976532715.559998</v>
      </c>
      <c r="E188" s="223"/>
      <c r="F188" s="138" t="s">
        <v>100</v>
      </c>
      <c r="G188" s="223"/>
      <c r="H188" s="236" t="s">
        <v>346</v>
      </c>
      <c r="I188" s="223"/>
      <c r="J188" s="223"/>
      <c r="K188" s="223"/>
      <c r="L188" s="223"/>
      <c r="M188" s="223"/>
      <c r="N188" s="223"/>
      <c r="O188" s="223"/>
      <c r="P188" s="223"/>
    </row>
    <row r="189" spans="1:16" s="17" customFormat="1" ht="15" x14ac:dyDescent="0.35">
      <c r="A189" s="223"/>
      <c r="B189" s="32"/>
      <c r="C189" s="223"/>
      <c r="D189" s="108"/>
      <c r="E189" s="223"/>
      <c r="F189" s="218"/>
      <c r="G189" s="223"/>
      <c r="H189" s="223"/>
      <c r="I189" s="223"/>
      <c r="J189" s="223"/>
      <c r="K189" s="223"/>
      <c r="L189" s="223"/>
      <c r="M189" s="223"/>
      <c r="N189" s="223"/>
      <c r="O189" s="223"/>
      <c r="P189" s="223"/>
    </row>
    <row r="190" spans="1:16" s="17" customFormat="1" ht="30" x14ac:dyDescent="0.35">
      <c r="A190" s="223"/>
      <c r="B190" s="109" t="s">
        <v>347</v>
      </c>
      <c r="C190" s="223"/>
      <c r="D190" s="125"/>
      <c r="E190" s="223"/>
      <c r="F190" s="125"/>
      <c r="G190" s="223"/>
      <c r="H190" s="233"/>
      <c r="I190" s="223"/>
      <c r="J190" s="223"/>
      <c r="K190" s="223"/>
      <c r="L190" s="223"/>
      <c r="M190" s="223"/>
      <c r="N190" s="223"/>
      <c r="O190" s="223"/>
      <c r="P190" s="223"/>
    </row>
    <row r="191" spans="1:16" s="17" customFormat="1" ht="45" x14ac:dyDescent="0.35">
      <c r="A191" s="223"/>
      <c r="B191" s="126" t="s">
        <v>348</v>
      </c>
      <c r="C191" s="223"/>
      <c r="D191" s="137" t="s">
        <v>116</v>
      </c>
      <c r="E191" s="223"/>
      <c r="F191" s="137" t="s">
        <v>349</v>
      </c>
      <c r="G191" s="223"/>
      <c r="H191" s="235" t="s">
        <v>350</v>
      </c>
      <c r="I191" s="223"/>
      <c r="J191" s="223"/>
      <c r="K191" s="223"/>
      <c r="L191" s="223"/>
      <c r="M191" s="223"/>
      <c r="N191" s="223"/>
      <c r="O191" s="223"/>
      <c r="P191" s="223"/>
    </row>
    <row r="192" spans="1:16" s="17" customFormat="1" ht="30" x14ac:dyDescent="0.35">
      <c r="A192" s="223"/>
      <c r="B192" s="126" t="s">
        <v>351</v>
      </c>
      <c r="C192" s="223"/>
      <c r="D192" s="137" t="s">
        <v>143</v>
      </c>
      <c r="E192" s="223"/>
      <c r="F192" s="193" t="s">
        <v>352</v>
      </c>
      <c r="G192" s="223"/>
      <c r="H192" s="235" t="s">
        <v>353</v>
      </c>
      <c r="I192" s="223"/>
      <c r="J192" s="223"/>
      <c r="K192" s="223"/>
      <c r="L192" s="223"/>
      <c r="M192" s="223"/>
      <c r="N192" s="223"/>
      <c r="O192" s="223"/>
      <c r="P192" s="223"/>
    </row>
    <row r="193" spans="1:16" s="17" customFormat="1" ht="45" x14ac:dyDescent="0.35">
      <c r="A193" s="223"/>
      <c r="B193" s="127" t="s">
        <v>354</v>
      </c>
      <c r="C193" s="223"/>
      <c r="D193" s="138" t="s">
        <v>143</v>
      </c>
      <c r="E193" s="223"/>
      <c r="F193" s="138" t="s">
        <v>355</v>
      </c>
      <c r="G193" s="223"/>
      <c r="H193" s="236" t="s">
        <v>356</v>
      </c>
      <c r="I193" s="223"/>
      <c r="J193" s="223"/>
      <c r="K193" s="223"/>
      <c r="L193" s="223"/>
      <c r="M193" s="223"/>
      <c r="N193" s="223"/>
      <c r="O193" s="223"/>
      <c r="P193" s="223"/>
    </row>
    <row r="194" spans="1:16" s="17" customFormat="1" ht="15" x14ac:dyDescent="0.35">
      <c r="A194" s="223"/>
      <c r="B194" s="32"/>
      <c r="C194" s="223"/>
      <c r="D194" s="108"/>
      <c r="E194" s="223"/>
      <c r="F194" s="218"/>
      <c r="G194" s="223"/>
      <c r="H194" s="223"/>
      <c r="I194" s="223"/>
      <c r="J194" s="223"/>
      <c r="K194" s="223"/>
      <c r="L194" s="223"/>
      <c r="M194" s="223"/>
      <c r="N194" s="223"/>
      <c r="O194" s="223"/>
      <c r="P194" s="223"/>
    </row>
    <row r="195" spans="1:16" s="17" customFormat="1" ht="15" x14ac:dyDescent="0.35">
      <c r="A195" s="223"/>
      <c r="B195" s="109" t="s">
        <v>357</v>
      </c>
      <c r="C195" s="223"/>
      <c r="D195" s="125"/>
      <c r="E195" s="223"/>
      <c r="F195" s="125"/>
      <c r="G195" s="223"/>
      <c r="H195" s="233"/>
      <c r="I195" s="223"/>
      <c r="J195" s="223"/>
      <c r="K195" s="223"/>
      <c r="L195" s="223"/>
      <c r="M195" s="223"/>
      <c r="N195" s="223"/>
      <c r="O195" s="223"/>
      <c r="P195" s="223"/>
    </row>
    <row r="196" spans="1:16" s="17" customFormat="1" ht="75" x14ac:dyDescent="0.35">
      <c r="A196" s="223"/>
      <c r="B196" s="126" t="s">
        <v>7</v>
      </c>
      <c r="C196" s="223"/>
      <c r="D196" s="137" t="s">
        <v>116</v>
      </c>
      <c r="E196" s="223"/>
      <c r="F196" s="137" t="s">
        <v>358</v>
      </c>
      <c r="G196" s="223"/>
      <c r="H196" s="235" t="s">
        <v>2645</v>
      </c>
      <c r="I196" s="223"/>
      <c r="J196" s="223"/>
      <c r="K196" s="223"/>
      <c r="L196" s="223"/>
      <c r="M196" s="223"/>
      <c r="N196" s="223"/>
      <c r="O196" s="223"/>
      <c r="P196" s="223"/>
    </row>
    <row r="197" spans="1:16" s="17" customFormat="1" ht="30" x14ac:dyDescent="0.35">
      <c r="A197" s="223"/>
      <c r="B197" s="130" t="s">
        <v>359</v>
      </c>
      <c r="C197" s="223"/>
      <c r="D197" s="137" t="s">
        <v>116</v>
      </c>
      <c r="E197" s="223"/>
      <c r="F197" s="137"/>
      <c r="G197" s="223"/>
      <c r="H197" s="234"/>
      <c r="I197" s="223"/>
      <c r="J197" s="223"/>
      <c r="K197" s="223"/>
      <c r="L197" s="223"/>
      <c r="M197" s="223"/>
      <c r="N197" s="223"/>
      <c r="O197" s="223"/>
      <c r="P197" s="223"/>
    </row>
    <row r="198" spans="1:16" s="17" customFormat="1" ht="30" x14ac:dyDescent="0.35">
      <c r="A198" s="223"/>
      <c r="B198" s="130" t="s">
        <v>360</v>
      </c>
      <c r="C198" s="223"/>
      <c r="D198" s="137" t="s">
        <v>116</v>
      </c>
      <c r="E198" s="237"/>
      <c r="F198" s="137"/>
      <c r="G198" s="223"/>
      <c r="H198" s="234"/>
      <c r="I198" s="223"/>
      <c r="J198" s="223"/>
      <c r="K198" s="223"/>
      <c r="L198" s="223"/>
      <c r="M198" s="223"/>
      <c r="N198" s="223"/>
      <c r="O198" s="223"/>
      <c r="P198" s="223"/>
    </row>
    <row r="199" spans="1:16" s="17" customFormat="1" ht="15" x14ac:dyDescent="0.35">
      <c r="A199" s="223"/>
      <c r="B199" s="126" t="s">
        <v>361</v>
      </c>
      <c r="C199" s="223"/>
      <c r="D199" s="137" t="s">
        <v>86</v>
      </c>
      <c r="E199" s="223"/>
      <c r="F199" s="137" t="s">
        <v>362</v>
      </c>
      <c r="G199" s="223"/>
      <c r="H199" s="234"/>
      <c r="I199" s="223"/>
      <c r="J199" s="223"/>
      <c r="K199" s="223"/>
      <c r="L199" s="223"/>
      <c r="M199" s="223"/>
      <c r="N199" s="223"/>
      <c r="O199" s="223"/>
      <c r="P199" s="223"/>
    </row>
    <row r="200" spans="1:16" s="17" customFormat="1" ht="75" x14ac:dyDescent="0.35">
      <c r="A200" s="223"/>
      <c r="B200" s="130" t="s">
        <v>363</v>
      </c>
      <c r="C200" s="223"/>
      <c r="D200" s="137">
        <v>0</v>
      </c>
      <c r="E200" s="223"/>
      <c r="F200" s="137"/>
      <c r="G200" s="223"/>
      <c r="H200" s="235" t="s">
        <v>2645</v>
      </c>
      <c r="I200" s="223"/>
      <c r="J200" s="223"/>
      <c r="K200" s="223"/>
      <c r="L200" s="223"/>
      <c r="M200" s="223"/>
      <c r="N200" s="223"/>
      <c r="O200" s="223"/>
      <c r="P200" s="223"/>
    </row>
    <row r="201" spans="1:16" s="17" customFormat="1" ht="30" x14ac:dyDescent="0.35">
      <c r="A201" s="223"/>
      <c r="B201" s="130" t="s">
        <v>364</v>
      </c>
      <c r="C201" s="223"/>
      <c r="D201" s="195">
        <v>448125910</v>
      </c>
      <c r="E201" s="223"/>
      <c r="F201" s="137" t="s">
        <v>100</v>
      </c>
      <c r="G201" s="223"/>
      <c r="H201" s="234"/>
      <c r="I201" s="223"/>
      <c r="J201" s="223"/>
      <c r="K201" s="223"/>
      <c r="L201" s="223"/>
      <c r="M201" s="223"/>
      <c r="N201" s="223"/>
      <c r="O201" s="223"/>
      <c r="P201" s="223"/>
    </row>
    <row r="202" spans="1:16" s="17" customFormat="1" ht="75" x14ac:dyDescent="0.35">
      <c r="A202" s="223"/>
      <c r="B202" s="126" t="s">
        <v>8</v>
      </c>
      <c r="C202" s="223"/>
      <c r="D202" s="137" t="s">
        <v>116</v>
      </c>
      <c r="E202" s="223"/>
      <c r="F202" s="137" t="s">
        <v>358</v>
      </c>
      <c r="G202" s="223"/>
      <c r="H202" s="235" t="s">
        <v>2646</v>
      </c>
      <c r="I202" s="223"/>
      <c r="J202" s="223"/>
      <c r="K202" s="223"/>
      <c r="L202" s="223"/>
      <c r="M202" s="223"/>
      <c r="N202" s="223"/>
      <c r="O202" s="223"/>
      <c r="P202" s="223"/>
    </row>
    <row r="203" spans="1:16" s="17" customFormat="1" ht="30" x14ac:dyDescent="0.35">
      <c r="A203" s="223"/>
      <c r="B203" s="130" t="s">
        <v>365</v>
      </c>
      <c r="C203" s="223"/>
      <c r="D203" s="137" t="s">
        <v>116</v>
      </c>
      <c r="E203" s="223"/>
      <c r="F203" s="137"/>
      <c r="G203" s="223"/>
      <c r="H203" s="234"/>
      <c r="I203" s="223"/>
      <c r="J203" s="223"/>
      <c r="K203" s="223"/>
      <c r="L203" s="223"/>
      <c r="M203" s="223"/>
      <c r="N203" s="223"/>
      <c r="O203" s="223"/>
      <c r="P203" s="223"/>
    </row>
    <row r="204" spans="1:16" s="17" customFormat="1" ht="30" x14ac:dyDescent="0.35">
      <c r="A204" s="223"/>
      <c r="B204" s="131" t="s">
        <v>366</v>
      </c>
      <c r="C204" s="223"/>
      <c r="D204" s="137" t="s">
        <v>116</v>
      </c>
      <c r="E204" s="223"/>
      <c r="F204" s="137"/>
      <c r="G204" s="223"/>
      <c r="H204" s="240"/>
      <c r="I204" s="223"/>
      <c r="J204" s="223"/>
      <c r="K204" s="223"/>
      <c r="L204" s="223"/>
      <c r="M204" s="223"/>
      <c r="N204" s="223"/>
      <c r="O204" s="223"/>
      <c r="P204" s="223"/>
    </row>
    <row r="205" spans="1:16" s="17" customFormat="1" ht="15" x14ac:dyDescent="0.35">
      <c r="A205" s="223"/>
      <c r="B205" s="32"/>
      <c r="C205" s="223"/>
      <c r="D205" s="108"/>
      <c r="E205" s="223"/>
      <c r="F205" s="218"/>
      <c r="G205" s="223"/>
      <c r="H205" s="223"/>
      <c r="I205" s="223"/>
      <c r="J205" s="223"/>
      <c r="K205" s="223"/>
      <c r="L205" s="223"/>
      <c r="M205" s="223"/>
      <c r="N205" s="223"/>
      <c r="O205" s="223"/>
      <c r="P205" s="223"/>
    </row>
    <row r="206" spans="1:16" s="17" customFormat="1" ht="15" x14ac:dyDescent="0.35">
      <c r="A206" s="223"/>
      <c r="B206" s="109" t="s">
        <v>367</v>
      </c>
      <c r="C206" s="223"/>
      <c r="D206" s="125"/>
      <c r="E206" s="223"/>
      <c r="F206" s="125"/>
      <c r="G206" s="223"/>
      <c r="H206" s="233"/>
      <c r="I206" s="223"/>
      <c r="J206" s="223"/>
      <c r="K206" s="223"/>
      <c r="L206" s="223"/>
      <c r="M206" s="223"/>
      <c r="N206" s="223"/>
      <c r="O206" s="223"/>
      <c r="P206" s="223"/>
    </row>
    <row r="207" spans="1:16" s="17" customFormat="1" ht="30" x14ac:dyDescent="0.35">
      <c r="A207" s="223"/>
      <c r="B207" s="126" t="s">
        <v>368</v>
      </c>
      <c r="C207" s="223"/>
      <c r="D207" s="137" t="s">
        <v>86</v>
      </c>
      <c r="E207" s="223"/>
      <c r="F207" s="137" t="s">
        <v>369</v>
      </c>
      <c r="G207" s="223"/>
      <c r="H207" s="234"/>
      <c r="I207" s="223"/>
      <c r="J207" s="223"/>
      <c r="K207" s="223"/>
      <c r="L207" s="223"/>
      <c r="M207" s="223"/>
      <c r="N207" s="223"/>
      <c r="O207" s="223"/>
      <c r="P207" s="223"/>
    </row>
    <row r="208" spans="1:16" s="17" customFormat="1" ht="30" x14ac:dyDescent="0.35">
      <c r="A208" s="223"/>
      <c r="B208" s="131" t="s">
        <v>370</v>
      </c>
      <c r="C208" s="223"/>
      <c r="D208" s="195">
        <f>(10640000+28231381)*1000</f>
        <v>38871381000</v>
      </c>
      <c r="E208" s="223"/>
      <c r="F208" s="138" t="s">
        <v>100</v>
      </c>
      <c r="G208" s="223"/>
      <c r="H208" s="236" t="s">
        <v>371</v>
      </c>
      <c r="I208" s="223"/>
      <c r="J208" s="223"/>
      <c r="K208" s="223"/>
      <c r="L208" s="223"/>
      <c r="M208" s="223"/>
      <c r="N208" s="223"/>
      <c r="O208" s="223"/>
      <c r="P208" s="223"/>
    </row>
    <row r="209" spans="1:9" s="17" customFormat="1" ht="15" x14ac:dyDescent="0.35">
      <c r="A209" s="223"/>
      <c r="B209" s="32"/>
      <c r="C209" s="223"/>
      <c r="D209" s="108"/>
      <c r="E209" s="223"/>
      <c r="F209" s="218"/>
      <c r="G209" s="223"/>
      <c r="H209" s="223"/>
      <c r="I209" s="223"/>
    </row>
    <row r="210" spans="1:9" s="17" customFormat="1" ht="15" x14ac:dyDescent="0.35">
      <c r="A210" s="223"/>
      <c r="B210" s="109" t="s">
        <v>372</v>
      </c>
      <c r="C210" s="223"/>
      <c r="D210" s="132"/>
      <c r="E210" s="223"/>
      <c r="F210" s="133"/>
      <c r="G210" s="223"/>
      <c r="H210" s="233"/>
      <c r="I210" s="223"/>
    </row>
    <row r="211" spans="1:9" s="17" customFormat="1" ht="30" x14ac:dyDescent="0.35">
      <c r="A211" s="223"/>
      <c r="B211" s="134" t="s">
        <v>373</v>
      </c>
      <c r="C211" s="223"/>
      <c r="D211" s="137" t="s">
        <v>86</v>
      </c>
      <c r="E211" s="223"/>
      <c r="F211" s="137" t="s">
        <v>374</v>
      </c>
      <c r="G211" s="223"/>
      <c r="H211" s="234"/>
      <c r="I211" s="223"/>
    </row>
    <row r="212" spans="1:9" s="17" customFormat="1" ht="30" x14ac:dyDescent="0.35">
      <c r="A212" s="223"/>
      <c r="B212" s="126" t="s">
        <v>375</v>
      </c>
      <c r="C212" s="223"/>
      <c r="D212" s="195">
        <v>214260000000</v>
      </c>
      <c r="E212" s="223"/>
      <c r="F212" s="137" t="s">
        <v>100</v>
      </c>
      <c r="G212" s="223"/>
      <c r="H212" s="234" t="s">
        <v>376</v>
      </c>
      <c r="I212" s="223"/>
    </row>
    <row r="213" spans="1:9" s="17" customFormat="1" ht="30" x14ac:dyDescent="0.35">
      <c r="A213" s="223"/>
      <c r="B213" s="121" t="s">
        <v>377</v>
      </c>
      <c r="C213" s="223"/>
      <c r="D213" s="195">
        <f>D212*0.29</f>
        <v>62135399999.999992</v>
      </c>
      <c r="E213" s="223"/>
      <c r="F213" s="137" t="s">
        <v>100</v>
      </c>
      <c r="G213" s="223"/>
      <c r="H213" s="235" t="s">
        <v>378</v>
      </c>
      <c r="I213" s="223"/>
    </row>
    <row r="214" spans="1:9" s="17" customFormat="1" ht="15" x14ac:dyDescent="0.35">
      <c r="A214" s="223"/>
      <c r="B214" s="111" t="s">
        <v>379</v>
      </c>
      <c r="C214" s="223"/>
      <c r="D214" s="195">
        <v>3558706000000</v>
      </c>
      <c r="E214" s="223"/>
      <c r="F214" s="137" t="s">
        <v>100</v>
      </c>
      <c r="G214" s="223"/>
      <c r="H214" s="197"/>
      <c r="I214" s="223"/>
    </row>
    <row r="215" spans="1:9" s="17" customFormat="1" ht="15" x14ac:dyDescent="0.35">
      <c r="A215" s="223"/>
      <c r="B215" s="111" t="s">
        <v>380</v>
      </c>
      <c r="C215" s="223"/>
      <c r="D215" s="195">
        <v>187938735570</v>
      </c>
      <c r="E215" s="223"/>
      <c r="F215" s="137" t="s">
        <v>100</v>
      </c>
      <c r="G215" s="223"/>
      <c r="H215" s="234" t="s">
        <v>381</v>
      </c>
      <c r="I215" s="223"/>
    </row>
    <row r="216" spans="1:9" s="17" customFormat="1" ht="30" x14ac:dyDescent="0.35">
      <c r="A216" s="223"/>
      <c r="B216" s="111" t="s">
        <v>382</v>
      </c>
      <c r="C216" s="223"/>
      <c r="D216" s="195">
        <v>1406727062649.7007</v>
      </c>
      <c r="E216" s="223"/>
      <c r="F216" s="137" t="s">
        <v>100</v>
      </c>
      <c r="G216" s="223"/>
      <c r="H216" s="235" t="s">
        <v>383</v>
      </c>
      <c r="I216" s="223"/>
    </row>
    <row r="217" spans="1:9" s="17" customFormat="1" ht="15" x14ac:dyDescent="0.35">
      <c r="A217" s="223"/>
      <c r="B217" s="111" t="s">
        <v>384</v>
      </c>
      <c r="C217" s="223"/>
      <c r="D217" s="195">
        <v>1679850452.2</v>
      </c>
      <c r="E217" s="223"/>
      <c r="F217" s="137" t="s">
        <v>100</v>
      </c>
      <c r="G217" s="223"/>
      <c r="H217" s="234" t="s">
        <v>385</v>
      </c>
      <c r="I217" s="223"/>
    </row>
    <row r="218" spans="1:9" s="17" customFormat="1" ht="15" x14ac:dyDescent="0.35">
      <c r="A218" s="223"/>
      <c r="B218" s="111" t="s">
        <v>386</v>
      </c>
      <c r="C218" s="223"/>
      <c r="D218" s="195">
        <v>57280900000</v>
      </c>
      <c r="E218" s="223"/>
      <c r="F218" s="137" t="s">
        <v>100</v>
      </c>
      <c r="G218" s="223"/>
      <c r="H218" s="234"/>
      <c r="I218" s="223"/>
    </row>
    <row r="219" spans="1:9" s="17" customFormat="1" ht="45" x14ac:dyDescent="0.35">
      <c r="A219" s="223"/>
      <c r="B219" s="111" t="s">
        <v>387</v>
      </c>
      <c r="C219" s="223"/>
      <c r="D219" s="195">
        <v>152146</v>
      </c>
      <c r="E219" s="223"/>
      <c r="F219" s="137" t="s">
        <v>388</v>
      </c>
      <c r="G219" s="223"/>
      <c r="H219" s="235" t="s">
        <v>389</v>
      </c>
      <c r="I219" s="223"/>
    </row>
    <row r="220" spans="1:9" s="17" customFormat="1" ht="45" x14ac:dyDescent="0.35">
      <c r="A220" s="223"/>
      <c r="B220" s="111" t="s">
        <v>390</v>
      </c>
      <c r="C220" s="223"/>
      <c r="D220" s="195">
        <v>49833</v>
      </c>
      <c r="E220" s="223"/>
      <c r="F220" s="137" t="s">
        <v>388</v>
      </c>
      <c r="G220" s="223"/>
      <c r="H220" s="235" t="s">
        <v>389</v>
      </c>
      <c r="I220" s="223"/>
    </row>
    <row r="221" spans="1:9" s="17" customFormat="1" ht="30" x14ac:dyDescent="0.35">
      <c r="A221" s="223"/>
      <c r="B221" s="111" t="s">
        <v>391</v>
      </c>
      <c r="C221" s="223"/>
      <c r="D221" s="195">
        <v>201979</v>
      </c>
      <c r="E221" s="223"/>
      <c r="F221" s="137" t="s">
        <v>388</v>
      </c>
      <c r="G221" s="223"/>
      <c r="H221" s="235" t="s">
        <v>392</v>
      </c>
      <c r="I221" s="223"/>
    </row>
    <row r="222" spans="1:9" s="17" customFormat="1" ht="15" x14ac:dyDescent="0.35">
      <c r="A222" s="223"/>
      <c r="B222" s="111" t="s">
        <v>393</v>
      </c>
      <c r="C222" s="223"/>
      <c r="D222" s="195">
        <v>7662000</v>
      </c>
      <c r="E222" s="223"/>
      <c r="F222" s="137" t="s">
        <v>388</v>
      </c>
      <c r="G222" s="223"/>
      <c r="H222" s="234" t="s">
        <v>394</v>
      </c>
      <c r="I222" s="223"/>
    </row>
    <row r="223" spans="1:9" s="17" customFormat="1" ht="15" x14ac:dyDescent="0.35">
      <c r="A223" s="223"/>
      <c r="B223" s="111" t="s">
        <v>395</v>
      </c>
      <c r="C223" s="223"/>
      <c r="D223" s="195">
        <v>53984577000</v>
      </c>
      <c r="E223" s="223"/>
      <c r="F223" s="137" t="s">
        <v>100</v>
      </c>
      <c r="G223" s="223"/>
      <c r="H223" s="234" t="s">
        <v>396</v>
      </c>
      <c r="I223" s="223"/>
    </row>
    <row r="224" spans="1:9" s="17" customFormat="1" ht="15" x14ac:dyDescent="0.35">
      <c r="A224" s="223"/>
      <c r="B224" s="120" t="s">
        <v>397</v>
      </c>
      <c r="C224" s="223"/>
      <c r="D224" s="195">
        <v>578726385000</v>
      </c>
      <c r="E224" s="223"/>
      <c r="F224" s="138" t="s">
        <v>100</v>
      </c>
      <c r="G224" s="223"/>
      <c r="H224" s="240"/>
      <c r="I224" s="223"/>
    </row>
    <row r="225" spans="1:9" s="17" customFormat="1" ht="15" x14ac:dyDescent="0.35">
      <c r="A225" s="223"/>
      <c r="B225" s="218"/>
      <c r="C225" s="223"/>
      <c r="D225" s="135"/>
      <c r="E225" s="223"/>
      <c r="F225" s="218"/>
      <c r="G225" s="223"/>
      <c r="H225" s="223"/>
      <c r="I225" s="223"/>
    </row>
    <row r="226" spans="1:9" s="17" customFormat="1" ht="15" x14ac:dyDescent="0.35">
      <c r="A226" s="223"/>
      <c r="B226" s="109" t="s">
        <v>398</v>
      </c>
      <c r="C226" s="223"/>
      <c r="D226" s="110"/>
      <c r="E226" s="223"/>
      <c r="F226" s="110"/>
      <c r="G226" s="223"/>
      <c r="H226" s="233"/>
      <c r="I226" s="223"/>
    </row>
    <row r="227" spans="1:9" s="17" customFormat="1" ht="15" x14ac:dyDescent="0.35">
      <c r="A227" s="223"/>
      <c r="B227" s="111" t="s">
        <v>141</v>
      </c>
      <c r="C227" s="223"/>
      <c r="D227" s="112"/>
      <c r="E227" s="223"/>
      <c r="F227" s="112"/>
      <c r="G227" s="223"/>
      <c r="H227" s="234"/>
      <c r="I227" s="223"/>
    </row>
    <row r="228" spans="1:9" s="17" customFormat="1" ht="30" x14ac:dyDescent="0.35">
      <c r="A228" s="223"/>
      <c r="B228" s="122" t="s">
        <v>9</v>
      </c>
      <c r="C228" s="223"/>
      <c r="D228" s="137" t="s">
        <v>143</v>
      </c>
      <c r="E228" s="223"/>
      <c r="F228" s="260" t="s">
        <v>144</v>
      </c>
      <c r="G228" s="223"/>
      <c r="H228" s="235" t="s">
        <v>2647</v>
      </c>
      <c r="I228" s="223"/>
    </row>
    <row r="229" spans="1:9" s="17" customFormat="1" ht="60" x14ac:dyDescent="0.35">
      <c r="A229" s="237"/>
      <c r="B229" s="183" t="s">
        <v>10</v>
      </c>
      <c r="C229" s="238"/>
      <c r="D229" s="137" t="s">
        <v>143</v>
      </c>
      <c r="E229" s="223"/>
      <c r="F229" s="260" t="s">
        <v>2649</v>
      </c>
      <c r="G229" s="223"/>
      <c r="H229" s="235" t="s">
        <v>2648</v>
      </c>
      <c r="I229" s="223"/>
    </row>
    <row r="230" spans="1:9" s="17" customFormat="1" ht="60" x14ac:dyDescent="0.35">
      <c r="A230" s="223"/>
      <c r="B230" s="123" t="s">
        <v>11</v>
      </c>
      <c r="C230" s="238"/>
      <c r="D230" s="138" t="s">
        <v>86</v>
      </c>
      <c r="E230" s="223"/>
      <c r="F230" s="261" t="s">
        <v>2650</v>
      </c>
      <c r="G230" s="223"/>
      <c r="H230" s="236" t="s">
        <v>2651</v>
      </c>
      <c r="I230" s="223"/>
    </row>
    <row r="231" spans="1:9" s="17" customFormat="1" ht="15.5" thickBot="1" x14ac:dyDescent="0.4">
      <c r="A231" s="223"/>
      <c r="B231" s="220"/>
      <c r="C231" s="229"/>
      <c r="D231" s="136"/>
      <c r="E231" s="229"/>
      <c r="F231" s="220"/>
      <c r="G231" s="229"/>
      <c r="H231" s="229"/>
      <c r="I231" s="223"/>
    </row>
    <row r="232" spans="1:9" s="17" customFormat="1" ht="15" x14ac:dyDescent="0.35">
      <c r="A232" s="223"/>
      <c r="B232" s="218"/>
      <c r="C232" s="223"/>
      <c r="D232" s="135"/>
      <c r="E232" s="223"/>
      <c r="F232" s="218"/>
      <c r="G232" s="223"/>
      <c r="H232" s="223"/>
      <c r="I232" s="223"/>
    </row>
    <row r="233" spans="1:9" s="17" customFormat="1" ht="15.5" thickBot="1" x14ac:dyDescent="0.4">
      <c r="A233" s="223"/>
      <c r="B233" s="287" t="s">
        <v>125</v>
      </c>
      <c r="C233" s="288"/>
      <c r="D233" s="288"/>
      <c r="E233" s="288"/>
      <c r="F233" s="288"/>
      <c r="G233" s="288"/>
      <c r="H233" s="288"/>
      <c r="I233" s="223"/>
    </row>
    <row r="234" spans="1:9" s="17" customFormat="1" ht="15" x14ac:dyDescent="0.35">
      <c r="A234" s="223"/>
      <c r="B234" s="289" t="s">
        <v>47</v>
      </c>
      <c r="C234" s="290"/>
      <c r="D234" s="290"/>
      <c r="E234" s="290"/>
      <c r="F234" s="290"/>
      <c r="G234" s="290"/>
      <c r="H234" s="290"/>
      <c r="I234" s="223"/>
    </row>
    <row r="235" spans="1:9" s="17" customFormat="1" ht="15.5" thickBot="1" x14ac:dyDescent="0.4">
      <c r="A235" s="223"/>
      <c r="B235" s="219"/>
      <c r="C235" s="219"/>
      <c r="D235" s="219"/>
      <c r="E235" s="219"/>
      <c r="F235" s="219"/>
      <c r="G235" s="219"/>
      <c r="H235" s="219"/>
      <c r="I235" s="223"/>
    </row>
    <row r="236" spans="1:9" s="17" customFormat="1" ht="15" x14ac:dyDescent="0.35">
      <c r="A236" s="223"/>
      <c r="B236" s="277" t="s">
        <v>48</v>
      </c>
      <c r="C236" s="277"/>
      <c r="D236" s="277"/>
      <c r="E236" s="277"/>
      <c r="F236" s="277"/>
      <c r="G236" s="277"/>
      <c r="H236" s="277"/>
      <c r="I236" s="223"/>
    </row>
    <row r="237" spans="1:9" s="17" customFormat="1" ht="15.75" customHeight="1" x14ac:dyDescent="0.35">
      <c r="A237" s="223"/>
      <c r="B237" s="266" t="s">
        <v>126</v>
      </c>
      <c r="C237" s="266"/>
      <c r="D237" s="266"/>
      <c r="E237" s="266"/>
      <c r="F237" s="266"/>
      <c r="G237" s="266"/>
      <c r="H237" s="266"/>
      <c r="I237" s="223"/>
    </row>
    <row r="238" spans="1:9" s="17" customFormat="1" ht="15" x14ac:dyDescent="0.35">
      <c r="A238" s="223"/>
      <c r="B238" s="277" t="s">
        <v>51</v>
      </c>
      <c r="C238" s="277"/>
      <c r="D238" s="277"/>
      <c r="E238" s="277"/>
      <c r="F238" s="277"/>
      <c r="G238" s="277"/>
      <c r="H238" s="277"/>
      <c r="I238" s="223"/>
    </row>
    <row r="239" spans="1:9" s="17" customFormat="1" ht="15" x14ac:dyDescent="0.35">
      <c r="A239" s="223"/>
      <c r="B239" s="218"/>
      <c r="C239" s="223"/>
      <c r="D239" s="135"/>
      <c r="E239" s="223"/>
      <c r="F239" s="218"/>
      <c r="G239" s="223"/>
      <c r="H239" s="223"/>
      <c r="I239" s="223"/>
    </row>
    <row r="240" spans="1:9" s="17" customFormat="1" ht="15" x14ac:dyDescent="0.35">
      <c r="A240" s="223"/>
      <c r="B240" s="218"/>
      <c r="C240" s="223"/>
      <c r="D240" s="135"/>
      <c r="E240" s="223"/>
      <c r="F240" s="218"/>
      <c r="G240" s="223"/>
      <c r="H240" s="223"/>
      <c r="I240" s="223"/>
    </row>
    <row r="241" spans="1:9" s="17" customFormat="1" ht="15" x14ac:dyDescent="0.35">
      <c r="A241" s="223"/>
      <c r="B241" s="218"/>
      <c r="C241" s="223"/>
      <c r="D241" s="135"/>
      <c r="E241" s="223"/>
      <c r="F241" s="218"/>
      <c r="G241" s="223"/>
      <c r="H241" s="223"/>
      <c r="I241" s="223"/>
    </row>
    <row r="242" spans="1:9" s="17" customFormat="1" ht="15" x14ac:dyDescent="0.35">
      <c r="A242" s="223"/>
      <c r="B242" s="223"/>
      <c r="C242" s="223"/>
      <c r="D242" s="223"/>
      <c r="E242" s="223"/>
      <c r="F242" s="223"/>
      <c r="G242" s="223"/>
      <c r="H242" s="223"/>
      <c r="I242" s="223"/>
    </row>
    <row r="243" spans="1:9" ht="16" x14ac:dyDescent="0.35"/>
    <row r="244" spans="1:9" ht="16" x14ac:dyDescent="0.35"/>
    <row r="245" spans="1:9" ht="16" x14ac:dyDescent="0.35"/>
    <row r="246" spans="1:9" ht="16" x14ac:dyDescent="0.35"/>
    <row r="247" spans="1:9" ht="16" x14ac:dyDescent="0.35"/>
    <row r="248" spans="1:9" ht="16" x14ac:dyDescent="0.35"/>
    <row r="249" spans="1:9" ht="16" x14ac:dyDescent="0.35"/>
    <row r="250" spans="1:9" ht="16" x14ac:dyDescent="0.35"/>
    <row r="251" spans="1:9" ht="16" x14ac:dyDescent="0.35"/>
    <row r="252" spans="1:9" ht="16" x14ac:dyDescent="0.35"/>
    <row r="253" spans="1:9" ht="16" x14ac:dyDescent="0.35"/>
    <row r="254" spans="1:9" ht="16" x14ac:dyDescent="0.35"/>
    <row r="255" spans="1:9" ht="16" x14ac:dyDescent="0.35"/>
    <row r="256" spans="1:9" ht="16" x14ac:dyDescent="0.35"/>
    <row r="257" ht="16" x14ac:dyDescent="0.35"/>
    <row r="258" ht="16" x14ac:dyDescent="0.35"/>
    <row r="259" ht="16" x14ac:dyDescent="0.35"/>
    <row r="260" ht="16" x14ac:dyDescent="0.35"/>
    <row r="261" ht="16" x14ac:dyDescent="0.35"/>
    <row r="262" ht="16" x14ac:dyDescent="0.35"/>
    <row r="263" ht="16" x14ac:dyDescent="0.35"/>
  </sheetData>
  <mergeCells count="12">
    <mergeCell ref="B238:H238"/>
    <mergeCell ref="B3:H3"/>
    <mergeCell ref="B4:H4"/>
    <mergeCell ref="B5:H5"/>
    <mergeCell ref="B6:H6"/>
    <mergeCell ref="B7:H7"/>
    <mergeCell ref="B8:H8"/>
    <mergeCell ref="B233:H233"/>
    <mergeCell ref="B234:H234"/>
    <mergeCell ref="B236:H236"/>
    <mergeCell ref="B237:H237"/>
    <mergeCell ref="B9:H9"/>
  </mergeCells>
  <dataValidations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45:D146 D130:D133 D148:D151 D116:D119 D92:D111"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94 F96 F108 F98 F100 F102 F110 F150 F148 F145:F146 F92 F116 F118 F120 F128 F122 F124 F126 F130 F132 F134"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49:D83 D227:D230 D34:D35 D38:D41 D44:D45 D143 D86 D90:D91 D114:D115 D138:D139 D211 D155 D159 D163 D167 D174:D179 D182 D186 D191:D193 D196:D199 D207 D26:D30 D19:D22 D202:D204"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52" xr:uid="{7082261E-C7B1-4F74-81CF-A7794A2F9992}">
      <formula1>0</formula1>
    </dataValidation>
    <dataValidation type="textLength" allowBlank="1" showInputMessage="1" showErrorMessage="1" errorTitle="Please do not edit these cells" error="Please do not edit these cells" sqref="B170:B171 B173 B158:B160 B239:B241 B142 B154:B156 B162:B164 B166:B168 B137:B140 D140 D171"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18"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16"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14"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212:D213"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56 D160 D164 D168 D183 D200:D201 D187 D208"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21"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22"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56 F223:F224 F164 F168 F160 F203:F204 F200:F201 F197:F198 F212:F218 F187:F188 F208"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45:B146 B98 B100 B96 B148 B102 B106 B108 B92 B94 B110 B150 B104 B122 B124 B120 B126 B130 B132 B116 B118 B134 B128" xr:uid="{8E4A7729-626F-4674-B975-3B334A3975DE}">
      <formula1>Commodities_list</formula1>
    </dataValidation>
    <dataValidation type="whole" allowBlank="1" showInputMessage="1" showErrorMessage="1" errorTitle="Please do not edit these cells" error="Please do not edit these cells" sqref="B195:B201 B174:B179 B181:B183 B185:B188 B190:B193 B206:B208 B226:B230" xr:uid="{286182BE-B58B-4B5D-8529-F453ED5F7915}">
      <formula1>10000</formula1>
      <formula2>50000</formula2>
    </dataValidation>
    <dataValidation type="whole" allowBlank="1" showInputMessage="1" showErrorMessage="1" errorTitle="Please do not edit these cells" error="Please do not edit these cells" sqref="B231:H232 B210:B224" xr:uid="{41BDBFD2-EE60-47A7-B7DF-916D7BB2FB21}">
      <formula1>4</formula1>
      <formula2>5</formula2>
    </dataValidation>
    <dataValidation allowBlank="1" showInputMessage="1" showErrorMessage="1" promptTitle="Name of the registry" prompt="Please input the name of the Beneficial Ownership Registry" sqref="D46" xr:uid="{3ACD06CC-881D-4ACF-957D-1D1389DCCC4F}"/>
    <dataValidation allowBlank="1" showInputMessage="1" showErrorMessage="1" promptTitle="Additional relevant files" prompt="If several files relevant to the report exist, please indicate as such here. If several, please copy this into several rows." sqref="D46"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19:F222" xr:uid="{541820E9-9F26-4712-A681-25A67BF16B28}">
      <formula1>0</formula1>
    </dataValidation>
    <dataValidation allowBlank="1" showInputMessage="1" showErrorMessage="1" errorTitle="Please do not edit these cells" error="Please do not edit these cells" sqref="B202:B204" xr:uid="{07FE9B1E-D8D5-4CDF-B4C7-CACFEBEDBF5D}"/>
    <dataValidation type="whole" allowBlank="1" showInputMessage="1" showErrorMessage="1" errorTitle="Do not edit these cells" error="Please do not edit these cells" sqref="B235"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20"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19" xr:uid="{D06DCB01-0C0E-444C-9C6D-1307A8C5A77D}">
      <formula1>2</formula1>
    </dataValidation>
    <dataValidation type="whole" showInputMessage="1" showErrorMessage="1" sqref="B149 A99:C99 A101:C101 A97:C97 B109:C109 B90:B91 A95:C95 A96 A98 A100 F194:F195 B205:C205 D205:D206 F205:F206 B209:C209 D209:D210 F23:F25 D23:D25 F32:F33 D32:D33 F36:F37 D36:D37 F42:F43 D42:D43 F47:F48 D47:D48 F84:F85 D84:D85 B93 D112:D113 F112:F113 B136:C136 D136:D137 F136:F137 B141:C141 F140:F142 B144:G144 B147:G147 F209:F210 D153:D154 F153:F154 B157:C157 D157:D158 F157:F158 B161:C161 D161:D162 F161:F162 B165:C165 D165:D166 F165:F166 B169:C169 B172:C172 B180:C180 D180:D181 F180:F181 B184:C184 D184:D185 F184:F185 B189:C189 D189:D190 F189:F190 B194:C194 D194:D195 C96 C98 C100 C110:C135 C137:C140 C142:C143 H157 C154:C156 C158:C160 C162:C164 C166:C168 C170:C171 C173:C179 C181:C183 C185:C188 C190:C193 C195:C204 C206:C208 D17:D18 F17:F18 D141:D142 F169:F173 H184 H180 H172 H169 H165 H161 H136 H141 E145:E146 G145:G146 H153 C145:C146 I1:I16 H23 H112 F87:F89 D87:D89 C12:H16 B105 B1:H1 B151 C102:C108 B103 B107 A102:A115 B111:B115 H209 H205 H194 H189 H87 H84 H47 H42 H36 H32 A226:A230 C226:C230 F225:F226 D225:D226 C210:C224 B135 B225:C225 H225 B143 D169:D170 D172:D173 B10:H10 B11:F11 B123 B125 B121 B133 B119 B117 B129 B127 B131 G17:G143 B152:C153 E17:E143 A1:A94 C17:C94 G148:G230 E148:E230 C148:C151 B12:B87" xr:uid="{6A93E331-6DF3-4956-AEDE-9E6DEEE23BF9}">
      <formula1>999999</formula1>
      <formula2>99999999</formula2>
    </dataValidation>
    <dataValidation showInputMessage="1" showErrorMessage="1" sqref="B88:B89" xr:uid="{E96A8412-175F-4338-B466-F567B8680AE6}"/>
    <dataValidation type="textLength" allowBlank="1" showInputMessage="1" showErrorMessage="1" sqref="H221:H224 H17:H22 H24:H31 H37:H41 H33:H35 H142:H152 H85:H86 H43:H46 H137:H140 H226:H230 H154:H156 H158:H160 H166:H168 H170:H171 H162:H164 H173:H179 H181:H183 H97:H111 H190:H193 H195:H204 H206:H208 H127:H135 H185:H187 H88:H93 H95 H210:H218 H48:H83 H113:H124"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Registry URL" prompt="Please insert direct URL to the registry._x000a_Any additional information, please include in comment section" sqref="F46" xr:uid="{657298BC-0222-4D40-8D79-B0EB878A380C}"/>
  </dataValidations>
  <hyperlinks>
    <hyperlink ref="B17" r:id="rId1" location="r2-1" display="EITI Requirement 2.1" xr:uid="{00000000-0004-0000-0200-000006000000}"/>
    <hyperlink ref="B24" r:id="rId2" location="r2-2" display="EITI Requirement 2.2" xr:uid="{00000000-0004-0000-0200-000007000000}"/>
    <hyperlink ref="B37" r:id="rId3" location="r2-4" display="EITI Requirement 2.4" xr:uid="{00000000-0004-0000-0200-000009000000}"/>
    <hyperlink ref="B43" r:id="rId4" location="r2-5" display="EITI Requirement 2.5" xr:uid="{00000000-0004-0000-0200-00000A000000}"/>
    <hyperlink ref="B48" r:id="rId5" location="r2-6" display="EITI Requirement 2.6" xr:uid="{00000000-0004-0000-0200-00000B000000}"/>
    <hyperlink ref="B85" r:id="rId6" location="r3-1" display="EITI Requirement 3.1" xr:uid="{00000000-0004-0000-0200-00000C000000}"/>
    <hyperlink ref="B89" r:id="rId7" xr:uid="{00000000-0004-0000-0200-00000D000000}"/>
    <hyperlink ref="B113" r:id="rId8" location="r3-3" display="EITI Requirement 3.3" xr:uid="{00000000-0004-0000-0200-00000E000000}"/>
    <hyperlink ref="B137" r:id="rId9" location="r4-1" display="EITI Requirement 4.1" xr:uid="{00000000-0004-0000-0200-00000F000000}"/>
    <hyperlink ref="B142" r:id="rId10" location="r4-2" display="EITI Requirement 4.2" xr:uid="{00000000-0004-0000-0200-000010000000}"/>
    <hyperlink ref="B154" r:id="rId11" location="r4-3" display="EITI Requirement 4.3" xr:uid="{00000000-0004-0000-0200-000011000000}"/>
    <hyperlink ref="B158" r:id="rId12" location="r4-4" display="EITI Requirement 4.4" xr:uid="{00000000-0004-0000-0200-000012000000}"/>
    <hyperlink ref="B162" r:id="rId13" location="r4-5" display="EITI Requirement 4.5" xr:uid="{00000000-0004-0000-0200-000013000000}"/>
    <hyperlink ref="B166" r:id="rId14" location="r4-6" display="EITI Requirement 4.6" xr:uid="{00000000-0004-0000-0200-000014000000}"/>
    <hyperlink ref="B170" r:id="rId15" location="r4-8" display="EITI Requirement 4.8" xr:uid="{00000000-0004-0000-0200-000016000000}"/>
    <hyperlink ref="B173" r:id="rId16" location="r4-9" display="EITI Requirement 4.9" xr:uid="{00000000-0004-0000-0200-000017000000}"/>
    <hyperlink ref="B181" r:id="rId17" location="r5-1" display="EITI Requirement 5.1" xr:uid="{00000000-0004-0000-0200-000018000000}"/>
    <hyperlink ref="B185" r:id="rId18" location="r5-2" display="EITI Requirement 5.2" xr:uid="{00000000-0004-0000-0200-000019000000}"/>
    <hyperlink ref="B190" r:id="rId19" location="r5-3" display="EITI Requirement 5.3" xr:uid="{00000000-0004-0000-0200-00001A000000}"/>
    <hyperlink ref="B206" r:id="rId20" location="r6-2" display="EITI Requirement 6.2" xr:uid="{00000000-0004-0000-0200-00001B000000}"/>
    <hyperlink ref="B210" r:id="rId21" location="r6-3" display="EITI Requirement 6.3" xr:uid="{00000000-0004-0000-0200-00001C000000}"/>
    <hyperlink ref="B195" r:id="rId22" location="r6-1" display="EITI Requirement 6.1" xr:uid="{00000000-0004-0000-0200-000027000000}"/>
    <hyperlink ref="B33" r:id="rId23" location="r2-3" xr:uid="{37B4EDC1-B71E-4913-8AFB-F12611AEFFD5}"/>
    <hyperlink ref="B212" r:id="rId24" xr:uid="{C617A177-3D20-4FE6-A273-853EDEC861A7}"/>
    <hyperlink ref="B234:F234" r:id="rId25" display="Give us your feedback or report a conflict in the data! Write to us at  data@eiti.org" xr:uid="{3FA22EFF-FF94-4799-88A3-B6E47F7EA5DF}"/>
    <hyperlink ref="B233:F233" r:id="rId26" display="For the latest version of Summary data templates, see  https://eiti.org/summary-data-template" xr:uid="{81D1286E-131F-487C-851A-0A200B3AD468}"/>
    <hyperlink ref="B88" r:id="rId27" location="r3-2" display="EITI Requirement 3.2" xr:uid="{CE111D86-D62A-4947-9C13-FF9656A3A753}"/>
    <hyperlink ref="B226" r:id="rId28" location="r6-4" xr:uid="{96BFE352-3017-4C6C-A4DE-1CEBE3EDBC7A}"/>
    <hyperlink ref="F19" r:id="rId29" xr:uid="{0960CF25-4566-467D-9021-684367C79FDC}"/>
    <hyperlink ref="F31" r:id="rId30" xr:uid="{E237123A-B1BF-457E-A3C3-01007CE13924}"/>
    <hyperlink ref="F34" r:id="rId31" xr:uid="{0C533B81-FC94-43A3-91BA-B2493515A68D}"/>
    <hyperlink ref="F35" r:id="rId32" xr:uid="{3BB16B8A-409D-49C2-A1EB-94BCCEA14693}"/>
    <hyperlink ref="F39" r:id="rId33" xr:uid="{E088770D-154B-4D0E-8C69-0B4F1AB351DE}"/>
    <hyperlink ref="F40:F41" r:id="rId34" display="https://www.geo.gov.ua/vidani-specialni-dozvoli-na-koristuvannya-nadrami-z-ugodami-pro-umovi-koristuvannya-nadrami/" xr:uid="{05A31A42-C832-43DE-BB3D-0D45F913378E}"/>
    <hyperlink ref="F46" r:id="rId35" xr:uid="{15CB75EA-D064-4353-9FEE-1387B9501F27}"/>
    <hyperlink ref="F114" r:id="rId36" xr:uid="{CB52A9EB-447F-4D4E-9D06-D0D19336858F}"/>
    <hyperlink ref="F115" r:id="rId37" xr:uid="{88B6DD15-EF04-4DFC-98C8-6B1BB53886CA}"/>
    <hyperlink ref="F182" r:id="rId38" xr:uid="{FC3F6AF9-5FA7-4A89-AE14-1C005058CCEC}"/>
    <hyperlink ref="F192" r:id="rId39" xr:uid="{D564AA95-B3DE-44E9-B689-B4FC8FD19042}"/>
    <hyperlink ref="F51" r:id="rId40" xr:uid="{1371C85E-3728-46C3-A8DA-7B7A2910522C}"/>
    <hyperlink ref="F52" r:id="rId41" xr:uid="{14FB19D6-1659-48CB-904E-D013B13229BB}"/>
    <hyperlink ref="F53" r:id="rId42" xr:uid="{CD9B0826-46E7-4189-89F4-066E0A0E5C66}"/>
    <hyperlink ref="F54" r:id="rId43" xr:uid="{08041143-330B-4855-B753-65C3DE60FDB7}"/>
    <hyperlink ref="F55" r:id="rId44" xr:uid="{22767F86-69FF-4B07-B1CB-BF5B341406FA}"/>
    <hyperlink ref="F56" r:id="rId45" xr:uid="{34AA82D1-EC75-4BA4-8C58-BCEBDACB1D78}"/>
    <hyperlink ref="F60" r:id="rId46" xr:uid="{144AC179-4189-4122-86DF-5FA534E63A0B}"/>
    <hyperlink ref="F62" r:id="rId47" xr:uid="{CB742E9C-10F1-4426-9925-BFE4A5A2C777}"/>
    <hyperlink ref="F63" r:id="rId48" xr:uid="{3F92E42C-BC6F-46BB-A829-EAB4F0D25C77}"/>
    <hyperlink ref="F64" r:id="rId49" xr:uid="{6F9C92DF-D29B-4486-8C0D-65F4E73E8CAA}"/>
    <hyperlink ref="F57" r:id="rId50" xr:uid="{30C03CEC-66E5-4492-9900-D984E3562FCC}"/>
    <hyperlink ref="F58" r:id="rId51" xr:uid="{329E1ABB-A818-4513-B70C-DA94001608E6}"/>
    <hyperlink ref="F61" r:id="rId52" xr:uid="{FEBA5CCD-975E-4B5E-AC8F-691743EEEA99}"/>
    <hyperlink ref="F65" r:id="rId53" xr:uid="{E5D84246-BD84-433A-920A-F5B6604ADB8D}"/>
    <hyperlink ref="F66" r:id="rId54" xr:uid="{9E502ACD-835A-4FB8-94AC-C3D26A911013}"/>
  </hyperlinks>
  <pageMargins left="0.25" right="0.25" top="0.75" bottom="0.75" header="0.3" footer="0.3"/>
  <pageSetup paperSize="8" fitToHeight="0" orientation="landscape" horizontalDpi="2400" verticalDpi="2400" r:id="rId5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5000000}">
          <x14:formula1>
            <xm:f>Lists!$K$3:$K$7</xm:f>
          </x14:formula1>
          <xm:sqref>D239:D241</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F95 F97 F99 F101 F103:F107 F109 F111 F93 F149 F151:F152</xm:sqref>
        </x14:dataValidation>
        <x14:dataValidation type="list" operator="equal" showInputMessage="1" showErrorMessage="1" errorTitle="Invalid entry" error="Invalid entry" promptTitle="Please input unit" prompt="Please input currency according to 3-letter ISO currency code." xr:uid="{2F70F141-7977-4685-8D07-25758B9372F2}">
          <x14:formula1>
            <xm:f>'\\uakyirmpfl01.eure.ey.net\AABS\CCaSS\Clients\World Bank\EITI report 2018\07 Final EITI Report\Summary data\Previous\[2017 Ukraine Summary data_EITI_updated.xlsx]Lists'!#REF!</xm:f>
          </x14:formula1>
          <xm:sqref>F135 F117 F119 F121 F123 F125 F127 F129 F133 F131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776"/>
  <sheetViews>
    <sheetView showGridLines="0" topLeftCell="A52" zoomScale="57" zoomScaleNormal="60" workbookViewId="0">
      <selection activeCell="B54" sqref="B54"/>
    </sheetView>
  </sheetViews>
  <sheetFormatPr defaultColWidth="4" defaultRowHeight="24" customHeight="1" x14ac:dyDescent="0.35"/>
  <cols>
    <col min="1" max="1" width="4" style="17"/>
    <col min="2" max="2" width="48.81640625" style="17" customWidth="1"/>
    <col min="3" max="3" width="46.81640625" style="17" customWidth="1"/>
    <col min="4" max="4" width="29.1796875" style="17" customWidth="1"/>
    <col min="5" max="5" width="24.81640625" style="17" customWidth="1"/>
    <col min="6" max="6" width="15" style="17" customWidth="1"/>
    <col min="7" max="7" width="25" style="17" customWidth="1"/>
    <col min="8" max="8" width="34.453125" style="17" customWidth="1"/>
    <col min="9" max="10" width="26.453125" style="17" customWidth="1"/>
    <col min="11" max="11" width="4" style="17" customWidth="1"/>
    <col min="12" max="33" width="4" style="17"/>
    <col min="34" max="34" width="12.1796875" style="17" bestFit="1" customWidth="1"/>
    <col min="35" max="16384" width="4" style="17"/>
  </cols>
  <sheetData>
    <row r="1" spans="2:12" ht="15" x14ac:dyDescent="0.35">
      <c r="B1" s="223"/>
      <c r="C1" s="223"/>
      <c r="D1" s="223"/>
      <c r="E1" s="223"/>
      <c r="F1" s="223"/>
      <c r="G1" s="223"/>
      <c r="H1" s="223"/>
      <c r="I1" s="223"/>
      <c r="J1" s="223"/>
      <c r="K1" s="223"/>
      <c r="L1" s="223"/>
    </row>
    <row r="2" spans="2:12" ht="15" x14ac:dyDescent="0.35">
      <c r="B2" s="278" t="s">
        <v>399</v>
      </c>
      <c r="C2" s="278"/>
      <c r="D2" s="278"/>
      <c r="E2" s="278"/>
      <c r="F2" s="278"/>
      <c r="G2" s="278"/>
      <c r="H2" s="278"/>
      <c r="I2" s="278"/>
      <c r="J2" s="278"/>
      <c r="K2" s="223"/>
      <c r="L2" s="223"/>
    </row>
    <row r="3" spans="2:12" ht="22.5" x14ac:dyDescent="0.35">
      <c r="B3" s="279" t="s">
        <v>53</v>
      </c>
      <c r="C3" s="279"/>
      <c r="D3" s="279"/>
      <c r="E3" s="279"/>
      <c r="F3" s="279"/>
      <c r="G3" s="279"/>
      <c r="H3" s="279"/>
      <c r="I3" s="279"/>
      <c r="J3" s="279"/>
      <c r="K3" s="223"/>
      <c r="L3" s="223"/>
    </row>
    <row r="4" spans="2:12" ht="15" x14ac:dyDescent="0.35">
      <c r="B4" s="281" t="s">
        <v>400</v>
      </c>
      <c r="C4" s="281"/>
      <c r="D4" s="281"/>
      <c r="E4" s="281"/>
      <c r="F4" s="281"/>
      <c r="G4" s="281"/>
      <c r="H4" s="281"/>
      <c r="I4" s="281"/>
      <c r="J4" s="281"/>
      <c r="K4" s="223"/>
      <c r="L4" s="223"/>
    </row>
    <row r="5" spans="2:12" ht="15" x14ac:dyDescent="0.35">
      <c r="B5" s="281" t="s">
        <v>401</v>
      </c>
      <c r="C5" s="281"/>
      <c r="D5" s="281"/>
      <c r="E5" s="281"/>
      <c r="F5" s="281"/>
      <c r="G5" s="281"/>
      <c r="H5" s="281"/>
      <c r="I5" s="281"/>
      <c r="J5" s="281"/>
      <c r="K5" s="223"/>
      <c r="L5" s="223"/>
    </row>
    <row r="6" spans="2:12" ht="15" x14ac:dyDescent="0.35">
      <c r="B6" s="281" t="s">
        <v>402</v>
      </c>
      <c r="C6" s="281"/>
      <c r="D6" s="281"/>
      <c r="E6" s="281"/>
      <c r="F6" s="281"/>
      <c r="G6" s="281"/>
      <c r="H6" s="281"/>
      <c r="I6" s="281"/>
      <c r="J6" s="281"/>
      <c r="K6" s="223"/>
      <c r="L6" s="223"/>
    </row>
    <row r="7" spans="2:12" ht="15.65" customHeight="1" x14ac:dyDescent="0.35">
      <c r="B7" s="281" t="s">
        <v>403</v>
      </c>
      <c r="C7" s="281"/>
      <c r="D7" s="281"/>
      <c r="E7" s="281"/>
      <c r="F7" s="281"/>
      <c r="G7" s="281"/>
      <c r="H7" s="281"/>
      <c r="I7" s="281"/>
      <c r="J7" s="281"/>
      <c r="K7" s="223"/>
      <c r="L7" s="223"/>
    </row>
    <row r="8" spans="2:12" ht="15" x14ac:dyDescent="0.4">
      <c r="B8" s="285" t="s">
        <v>404</v>
      </c>
      <c r="C8" s="285"/>
      <c r="D8" s="285"/>
      <c r="E8" s="285"/>
      <c r="F8" s="285"/>
      <c r="G8" s="285"/>
      <c r="H8" s="285"/>
      <c r="I8" s="285"/>
      <c r="J8" s="285"/>
      <c r="K8" s="223"/>
      <c r="L8" s="223"/>
    </row>
    <row r="9" spans="2:12" ht="15" x14ac:dyDescent="0.35">
      <c r="B9" s="223"/>
      <c r="C9" s="223"/>
      <c r="D9" s="223"/>
      <c r="E9" s="223"/>
      <c r="F9" s="223"/>
      <c r="G9" s="223"/>
      <c r="H9" s="223"/>
      <c r="I9" s="223"/>
      <c r="J9" s="223"/>
      <c r="K9" s="223"/>
      <c r="L9" s="223"/>
    </row>
    <row r="10" spans="2:12" ht="22.5" x14ac:dyDescent="0.35">
      <c r="B10" s="293" t="s">
        <v>405</v>
      </c>
      <c r="C10" s="293"/>
      <c r="D10" s="293"/>
      <c r="E10" s="293"/>
      <c r="F10" s="293"/>
      <c r="G10" s="293"/>
      <c r="H10" s="293"/>
      <c r="I10" s="293"/>
      <c r="J10" s="293"/>
      <c r="K10" s="223"/>
      <c r="L10" s="223"/>
    </row>
    <row r="11" spans="2:12" s="161" customFormat="1" ht="25.5" customHeight="1" x14ac:dyDescent="0.35">
      <c r="B11" s="294" t="s">
        <v>406</v>
      </c>
      <c r="C11" s="294"/>
      <c r="D11" s="294"/>
      <c r="E11" s="294"/>
      <c r="F11" s="294"/>
      <c r="G11" s="294"/>
      <c r="H11" s="294"/>
      <c r="I11" s="294"/>
      <c r="J11" s="294"/>
    </row>
    <row r="12" spans="2:12" s="33" customFormat="1" ht="15" x14ac:dyDescent="0.35">
      <c r="B12" s="295"/>
      <c r="C12" s="295"/>
      <c r="D12" s="295"/>
      <c r="E12" s="295"/>
      <c r="F12" s="295"/>
      <c r="G12" s="295"/>
      <c r="H12" s="295"/>
      <c r="I12" s="295"/>
      <c r="J12" s="295"/>
    </row>
    <row r="13" spans="2:12" s="33" customFormat="1" ht="19" x14ac:dyDescent="0.35">
      <c r="B13" s="296" t="s">
        <v>407</v>
      </c>
      <c r="C13" s="296"/>
      <c r="D13" s="296"/>
      <c r="E13" s="296"/>
      <c r="F13" s="296"/>
      <c r="G13" s="296"/>
      <c r="H13" s="296"/>
      <c r="I13" s="296"/>
      <c r="J13" s="296"/>
    </row>
    <row r="14" spans="2:12" s="33" customFormat="1" ht="15" x14ac:dyDescent="0.35">
      <c r="B14" s="141" t="s">
        <v>408</v>
      </c>
      <c r="C14" s="141" t="s">
        <v>409</v>
      </c>
      <c r="D14" s="223" t="s">
        <v>410</v>
      </c>
      <c r="E14" s="223" t="s">
        <v>411</v>
      </c>
      <c r="F14" s="142"/>
      <c r="G14" s="143"/>
    </row>
    <row r="15" spans="2:12" s="33" customFormat="1" ht="15" x14ac:dyDescent="0.35">
      <c r="B15" s="223" t="s">
        <v>412</v>
      </c>
      <c r="C15" s="223" t="s">
        <v>413</v>
      </c>
      <c r="D15" s="223">
        <v>43005393</v>
      </c>
      <c r="E15" s="245">
        <f>SUMIF(Government_revenues_table[Government entity],Government_agencies[[#This Row],[Full name of agency]],Government_revenues_table[Revenue value])</f>
        <v>130695811138.26999</v>
      </c>
      <c r="F15" s="143"/>
      <c r="G15" s="143"/>
    </row>
    <row r="16" spans="2:12" s="33" customFormat="1" ht="15" x14ac:dyDescent="0.35">
      <c r="B16" s="223" t="s">
        <v>414</v>
      </c>
      <c r="C16" s="223" t="s">
        <v>413</v>
      </c>
      <c r="D16" s="223">
        <v>37536031</v>
      </c>
      <c r="E16" s="245">
        <f>SUMIF(Government_revenues_table[Government entity],Government_agencies[[#This Row],[Full name of agency]],Government_revenues_table[Revenue value])</f>
        <v>658153085</v>
      </c>
      <c r="F16" s="143"/>
      <c r="G16" s="223"/>
      <c r="J16" s="142"/>
      <c r="K16" s="142"/>
      <c r="L16" s="142"/>
    </row>
    <row r="17" spans="2:12" s="33" customFormat="1" ht="15" x14ac:dyDescent="0.35">
      <c r="B17" s="223" t="s">
        <v>415</v>
      </c>
      <c r="C17" s="223" t="s">
        <v>413</v>
      </c>
      <c r="D17" s="223">
        <v>43115923</v>
      </c>
      <c r="E17" s="245">
        <f>SUMIF(Government_revenues_table[Government entity],Government_agencies[[#This Row],[Full name of agency]],Government_revenues_table[Revenue value])</f>
        <v>19430513651.890007</v>
      </c>
      <c r="F17" s="143"/>
      <c r="G17" s="223"/>
      <c r="J17" s="142"/>
      <c r="K17" s="142"/>
      <c r="L17" s="142"/>
    </row>
    <row r="18" spans="2:12" s="33" customFormat="1" ht="15" x14ac:dyDescent="0.35">
      <c r="B18" s="223" t="s">
        <v>416</v>
      </c>
      <c r="C18" s="223" t="s">
        <v>413</v>
      </c>
      <c r="D18" s="223">
        <v>37508596</v>
      </c>
      <c r="E18" s="245">
        <f>SUMIF(Government_revenues_table[Government entity],Government_agencies[[#This Row],[Full name of agency]],Government_revenues_table[Revenue value])</f>
        <v>28946371200.210003</v>
      </c>
      <c r="J18" s="143"/>
      <c r="K18" s="143"/>
      <c r="L18" s="143"/>
    </row>
    <row r="19" spans="2:12" s="33" customFormat="1" ht="15" x14ac:dyDescent="0.35">
      <c r="B19" s="223"/>
      <c r="D19" s="223"/>
      <c r="E19" s="201"/>
    </row>
    <row r="20" spans="2:12" s="33" customFormat="1" ht="19" x14ac:dyDescent="0.35">
      <c r="B20" s="296" t="s">
        <v>417</v>
      </c>
      <c r="C20" s="296"/>
      <c r="D20" s="296"/>
      <c r="E20" s="296"/>
      <c r="F20" s="296"/>
      <c r="G20" s="296"/>
      <c r="H20" s="296"/>
      <c r="I20" s="296"/>
      <c r="J20" s="296"/>
    </row>
    <row r="21" spans="2:12" s="33" customFormat="1" ht="15" x14ac:dyDescent="0.35">
      <c r="B21" s="297" t="s">
        <v>418</v>
      </c>
      <c r="C21" s="298"/>
      <c r="D21" s="299"/>
      <c r="E21" s="142"/>
    </row>
    <row r="22" spans="2:12" s="33" customFormat="1" ht="15" x14ac:dyDescent="0.35">
      <c r="B22" s="246" t="s">
        <v>419</v>
      </c>
      <c r="C22" s="247" t="s">
        <v>420</v>
      </c>
      <c r="D22" s="206" t="s">
        <v>185</v>
      </c>
    </row>
    <row r="23" spans="2:12" s="33" customFormat="1" ht="15" x14ac:dyDescent="0.35"/>
    <row r="24" spans="2:12" s="33" customFormat="1" ht="15" x14ac:dyDescent="0.35">
      <c r="B24" s="141" t="s">
        <v>421</v>
      </c>
      <c r="C24" s="141" t="s">
        <v>422</v>
      </c>
      <c r="D24" s="223" t="s">
        <v>423</v>
      </c>
      <c r="E24" s="223" t="s">
        <v>424</v>
      </c>
      <c r="F24" s="223" t="s">
        <v>425</v>
      </c>
      <c r="G24" s="223" t="s">
        <v>426</v>
      </c>
      <c r="H24" s="223" t="s">
        <v>427</v>
      </c>
      <c r="I24" s="223" t="s">
        <v>428</v>
      </c>
    </row>
    <row r="25" spans="2:12" s="33" customFormat="1" ht="15" x14ac:dyDescent="0.35">
      <c r="B25" s="248" t="s">
        <v>193</v>
      </c>
      <c r="C25" s="223" t="s">
        <v>429</v>
      </c>
      <c r="D25" s="223">
        <v>20077720</v>
      </c>
      <c r="E25" s="33" t="s">
        <v>430</v>
      </c>
      <c r="F25" s="223" t="s">
        <v>431</v>
      </c>
      <c r="G25" s="145"/>
      <c r="H25" s="145" t="s">
        <v>223</v>
      </c>
      <c r="I25" s="144">
        <f>SUMIF(Table10[Company],Companies[[#This Row],[Full company name]],Table10[Revenue value])</f>
        <v>68379277107.980003</v>
      </c>
      <c r="J25" s="205"/>
    </row>
    <row r="26" spans="2:12" s="33" customFormat="1" ht="15" x14ac:dyDescent="0.35">
      <c r="B26" s="248" t="s">
        <v>195</v>
      </c>
      <c r="C26" s="223" t="s">
        <v>429</v>
      </c>
      <c r="D26" s="223">
        <v>30019775</v>
      </c>
      <c r="E26" s="33" t="s">
        <v>430</v>
      </c>
      <c r="F26" s="223" t="s">
        <v>431</v>
      </c>
      <c r="G26" s="145"/>
      <c r="H26" s="145" t="s">
        <v>224</v>
      </c>
      <c r="I26" s="144">
        <f>SUMIF(Table10[Company],Companies[[#This Row],[Full company name]],Table10[Revenue value])</f>
        <v>41118410085.779999</v>
      </c>
    </row>
    <row r="27" spans="2:12" s="33" customFormat="1" ht="15" x14ac:dyDescent="0.35">
      <c r="B27" s="202" t="s">
        <v>197</v>
      </c>
      <c r="C27" s="33" t="s">
        <v>429</v>
      </c>
      <c r="D27" s="223">
        <v>135390</v>
      </c>
      <c r="E27" s="33" t="s">
        <v>430</v>
      </c>
      <c r="F27" s="223" t="s">
        <v>431</v>
      </c>
      <c r="G27" s="145"/>
      <c r="H27" s="145" t="s">
        <v>225</v>
      </c>
      <c r="I27" s="144">
        <f>SUMIF(Table10[Company],Companies[[#This Row],[Full company name]],Table10[Revenue value])</f>
        <v>15875714870.479996</v>
      </c>
    </row>
    <row r="28" spans="2:12" s="33" customFormat="1" ht="15" x14ac:dyDescent="0.35">
      <c r="B28" s="202" t="s">
        <v>199</v>
      </c>
      <c r="C28" s="223" t="s">
        <v>429</v>
      </c>
      <c r="D28" s="223">
        <v>30019801</v>
      </c>
      <c r="E28" s="33" t="s">
        <v>430</v>
      </c>
      <c r="F28" s="223" t="s">
        <v>431</v>
      </c>
      <c r="G28" s="145"/>
      <c r="H28" s="145" t="s">
        <v>226</v>
      </c>
      <c r="I28" s="144">
        <f>SUMIF(Table10[Company],Companies[[#This Row],[Full company name]],Table10[Revenue value])</f>
        <v>7442384901.1199989</v>
      </c>
    </row>
    <row r="29" spans="2:12" s="33" customFormat="1" ht="15" x14ac:dyDescent="0.35">
      <c r="B29" s="202" t="s">
        <v>432</v>
      </c>
      <c r="C29" s="223" t="s">
        <v>433</v>
      </c>
      <c r="D29" s="223">
        <v>32377038</v>
      </c>
      <c r="E29" s="33" t="s">
        <v>430</v>
      </c>
      <c r="F29" s="223" t="s">
        <v>431</v>
      </c>
      <c r="G29" s="145"/>
      <c r="H29" s="145" t="s">
        <v>434</v>
      </c>
      <c r="I29" s="144">
        <f>SUMIF(Table10[Company],Companies[[#This Row],[Full company name]],Table10[Revenue value])</f>
        <v>6198170819.7999992</v>
      </c>
    </row>
    <row r="30" spans="2:12" s="33" customFormat="1" ht="15" x14ac:dyDescent="0.35">
      <c r="B30" s="202" t="s">
        <v>435</v>
      </c>
      <c r="C30" s="223" t="s">
        <v>433</v>
      </c>
      <c r="D30" s="223">
        <v>33152471</v>
      </c>
      <c r="E30" s="33" t="s">
        <v>430</v>
      </c>
      <c r="F30" s="223" t="s">
        <v>431</v>
      </c>
      <c r="G30" s="145"/>
      <c r="H30" s="145" t="s">
        <v>436</v>
      </c>
      <c r="I30" s="144">
        <f>SUMIF(Table10[Company],Companies[[#This Row],[Full company name]],Table10[Revenue value])</f>
        <v>3839214830.3400002</v>
      </c>
    </row>
    <row r="31" spans="2:12" s="33" customFormat="1" ht="15" x14ac:dyDescent="0.35">
      <c r="B31" s="202" t="s">
        <v>1033</v>
      </c>
      <c r="C31" s="223" t="s">
        <v>433</v>
      </c>
      <c r="D31" s="223">
        <v>30732144</v>
      </c>
      <c r="E31" s="33" t="s">
        <v>430</v>
      </c>
      <c r="F31" s="223" t="s">
        <v>431</v>
      </c>
      <c r="G31" s="145"/>
      <c r="H31" s="145" t="s">
        <v>438</v>
      </c>
      <c r="I31" s="144">
        <f>SUMIF(Table10[Company],Companies[[#This Row],[Full company name]],Table10[Revenue value])</f>
        <v>2406519019.5799999</v>
      </c>
    </row>
    <row r="32" spans="2:12" s="33" customFormat="1" ht="15" x14ac:dyDescent="0.35">
      <c r="B32" s="202" t="s">
        <v>439</v>
      </c>
      <c r="C32" s="223" t="s">
        <v>433</v>
      </c>
      <c r="D32" s="223">
        <v>33100376</v>
      </c>
      <c r="E32" s="33" t="s">
        <v>430</v>
      </c>
      <c r="F32" s="223" t="s">
        <v>431</v>
      </c>
      <c r="G32" s="145"/>
      <c r="H32" s="145" t="s">
        <v>440</v>
      </c>
      <c r="I32" s="144">
        <f>SUMIF(Table10[Company],Companies[[#This Row],[Full company name]],Table10[Revenue value])</f>
        <v>1365374558.47</v>
      </c>
    </row>
    <row r="33" spans="2:9" s="33" customFormat="1" ht="15" x14ac:dyDescent="0.35">
      <c r="B33" s="202" t="s">
        <v>201</v>
      </c>
      <c r="C33" s="223" t="s">
        <v>429</v>
      </c>
      <c r="D33" s="223">
        <v>31570412</v>
      </c>
      <c r="E33" s="33" t="s">
        <v>430</v>
      </c>
      <c r="F33" s="223" t="s">
        <v>431</v>
      </c>
      <c r="G33" s="145"/>
      <c r="H33" s="145" t="s">
        <v>227</v>
      </c>
      <c r="I33" s="144">
        <f>SUMIF(Table10[Company],Companies[[#This Row],[Full company name]],Table10[Revenue value])</f>
        <v>716113256.13</v>
      </c>
    </row>
    <row r="34" spans="2:9" s="33" customFormat="1" ht="15" x14ac:dyDescent="0.35">
      <c r="B34" s="202" t="s">
        <v>441</v>
      </c>
      <c r="C34" s="223" t="s">
        <v>433</v>
      </c>
      <c r="D34" s="223">
        <v>20041662</v>
      </c>
      <c r="E34" s="33" t="s">
        <v>430</v>
      </c>
      <c r="F34" s="223" t="s">
        <v>431</v>
      </c>
      <c r="G34" s="145"/>
      <c r="H34" s="145" t="s">
        <v>442</v>
      </c>
      <c r="I34" s="144">
        <f>SUMIF(Table10[Company],Companies[[#This Row],[Full company name]],Table10[Revenue value])</f>
        <v>996906119.34000003</v>
      </c>
    </row>
    <row r="35" spans="2:9" s="33" customFormat="1" ht="15" x14ac:dyDescent="0.35">
      <c r="B35" s="202" t="s">
        <v>1038</v>
      </c>
      <c r="C35" s="223" t="s">
        <v>433</v>
      </c>
      <c r="D35" s="223">
        <v>30694895</v>
      </c>
      <c r="E35" s="33" t="s">
        <v>430</v>
      </c>
      <c r="F35" s="223" t="s">
        <v>431</v>
      </c>
      <c r="G35" s="145"/>
      <c r="H35" s="145"/>
      <c r="I35" s="144">
        <f>SUMIF(Table10[Company],Companies[[#This Row],[Full company name]],Table10[Revenue value])</f>
        <v>685091562.2700001</v>
      </c>
    </row>
    <row r="36" spans="2:9" s="33" customFormat="1" ht="15" x14ac:dyDescent="0.35">
      <c r="B36" s="202" t="s">
        <v>444</v>
      </c>
      <c r="C36" s="223" t="s">
        <v>433</v>
      </c>
      <c r="D36" s="223">
        <v>38203132</v>
      </c>
      <c r="E36" s="33" t="s">
        <v>430</v>
      </c>
      <c r="F36" s="223" t="s">
        <v>431</v>
      </c>
      <c r="G36" s="145"/>
      <c r="H36" s="145" t="s">
        <v>445</v>
      </c>
      <c r="I36" s="144">
        <f>SUMIF(Table10[Company],Companies[[#This Row],[Full company name]],Table10[Revenue value])</f>
        <v>543419128.10000002</v>
      </c>
    </row>
    <row r="37" spans="2:9" s="33" customFormat="1" ht="15" x14ac:dyDescent="0.35">
      <c r="B37" s="202" t="s">
        <v>446</v>
      </c>
      <c r="C37" s="223" t="s">
        <v>433</v>
      </c>
      <c r="D37" s="223">
        <v>36050166</v>
      </c>
      <c r="E37" s="33" t="s">
        <v>430</v>
      </c>
      <c r="F37" s="223" t="s">
        <v>431</v>
      </c>
      <c r="G37" s="145"/>
      <c r="H37" s="145" t="s">
        <v>447</v>
      </c>
      <c r="I37" s="144">
        <f>SUMIF(Table10[Company],Companies[[#This Row],[Full company name]],Table10[Revenue value])</f>
        <v>428399058.18000001</v>
      </c>
    </row>
    <row r="38" spans="2:9" s="33" customFormat="1" ht="15" x14ac:dyDescent="0.35">
      <c r="B38" s="202" t="s">
        <v>203</v>
      </c>
      <c r="C38" s="223" t="s">
        <v>429</v>
      </c>
      <c r="D38" s="223">
        <v>23152126</v>
      </c>
      <c r="E38" s="33" t="s">
        <v>430</v>
      </c>
      <c r="F38" s="223" t="s">
        <v>431</v>
      </c>
      <c r="G38" s="145"/>
      <c r="H38" s="145" t="s">
        <v>228</v>
      </c>
      <c r="I38" s="144">
        <f>SUMIF(Table10[Company],Companies[[#This Row],[Full company name]],Table10[Revenue value])</f>
        <v>302735339.80000001</v>
      </c>
    </row>
    <row r="39" spans="2:9" s="33" customFormat="1" ht="15" x14ac:dyDescent="0.35">
      <c r="B39" s="202" t="s">
        <v>448</v>
      </c>
      <c r="C39" s="223" t="s">
        <v>433</v>
      </c>
      <c r="D39" s="223">
        <v>33862865</v>
      </c>
      <c r="E39" s="33" t="s">
        <v>430</v>
      </c>
      <c r="F39" s="223" t="s">
        <v>431</v>
      </c>
      <c r="G39" s="145"/>
      <c r="H39" s="145" t="s">
        <v>449</v>
      </c>
      <c r="I39" s="144">
        <f>SUMIF(Table10[Company],Companies[[#This Row],[Full company name]],Table10[Revenue value])</f>
        <v>362226665.34999996</v>
      </c>
    </row>
    <row r="40" spans="2:9" s="33" customFormat="1" ht="45" x14ac:dyDescent="0.35">
      <c r="B40" s="202" t="s">
        <v>1036</v>
      </c>
      <c r="C40" s="33" t="s">
        <v>433</v>
      </c>
      <c r="D40" s="223">
        <v>403739509</v>
      </c>
      <c r="E40" s="33" t="s">
        <v>430</v>
      </c>
      <c r="F40" s="223" t="s">
        <v>431</v>
      </c>
      <c r="G40" s="145"/>
      <c r="H40" s="145" t="s">
        <v>450</v>
      </c>
      <c r="I40" s="144">
        <f>SUMIF(Table10[Company],Companies[[#This Row],[Full company name]],Table10[Revenue value])</f>
        <v>271522454.93000001</v>
      </c>
    </row>
    <row r="41" spans="2:9" s="33" customFormat="1" ht="15" x14ac:dyDescent="0.35">
      <c r="B41" s="202" t="s">
        <v>451</v>
      </c>
      <c r="C41" s="33" t="s">
        <v>433</v>
      </c>
      <c r="D41" s="223">
        <v>39454684</v>
      </c>
      <c r="E41" s="33" t="s">
        <v>430</v>
      </c>
      <c r="F41" s="223" t="s">
        <v>431</v>
      </c>
      <c r="G41" s="145"/>
      <c r="H41" s="145" t="s">
        <v>452</v>
      </c>
      <c r="I41" s="144">
        <f>SUMIF(Table10[Company],Companies[[#This Row],[Full company name]],Table10[Revenue value])</f>
        <v>229191792.10000002</v>
      </c>
    </row>
    <row r="42" spans="2:9" s="33" customFormat="1" ht="15" x14ac:dyDescent="0.4">
      <c r="B42" s="249" t="s">
        <v>1032</v>
      </c>
      <c r="C42" s="33" t="s">
        <v>433</v>
      </c>
      <c r="D42" s="223">
        <v>24186185</v>
      </c>
      <c r="E42" s="33" t="s">
        <v>430</v>
      </c>
      <c r="F42" s="223" t="s">
        <v>431</v>
      </c>
      <c r="G42" s="145"/>
      <c r="H42" s="145" t="s">
        <v>454</v>
      </c>
      <c r="I42" s="144">
        <f>SUMIF(Table10[Company],Companies[[#This Row],[Full company name]],Table10[Revenue value])</f>
        <v>222633990.68000001</v>
      </c>
    </row>
    <row r="43" spans="2:9" s="33" customFormat="1" ht="15" x14ac:dyDescent="0.35">
      <c r="B43" s="202" t="s">
        <v>455</v>
      </c>
      <c r="C43" s="33" t="s">
        <v>433</v>
      </c>
      <c r="D43" s="223">
        <v>23703371</v>
      </c>
      <c r="E43" s="33" t="s">
        <v>430</v>
      </c>
      <c r="F43" s="223" t="s">
        <v>431</v>
      </c>
      <c r="G43" s="145"/>
      <c r="H43" s="145"/>
      <c r="I43" s="144">
        <f>SUMIF(Table10[Company],Companies[[#This Row],[Full company name]],Table10[Revenue value])</f>
        <v>195937697.99999997</v>
      </c>
    </row>
    <row r="44" spans="2:9" s="33" customFormat="1" ht="15" x14ac:dyDescent="0.35">
      <c r="B44" s="202" t="s">
        <v>456</v>
      </c>
      <c r="C44" s="33" t="s">
        <v>433</v>
      </c>
      <c r="D44" s="223">
        <v>36282935</v>
      </c>
      <c r="E44" s="33" t="s">
        <v>430</v>
      </c>
      <c r="F44" s="223" t="s">
        <v>431</v>
      </c>
      <c r="G44" s="145"/>
      <c r="H44" s="145" t="s">
        <v>447</v>
      </c>
      <c r="I44" s="144">
        <f>SUMIF(Table10[Company],Companies[[#This Row],[Full company name]],Table10[Revenue value])</f>
        <v>176908264.82000002</v>
      </c>
    </row>
    <row r="45" spans="2:9" s="33" customFormat="1" ht="15" x14ac:dyDescent="0.35">
      <c r="B45" s="202" t="s">
        <v>1039</v>
      </c>
      <c r="C45" s="33" t="s">
        <v>433</v>
      </c>
      <c r="D45" s="223">
        <v>35602704</v>
      </c>
      <c r="E45" s="33" t="s">
        <v>430</v>
      </c>
      <c r="F45" s="223" t="s">
        <v>431</v>
      </c>
      <c r="G45" s="145"/>
      <c r="H45" s="145" t="s">
        <v>458</v>
      </c>
      <c r="I45" s="144">
        <f>SUMIF(Table10[Company],Companies[[#This Row],[Full company name]],Table10[Revenue value])</f>
        <v>154447396.53</v>
      </c>
    </row>
    <row r="46" spans="2:9" s="33" customFormat="1" ht="30" x14ac:dyDescent="0.35">
      <c r="B46" s="202" t="s">
        <v>1035</v>
      </c>
      <c r="C46" s="33" t="s">
        <v>433</v>
      </c>
      <c r="D46" s="223">
        <v>534663345</v>
      </c>
      <c r="E46" s="33" t="s">
        <v>430</v>
      </c>
      <c r="F46" s="223" t="s">
        <v>431</v>
      </c>
      <c r="G46" s="145"/>
      <c r="H46" s="145"/>
      <c r="I46" s="144">
        <f>SUMIF(Table10[Company],Companies[[#This Row],[Full company name]],Table10[Revenue value])</f>
        <v>140700605.47</v>
      </c>
    </row>
    <row r="47" spans="2:9" s="33" customFormat="1" ht="15" x14ac:dyDescent="0.35">
      <c r="B47" s="202" t="s">
        <v>460</v>
      </c>
      <c r="C47" s="33" t="s">
        <v>433</v>
      </c>
      <c r="D47" s="223">
        <v>24432974</v>
      </c>
      <c r="E47" s="33" t="s">
        <v>461</v>
      </c>
      <c r="F47" s="33" t="s">
        <v>462</v>
      </c>
      <c r="G47" s="145"/>
      <c r="H47" s="145" t="s">
        <v>463</v>
      </c>
      <c r="I47" s="144">
        <f>SUMIF(Table10[Company],Companies[[#This Row],[Full company name]],Table10[Revenue value])</f>
        <v>2397943225.3900094</v>
      </c>
    </row>
    <row r="48" spans="2:9" s="33" customFormat="1" ht="15" x14ac:dyDescent="0.35">
      <c r="B48" s="202" t="s">
        <v>464</v>
      </c>
      <c r="C48" s="33" t="s">
        <v>433</v>
      </c>
      <c r="D48" s="223">
        <v>191000</v>
      </c>
      <c r="E48" s="33" t="s">
        <v>461</v>
      </c>
      <c r="F48" s="33" t="s">
        <v>462</v>
      </c>
      <c r="G48" s="145"/>
      <c r="H48" s="145" t="s">
        <v>465</v>
      </c>
      <c r="I48" s="144">
        <f>SUMIF(Table10[Company],Companies[[#This Row],[Full company name]],Table10[Revenue value])</f>
        <v>2951964854.2599998</v>
      </c>
    </row>
    <row r="49" spans="2:9" s="33" customFormat="1" ht="15" x14ac:dyDescent="0.35">
      <c r="B49" s="202" t="s">
        <v>466</v>
      </c>
      <c r="C49" s="33" t="s">
        <v>433</v>
      </c>
      <c r="D49" s="223">
        <v>191023</v>
      </c>
      <c r="E49" s="33" t="s">
        <v>461</v>
      </c>
      <c r="F49" s="33" t="s">
        <v>462</v>
      </c>
      <c r="G49" s="145"/>
      <c r="H49" s="145" t="s">
        <v>467</v>
      </c>
      <c r="I49" s="144">
        <f>SUMIF(Table10[Company],Companies[[#This Row],[Full company name]],Table10[Revenue value])</f>
        <v>3040271136.5399995</v>
      </c>
    </row>
    <row r="50" spans="2:9" s="33" customFormat="1" ht="15" x14ac:dyDescent="0.35">
      <c r="B50" s="202" t="s">
        <v>468</v>
      </c>
      <c r="C50" s="33" t="s">
        <v>433</v>
      </c>
      <c r="D50" s="223">
        <v>191282</v>
      </c>
      <c r="E50" s="33" t="s">
        <v>461</v>
      </c>
      <c r="F50" s="33" t="s">
        <v>462</v>
      </c>
      <c r="G50" s="145"/>
      <c r="H50" s="145" t="s">
        <v>469</v>
      </c>
      <c r="I50" s="144">
        <f>SUMIF(Table10[Company],Companies[[#This Row],[Full company name]],Table10[Revenue value])</f>
        <v>-23987017.74000001</v>
      </c>
    </row>
    <row r="51" spans="2:9" s="33" customFormat="1" ht="15" x14ac:dyDescent="0.35">
      <c r="B51" s="202" t="s">
        <v>470</v>
      </c>
      <c r="C51" s="33" t="s">
        <v>433</v>
      </c>
      <c r="D51" s="223">
        <v>190905</v>
      </c>
      <c r="E51" s="33" t="s">
        <v>461</v>
      </c>
      <c r="F51" s="33" t="s">
        <v>462</v>
      </c>
      <c r="G51" s="145"/>
      <c r="H51" s="145" t="s">
        <v>471</v>
      </c>
      <c r="I51" s="144">
        <f>SUMIF(Table10[Company],Companies[[#This Row],[Full company name]],Table10[Revenue value])</f>
        <v>1560552662.1800001</v>
      </c>
    </row>
    <row r="52" spans="2:9" s="33" customFormat="1" ht="15" x14ac:dyDescent="0.35">
      <c r="B52" s="202" t="s">
        <v>472</v>
      </c>
      <c r="C52" s="33" t="s">
        <v>433</v>
      </c>
      <c r="D52" s="223">
        <v>190977</v>
      </c>
      <c r="E52" s="33" t="s">
        <v>461</v>
      </c>
      <c r="F52" s="33" t="s">
        <v>462</v>
      </c>
      <c r="G52" s="145"/>
      <c r="H52" s="145" t="s">
        <v>473</v>
      </c>
      <c r="I52" s="144">
        <f>SUMIF(Table10[Company],Companies[[#This Row],[Full company name]],Table10[Revenue value])</f>
        <v>859783253.20000005</v>
      </c>
    </row>
    <row r="53" spans="2:9" s="33" customFormat="1" ht="15" x14ac:dyDescent="0.35">
      <c r="B53" s="202" t="s">
        <v>1037</v>
      </c>
      <c r="C53" s="33" t="s">
        <v>433</v>
      </c>
      <c r="D53" s="223">
        <v>191307</v>
      </c>
      <c r="E53" s="33" t="s">
        <v>461</v>
      </c>
      <c r="F53" s="33" t="s">
        <v>462</v>
      </c>
      <c r="G53" s="145"/>
      <c r="H53" s="145"/>
      <c r="I53" s="144">
        <f>SUMIF(Table10[Company],Companies[[#This Row],[Full company name]],Table10[Revenue value])</f>
        <v>0</v>
      </c>
    </row>
    <row r="54" spans="2:9" s="33" customFormat="1" ht="15" x14ac:dyDescent="0.35">
      <c r="B54" s="202" t="s">
        <v>205</v>
      </c>
      <c r="C54" s="223" t="s">
        <v>429</v>
      </c>
      <c r="D54" s="223">
        <v>36716128</v>
      </c>
      <c r="E54" s="33" t="s">
        <v>461</v>
      </c>
      <c r="F54" s="33" t="s">
        <v>475</v>
      </c>
      <c r="G54" s="145"/>
      <c r="H54" s="145" t="s">
        <v>229</v>
      </c>
      <c r="I54" s="144">
        <f>SUMIF(Table10[Company],Companies[[#This Row],[Full company name]],Table10[Revenue value])</f>
        <v>493710325.08000004</v>
      </c>
    </row>
    <row r="55" spans="2:9" s="33" customFormat="1" ht="30" x14ac:dyDescent="0.35">
      <c r="B55" s="202" t="s">
        <v>476</v>
      </c>
      <c r="C55" s="33" t="s">
        <v>433</v>
      </c>
      <c r="D55" s="223">
        <v>191218</v>
      </c>
      <c r="E55" s="33" t="s">
        <v>461</v>
      </c>
      <c r="F55" s="33" t="s">
        <v>477</v>
      </c>
      <c r="G55" s="145"/>
      <c r="H55" s="145" t="s">
        <v>478</v>
      </c>
      <c r="I55" s="144">
        <f>SUMIF(Table10[Company],Companies[[#This Row],[Full company name]],Table10[Revenue value])</f>
        <v>639015249.59000003</v>
      </c>
    </row>
    <row r="56" spans="2:9" s="33" customFormat="1" ht="15" x14ac:dyDescent="0.35">
      <c r="B56" s="202" t="s">
        <v>479</v>
      </c>
      <c r="C56" s="33" t="s">
        <v>433</v>
      </c>
      <c r="D56" s="223">
        <v>190928</v>
      </c>
      <c r="E56" s="33" t="s">
        <v>461</v>
      </c>
      <c r="F56" s="33" t="s">
        <v>480</v>
      </c>
      <c r="G56" s="145"/>
      <c r="H56" s="145" t="s">
        <v>481</v>
      </c>
      <c r="I56" s="144">
        <f>SUMIF(Table10[Company],Companies[[#This Row],[Full company name]],Table10[Revenue value])</f>
        <v>584611547.98000002</v>
      </c>
    </row>
    <row r="57" spans="2:9" s="33" customFormat="1" ht="15" x14ac:dyDescent="0.35">
      <c r="B57" s="202" t="s">
        <v>482</v>
      </c>
      <c r="C57" s="33" t="s">
        <v>433</v>
      </c>
      <c r="D57" s="223">
        <v>191329</v>
      </c>
      <c r="E57" s="33" t="s">
        <v>461</v>
      </c>
      <c r="F57" s="33" t="s">
        <v>477</v>
      </c>
      <c r="G57" s="145"/>
      <c r="H57" s="145" t="s">
        <v>483</v>
      </c>
      <c r="I57" s="144">
        <f>SUMIF(Table10[Company],Companies[[#This Row],[Full company name]],Table10[Revenue value])</f>
        <v>409477326.79000002</v>
      </c>
    </row>
    <row r="58" spans="2:9" s="33" customFormat="1" ht="15" x14ac:dyDescent="0.35">
      <c r="B58" s="202" t="s">
        <v>484</v>
      </c>
      <c r="C58" s="33" t="s">
        <v>433</v>
      </c>
      <c r="D58" s="223">
        <v>35713283</v>
      </c>
      <c r="E58" s="33" t="s">
        <v>461</v>
      </c>
      <c r="F58" s="33" t="s">
        <v>477</v>
      </c>
      <c r="G58" s="145"/>
      <c r="H58" s="145" t="s">
        <v>485</v>
      </c>
      <c r="I58" s="144">
        <f>SUMIF(Table10[Company],Companies[[#This Row],[Full company name]],Table10[Revenue value])</f>
        <v>-454253384.11000007</v>
      </c>
    </row>
    <row r="59" spans="2:9" s="33" customFormat="1" ht="15" x14ac:dyDescent="0.35">
      <c r="B59" s="202" t="s">
        <v>486</v>
      </c>
      <c r="C59" s="33" t="s">
        <v>433</v>
      </c>
      <c r="D59" s="223">
        <v>190911</v>
      </c>
      <c r="E59" s="33" t="s">
        <v>461</v>
      </c>
      <c r="F59" s="33" t="s">
        <v>487</v>
      </c>
      <c r="G59" s="145"/>
      <c r="H59" s="145" t="s">
        <v>488</v>
      </c>
      <c r="I59" s="144">
        <f>SUMIF(Table10[Company],Companies[[#This Row],[Full company name]],Table10[Revenue value])</f>
        <v>40425265.049999982</v>
      </c>
    </row>
    <row r="60" spans="2:9" s="33" customFormat="1" ht="15" x14ac:dyDescent="0.35">
      <c r="B60" s="202" t="s">
        <v>489</v>
      </c>
      <c r="C60" s="33" t="s">
        <v>433</v>
      </c>
      <c r="D60" s="223">
        <v>178353</v>
      </c>
      <c r="E60" s="33" t="s">
        <v>461</v>
      </c>
      <c r="F60" s="33" t="s">
        <v>490</v>
      </c>
      <c r="G60" s="145"/>
      <c r="H60" s="145" t="s">
        <v>447</v>
      </c>
      <c r="I60" s="144">
        <f>SUMIF(Table10[Company],Companies[[#This Row],[Full company name]],Table10[Revenue value])</f>
        <v>6039456517.2199993</v>
      </c>
    </row>
    <row r="61" spans="2:9" s="33" customFormat="1" ht="15" x14ac:dyDescent="0.35">
      <c r="B61" s="202" t="s">
        <v>491</v>
      </c>
      <c r="C61" s="33" t="s">
        <v>433</v>
      </c>
      <c r="D61" s="223">
        <v>13498562</v>
      </c>
      <c r="E61" s="33" t="s">
        <v>461</v>
      </c>
      <c r="F61" s="33" t="s">
        <v>490</v>
      </c>
      <c r="G61" s="145"/>
      <c r="H61" s="145" t="s">
        <v>492</v>
      </c>
      <c r="I61" s="144">
        <f>SUMIF(Table10[Company],Companies[[#This Row],[Full company name]],Table10[Revenue value])</f>
        <v>1294148860.3899999</v>
      </c>
    </row>
    <row r="62" spans="2:9" s="33" customFormat="1" ht="15" x14ac:dyDescent="0.35">
      <c r="B62" s="202" t="s">
        <v>493</v>
      </c>
      <c r="C62" s="33" t="s">
        <v>433</v>
      </c>
      <c r="D62" s="223">
        <v>37014600</v>
      </c>
      <c r="E62" s="33" t="s">
        <v>461</v>
      </c>
      <c r="F62" s="33" t="s">
        <v>490</v>
      </c>
      <c r="G62" s="145"/>
      <c r="H62" s="145" t="s">
        <v>494</v>
      </c>
      <c r="I62" s="144">
        <f>SUMIF(Table10[Company],Companies[[#This Row],[Full company name]],Table10[Revenue value])</f>
        <v>716497994.8900001</v>
      </c>
    </row>
    <row r="63" spans="2:9" s="33" customFormat="1" ht="15" x14ac:dyDescent="0.35">
      <c r="B63" s="202" t="s">
        <v>207</v>
      </c>
      <c r="C63" s="223" t="s">
        <v>429</v>
      </c>
      <c r="D63" s="223">
        <v>32323256</v>
      </c>
      <c r="E63" s="33" t="s">
        <v>461</v>
      </c>
      <c r="F63" s="33" t="s">
        <v>490</v>
      </c>
      <c r="G63" s="145"/>
      <c r="H63" s="145"/>
      <c r="I63" s="144">
        <f>SUMIF(Table10[Company],Companies[[#This Row],[Full company name]],Table10[Revenue value])</f>
        <v>278038450.53000003</v>
      </c>
    </row>
    <row r="64" spans="2:9" s="33" customFormat="1" ht="15" x14ac:dyDescent="0.35">
      <c r="B64" s="202" t="s">
        <v>208</v>
      </c>
      <c r="C64" s="223" t="s">
        <v>429</v>
      </c>
      <c r="D64" s="223">
        <v>33426253</v>
      </c>
      <c r="E64" s="33" t="s">
        <v>461</v>
      </c>
      <c r="F64" s="33" t="s">
        <v>490</v>
      </c>
      <c r="G64" s="145"/>
      <c r="H64" s="145"/>
      <c r="I64" s="144">
        <f>SUMIF(Table10[Company],Companies[[#This Row],[Full company name]],Table10[Revenue value])</f>
        <v>182104435.83999997</v>
      </c>
    </row>
    <row r="65" spans="2:10" s="33" customFormat="1" ht="15" x14ac:dyDescent="0.35">
      <c r="B65" s="202" t="s">
        <v>210</v>
      </c>
      <c r="C65" s="223" t="s">
        <v>429</v>
      </c>
      <c r="D65" s="223">
        <v>32087941</v>
      </c>
      <c r="E65" s="33" t="s">
        <v>461</v>
      </c>
      <c r="F65" s="33" t="s">
        <v>490</v>
      </c>
      <c r="G65" s="145"/>
      <c r="H65" s="145" t="s">
        <v>230</v>
      </c>
      <c r="I65" s="144">
        <f>SUMIF(Table10[Company],Companies[[#This Row],[Full company name]],Table10[Revenue value])</f>
        <v>111100038.95999999</v>
      </c>
    </row>
    <row r="66" spans="2:10" s="33" customFormat="1" ht="15" x14ac:dyDescent="0.35">
      <c r="B66" s="202" t="s">
        <v>212</v>
      </c>
      <c r="C66" s="223" t="s">
        <v>429</v>
      </c>
      <c r="D66" s="223">
        <v>32320594</v>
      </c>
      <c r="E66" s="33" t="s">
        <v>461</v>
      </c>
      <c r="F66" s="33" t="s">
        <v>490</v>
      </c>
      <c r="G66" s="145"/>
      <c r="H66" s="145" t="s">
        <v>447</v>
      </c>
      <c r="I66" s="144">
        <f>SUMIF(Table10[Company],Companies[[#This Row],[Full company name]],Table10[Revenue value])</f>
        <v>110026197.10000002</v>
      </c>
    </row>
    <row r="67" spans="2:10" s="33" customFormat="1" ht="15" x14ac:dyDescent="0.35">
      <c r="B67" s="202" t="s">
        <v>214</v>
      </c>
      <c r="C67" s="223" t="s">
        <v>429</v>
      </c>
      <c r="D67" s="223">
        <v>32359108</v>
      </c>
      <c r="E67" s="33" t="s">
        <v>461</v>
      </c>
      <c r="F67" s="33" t="s">
        <v>490</v>
      </c>
      <c r="G67" s="145"/>
      <c r="H67" s="145" t="s">
        <v>231</v>
      </c>
      <c r="I67" s="144">
        <f>SUMIF(Table10[Company],Companies[[#This Row],[Full company name]],Table10[Revenue value])</f>
        <v>99908537.439999998</v>
      </c>
    </row>
    <row r="68" spans="2:10" s="33" customFormat="1" ht="15" x14ac:dyDescent="0.35">
      <c r="B68" s="202" t="s">
        <v>216</v>
      </c>
      <c r="C68" s="223" t="s">
        <v>429</v>
      </c>
      <c r="D68" s="223">
        <v>31599557</v>
      </c>
      <c r="E68" s="33" t="s">
        <v>461</v>
      </c>
      <c r="F68" s="33" t="s">
        <v>490</v>
      </c>
      <c r="G68" s="145"/>
      <c r="H68" s="145" t="s">
        <v>232</v>
      </c>
      <c r="I68" s="144">
        <f>SUMIF(Table10[Company],Companies[[#This Row],[Full company name]],Table10[Revenue value])</f>
        <v>101321919.38</v>
      </c>
    </row>
    <row r="69" spans="2:10" s="33" customFormat="1" ht="15" x14ac:dyDescent="0.35">
      <c r="B69" s="202" t="s">
        <v>218</v>
      </c>
      <c r="C69" s="223" t="s">
        <v>429</v>
      </c>
      <c r="D69" s="223">
        <v>34032208</v>
      </c>
      <c r="E69" s="33" t="s">
        <v>461</v>
      </c>
      <c r="F69" s="33" t="s">
        <v>490</v>
      </c>
      <c r="G69" s="145"/>
      <c r="H69" s="145" t="s">
        <v>233</v>
      </c>
      <c r="I69" s="144">
        <f>SUMIF(Table10[Company],Companies[[#This Row],[Full company name]],Table10[Revenue value])</f>
        <v>73846938.830000013</v>
      </c>
    </row>
    <row r="70" spans="2:10" s="33" customFormat="1" ht="15" x14ac:dyDescent="0.35">
      <c r="B70" s="202" t="s">
        <v>220</v>
      </c>
      <c r="C70" s="223" t="s">
        <v>429</v>
      </c>
      <c r="D70" s="223">
        <v>33839013</v>
      </c>
      <c r="E70" s="33" t="s">
        <v>461</v>
      </c>
      <c r="F70" s="33" t="s">
        <v>490</v>
      </c>
      <c r="G70" s="145"/>
      <c r="H70" s="145"/>
      <c r="I70" s="144">
        <f>SUMIF(Table10[Company],Companies[[#This Row],[Full company name]],Table10[Revenue value])</f>
        <v>66048877.050000004</v>
      </c>
    </row>
    <row r="71" spans="2:10" s="33" customFormat="1" ht="15" x14ac:dyDescent="0.35">
      <c r="B71" s="202" t="s">
        <v>495</v>
      </c>
      <c r="C71" s="33" t="s">
        <v>433</v>
      </c>
      <c r="D71" s="223">
        <v>36028628</v>
      </c>
      <c r="E71" s="33" t="s">
        <v>461</v>
      </c>
      <c r="F71" s="33" t="s">
        <v>490</v>
      </c>
      <c r="G71" s="145"/>
      <c r="H71" s="145" t="s">
        <v>496</v>
      </c>
      <c r="I71" s="144">
        <f>SUMIF(Table10[Company],Companies[[#This Row],[Full company name]],Table10[Revenue value])</f>
        <v>72400515.780000001</v>
      </c>
    </row>
    <row r="72" spans="2:10" s="33" customFormat="1" ht="15" x14ac:dyDescent="0.35">
      <c r="B72" s="202" t="s">
        <v>222</v>
      </c>
      <c r="C72" s="223" t="s">
        <v>429</v>
      </c>
      <c r="D72" s="223">
        <v>40695853</v>
      </c>
      <c r="E72" s="33" t="s">
        <v>461</v>
      </c>
      <c r="F72" s="33" t="s">
        <v>490</v>
      </c>
      <c r="G72" s="145"/>
      <c r="H72" s="145" t="s">
        <v>447</v>
      </c>
      <c r="I72" s="144">
        <f>SUMIF(Table10[Company],Companies[[#This Row],[Full company name]],Table10[Revenue value])</f>
        <v>53477759.939999998</v>
      </c>
    </row>
    <row r="73" spans="2:10" s="33" customFormat="1" ht="15" x14ac:dyDescent="0.35">
      <c r="C73" s="223"/>
      <c r="F73" s="145"/>
      <c r="G73" s="145"/>
    </row>
    <row r="74" spans="2:10" s="33" customFormat="1" ht="19" x14ac:dyDescent="0.35">
      <c r="B74" s="296" t="s">
        <v>497</v>
      </c>
      <c r="C74" s="296"/>
      <c r="D74" s="296"/>
      <c r="E74" s="296"/>
      <c r="F74" s="296"/>
      <c r="G74" s="296"/>
      <c r="H74" s="296"/>
      <c r="I74" s="296"/>
      <c r="J74" s="296"/>
    </row>
    <row r="75" spans="2:10" s="33" customFormat="1" ht="15" x14ac:dyDescent="0.4">
      <c r="B75" s="141" t="s">
        <v>498</v>
      </c>
      <c r="C75" s="249" t="s">
        <v>499</v>
      </c>
      <c r="D75" s="249" t="s">
        <v>500</v>
      </c>
      <c r="E75" s="249" t="s">
        <v>501</v>
      </c>
      <c r="F75" s="223" t="s">
        <v>502</v>
      </c>
      <c r="G75" s="223" t="s">
        <v>503</v>
      </c>
      <c r="H75" s="223" t="s">
        <v>504</v>
      </c>
      <c r="I75" s="223" t="s">
        <v>505</v>
      </c>
      <c r="J75" s="223" t="s">
        <v>506</v>
      </c>
    </row>
    <row r="76" spans="2:10" s="33" customFormat="1" ht="15" x14ac:dyDescent="0.4">
      <c r="B76" s="141" t="s">
        <v>507</v>
      </c>
      <c r="C76" s="249">
        <v>1492</v>
      </c>
      <c r="D76" s="249" t="s">
        <v>195</v>
      </c>
      <c r="E76" s="33" t="s">
        <v>508</v>
      </c>
      <c r="F76" s="223" t="s">
        <v>509</v>
      </c>
      <c r="G76" s="265"/>
      <c r="H76" s="223"/>
    </row>
    <row r="77" spans="2:10" s="33" customFormat="1" ht="15" x14ac:dyDescent="0.4">
      <c r="B77" s="141" t="s">
        <v>510</v>
      </c>
      <c r="C77" s="249">
        <v>1772</v>
      </c>
      <c r="D77" s="249" t="s">
        <v>195</v>
      </c>
      <c r="E77" s="33" t="s">
        <v>508</v>
      </c>
      <c r="F77" s="223" t="s">
        <v>511</v>
      </c>
      <c r="G77" s="265">
        <v>16550000</v>
      </c>
      <c r="H77" s="223" t="s">
        <v>268</v>
      </c>
    </row>
    <row r="78" spans="2:10" s="33" customFormat="1" ht="15" x14ac:dyDescent="0.4">
      <c r="B78" s="141" t="s">
        <v>510</v>
      </c>
      <c r="C78" s="249">
        <v>1772</v>
      </c>
      <c r="D78" s="249" t="s">
        <v>195</v>
      </c>
      <c r="E78" s="33" t="s">
        <v>512</v>
      </c>
      <c r="F78" s="223" t="s">
        <v>511</v>
      </c>
      <c r="G78" s="265">
        <v>330</v>
      </c>
      <c r="H78" s="223" t="s">
        <v>245</v>
      </c>
    </row>
    <row r="79" spans="2:10" s="33" customFormat="1" ht="15" x14ac:dyDescent="0.4">
      <c r="B79" s="141" t="s">
        <v>513</v>
      </c>
      <c r="C79" s="249">
        <v>1774</v>
      </c>
      <c r="D79" s="249" t="s">
        <v>195</v>
      </c>
      <c r="E79" s="33" t="s">
        <v>508</v>
      </c>
      <c r="F79" s="223" t="s">
        <v>511</v>
      </c>
      <c r="G79" s="265">
        <v>1470000</v>
      </c>
      <c r="H79" s="223" t="s">
        <v>268</v>
      </c>
    </row>
    <row r="80" spans="2:10" s="33" customFormat="1" ht="15" x14ac:dyDescent="0.4">
      <c r="B80" s="141" t="s">
        <v>514</v>
      </c>
      <c r="C80" s="249">
        <v>1775</v>
      </c>
      <c r="D80" s="249" t="s">
        <v>195</v>
      </c>
      <c r="E80" s="33" t="s">
        <v>508</v>
      </c>
      <c r="F80" s="223" t="s">
        <v>511</v>
      </c>
      <c r="G80" s="265">
        <v>16370000.000000002</v>
      </c>
      <c r="H80" s="223" t="s">
        <v>268</v>
      </c>
    </row>
    <row r="81" spans="2:8" s="33" customFormat="1" ht="15" x14ac:dyDescent="0.4">
      <c r="B81" s="141" t="s">
        <v>515</v>
      </c>
      <c r="C81" s="249">
        <v>1776</v>
      </c>
      <c r="D81" s="249" t="s">
        <v>195</v>
      </c>
      <c r="E81" s="33" t="s">
        <v>508</v>
      </c>
      <c r="F81" s="223" t="s">
        <v>511</v>
      </c>
      <c r="G81" s="265">
        <v>310000</v>
      </c>
      <c r="H81" s="223" t="s">
        <v>268</v>
      </c>
    </row>
    <row r="82" spans="2:8" s="33" customFormat="1" ht="15" x14ac:dyDescent="0.4">
      <c r="B82" s="141" t="s">
        <v>516</v>
      </c>
      <c r="C82" s="249">
        <v>1777</v>
      </c>
      <c r="D82" s="249" t="s">
        <v>195</v>
      </c>
      <c r="E82" s="33" t="s">
        <v>508</v>
      </c>
      <c r="F82" s="223" t="s">
        <v>511</v>
      </c>
      <c r="G82" s="265">
        <v>5290000</v>
      </c>
      <c r="H82" s="223" t="s">
        <v>268</v>
      </c>
    </row>
    <row r="83" spans="2:8" s="33" customFormat="1" ht="15" x14ac:dyDescent="0.4">
      <c r="B83" s="141" t="s">
        <v>517</v>
      </c>
      <c r="C83" s="249">
        <v>1778</v>
      </c>
      <c r="D83" s="249" t="s">
        <v>195</v>
      </c>
      <c r="E83" s="33" t="s">
        <v>508</v>
      </c>
      <c r="F83" s="223" t="s">
        <v>511</v>
      </c>
      <c r="G83" s="265">
        <v>360000</v>
      </c>
      <c r="H83" s="223" t="s">
        <v>268</v>
      </c>
    </row>
    <row r="84" spans="2:8" s="33" customFormat="1" ht="15" x14ac:dyDescent="0.4">
      <c r="B84" s="141" t="s">
        <v>518</v>
      </c>
      <c r="C84" s="249">
        <v>1779</v>
      </c>
      <c r="D84" s="249" t="s">
        <v>195</v>
      </c>
      <c r="E84" s="33" t="s">
        <v>508</v>
      </c>
      <c r="F84" s="223" t="s">
        <v>511</v>
      </c>
      <c r="G84" s="265">
        <v>1510000</v>
      </c>
      <c r="H84" s="223" t="s">
        <v>268</v>
      </c>
    </row>
    <row r="85" spans="2:8" s="33" customFormat="1" ht="15" x14ac:dyDescent="0.4">
      <c r="B85" s="141" t="s">
        <v>519</v>
      </c>
      <c r="C85" s="249">
        <v>1780</v>
      </c>
      <c r="D85" s="249" t="s">
        <v>195</v>
      </c>
      <c r="E85" s="33" t="s">
        <v>508</v>
      </c>
      <c r="F85" s="223" t="s">
        <v>511</v>
      </c>
      <c r="G85" s="265">
        <v>1530000</v>
      </c>
      <c r="H85" s="223" t="s">
        <v>268</v>
      </c>
    </row>
    <row r="86" spans="2:8" s="33" customFormat="1" ht="15" x14ac:dyDescent="0.4">
      <c r="B86" s="141" t="s">
        <v>520</v>
      </c>
      <c r="C86" s="249">
        <v>1786</v>
      </c>
      <c r="D86" s="249" t="s">
        <v>195</v>
      </c>
      <c r="E86" s="33" t="s">
        <v>508</v>
      </c>
      <c r="F86" s="223" t="s">
        <v>511</v>
      </c>
      <c r="G86" s="265">
        <v>18420000</v>
      </c>
      <c r="H86" s="223" t="s">
        <v>268</v>
      </c>
    </row>
    <row r="87" spans="2:8" s="33" customFormat="1" ht="15" x14ac:dyDescent="0.4">
      <c r="B87" s="141" t="s">
        <v>521</v>
      </c>
      <c r="C87" s="249">
        <v>1787</v>
      </c>
      <c r="D87" s="249" t="s">
        <v>195</v>
      </c>
      <c r="E87" s="33" t="s">
        <v>508</v>
      </c>
      <c r="F87" s="223" t="s">
        <v>511</v>
      </c>
      <c r="G87" s="265">
        <v>2280000</v>
      </c>
      <c r="H87" s="223" t="s">
        <v>268</v>
      </c>
    </row>
    <row r="88" spans="2:8" s="33" customFormat="1" ht="15" x14ac:dyDescent="0.4">
      <c r="B88" s="141" t="s">
        <v>522</v>
      </c>
      <c r="C88" s="249">
        <v>1791</v>
      </c>
      <c r="D88" s="249" t="s">
        <v>195</v>
      </c>
      <c r="E88" s="33" t="s">
        <v>508</v>
      </c>
      <c r="F88" s="223" t="s">
        <v>511</v>
      </c>
      <c r="G88" s="265">
        <v>460000</v>
      </c>
      <c r="H88" s="223" t="s">
        <v>268</v>
      </c>
    </row>
    <row r="89" spans="2:8" s="33" customFormat="1" ht="15" x14ac:dyDescent="0.4">
      <c r="B89" s="141" t="s">
        <v>523</v>
      </c>
      <c r="C89" s="249">
        <v>1793</v>
      </c>
      <c r="D89" s="249" t="s">
        <v>195</v>
      </c>
      <c r="E89" s="33" t="s">
        <v>508</v>
      </c>
      <c r="F89" s="223" t="s">
        <v>511</v>
      </c>
      <c r="G89" s="265">
        <v>36540000</v>
      </c>
      <c r="H89" s="223" t="s">
        <v>268</v>
      </c>
    </row>
    <row r="90" spans="2:8" s="33" customFormat="1" ht="15" x14ac:dyDescent="0.4">
      <c r="B90" s="141" t="s">
        <v>524</v>
      </c>
      <c r="C90" s="249">
        <v>1796</v>
      </c>
      <c r="D90" s="249" t="s">
        <v>195</v>
      </c>
      <c r="E90" s="33" t="s">
        <v>508</v>
      </c>
      <c r="F90" s="223" t="s">
        <v>511</v>
      </c>
      <c r="G90" s="265">
        <v>8480000</v>
      </c>
      <c r="H90" s="223" t="s">
        <v>268</v>
      </c>
    </row>
    <row r="91" spans="2:8" s="33" customFormat="1" ht="15" x14ac:dyDescent="0.4">
      <c r="B91" s="141" t="s">
        <v>525</v>
      </c>
      <c r="C91" s="249">
        <v>1803</v>
      </c>
      <c r="D91" s="249" t="s">
        <v>195</v>
      </c>
      <c r="E91" s="33" t="s">
        <v>508</v>
      </c>
      <c r="F91" s="223" t="s">
        <v>511</v>
      </c>
      <c r="G91" s="265">
        <v>54110000</v>
      </c>
      <c r="H91" s="223" t="s">
        <v>268</v>
      </c>
    </row>
    <row r="92" spans="2:8" s="33" customFormat="1" ht="15" x14ac:dyDescent="0.4">
      <c r="B92" s="141" t="s">
        <v>525</v>
      </c>
      <c r="C92" s="249">
        <v>1803</v>
      </c>
      <c r="D92" s="249" t="s">
        <v>195</v>
      </c>
      <c r="E92" s="33" t="s">
        <v>526</v>
      </c>
      <c r="F92" s="223" t="s">
        <v>511</v>
      </c>
      <c r="G92" s="265">
        <v>2720</v>
      </c>
      <c r="H92" s="223" t="s">
        <v>245</v>
      </c>
    </row>
    <row r="93" spans="2:8" s="33" customFormat="1" ht="15" x14ac:dyDescent="0.4">
      <c r="B93" s="141" t="s">
        <v>525</v>
      </c>
      <c r="C93" s="249">
        <v>1803</v>
      </c>
      <c r="D93" s="249" t="s">
        <v>195</v>
      </c>
      <c r="E93" s="33" t="s">
        <v>512</v>
      </c>
      <c r="F93" s="223" t="s">
        <v>511</v>
      </c>
      <c r="G93" s="265">
        <v>1620</v>
      </c>
      <c r="H93" s="223" t="s">
        <v>245</v>
      </c>
    </row>
    <row r="94" spans="2:8" s="33" customFormat="1" ht="15" x14ac:dyDescent="0.4">
      <c r="B94" s="141" t="s">
        <v>527</v>
      </c>
      <c r="C94" s="249">
        <v>1804</v>
      </c>
      <c r="D94" s="249" t="s">
        <v>195</v>
      </c>
      <c r="E94" s="33" t="s">
        <v>508</v>
      </c>
      <c r="F94" s="223" t="s">
        <v>511</v>
      </c>
      <c r="G94" s="265">
        <v>5210000</v>
      </c>
      <c r="H94" s="223" t="s">
        <v>268</v>
      </c>
    </row>
    <row r="95" spans="2:8" s="33" customFormat="1" ht="15" x14ac:dyDescent="0.4">
      <c r="B95" s="141" t="s">
        <v>528</v>
      </c>
      <c r="C95" s="249">
        <v>1805</v>
      </c>
      <c r="D95" s="249" t="s">
        <v>195</v>
      </c>
      <c r="E95" s="33" t="s">
        <v>508</v>
      </c>
      <c r="F95" s="223" t="s">
        <v>511</v>
      </c>
      <c r="G95" s="265">
        <v>116480000</v>
      </c>
      <c r="H95" s="223" t="s">
        <v>268</v>
      </c>
    </row>
    <row r="96" spans="2:8" s="33" customFormat="1" ht="15" x14ac:dyDescent="0.4">
      <c r="B96" s="141" t="s">
        <v>528</v>
      </c>
      <c r="C96" s="249">
        <v>1805</v>
      </c>
      <c r="D96" s="249" t="s">
        <v>195</v>
      </c>
      <c r="E96" s="33" t="s">
        <v>512</v>
      </c>
      <c r="F96" s="223" t="s">
        <v>511</v>
      </c>
      <c r="G96" s="265">
        <v>2250</v>
      </c>
      <c r="H96" s="223" t="s">
        <v>245</v>
      </c>
    </row>
    <row r="97" spans="2:8" s="33" customFormat="1" ht="15" x14ac:dyDescent="0.4">
      <c r="B97" s="141" t="s">
        <v>529</v>
      </c>
      <c r="C97" s="249">
        <v>1806</v>
      </c>
      <c r="D97" s="249" t="s">
        <v>195</v>
      </c>
      <c r="E97" s="33" t="s">
        <v>508</v>
      </c>
      <c r="F97" s="223" t="s">
        <v>511</v>
      </c>
      <c r="G97" s="265">
        <v>62620000</v>
      </c>
      <c r="H97" s="223" t="s">
        <v>268</v>
      </c>
    </row>
    <row r="98" spans="2:8" s="33" customFormat="1" ht="15" x14ac:dyDescent="0.4">
      <c r="B98" s="141" t="s">
        <v>530</v>
      </c>
      <c r="C98" s="249">
        <v>1807</v>
      </c>
      <c r="D98" s="249" t="s">
        <v>195</v>
      </c>
      <c r="E98" s="33" t="s">
        <v>508</v>
      </c>
      <c r="F98" s="223" t="s">
        <v>511</v>
      </c>
      <c r="G98" s="265">
        <v>230000</v>
      </c>
      <c r="H98" s="223" t="s">
        <v>268</v>
      </c>
    </row>
    <row r="99" spans="2:8" s="33" customFormat="1" ht="15" x14ac:dyDescent="0.4">
      <c r="B99" s="141" t="s">
        <v>531</v>
      </c>
      <c r="C99" s="249">
        <v>1809</v>
      </c>
      <c r="D99" s="249" t="s">
        <v>195</v>
      </c>
      <c r="E99" s="33" t="s">
        <v>508</v>
      </c>
      <c r="F99" s="223" t="s">
        <v>511</v>
      </c>
      <c r="G99" s="265">
        <v>51770000</v>
      </c>
      <c r="H99" s="223" t="s">
        <v>268</v>
      </c>
    </row>
    <row r="100" spans="2:8" s="33" customFormat="1" ht="15" x14ac:dyDescent="0.4">
      <c r="B100" s="141" t="s">
        <v>532</v>
      </c>
      <c r="C100" s="249">
        <v>1810</v>
      </c>
      <c r="D100" s="249" t="s">
        <v>195</v>
      </c>
      <c r="E100" s="33" t="s">
        <v>508</v>
      </c>
      <c r="F100" s="223" t="s">
        <v>511</v>
      </c>
      <c r="G100" s="265">
        <v>7180000</v>
      </c>
      <c r="H100" s="223" t="s">
        <v>268</v>
      </c>
    </row>
    <row r="101" spans="2:8" s="33" customFormat="1" ht="15" x14ac:dyDescent="0.4">
      <c r="B101" s="141" t="s">
        <v>533</v>
      </c>
      <c r="C101" s="249">
        <v>1811</v>
      </c>
      <c r="D101" s="249" t="s">
        <v>195</v>
      </c>
      <c r="E101" s="33" t="s">
        <v>508</v>
      </c>
      <c r="F101" s="223" t="s">
        <v>511</v>
      </c>
      <c r="G101" s="265">
        <v>6670000</v>
      </c>
      <c r="H101" s="223" t="s">
        <v>268</v>
      </c>
    </row>
    <row r="102" spans="2:8" s="33" customFormat="1" ht="15" x14ac:dyDescent="0.4">
      <c r="B102" s="141" t="s">
        <v>534</v>
      </c>
      <c r="C102" s="249">
        <v>1812</v>
      </c>
      <c r="D102" s="249" t="s">
        <v>195</v>
      </c>
      <c r="E102" s="33" t="s">
        <v>508</v>
      </c>
      <c r="F102" s="223" t="s">
        <v>511</v>
      </c>
      <c r="G102" s="265">
        <v>82340000</v>
      </c>
      <c r="H102" s="223" t="s">
        <v>268</v>
      </c>
    </row>
    <row r="103" spans="2:8" s="33" customFormat="1" ht="15" x14ac:dyDescent="0.4">
      <c r="B103" s="141" t="s">
        <v>535</v>
      </c>
      <c r="C103" s="249">
        <v>1813</v>
      </c>
      <c r="D103" s="249" t="s">
        <v>195</v>
      </c>
      <c r="E103" s="33" t="s">
        <v>508</v>
      </c>
      <c r="F103" s="223" t="s">
        <v>511</v>
      </c>
      <c r="G103" s="265">
        <v>6740000</v>
      </c>
      <c r="H103" s="223" t="s">
        <v>268</v>
      </c>
    </row>
    <row r="104" spans="2:8" s="33" customFormat="1" ht="15" x14ac:dyDescent="0.4">
      <c r="B104" s="141" t="s">
        <v>536</v>
      </c>
      <c r="C104" s="249">
        <v>1814</v>
      </c>
      <c r="D104" s="249" t="s">
        <v>195</v>
      </c>
      <c r="E104" s="33" t="s">
        <v>508</v>
      </c>
      <c r="F104" s="223" t="s">
        <v>511</v>
      </c>
      <c r="G104" s="265">
        <v>11570000</v>
      </c>
      <c r="H104" s="223" t="s">
        <v>268</v>
      </c>
    </row>
    <row r="105" spans="2:8" s="33" customFormat="1" ht="15" x14ac:dyDescent="0.4">
      <c r="B105" s="141" t="s">
        <v>537</v>
      </c>
      <c r="C105" s="249">
        <v>1815</v>
      </c>
      <c r="D105" s="249" t="s">
        <v>195</v>
      </c>
      <c r="E105" s="33" t="s">
        <v>508</v>
      </c>
      <c r="F105" s="223" t="s">
        <v>511</v>
      </c>
      <c r="G105" s="265">
        <v>540000</v>
      </c>
      <c r="H105" s="223" t="s">
        <v>268</v>
      </c>
    </row>
    <row r="106" spans="2:8" s="33" customFormat="1" ht="15" x14ac:dyDescent="0.4">
      <c r="B106" s="141" t="s">
        <v>538</v>
      </c>
      <c r="C106" s="249">
        <v>1817</v>
      </c>
      <c r="D106" s="249" t="s">
        <v>195</v>
      </c>
      <c r="E106" s="33" t="s">
        <v>508</v>
      </c>
      <c r="F106" s="223" t="s">
        <v>511</v>
      </c>
      <c r="G106" s="265">
        <v>150840000</v>
      </c>
      <c r="H106" s="223" t="s">
        <v>268</v>
      </c>
    </row>
    <row r="107" spans="2:8" s="33" customFormat="1" ht="15" x14ac:dyDescent="0.4">
      <c r="B107" s="141" t="s">
        <v>538</v>
      </c>
      <c r="C107" s="249">
        <v>1817</v>
      </c>
      <c r="D107" s="249" t="s">
        <v>195</v>
      </c>
      <c r="E107" s="33" t="s">
        <v>526</v>
      </c>
      <c r="F107" s="223" t="s">
        <v>511</v>
      </c>
      <c r="G107" s="265">
        <v>10</v>
      </c>
      <c r="H107" s="223" t="s">
        <v>245</v>
      </c>
    </row>
    <row r="108" spans="2:8" s="33" customFormat="1" ht="15" x14ac:dyDescent="0.4">
      <c r="B108" s="141" t="s">
        <v>538</v>
      </c>
      <c r="C108" s="249">
        <v>1817</v>
      </c>
      <c r="D108" s="249" t="s">
        <v>195</v>
      </c>
      <c r="E108" s="33" t="s">
        <v>512</v>
      </c>
      <c r="F108" s="223" t="s">
        <v>511</v>
      </c>
      <c r="G108" s="265">
        <v>2130</v>
      </c>
      <c r="H108" s="223" t="s">
        <v>245</v>
      </c>
    </row>
    <row r="109" spans="2:8" s="33" customFormat="1" ht="15" x14ac:dyDescent="0.4">
      <c r="B109" s="141" t="s">
        <v>539</v>
      </c>
      <c r="C109" s="249">
        <v>1827</v>
      </c>
      <c r="D109" s="249" t="s">
        <v>195</v>
      </c>
      <c r="E109" s="33" t="s">
        <v>508</v>
      </c>
      <c r="F109" s="223" t="s">
        <v>511</v>
      </c>
      <c r="G109" s="265">
        <v>17270000</v>
      </c>
      <c r="H109" s="223" t="s">
        <v>268</v>
      </c>
    </row>
    <row r="110" spans="2:8" s="33" customFormat="1" ht="15" x14ac:dyDescent="0.4">
      <c r="B110" s="141" t="s">
        <v>539</v>
      </c>
      <c r="C110" s="249">
        <v>1827</v>
      </c>
      <c r="D110" s="249" t="s">
        <v>195</v>
      </c>
      <c r="E110" s="33" t="s">
        <v>512</v>
      </c>
      <c r="F110" s="223" t="s">
        <v>511</v>
      </c>
      <c r="G110" s="265">
        <v>10</v>
      </c>
      <c r="H110" s="223" t="s">
        <v>245</v>
      </c>
    </row>
    <row r="111" spans="2:8" s="33" customFormat="1" ht="15" x14ac:dyDescent="0.4">
      <c r="B111" s="141" t="s">
        <v>540</v>
      </c>
      <c r="C111" s="249">
        <v>1935</v>
      </c>
      <c r="D111" s="249" t="s">
        <v>195</v>
      </c>
      <c r="E111" s="33" t="s">
        <v>508</v>
      </c>
      <c r="F111" s="223" t="s">
        <v>511</v>
      </c>
      <c r="G111" s="265">
        <v>247210000</v>
      </c>
      <c r="H111" s="223" t="s">
        <v>268</v>
      </c>
    </row>
    <row r="112" spans="2:8" s="33" customFormat="1" ht="15" x14ac:dyDescent="0.4">
      <c r="B112" s="141" t="s">
        <v>540</v>
      </c>
      <c r="C112" s="249">
        <v>1935</v>
      </c>
      <c r="D112" s="249" t="s">
        <v>195</v>
      </c>
      <c r="E112" s="33" t="s">
        <v>512</v>
      </c>
      <c r="F112" s="223" t="s">
        <v>511</v>
      </c>
      <c r="G112" s="265">
        <v>370</v>
      </c>
      <c r="H112" s="223" t="s">
        <v>245</v>
      </c>
    </row>
    <row r="113" spans="2:8" s="33" customFormat="1" ht="15" x14ac:dyDescent="0.4">
      <c r="B113" s="141" t="s">
        <v>541</v>
      </c>
      <c r="C113" s="249">
        <v>1936</v>
      </c>
      <c r="D113" s="249" t="s">
        <v>195</v>
      </c>
      <c r="E113" s="33" t="s">
        <v>508</v>
      </c>
      <c r="F113" s="223" t="s">
        <v>511</v>
      </c>
      <c r="G113" s="265">
        <v>1075510000</v>
      </c>
      <c r="H113" s="223" t="s">
        <v>268</v>
      </c>
    </row>
    <row r="114" spans="2:8" s="33" customFormat="1" ht="15" x14ac:dyDescent="0.4">
      <c r="B114" s="141" t="s">
        <v>541</v>
      </c>
      <c r="C114" s="249">
        <v>1936</v>
      </c>
      <c r="D114" s="249" t="s">
        <v>195</v>
      </c>
      <c r="E114" s="33" t="s">
        <v>526</v>
      </c>
      <c r="F114" s="223" t="s">
        <v>511</v>
      </c>
      <c r="G114" s="265">
        <v>12020</v>
      </c>
      <c r="H114" s="223" t="s">
        <v>245</v>
      </c>
    </row>
    <row r="115" spans="2:8" s="33" customFormat="1" ht="15" x14ac:dyDescent="0.4">
      <c r="B115" s="141" t="s">
        <v>541</v>
      </c>
      <c r="C115" s="249">
        <v>1936</v>
      </c>
      <c r="D115" s="249" t="s">
        <v>195</v>
      </c>
      <c r="E115" s="33" t="s">
        <v>512</v>
      </c>
      <c r="F115" s="223" t="s">
        <v>511</v>
      </c>
      <c r="G115" s="265">
        <v>51740</v>
      </c>
      <c r="H115" s="223" t="s">
        <v>245</v>
      </c>
    </row>
    <row r="116" spans="2:8" s="33" customFormat="1" ht="15" x14ac:dyDescent="0.4">
      <c r="B116" s="141" t="s">
        <v>542</v>
      </c>
      <c r="C116" s="249">
        <v>1979</v>
      </c>
      <c r="D116" s="249" t="s">
        <v>195</v>
      </c>
      <c r="E116" s="33" t="s">
        <v>508</v>
      </c>
      <c r="F116" s="223" t="s">
        <v>511</v>
      </c>
      <c r="G116" s="265">
        <v>233610000</v>
      </c>
      <c r="H116" s="223" t="s">
        <v>268</v>
      </c>
    </row>
    <row r="117" spans="2:8" s="33" customFormat="1" ht="15" x14ac:dyDescent="0.4">
      <c r="B117" s="141" t="s">
        <v>542</v>
      </c>
      <c r="C117" s="249">
        <v>1979</v>
      </c>
      <c r="D117" s="249" t="s">
        <v>195</v>
      </c>
      <c r="E117" s="33" t="s">
        <v>526</v>
      </c>
      <c r="F117" s="223" t="s">
        <v>511</v>
      </c>
      <c r="G117" s="265">
        <v>50</v>
      </c>
      <c r="H117" s="223" t="s">
        <v>245</v>
      </c>
    </row>
    <row r="118" spans="2:8" s="33" customFormat="1" ht="15" x14ac:dyDescent="0.4">
      <c r="B118" s="141" t="s">
        <v>542</v>
      </c>
      <c r="C118" s="249">
        <v>1979</v>
      </c>
      <c r="D118" s="249" t="s">
        <v>195</v>
      </c>
      <c r="E118" s="33" t="s">
        <v>512</v>
      </c>
      <c r="F118" s="223" t="s">
        <v>511</v>
      </c>
      <c r="G118" s="265">
        <v>9140</v>
      </c>
      <c r="H118" s="223" t="s">
        <v>245</v>
      </c>
    </row>
    <row r="119" spans="2:8" s="33" customFormat="1" ht="15" x14ac:dyDescent="0.4">
      <c r="B119" s="141" t="s">
        <v>543</v>
      </c>
      <c r="C119" s="249">
        <v>1980</v>
      </c>
      <c r="D119" s="249" t="s">
        <v>195</v>
      </c>
      <c r="E119" s="33" t="s">
        <v>508</v>
      </c>
      <c r="F119" s="223" t="s">
        <v>511</v>
      </c>
      <c r="G119" s="265">
        <v>354700000</v>
      </c>
      <c r="H119" s="223" t="s">
        <v>268</v>
      </c>
    </row>
    <row r="120" spans="2:8" s="33" customFormat="1" ht="15" x14ac:dyDescent="0.4">
      <c r="B120" s="141" t="s">
        <v>543</v>
      </c>
      <c r="C120" s="249">
        <v>1980</v>
      </c>
      <c r="D120" s="249" t="s">
        <v>195</v>
      </c>
      <c r="E120" s="33" t="s">
        <v>512</v>
      </c>
      <c r="F120" s="223" t="s">
        <v>511</v>
      </c>
      <c r="G120" s="265">
        <v>4870</v>
      </c>
      <c r="H120" s="223" t="s">
        <v>245</v>
      </c>
    </row>
    <row r="121" spans="2:8" s="33" customFormat="1" ht="15" x14ac:dyDescent="0.4">
      <c r="B121" s="141" t="s">
        <v>544</v>
      </c>
      <c r="C121" s="249">
        <v>2102</v>
      </c>
      <c r="D121" s="249" t="s">
        <v>195</v>
      </c>
      <c r="E121" s="33" t="s">
        <v>508</v>
      </c>
      <c r="F121" s="223" t="s">
        <v>511</v>
      </c>
      <c r="G121" s="265">
        <v>76790000</v>
      </c>
      <c r="H121" s="223" t="s">
        <v>268</v>
      </c>
    </row>
    <row r="122" spans="2:8" s="33" customFormat="1" ht="15" x14ac:dyDescent="0.4">
      <c r="B122" s="141" t="s">
        <v>544</v>
      </c>
      <c r="C122" s="249">
        <v>2102</v>
      </c>
      <c r="D122" s="249" t="s">
        <v>195</v>
      </c>
      <c r="E122" s="33" t="s">
        <v>512</v>
      </c>
      <c r="F122" s="223" t="s">
        <v>511</v>
      </c>
      <c r="G122" s="265">
        <v>9120</v>
      </c>
      <c r="H122" s="223" t="s">
        <v>245</v>
      </c>
    </row>
    <row r="123" spans="2:8" s="33" customFormat="1" ht="15" x14ac:dyDescent="0.4">
      <c r="B123" s="141" t="s">
        <v>545</v>
      </c>
      <c r="C123" s="249">
        <v>2182</v>
      </c>
      <c r="D123" s="249" t="s">
        <v>195</v>
      </c>
      <c r="E123" s="33" t="s">
        <v>508</v>
      </c>
      <c r="F123" s="223" t="s">
        <v>511</v>
      </c>
      <c r="G123" s="265">
        <v>230000</v>
      </c>
      <c r="H123" s="223" t="s">
        <v>268</v>
      </c>
    </row>
    <row r="124" spans="2:8" s="33" customFormat="1" ht="15" x14ac:dyDescent="0.4">
      <c r="B124" s="141" t="s">
        <v>545</v>
      </c>
      <c r="C124" s="249">
        <v>2182</v>
      </c>
      <c r="D124" s="249" t="s">
        <v>195</v>
      </c>
      <c r="E124" s="33" t="s">
        <v>512</v>
      </c>
      <c r="F124" s="223" t="s">
        <v>511</v>
      </c>
      <c r="G124" s="265">
        <v>110</v>
      </c>
      <c r="H124" s="223" t="s">
        <v>245</v>
      </c>
    </row>
    <row r="125" spans="2:8" s="33" customFormat="1" ht="15" x14ac:dyDescent="0.4">
      <c r="B125" s="141" t="s">
        <v>546</v>
      </c>
      <c r="C125" s="249">
        <v>2228</v>
      </c>
      <c r="D125" s="249" t="s">
        <v>195</v>
      </c>
      <c r="E125" s="33" t="s">
        <v>508</v>
      </c>
      <c r="F125" s="223" t="s">
        <v>511</v>
      </c>
      <c r="G125" s="265">
        <v>16890000</v>
      </c>
      <c r="H125" s="223" t="s">
        <v>268</v>
      </c>
    </row>
    <row r="126" spans="2:8" s="33" customFormat="1" ht="15" x14ac:dyDescent="0.4">
      <c r="B126" s="141" t="s">
        <v>547</v>
      </c>
      <c r="C126" s="249">
        <v>2236</v>
      </c>
      <c r="D126" s="249" t="s">
        <v>195</v>
      </c>
      <c r="E126" s="33" t="s">
        <v>508</v>
      </c>
      <c r="F126" s="223" t="s">
        <v>511</v>
      </c>
      <c r="G126" s="265">
        <v>85180000</v>
      </c>
      <c r="H126" s="223" t="s">
        <v>268</v>
      </c>
    </row>
    <row r="127" spans="2:8" s="33" customFormat="1" ht="15" x14ac:dyDescent="0.4">
      <c r="B127" s="141" t="s">
        <v>548</v>
      </c>
      <c r="C127" s="249">
        <v>2271</v>
      </c>
      <c r="D127" s="249" t="s">
        <v>195</v>
      </c>
      <c r="E127" s="33" t="s">
        <v>508</v>
      </c>
      <c r="F127" s="223" t="s">
        <v>511</v>
      </c>
      <c r="G127" s="265">
        <v>2252560000</v>
      </c>
      <c r="H127" s="223" t="s">
        <v>268</v>
      </c>
    </row>
    <row r="128" spans="2:8" s="33" customFormat="1" ht="15" x14ac:dyDescent="0.4">
      <c r="B128" s="141" t="s">
        <v>548</v>
      </c>
      <c r="C128" s="249">
        <v>2271</v>
      </c>
      <c r="D128" s="249" t="s">
        <v>195</v>
      </c>
      <c r="E128" s="33" t="s">
        <v>512</v>
      </c>
      <c r="F128" s="223" t="s">
        <v>511</v>
      </c>
      <c r="G128" s="265">
        <v>3110</v>
      </c>
      <c r="H128" s="223" t="s">
        <v>245</v>
      </c>
    </row>
    <row r="129" spans="2:8" s="33" customFormat="1" ht="15" x14ac:dyDescent="0.4">
      <c r="B129" s="141" t="s">
        <v>549</v>
      </c>
      <c r="C129" s="249">
        <v>2272</v>
      </c>
      <c r="D129" s="249" t="s">
        <v>195</v>
      </c>
      <c r="E129" s="33" t="s">
        <v>508</v>
      </c>
      <c r="F129" s="223" t="s">
        <v>511</v>
      </c>
      <c r="G129" s="265">
        <v>2650000</v>
      </c>
      <c r="H129" s="223" t="s">
        <v>268</v>
      </c>
    </row>
    <row r="130" spans="2:8" s="33" customFormat="1" ht="15" x14ac:dyDescent="0.4">
      <c r="B130" s="141" t="s">
        <v>550</v>
      </c>
      <c r="C130" s="249">
        <v>2273</v>
      </c>
      <c r="D130" s="249" t="s">
        <v>195</v>
      </c>
      <c r="E130" s="33" t="s">
        <v>508</v>
      </c>
      <c r="F130" s="223" t="s">
        <v>511</v>
      </c>
      <c r="G130" s="265">
        <v>21820000</v>
      </c>
      <c r="H130" s="223" t="s">
        <v>268</v>
      </c>
    </row>
    <row r="131" spans="2:8" s="33" customFormat="1" ht="15" x14ac:dyDescent="0.4">
      <c r="B131" s="141" t="s">
        <v>551</v>
      </c>
      <c r="C131" s="249">
        <v>2343</v>
      </c>
      <c r="D131" s="249" t="s">
        <v>195</v>
      </c>
      <c r="E131" s="33" t="s">
        <v>508</v>
      </c>
      <c r="F131" s="223" t="s">
        <v>511</v>
      </c>
      <c r="G131" s="265">
        <v>857940000</v>
      </c>
      <c r="H131" s="223" t="s">
        <v>268</v>
      </c>
    </row>
    <row r="132" spans="2:8" s="33" customFormat="1" ht="15" x14ac:dyDescent="0.4">
      <c r="B132" s="141" t="s">
        <v>551</v>
      </c>
      <c r="C132" s="249">
        <v>2343</v>
      </c>
      <c r="D132" s="249" t="s">
        <v>195</v>
      </c>
      <c r="E132" s="33" t="s">
        <v>512</v>
      </c>
      <c r="F132" s="223" t="s">
        <v>511</v>
      </c>
      <c r="G132" s="265">
        <v>11120</v>
      </c>
      <c r="H132" s="223" t="s">
        <v>245</v>
      </c>
    </row>
    <row r="133" spans="2:8" s="33" customFormat="1" ht="15" x14ac:dyDescent="0.4">
      <c r="B133" s="141" t="s">
        <v>552</v>
      </c>
      <c r="C133" s="249">
        <v>2347</v>
      </c>
      <c r="D133" s="249" t="s">
        <v>195</v>
      </c>
      <c r="E133" s="33" t="s">
        <v>508</v>
      </c>
      <c r="F133" s="223" t="s">
        <v>511</v>
      </c>
      <c r="G133" s="265"/>
      <c r="H133" s="223"/>
    </row>
    <row r="134" spans="2:8" s="33" customFormat="1" ht="15" x14ac:dyDescent="0.4">
      <c r="B134" s="141" t="s">
        <v>553</v>
      </c>
      <c r="C134" s="249">
        <v>2350</v>
      </c>
      <c r="D134" s="249" t="s">
        <v>195</v>
      </c>
      <c r="E134" s="33" t="s">
        <v>508</v>
      </c>
      <c r="F134" s="223" t="s">
        <v>511</v>
      </c>
      <c r="G134" s="265">
        <v>66470000</v>
      </c>
      <c r="H134" s="223" t="s">
        <v>268</v>
      </c>
    </row>
    <row r="135" spans="2:8" s="33" customFormat="1" ht="15" x14ac:dyDescent="0.4">
      <c r="B135" s="141" t="s">
        <v>553</v>
      </c>
      <c r="C135" s="249">
        <v>2350</v>
      </c>
      <c r="D135" s="249" t="s">
        <v>195</v>
      </c>
      <c r="E135" s="33" t="s">
        <v>512</v>
      </c>
      <c r="F135" s="223" t="s">
        <v>511</v>
      </c>
      <c r="G135" s="265">
        <v>690</v>
      </c>
      <c r="H135" s="223" t="s">
        <v>245</v>
      </c>
    </row>
    <row r="136" spans="2:8" s="33" customFormat="1" ht="15" x14ac:dyDescent="0.4">
      <c r="B136" s="141" t="s">
        <v>554</v>
      </c>
      <c r="C136" s="249">
        <v>2351</v>
      </c>
      <c r="D136" s="249" t="s">
        <v>195</v>
      </c>
      <c r="E136" s="33" t="s">
        <v>508</v>
      </c>
      <c r="F136" s="223" t="s">
        <v>511</v>
      </c>
      <c r="G136" s="265">
        <v>136590000</v>
      </c>
      <c r="H136" s="223" t="s">
        <v>268</v>
      </c>
    </row>
    <row r="137" spans="2:8" s="33" customFormat="1" ht="15" x14ac:dyDescent="0.4">
      <c r="B137" s="141" t="s">
        <v>554</v>
      </c>
      <c r="C137" s="249">
        <v>2351</v>
      </c>
      <c r="D137" s="249" t="s">
        <v>195</v>
      </c>
      <c r="E137" s="33" t="s">
        <v>526</v>
      </c>
      <c r="F137" s="223" t="s">
        <v>511</v>
      </c>
      <c r="G137" s="265">
        <v>8520</v>
      </c>
      <c r="H137" s="223" t="s">
        <v>245</v>
      </c>
    </row>
    <row r="138" spans="2:8" s="33" customFormat="1" ht="15" x14ac:dyDescent="0.4">
      <c r="B138" s="141" t="s">
        <v>554</v>
      </c>
      <c r="C138" s="249">
        <v>2351</v>
      </c>
      <c r="D138" s="249" t="s">
        <v>195</v>
      </c>
      <c r="E138" s="33" t="s">
        <v>512</v>
      </c>
      <c r="F138" s="223" t="s">
        <v>511</v>
      </c>
      <c r="G138" s="265">
        <v>6150</v>
      </c>
      <c r="H138" s="223" t="s">
        <v>245</v>
      </c>
    </row>
    <row r="139" spans="2:8" s="33" customFormat="1" ht="15" x14ac:dyDescent="0.4">
      <c r="B139" s="141" t="s">
        <v>555</v>
      </c>
      <c r="C139" s="249">
        <v>2352</v>
      </c>
      <c r="D139" s="249" t="s">
        <v>195</v>
      </c>
      <c r="E139" s="33" t="s">
        <v>508</v>
      </c>
      <c r="F139" s="223" t="s">
        <v>511</v>
      </c>
      <c r="G139" s="265">
        <v>247770000</v>
      </c>
      <c r="H139" s="223" t="s">
        <v>268</v>
      </c>
    </row>
    <row r="140" spans="2:8" s="33" customFormat="1" ht="15" x14ac:dyDescent="0.4">
      <c r="B140" s="141" t="s">
        <v>555</v>
      </c>
      <c r="C140" s="249">
        <v>2352</v>
      </c>
      <c r="D140" s="249" t="s">
        <v>195</v>
      </c>
      <c r="E140" s="33" t="s">
        <v>526</v>
      </c>
      <c r="F140" s="223" t="s">
        <v>511</v>
      </c>
      <c r="G140" s="265">
        <v>400</v>
      </c>
      <c r="H140" s="223" t="s">
        <v>245</v>
      </c>
    </row>
    <row r="141" spans="2:8" s="33" customFormat="1" ht="15" x14ac:dyDescent="0.4">
      <c r="B141" s="141" t="s">
        <v>555</v>
      </c>
      <c r="C141" s="249">
        <v>2352</v>
      </c>
      <c r="D141" s="249" t="s">
        <v>195</v>
      </c>
      <c r="E141" s="33" t="s">
        <v>512</v>
      </c>
      <c r="F141" s="223" t="s">
        <v>511</v>
      </c>
      <c r="G141" s="265">
        <v>10440</v>
      </c>
      <c r="H141" s="223" t="s">
        <v>245</v>
      </c>
    </row>
    <row r="142" spans="2:8" s="33" customFormat="1" ht="15" x14ac:dyDescent="0.4">
      <c r="B142" s="141" t="s">
        <v>556</v>
      </c>
      <c r="C142" s="249">
        <v>2353</v>
      </c>
      <c r="D142" s="249" t="s">
        <v>195</v>
      </c>
      <c r="E142" s="33" t="s">
        <v>508</v>
      </c>
      <c r="F142" s="223" t="s">
        <v>511</v>
      </c>
      <c r="G142" s="265">
        <v>167110000</v>
      </c>
      <c r="H142" s="223" t="s">
        <v>268</v>
      </c>
    </row>
    <row r="143" spans="2:8" s="33" customFormat="1" ht="15" x14ac:dyDescent="0.4">
      <c r="B143" s="141" t="s">
        <v>556</v>
      </c>
      <c r="C143" s="249">
        <v>2353</v>
      </c>
      <c r="D143" s="249" t="s">
        <v>195</v>
      </c>
      <c r="E143" s="33" t="s">
        <v>512</v>
      </c>
      <c r="F143" s="223" t="s">
        <v>511</v>
      </c>
      <c r="G143" s="265">
        <v>8870</v>
      </c>
      <c r="H143" s="223" t="s">
        <v>245</v>
      </c>
    </row>
    <row r="144" spans="2:8" s="33" customFormat="1" ht="15" x14ac:dyDescent="0.4">
      <c r="B144" s="141" t="s">
        <v>557</v>
      </c>
      <c r="C144" s="249">
        <v>2354</v>
      </c>
      <c r="D144" s="249" t="s">
        <v>195</v>
      </c>
      <c r="E144" s="33" t="s">
        <v>508</v>
      </c>
      <c r="F144" s="223" t="s">
        <v>511</v>
      </c>
      <c r="G144" s="265">
        <v>8050000.0000000009</v>
      </c>
      <c r="H144" s="223" t="s">
        <v>268</v>
      </c>
    </row>
    <row r="145" spans="2:8" s="33" customFormat="1" ht="15" x14ac:dyDescent="0.4">
      <c r="B145" s="141" t="s">
        <v>558</v>
      </c>
      <c r="C145" s="249">
        <v>2355</v>
      </c>
      <c r="D145" s="249" t="s">
        <v>195</v>
      </c>
      <c r="E145" s="33" t="s">
        <v>508</v>
      </c>
      <c r="F145" s="223" t="s">
        <v>511</v>
      </c>
      <c r="G145" s="265">
        <v>574490000</v>
      </c>
      <c r="H145" s="223" t="s">
        <v>268</v>
      </c>
    </row>
    <row r="146" spans="2:8" s="33" customFormat="1" ht="15" x14ac:dyDescent="0.4">
      <c r="B146" s="141" t="s">
        <v>558</v>
      </c>
      <c r="C146" s="249">
        <v>2355</v>
      </c>
      <c r="D146" s="249" t="s">
        <v>195</v>
      </c>
      <c r="E146" s="33" t="s">
        <v>512</v>
      </c>
      <c r="F146" s="223" t="s">
        <v>511</v>
      </c>
      <c r="G146" s="265">
        <v>4160</v>
      </c>
      <c r="H146" s="223" t="s">
        <v>245</v>
      </c>
    </row>
    <row r="147" spans="2:8" s="33" customFormat="1" ht="15" x14ac:dyDescent="0.4">
      <c r="B147" s="141" t="s">
        <v>559</v>
      </c>
      <c r="C147" s="249">
        <v>2356</v>
      </c>
      <c r="D147" s="249" t="s">
        <v>195</v>
      </c>
      <c r="E147" s="33" t="s">
        <v>508</v>
      </c>
      <c r="F147" s="223" t="s">
        <v>511</v>
      </c>
      <c r="G147" s="265">
        <v>398010000</v>
      </c>
      <c r="H147" s="223" t="s">
        <v>268</v>
      </c>
    </row>
    <row r="148" spans="2:8" s="33" customFormat="1" ht="15" x14ac:dyDescent="0.4">
      <c r="B148" s="141" t="s">
        <v>559</v>
      </c>
      <c r="C148" s="249">
        <v>2356</v>
      </c>
      <c r="D148" s="249" t="s">
        <v>195</v>
      </c>
      <c r="E148" s="33" t="s">
        <v>512</v>
      </c>
      <c r="F148" s="223" t="s">
        <v>511</v>
      </c>
      <c r="G148" s="265">
        <v>3950</v>
      </c>
      <c r="H148" s="223" t="s">
        <v>245</v>
      </c>
    </row>
    <row r="149" spans="2:8" s="33" customFormat="1" ht="15" x14ac:dyDescent="0.4">
      <c r="B149" s="141" t="s">
        <v>560</v>
      </c>
      <c r="C149" s="249">
        <v>2363</v>
      </c>
      <c r="D149" s="249" t="s">
        <v>195</v>
      </c>
      <c r="E149" s="33" t="s">
        <v>508</v>
      </c>
      <c r="F149" s="223" t="s">
        <v>511</v>
      </c>
      <c r="G149" s="265">
        <v>147680000</v>
      </c>
      <c r="H149" s="223" t="s">
        <v>268</v>
      </c>
    </row>
    <row r="150" spans="2:8" s="33" customFormat="1" ht="15" x14ac:dyDescent="0.4">
      <c r="B150" s="141" t="s">
        <v>560</v>
      </c>
      <c r="C150" s="249">
        <v>2363</v>
      </c>
      <c r="D150" s="249" t="s">
        <v>195</v>
      </c>
      <c r="E150" s="33" t="s">
        <v>512</v>
      </c>
      <c r="F150" s="223" t="s">
        <v>511</v>
      </c>
      <c r="G150" s="265">
        <v>17840</v>
      </c>
      <c r="H150" s="223" t="s">
        <v>245</v>
      </c>
    </row>
    <row r="151" spans="2:8" s="33" customFormat="1" ht="15" x14ac:dyDescent="0.4">
      <c r="B151" s="141" t="s">
        <v>561</v>
      </c>
      <c r="C151" s="249">
        <v>2364</v>
      </c>
      <c r="D151" s="249" t="s">
        <v>195</v>
      </c>
      <c r="E151" s="33" t="s">
        <v>508</v>
      </c>
      <c r="F151" s="223" t="s">
        <v>511</v>
      </c>
      <c r="G151" s="265">
        <v>1150000</v>
      </c>
      <c r="H151" s="223" t="s">
        <v>268</v>
      </c>
    </row>
    <row r="152" spans="2:8" s="33" customFormat="1" ht="15" x14ac:dyDescent="0.4">
      <c r="B152" s="141" t="s">
        <v>561</v>
      </c>
      <c r="C152" s="249">
        <v>2364</v>
      </c>
      <c r="D152" s="249" t="s">
        <v>195</v>
      </c>
      <c r="E152" s="33" t="s">
        <v>526</v>
      </c>
      <c r="F152" s="223" t="s">
        <v>511</v>
      </c>
      <c r="G152" s="265">
        <v>6860</v>
      </c>
      <c r="H152" s="223" t="s">
        <v>245</v>
      </c>
    </row>
    <row r="153" spans="2:8" s="33" customFormat="1" ht="15" x14ac:dyDescent="0.4">
      <c r="B153" s="141" t="s">
        <v>562</v>
      </c>
      <c r="C153" s="249">
        <v>2365</v>
      </c>
      <c r="D153" s="249" t="s">
        <v>195</v>
      </c>
      <c r="E153" s="33" t="s">
        <v>508</v>
      </c>
      <c r="F153" s="223" t="s">
        <v>511</v>
      </c>
      <c r="G153" s="265">
        <v>2870000</v>
      </c>
      <c r="H153" s="223" t="s">
        <v>268</v>
      </c>
    </row>
    <row r="154" spans="2:8" s="33" customFormat="1" ht="15" x14ac:dyDescent="0.4">
      <c r="B154" s="141" t="s">
        <v>562</v>
      </c>
      <c r="C154" s="249">
        <v>2365</v>
      </c>
      <c r="D154" s="249" t="s">
        <v>195</v>
      </c>
      <c r="E154" s="33" t="s">
        <v>512</v>
      </c>
      <c r="F154" s="223" t="s">
        <v>511</v>
      </c>
      <c r="G154" s="265">
        <v>50</v>
      </c>
      <c r="H154" s="223" t="s">
        <v>245</v>
      </c>
    </row>
    <row r="155" spans="2:8" s="33" customFormat="1" ht="15" x14ac:dyDescent="0.4">
      <c r="B155" s="141" t="s">
        <v>563</v>
      </c>
      <c r="C155" s="249">
        <v>2367</v>
      </c>
      <c r="D155" s="249" t="s">
        <v>195</v>
      </c>
      <c r="E155" s="33" t="s">
        <v>508</v>
      </c>
      <c r="F155" s="223" t="s">
        <v>511</v>
      </c>
      <c r="G155" s="265">
        <v>932790000</v>
      </c>
      <c r="H155" s="223" t="s">
        <v>268</v>
      </c>
    </row>
    <row r="156" spans="2:8" s="33" customFormat="1" ht="15" x14ac:dyDescent="0.4">
      <c r="B156" s="141" t="s">
        <v>563</v>
      </c>
      <c r="C156" s="249">
        <v>2367</v>
      </c>
      <c r="D156" s="249" t="s">
        <v>195</v>
      </c>
      <c r="E156" s="33" t="s">
        <v>512</v>
      </c>
      <c r="F156" s="223" t="s">
        <v>511</v>
      </c>
      <c r="G156" s="265">
        <v>16620</v>
      </c>
      <c r="H156" s="223" t="s">
        <v>245</v>
      </c>
    </row>
    <row r="157" spans="2:8" s="33" customFormat="1" ht="15" x14ac:dyDescent="0.4">
      <c r="B157" s="141" t="s">
        <v>564</v>
      </c>
      <c r="C157" s="249">
        <v>2368</v>
      </c>
      <c r="D157" s="249" t="s">
        <v>195</v>
      </c>
      <c r="E157" s="33" t="s">
        <v>508</v>
      </c>
      <c r="F157" s="223" t="s">
        <v>511</v>
      </c>
      <c r="G157" s="265">
        <v>100080000</v>
      </c>
      <c r="H157" s="223" t="s">
        <v>268</v>
      </c>
    </row>
    <row r="158" spans="2:8" s="33" customFormat="1" ht="15" x14ac:dyDescent="0.4">
      <c r="B158" s="141" t="s">
        <v>564</v>
      </c>
      <c r="C158" s="249">
        <v>2368</v>
      </c>
      <c r="D158" s="249" t="s">
        <v>195</v>
      </c>
      <c r="E158" s="33" t="s">
        <v>512</v>
      </c>
      <c r="F158" s="223" t="s">
        <v>511</v>
      </c>
      <c r="G158" s="265">
        <v>4520</v>
      </c>
      <c r="H158" s="223" t="s">
        <v>245</v>
      </c>
    </row>
    <row r="159" spans="2:8" s="33" customFormat="1" ht="15" x14ac:dyDescent="0.4">
      <c r="B159" s="141" t="s">
        <v>565</v>
      </c>
      <c r="C159" s="249">
        <v>2369</v>
      </c>
      <c r="D159" s="249" t="s">
        <v>195</v>
      </c>
      <c r="E159" s="33" t="s">
        <v>508</v>
      </c>
      <c r="F159" s="223" t="s">
        <v>511</v>
      </c>
      <c r="G159" s="265">
        <v>398790000</v>
      </c>
      <c r="H159" s="223" t="s">
        <v>268</v>
      </c>
    </row>
    <row r="160" spans="2:8" s="33" customFormat="1" ht="15" x14ac:dyDescent="0.4">
      <c r="B160" s="141" t="s">
        <v>565</v>
      </c>
      <c r="C160" s="249">
        <v>2369</v>
      </c>
      <c r="D160" s="249" t="s">
        <v>195</v>
      </c>
      <c r="E160" s="33" t="s">
        <v>512</v>
      </c>
      <c r="F160" s="223" t="s">
        <v>511</v>
      </c>
      <c r="G160" s="265">
        <v>5250</v>
      </c>
      <c r="H160" s="223" t="s">
        <v>245</v>
      </c>
    </row>
    <row r="161" spans="2:8" s="33" customFormat="1" ht="15" x14ac:dyDescent="0.4">
      <c r="B161" s="141" t="s">
        <v>566</v>
      </c>
      <c r="C161" s="249">
        <v>2370</v>
      </c>
      <c r="D161" s="249" t="s">
        <v>195</v>
      </c>
      <c r="E161" s="33" t="s">
        <v>508</v>
      </c>
      <c r="F161" s="223" t="s">
        <v>511</v>
      </c>
      <c r="G161" s="265">
        <v>294790000</v>
      </c>
      <c r="H161" s="223" t="s">
        <v>268</v>
      </c>
    </row>
    <row r="162" spans="2:8" s="33" customFormat="1" ht="15" x14ac:dyDescent="0.4">
      <c r="B162" s="141" t="s">
        <v>566</v>
      </c>
      <c r="C162" s="249">
        <v>2370</v>
      </c>
      <c r="D162" s="249" t="s">
        <v>195</v>
      </c>
      <c r="E162" s="33" t="s">
        <v>512</v>
      </c>
      <c r="F162" s="223" t="s">
        <v>511</v>
      </c>
      <c r="G162" s="265">
        <v>2730</v>
      </c>
      <c r="H162" s="223" t="s">
        <v>245</v>
      </c>
    </row>
    <row r="163" spans="2:8" s="33" customFormat="1" ht="15" x14ac:dyDescent="0.4">
      <c r="B163" s="141" t="s">
        <v>567</v>
      </c>
      <c r="C163" s="249">
        <v>2371</v>
      </c>
      <c r="D163" s="249" t="s">
        <v>195</v>
      </c>
      <c r="E163" s="33" t="s">
        <v>508</v>
      </c>
      <c r="F163" s="223" t="s">
        <v>511</v>
      </c>
      <c r="G163" s="265">
        <v>36360000</v>
      </c>
      <c r="H163" s="223" t="s">
        <v>268</v>
      </c>
    </row>
    <row r="164" spans="2:8" s="33" customFormat="1" ht="15" x14ac:dyDescent="0.4">
      <c r="B164" s="141" t="s">
        <v>567</v>
      </c>
      <c r="C164" s="249">
        <v>2371</v>
      </c>
      <c r="D164" s="249" t="s">
        <v>195</v>
      </c>
      <c r="E164" s="33" t="s">
        <v>512</v>
      </c>
      <c r="F164" s="223" t="s">
        <v>511</v>
      </c>
      <c r="G164" s="265">
        <v>680</v>
      </c>
      <c r="H164" s="223" t="s">
        <v>245</v>
      </c>
    </row>
    <row r="165" spans="2:8" s="33" customFormat="1" ht="15" x14ac:dyDescent="0.4">
      <c r="B165" s="141" t="s">
        <v>568</v>
      </c>
      <c r="C165" s="249">
        <v>2372</v>
      </c>
      <c r="D165" s="249" t="s">
        <v>195</v>
      </c>
      <c r="E165" s="33" t="s">
        <v>508</v>
      </c>
      <c r="F165" s="223" t="s">
        <v>511</v>
      </c>
      <c r="G165" s="265">
        <v>21360000</v>
      </c>
      <c r="H165" s="223" t="s">
        <v>268</v>
      </c>
    </row>
    <row r="166" spans="2:8" s="33" customFormat="1" ht="15" x14ac:dyDescent="0.4">
      <c r="B166" s="141" t="s">
        <v>568</v>
      </c>
      <c r="C166" s="249">
        <v>2372</v>
      </c>
      <c r="D166" s="249" t="s">
        <v>195</v>
      </c>
      <c r="E166" s="33" t="s">
        <v>526</v>
      </c>
      <c r="F166" s="223" t="s">
        <v>511</v>
      </c>
      <c r="G166" s="265">
        <v>17930</v>
      </c>
      <c r="H166" s="223" t="s">
        <v>245</v>
      </c>
    </row>
    <row r="167" spans="2:8" s="33" customFormat="1" ht="15" x14ac:dyDescent="0.4">
      <c r="B167" s="141" t="s">
        <v>568</v>
      </c>
      <c r="C167" s="249">
        <v>2372</v>
      </c>
      <c r="D167" s="249" t="s">
        <v>195</v>
      </c>
      <c r="E167" s="33" t="s">
        <v>512</v>
      </c>
      <c r="F167" s="223" t="s">
        <v>511</v>
      </c>
      <c r="G167" s="265">
        <v>500</v>
      </c>
      <c r="H167" s="223" t="s">
        <v>245</v>
      </c>
    </row>
    <row r="168" spans="2:8" s="33" customFormat="1" ht="15" x14ac:dyDescent="0.4">
      <c r="B168" s="141" t="s">
        <v>569</v>
      </c>
      <c r="C168" s="249">
        <v>2373</v>
      </c>
      <c r="D168" s="249" t="s">
        <v>195</v>
      </c>
      <c r="E168" s="33" t="s">
        <v>508</v>
      </c>
      <c r="F168" s="223" t="s">
        <v>511</v>
      </c>
      <c r="G168" s="265">
        <v>759230000</v>
      </c>
      <c r="H168" s="223" t="s">
        <v>268</v>
      </c>
    </row>
    <row r="169" spans="2:8" s="33" customFormat="1" ht="15" x14ac:dyDescent="0.4">
      <c r="B169" s="141" t="s">
        <v>569</v>
      </c>
      <c r="C169" s="249">
        <v>2373</v>
      </c>
      <c r="D169" s="249" t="s">
        <v>195</v>
      </c>
      <c r="E169" s="33" t="s">
        <v>526</v>
      </c>
      <c r="F169" s="223" t="s">
        <v>511</v>
      </c>
      <c r="G169" s="265">
        <v>40</v>
      </c>
      <c r="H169" s="223" t="s">
        <v>245</v>
      </c>
    </row>
    <row r="170" spans="2:8" s="33" customFormat="1" ht="15" x14ac:dyDescent="0.4">
      <c r="B170" s="141" t="s">
        <v>569</v>
      </c>
      <c r="C170" s="249">
        <v>2373</v>
      </c>
      <c r="D170" s="249" t="s">
        <v>195</v>
      </c>
      <c r="E170" s="33" t="s">
        <v>512</v>
      </c>
      <c r="F170" s="223" t="s">
        <v>511</v>
      </c>
      <c r="G170" s="265">
        <v>46760</v>
      </c>
      <c r="H170" s="223" t="s">
        <v>245</v>
      </c>
    </row>
    <row r="171" spans="2:8" s="33" customFormat="1" ht="15" x14ac:dyDescent="0.4">
      <c r="B171" s="141" t="s">
        <v>570</v>
      </c>
      <c r="C171" s="249">
        <v>2375</v>
      </c>
      <c r="D171" s="249" t="s">
        <v>195</v>
      </c>
      <c r="E171" s="33" t="s">
        <v>508</v>
      </c>
      <c r="F171" s="223" t="s">
        <v>511</v>
      </c>
      <c r="G171" s="265">
        <v>740000</v>
      </c>
      <c r="H171" s="223" t="s">
        <v>268</v>
      </c>
    </row>
    <row r="172" spans="2:8" s="33" customFormat="1" ht="15" x14ac:dyDescent="0.4">
      <c r="B172" s="141" t="s">
        <v>571</v>
      </c>
      <c r="C172" s="249">
        <v>2386</v>
      </c>
      <c r="D172" s="249" t="s">
        <v>195</v>
      </c>
      <c r="E172" s="33" t="s">
        <v>508</v>
      </c>
      <c r="F172" s="223" t="s">
        <v>511</v>
      </c>
      <c r="G172" s="265">
        <v>23940000</v>
      </c>
      <c r="H172" s="223" t="s">
        <v>268</v>
      </c>
    </row>
    <row r="173" spans="2:8" s="33" customFormat="1" ht="15" x14ac:dyDescent="0.4">
      <c r="B173" s="141" t="s">
        <v>571</v>
      </c>
      <c r="C173" s="249">
        <v>2386</v>
      </c>
      <c r="D173" s="249" t="s">
        <v>195</v>
      </c>
      <c r="E173" s="33" t="s">
        <v>526</v>
      </c>
      <c r="F173" s="223" t="s">
        <v>511</v>
      </c>
      <c r="G173" s="265">
        <v>4130</v>
      </c>
      <c r="H173" s="223" t="s">
        <v>245</v>
      </c>
    </row>
    <row r="174" spans="2:8" s="33" customFormat="1" ht="15" x14ac:dyDescent="0.4">
      <c r="B174" s="141" t="s">
        <v>571</v>
      </c>
      <c r="C174" s="249">
        <v>2386</v>
      </c>
      <c r="D174" s="249" t="s">
        <v>195</v>
      </c>
      <c r="E174" s="33" t="s">
        <v>512</v>
      </c>
      <c r="F174" s="223" t="s">
        <v>511</v>
      </c>
      <c r="G174" s="265">
        <v>4210</v>
      </c>
      <c r="H174" s="223" t="s">
        <v>245</v>
      </c>
    </row>
    <row r="175" spans="2:8" s="33" customFormat="1" ht="15" x14ac:dyDescent="0.4">
      <c r="B175" s="141" t="s">
        <v>572</v>
      </c>
      <c r="C175" s="249">
        <v>2387</v>
      </c>
      <c r="D175" s="249" t="s">
        <v>195</v>
      </c>
      <c r="E175" s="33" t="s">
        <v>508</v>
      </c>
      <c r="F175" s="223" t="s">
        <v>511</v>
      </c>
      <c r="G175" s="265">
        <v>248040000</v>
      </c>
      <c r="H175" s="223" t="s">
        <v>268</v>
      </c>
    </row>
    <row r="176" spans="2:8" s="33" customFormat="1" ht="15" x14ac:dyDescent="0.4">
      <c r="B176" s="141" t="s">
        <v>572</v>
      </c>
      <c r="C176" s="249">
        <v>2387</v>
      </c>
      <c r="D176" s="249" t="s">
        <v>195</v>
      </c>
      <c r="E176" s="33" t="s">
        <v>512</v>
      </c>
      <c r="F176" s="223" t="s">
        <v>511</v>
      </c>
      <c r="G176" s="265">
        <v>1650</v>
      </c>
      <c r="H176" s="223" t="s">
        <v>245</v>
      </c>
    </row>
    <row r="177" spans="2:8" s="33" customFormat="1" ht="15" x14ac:dyDescent="0.4">
      <c r="B177" s="141" t="s">
        <v>573</v>
      </c>
      <c r="C177" s="249">
        <v>2388</v>
      </c>
      <c r="D177" s="249" t="s">
        <v>195</v>
      </c>
      <c r="E177" s="33" t="s">
        <v>508</v>
      </c>
      <c r="F177" s="223" t="s">
        <v>511</v>
      </c>
      <c r="G177" s="265">
        <v>92200000</v>
      </c>
      <c r="H177" s="223" t="s">
        <v>268</v>
      </c>
    </row>
    <row r="178" spans="2:8" s="33" customFormat="1" ht="15" x14ac:dyDescent="0.4">
      <c r="B178" s="141" t="s">
        <v>573</v>
      </c>
      <c r="C178" s="249">
        <v>2388</v>
      </c>
      <c r="D178" s="249" t="s">
        <v>195</v>
      </c>
      <c r="E178" s="33" t="s">
        <v>512</v>
      </c>
      <c r="F178" s="223" t="s">
        <v>511</v>
      </c>
      <c r="G178" s="265">
        <v>7230</v>
      </c>
      <c r="H178" s="223" t="s">
        <v>245</v>
      </c>
    </row>
    <row r="179" spans="2:8" s="33" customFormat="1" ht="15" x14ac:dyDescent="0.4">
      <c r="B179" s="141" t="s">
        <v>574</v>
      </c>
      <c r="C179" s="249">
        <v>2389</v>
      </c>
      <c r="D179" s="249" t="s">
        <v>195</v>
      </c>
      <c r="E179" s="33" t="s">
        <v>508</v>
      </c>
      <c r="F179" s="223" t="s">
        <v>511</v>
      </c>
      <c r="G179" s="265">
        <v>15760000</v>
      </c>
      <c r="H179" s="223" t="s">
        <v>268</v>
      </c>
    </row>
    <row r="180" spans="2:8" s="33" customFormat="1" ht="15" x14ac:dyDescent="0.4">
      <c r="B180" s="141" t="s">
        <v>574</v>
      </c>
      <c r="C180" s="249">
        <v>2389</v>
      </c>
      <c r="D180" s="249" t="s">
        <v>195</v>
      </c>
      <c r="E180" s="33" t="s">
        <v>512</v>
      </c>
      <c r="F180" s="223" t="s">
        <v>511</v>
      </c>
      <c r="G180" s="265">
        <v>1100</v>
      </c>
      <c r="H180" s="223" t="s">
        <v>245</v>
      </c>
    </row>
    <row r="181" spans="2:8" s="33" customFormat="1" ht="15" x14ac:dyDescent="0.4">
      <c r="B181" s="141" t="s">
        <v>575</v>
      </c>
      <c r="C181" s="249">
        <v>2390</v>
      </c>
      <c r="D181" s="249" t="s">
        <v>195</v>
      </c>
      <c r="E181" s="33" t="s">
        <v>508</v>
      </c>
      <c r="F181" s="223" t="s">
        <v>511</v>
      </c>
      <c r="G181" s="265">
        <v>34810000</v>
      </c>
      <c r="H181" s="223" t="s">
        <v>268</v>
      </c>
    </row>
    <row r="182" spans="2:8" s="33" customFormat="1" ht="15" x14ac:dyDescent="0.4">
      <c r="B182" s="141" t="s">
        <v>575</v>
      </c>
      <c r="C182" s="249">
        <v>2390</v>
      </c>
      <c r="D182" s="249" t="s">
        <v>195</v>
      </c>
      <c r="E182" s="33" t="s">
        <v>526</v>
      </c>
      <c r="F182" s="223" t="s">
        <v>511</v>
      </c>
      <c r="G182" s="265">
        <v>1660</v>
      </c>
      <c r="H182" s="223" t="s">
        <v>245</v>
      </c>
    </row>
    <row r="183" spans="2:8" s="33" customFormat="1" ht="15" x14ac:dyDescent="0.4">
      <c r="B183" s="141" t="s">
        <v>575</v>
      </c>
      <c r="C183" s="249">
        <v>2390</v>
      </c>
      <c r="D183" s="249" t="s">
        <v>195</v>
      </c>
      <c r="E183" s="33" t="s">
        <v>512</v>
      </c>
      <c r="F183" s="223" t="s">
        <v>511</v>
      </c>
      <c r="G183" s="265">
        <v>20</v>
      </c>
      <c r="H183" s="223" t="s">
        <v>245</v>
      </c>
    </row>
    <row r="184" spans="2:8" s="33" customFormat="1" ht="15" x14ac:dyDescent="0.4">
      <c r="B184" s="141" t="s">
        <v>576</v>
      </c>
      <c r="C184" s="249">
        <v>2391</v>
      </c>
      <c r="D184" s="249" t="s">
        <v>195</v>
      </c>
      <c r="E184" s="33" t="s">
        <v>508</v>
      </c>
      <c r="F184" s="223" t="s">
        <v>511</v>
      </c>
      <c r="G184" s="265">
        <v>229040000</v>
      </c>
      <c r="H184" s="223" t="s">
        <v>268</v>
      </c>
    </row>
    <row r="185" spans="2:8" s="33" customFormat="1" ht="15" x14ac:dyDescent="0.4">
      <c r="B185" s="141" t="s">
        <v>576</v>
      </c>
      <c r="C185" s="249">
        <v>2391</v>
      </c>
      <c r="D185" s="249" t="s">
        <v>195</v>
      </c>
      <c r="E185" s="33" t="s">
        <v>512</v>
      </c>
      <c r="F185" s="223" t="s">
        <v>511</v>
      </c>
      <c r="G185" s="265">
        <v>6640</v>
      </c>
      <c r="H185" s="223" t="s">
        <v>245</v>
      </c>
    </row>
    <row r="186" spans="2:8" s="33" customFormat="1" ht="15" x14ac:dyDescent="0.4">
      <c r="B186" s="141" t="s">
        <v>577</v>
      </c>
      <c r="C186" s="249">
        <v>2398</v>
      </c>
      <c r="D186" s="249" t="s">
        <v>195</v>
      </c>
      <c r="E186" s="33" t="s">
        <v>508</v>
      </c>
      <c r="F186" s="223" t="s">
        <v>511</v>
      </c>
      <c r="G186" s="265">
        <v>134130000</v>
      </c>
      <c r="H186" s="223" t="s">
        <v>268</v>
      </c>
    </row>
    <row r="187" spans="2:8" s="33" customFormat="1" ht="15" x14ac:dyDescent="0.4">
      <c r="B187" s="141" t="s">
        <v>577</v>
      </c>
      <c r="C187" s="249">
        <v>2398</v>
      </c>
      <c r="D187" s="249" t="s">
        <v>195</v>
      </c>
      <c r="E187" s="33" t="s">
        <v>512</v>
      </c>
      <c r="F187" s="223" t="s">
        <v>511</v>
      </c>
      <c r="G187" s="265">
        <v>1440</v>
      </c>
      <c r="H187" s="223" t="s">
        <v>245</v>
      </c>
    </row>
    <row r="188" spans="2:8" s="33" customFormat="1" ht="15" x14ac:dyDescent="0.4">
      <c r="B188" s="141" t="s">
        <v>578</v>
      </c>
      <c r="C188" s="249">
        <v>2425</v>
      </c>
      <c r="D188" s="249" t="s">
        <v>195</v>
      </c>
      <c r="E188" s="33" t="s">
        <v>508</v>
      </c>
      <c r="F188" s="223" t="s">
        <v>511</v>
      </c>
      <c r="G188" s="265">
        <v>129169999.99999999</v>
      </c>
      <c r="H188" s="223" t="s">
        <v>268</v>
      </c>
    </row>
    <row r="189" spans="2:8" s="33" customFormat="1" ht="15" x14ac:dyDescent="0.4">
      <c r="B189" s="141" t="s">
        <v>578</v>
      </c>
      <c r="C189" s="249">
        <v>2425</v>
      </c>
      <c r="D189" s="249" t="s">
        <v>195</v>
      </c>
      <c r="E189" s="33" t="s">
        <v>526</v>
      </c>
      <c r="F189" s="223" t="s">
        <v>511</v>
      </c>
      <c r="G189" s="265">
        <v>210</v>
      </c>
      <c r="H189" s="223" t="s">
        <v>245</v>
      </c>
    </row>
    <row r="190" spans="2:8" s="33" customFormat="1" ht="15" x14ac:dyDescent="0.4">
      <c r="B190" s="141" t="s">
        <v>578</v>
      </c>
      <c r="C190" s="249">
        <v>2425</v>
      </c>
      <c r="D190" s="249" t="s">
        <v>195</v>
      </c>
      <c r="E190" s="33" t="s">
        <v>512</v>
      </c>
      <c r="F190" s="223" t="s">
        <v>511</v>
      </c>
      <c r="G190" s="265">
        <v>460</v>
      </c>
      <c r="H190" s="223" t="s">
        <v>245</v>
      </c>
    </row>
    <row r="191" spans="2:8" s="33" customFormat="1" ht="15" x14ac:dyDescent="0.4">
      <c r="B191" s="141" t="s">
        <v>579</v>
      </c>
      <c r="C191" s="249">
        <v>2427</v>
      </c>
      <c r="D191" s="249" t="s">
        <v>195</v>
      </c>
      <c r="E191" s="33" t="s">
        <v>508</v>
      </c>
      <c r="F191" s="223" t="s">
        <v>511</v>
      </c>
      <c r="G191" s="265">
        <v>19840000</v>
      </c>
      <c r="H191" s="223" t="s">
        <v>268</v>
      </c>
    </row>
    <row r="192" spans="2:8" s="33" customFormat="1" ht="15" x14ac:dyDescent="0.4">
      <c r="B192" s="141" t="s">
        <v>579</v>
      </c>
      <c r="C192" s="249">
        <v>2427</v>
      </c>
      <c r="D192" s="249" t="s">
        <v>195</v>
      </c>
      <c r="E192" s="33" t="s">
        <v>512</v>
      </c>
      <c r="F192" s="223" t="s">
        <v>511</v>
      </c>
      <c r="G192" s="265">
        <v>720</v>
      </c>
      <c r="H192" s="223" t="s">
        <v>245</v>
      </c>
    </row>
    <row r="193" spans="2:8" s="33" customFormat="1" ht="15" x14ac:dyDescent="0.4">
      <c r="B193" s="141" t="s">
        <v>580</v>
      </c>
      <c r="C193" s="249">
        <v>2428</v>
      </c>
      <c r="D193" s="249" t="s">
        <v>195</v>
      </c>
      <c r="E193" s="33" t="s">
        <v>508</v>
      </c>
      <c r="F193" s="223" t="s">
        <v>511</v>
      </c>
      <c r="G193" s="265">
        <v>3720000</v>
      </c>
      <c r="H193" s="223" t="s">
        <v>268</v>
      </c>
    </row>
    <row r="194" spans="2:8" s="33" customFormat="1" ht="15" x14ac:dyDescent="0.4">
      <c r="B194" s="141" t="s">
        <v>580</v>
      </c>
      <c r="C194" s="249">
        <v>2428</v>
      </c>
      <c r="D194" s="249" t="s">
        <v>195</v>
      </c>
      <c r="E194" s="33" t="s">
        <v>512</v>
      </c>
      <c r="F194" s="223" t="s">
        <v>511</v>
      </c>
      <c r="G194" s="265">
        <v>130</v>
      </c>
      <c r="H194" s="223" t="s">
        <v>245</v>
      </c>
    </row>
    <row r="195" spans="2:8" s="33" customFormat="1" ht="15" x14ac:dyDescent="0.4">
      <c r="B195" s="141" t="s">
        <v>581</v>
      </c>
      <c r="C195" s="249">
        <v>2429</v>
      </c>
      <c r="D195" s="249" t="s">
        <v>195</v>
      </c>
      <c r="E195" s="33" t="s">
        <v>508</v>
      </c>
      <c r="F195" s="223" t="s">
        <v>511</v>
      </c>
      <c r="G195" s="265">
        <v>191690000</v>
      </c>
      <c r="H195" s="223" t="s">
        <v>268</v>
      </c>
    </row>
    <row r="196" spans="2:8" s="33" customFormat="1" ht="15" x14ac:dyDescent="0.4">
      <c r="B196" s="141" t="s">
        <v>581</v>
      </c>
      <c r="C196" s="249">
        <v>2429</v>
      </c>
      <c r="D196" s="249" t="s">
        <v>195</v>
      </c>
      <c r="E196" s="33" t="s">
        <v>526</v>
      </c>
      <c r="F196" s="223" t="s">
        <v>511</v>
      </c>
      <c r="G196" s="265">
        <v>5410</v>
      </c>
      <c r="H196" s="223" t="s">
        <v>245</v>
      </c>
    </row>
    <row r="197" spans="2:8" s="33" customFormat="1" ht="15" x14ac:dyDescent="0.4">
      <c r="B197" s="141" t="s">
        <v>581</v>
      </c>
      <c r="C197" s="249">
        <v>2429</v>
      </c>
      <c r="D197" s="249" t="s">
        <v>195</v>
      </c>
      <c r="E197" s="33" t="s">
        <v>512</v>
      </c>
      <c r="F197" s="223" t="s">
        <v>511</v>
      </c>
      <c r="G197" s="265">
        <v>10080</v>
      </c>
      <c r="H197" s="223" t="s">
        <v>245</v>
      </c>
    </row>
    <row r="198" spans="2:8" s="33" customFormat="1" ht="15" x14ac:dyDescent="0.4">
      <c r="B198" s="141" t="s">
        <v>582</v>
      </c>
      <c r="C198" s="249">
        <v>2430</v>
      </c>
      <c r="D198" s="249" t="s">
        <v>195</v>
      </c>
      <c r="E198" s="33" t="s">
        <v>508</v>
      </c>
      <c r="F198" s="223" t="s">
        <v>511</v>
      </c>
      <c r="G198" s="265">
        <v>641110000</v>
      </c>
      <c r="H198" s="223" t="s">
        <v>268</v>
      </c>
    </row>
    <row r="199" spans="2:8" s="33" customFormat="1" ht="15" x14ac:dyDescent="0.4">
      <c r="B199" s="141" t="s">
        <v>582</v>
      </c>
      <c r="C199" s="249">
        <v>2430</v>
      </c>
      <c r="D199" s="249" t="s">
        <v>195</v>
      </c>
      <c r="E199" s="33" t="s">
        <v>512</v>
      </c>
      <c r="F199" s="223" t="s">
        <v>511</v>
      </c>
      <c r="G199" s="265">
        <v>30720</v>
      </c>
      <c r="H199" s="223" t="s">
        <v>245</v>
      </c>
    </row>
    <row r="200" spans="2:8" s="33" customFormat="1" ht="15" x14ac:dyDescent="0.4">
      <c r="B200" s="141" t="s">
        <v>583</v>
      </c>
      <c r="C200" s="249">
        <v>2452</v>
      </c>
      <c r="D200" s="249" t="s">
        <v>195</v>
      </c>
      <c r="E200" s="33" t="s">
        <v>508</v>
      </c>
      <c r="F200" s="223" t="s">
        <v>511</v>
      </c>
      <c r="G200" s="265">
        <v>5250000</v>
      </c>
      <c r="H200" s="223" t="s">
        <v>268</v>
      </c>
    </row>
    <row r="201" spans="2:8" s="33" customFormat="1" ht="15" x14ac:dyDescent="0.4">
      <c r="B201" s="141" t="s">
        <v>583</v>
      </c>
      <c r="C201" s="249">
        <v>2452</v>
      </c>
      <c r="D201" s="249" t="s">
        <v>195</v>
      </c>
      <c r="E201" s="33" t="s">
        <v>512</v>
      </c>
      <c r="F201" s="223" t="s">
        <v>511</v>
      </c>
      <c r="G201" s="265">
        <v>20</v>
      </c>
      <c r="H201" s="223" t="s">
        <v>245</v>
      </c>
    </row>
    <row r="202" spans="2:8" s="33" customFormat="1" ht="15" x14ac:dyDescent="0.4">
      <c r="B202" s="141" t="s">
        <v>584</v>
      </c>
      <c r="C202" s="249">
        <v>2456</v>
      </c>
      <c r="D202" s="249" t="s">
        <v>195</v>
      </c>
      <c r="E202" s="33" t="s">
        <v>508</v>
      </c>
      <c r="F202" s="223" t="s">
        <v>511</v>
      </c>
      <c r="G202" s="265">
        <v>82570000</v>
      </c>
      <c r="H202" s="223" t="s">
        <v>268</v>
      </c>
    </row>
    <row r="203" spans="2:8" s="33" customFormat="1" ht="15" x14ac:dyDescent="0.4">
      <c r="B203" s="141" t="s">
        <v>584</v>
      </c>
      <c r="C203" s="249">
        <v>2456</v>
      </c>
      <c r="D203" s="249" t="s">
        <v>195</v>
      </c>
      <c r="E203" s="33" t="s">
        <v>512</v>
      </c>
      <c r="F203" s="223" t="s">
        <v>511</v>
      </c>
      <c r="G203" s="265">
        <v>4690</v>
      </c>
      <c r="H203" s="223" t="s">
        <v>245</v>
      </c>
    </row>
    <row r="204" spans="2:8" s="33" customFormat="1" ht="15" x14ac:dyDescent="0.4">
      <c r="B204" s="141" t="s">
        <v>585</v>
      </c>
      <c r="C204" s="249">
        <v>2460</v>
      </c>
      <c r="D204" s="249" t="s">
        <v>195</v>
      </c>
      <c r="E204" s="33" t="s">
        <v>508</v>
      </c>
      <c r="F204" s="223" t="s">
        <v>511</v>
      </c>
      <c r="G204" s="265"/>
      <c r="H204" s="223"/>
    </row>
    <row r="205" spans="2:8" s="33" customFormat="1" ht="15" x14ac:dyDescent="0.4">
      <c r="B205" s="141" t="s">
        <v>586</v>
      </c>
      <c r="C205" s="249">
        <v>2461</v>
      </c>
      <c r="D205" s="249" t="s">
        <v>195</v>
      </c>
      <c r="E205" s="33" t="s">
        <v>508</v>
      </c>
      <c r="F205" s="223" t="s">
        <v>509</v>
      </c>
      <c r="G205" s="265"/>
      <c r="H205" s="223"/>
    </row>
    <row r="206" spans="2:8" s="33" customFormat="1" ht="15" x14ac:dyDescent="0.4">
      <c r="B206" s="141" t="s">
        <v>587</v>
      </c>
      <c r="C206" s="249">
        <v>2462</v>
      </c>
      <c r="D206" s="249" t="s">
        <v>195</v>
      </c>
      <c r="E206" s="33" t="s">
        <v>508</v>
      </c>
      <c r="F206" s="223" t="s">
        <v>511</v>
      </c>
      <c r="G206" s="265">
        <v>13010000</v>
      </c>
      <c r="H206" s="223" t="s">
        <v>268</v>
      </c>
    </row>
    <row r="207" spans="2:8" s="33" customFormat="1" ht="15" x14ac:dyDescent="0.4">
      <c r="B207" s="141" t="s">
        <v>588</v>
      </c>
      <c r="C207" s="249">
        <v>2463</v>
      </c>
      <c r="D207" s="249" t="s">
        <v>195</v>
      </c>
      <c r="E207" s="33" t="s">
        <v>508</v>
      </c>
      <c r="F207" s="223" t="s">
        <v>511</v>
      </c>
      <c r="G207" s="265">
        <v>27830000</v>
      </c>
      <c r="H207" s="223" t="s">
        <v>268</v>
      </c>
    </row>
    <row r="208" spans="2:8" s="33" customFormat="1" ht="15" x14ac:dyDescent="0.4">
      <c r="B208" s="141" t="s">
        <v>589</v>
      </c>
      <c r="C208" s="249">
        <v>2486</v>
      </c>
      <c r="D208" s="249" t="s">
        <v>195</v>
      </c>
      <c r="E208" s="33" t="s">
        <v>508</v>
      </c>
      <c r="F208" s="223" t="s">
        <v>511</v>
      </c>
      <c r="G208" s="265">
        <v>28620000</v>
      </c>
      <c r="H208" s="223" t="s">
        <v>268</v>
      </c>
    </row>
    <row r="209" spans="2:8" s="33" customFormat="1" ht="15" x14ac:dyDescent="0.4">
      <c r="B209" s="141" t="s">
        <v>590</v>
      </c>
      <c r="C209" s="249">
        <v>2487</v>
      </c>
      <c r="D209" s="249" t="s">
        <v>195</v>
      </c>
      <c r="E209" s="33" t="s">
        <v>508</v>
      </c>
      <c r="F209" s="223" t="s">
        <v>511</v>
      </c>
      <c r="G209" s="265">
        <v>44500000</v>
      </c>
      <c r="H209" s="223" t="s">
        <v>268</v>
      </c>
    </row>
    <row r="210" spans="2:8" s="33" customFormat="1" ht="15" x14ac:dyDescent="0.4">
      <c r="B210" s="141" t="s">
        <v>590</v>
      </c>
      <c r="C210" s="249">
        <v>2487</v>
      </c>
      <c r="D210" s="249" t="s">
        <v>195</v>
      </c>
      <c r="E210" s="33" t="s">
        <v>512</v>
      </c>
      <c r="F210" s="223" t="s">
        <v>511</v>
      </c>
      <c r="G210" s="265">
        <v>2060</v>
      </c>
      <c r="H210" s="223" t="s">
        <v>245</v>
      </c>
    </row>
    <row r="211" spans="2:8" s="33" customFormat="1" ht="15" x14ac:dyDescent="0.4">
      <c r="B211" s="141" t="s">
        <v>591</v>
      </c>
      <c r="C211" s="249">
        <v>2492</v>
      </c>
      <c r="D211" s="249" t="s">
        <v>195</v>
      </c>
      <c r="E211" s="33" t="s">
        <v>508</v>
      </c>
      <c r="F211" s="223" t="s">
        <v>511</v>
      </c>
      <c r="G211" s="265">
        <v>45580000</v>
      </c>
      <c r="H211" s="223" t="s">
        <v>268</v>
      </c>
    </row>
    <row r="212" spans="2:8" s="33" customFormat="1" ht="15" x14ac:dyDescent="0.4">
      <c r="B212" s="141" t="s">
        <v>591</v>
      </c>
      <c r="C212" s="249">
        <v>2492</v>
      </c>
      <c r="D212" s="249" t="s">
        <v>195</v>
      </c>
      <c r="E212" s="33" t="s">
        <v>512</v>
      </c>
      <c r="F212" s="223" t="s">
        <v>511</v>
      </c>
      <c r="G212" s="265">
        <v>780</v>
      </c>
      <c r="H212" s="223" t="s">
        <v>245</v>
      </c>
    </row>
    <row r="213" spans="2:8" s="33" customFormat="1" ht="15" x14ac:dyDescent="0.4">
      <c r="B213" s="141" t="s">
        <v>592</v>
      </c>
      <c r="C213" s="249">
        <v>2493</v>
      </c>
      <c r="D213" s="249" t="s">
        <v>195</v>
      </c>
      <c r="E213" s="33" t="s">
        <v>508</v>
      </c>
      <c r="F213" s="223" t="s">
        <v>511</v>
      </c>
      <c r="G213" s="265">
        <v>214320000</v>
      </c>
      <c r="H213" s="223" t="s">
        <v>268</v>
      </c>
    </row>
    <row r="214" spans="2:8" s="33" customFormat="1" ht="15" x14ac:dyDescent="0.4">
      <c r="B214" s="141" t="s">
        <v>592</v>
      </c>
      <c r="C214" s="249">
        <v>2493</v>
      </c>
      <c r="D214" s="249" t="s">
        <v>195</v>
      </c>
      <c r="E214" s="33" t="s">
        <v>526</v>
      </c>
      <c r="F214" s="223" t="s">
        <v>511</v>
      </c>
      <c r="G214" s="265">
        <v>180</v>
      </c>
      <c r="H214" s="223" t="s">
        <v>245</v>
      </c>
    </row>
    <row r="215" spans="2:8" s="33" customFormat="1" ht="15" x14ac:dyDescent="0.4">
      <c r="B215" s="141" t="s">
        <v>592</v>
      </c>
      <c r="C215" s="249">
        <v>2493</v>
      </c>
      <c r="D215" s="249" t="s">
        <v>195</v>
      </c>
      <c r="E215" s="33" t="s">
        <v>512</v>
      </c>
      <c r="F215" s="223" t="s">
        <v>511</v>
      </c>
      <c r="G215" s="265">
        <v>8260</v>
      </c>
      <c r="H215" s="223" t="s">
        <v>245</v>
      </c>
    </row>
    <row r="216" spans="2:8" s="33" customFormat="1" ht="15" x14ac:dyDescent="0.4">
      <c r="B216" s="141" t="s">
        <v>593</v>
      </c>
      <c r="C216" s="249">
        <v>2542</v>
      </c>
      <c r="D216" s="249" t="s">
        <v>195</v>
      </c>
      <c r="E216" s="33" t="s">
        <v>508</v>
      </c>
      <c r="F216" s="223" t="s">
        <v>511</v>
      </c>
      <c r="G216" s="265"/>
      <c r="H216" s="223"/>
    </row>
    <row r="217" spans="2:8" s="33" customFormat="1" ht="15" x14ac:dyDescent="0.4">
      <c r="B217" s="141" t="s">
        <v>594</v>
      </c>
      <c r="C217" s="249">
        <v>2594</v>
      </c>
      <c r="D217" s="249" t="s">
        <v>195</v>
      </c>
      <c r="E217" s="33" t="s">
        <v>508</v>
      </c>
      <c r="F217" s="223" t="s">
        <v>511</v>
      </c>
      <c r="G217" s="265">
        <v>27990000</v>
      </c>
      <c r="H217" s="223" t="s">
        <v>268</v>
      </c>
    </row>
    <row r="218" spans="2:8" s="33" customFormat="1" ht="15" x14ac:dyDescent="0.4">
      <c r="B218" s="141" t="s">
        <v>594</v>
      </c>
      <c r="C218" s="249">
        <v>2594</v>
      </c>
      <c r="D218" s="249" t="s">
        <v>195</v>
      </c>
      <c r="E218" s="33" t="s">
        <v>512</v>
      </c>
      <c r="F218" s="223" t="s">
        <v>511</v>
      </c>
      <c r="G218" s="265">
        <v>880</v>
      </c>
      <c r="H218" s="223" t="s">
        <v>245</v>
      </c>
    </row>
    <row r="219" spans="2:8" s="33" customFormat="1" ht="15" x14ac:dyDescent="0.4">
      <c r="B219" s="141" t="s">
        <v>595</v>
      </c>
      <c r="C219" s="249">
        <v>2653</v>
      </c>
      <c r="D219" s="249" t="s">
        <v>195</v>
      </c>
      <c r="E219" s="33" t="s">
        <v>508</v>
      </c>
      <c r="F219" s="223" t="s">
        <v>511</v>
      </c>
      <c r="G219" s="265">
        <v>183160000</v>
      </c>
      <c r="H219" s="223" t="s">
        <v>268</v>
      </c>
    </row>
    <row r="220" spans="2:8" s="33" customFormat="1" ht="15" x14ac:dyDescent="0.4">
      <c r="B220" s="141" t="s">
        <v>595</v>
      </c>
      <c r="C220" s="249">
        <v>2653</v>
      </c>
      <c r="D220" s="249" t="s">
        <v>195</v>
      </c>
      <c r="E220" s="33" t="s">
        <v>526</v>
      </c>
      <c r="F220" s="223" t="s">
        <v>511</v>
      </c>
      <c r="G220" s="265">
        <v>2130</v>
      </c>
      <c r="H220" s="223" t="s">
        <v>245</v>
      </c>
    </row>
    <row r="221" spans="2:8" s="33" customFormat="1" ht="15" x14ac:dyDescent="0.4">
      <c r="B221" s="141" t="s">
        <v>595</v>
      </c>
      <c r="C221" s="249">
        <v>2653</v>
      </c>
      <c r="D221" s="249" t="s">
        <v>195</v>
      </c>
      <c r="E221" s="33" t="s">
        <v>512</v>
      </c>
      <c r="F221" s="223" t="s">
        <v>511</v>
      </c>
      <c r="G221" s="265">
        <v>4980</v>
      </c>
      <c r="H221" s="223" t="s">
        <v>245</v>
      </c>
    </row>
    <row r="222" spans="2:8" s="33" customFormat="1" ht="15" x14ac:dyDescent="0.4">
      <c r="B222" s="141" t="s">
        <v>596</v>
      </c>
      <c r="C222" s="249">
        <v>2787</v>
      </c>
      <c r="D222" s="249" t="s">
        <v>195</v>
      </c>
      <c r="E222" s="33" t="s">
        <v>508</v>
      </c>
      <c r="F222" s="223" t="s">
        <v>509</v>
      </c>
      <c r="G222" s="265">
        <v>50000</v>
      </c>
      <c r="H222" s="223" t="s">
        <v>268</v>
      </c>
    </row>
    <row r="223" spans="2:8" s="33" customFormat="1" ht="15" x14ac:dyDescent="0.4">
      <c r="B223" s="141" t="s">
        <v>597</v>
      </c>
      <c r="C223" s="249">
        <v>2788</v>
      </c>
      <c r="D223" s="249" t="s">
        <v>195</v>
      </c>
      <c r="E223" s="33" t="s">
        <v>508</v>
      </c>
      <c r="F223" s="223" t="s">
        <v>509</v>
      </c>
      <c r="G223" s="265">
        <v>520000</v>
      </c>
      <c r="H223" s="223" t="s">
        <v>268</v>
      </c>
    </row>
    <row r="224" spans="2:8" s="33" customFormat="1" ht="15" x14ac:dyDescent="0.4">
      <c r="B224" s="141" t="s">
        <v>598</v>
      </c>
      <c r="C224" s="249">
        <v>2792</v>
      </c>
      <c r="D224" s="249" t="s">
        <v>195</v>
      </c>
      <c r="E224" s="33" t="s">
        <v>508</v>
      </c>
      <c r="F224" s="223" t="s">
        <v>511</v>
      </c>
      <c r="G224" s="265"/>
      <c r="H224" s="223"/>
    </row>
    <row r="225" spans="2:8" s="33" customFormat="1" ht="15" x14ac:dyDescent="0.4">
      <c r="B225" s="141" t="s">
        <v>599</v>
      </c>
      <c r="C225" s="249">
        <v>2793</v>
      </c>
      <c r="D225" s="249" t="s">
        <v>195</v>
      </c>
      <c r="E225" s="33" t="s">
        <v>508</v>
      </c>
      <c r="F225" s="223" t="s">
        <v>509</v>
      </c>
      <c r="G225" s="265">
        <v>28170000</v>
      </c>
      <c r="H225" s="223" t="s">
        <v>268</v>
      </c>
    </row>
    <row r="226" spans="2:8" s="33" customFormat="1" ht="15" x14ac:dyDescent="0.4">
      <c r="B226" s="141" t="s">
        <v>599</v>
      </c>
      <c r="C226" s="249">
        <v>2793</v>
      </c>
      <c r="D226" s="249" t="s">
        <v>195</v>
      </c>
      <c r="E226" s="33" t="s">
        <v>512</v>
      </c>
      <c r="F226" s="223" t="s">
        <v>511</v>
      </c>
      <c r="G226" s="265">
        <v>370</v>
      </c>
      <c r="H226" s="223" t="s">
        <v>245</v>
      </c>
    </row>
    <row r="227" spans="2:8" s="33" customFormat="1" ht="15" x14ac:dyDescent="0.4">
      <c r="B227" s="141" t="s">
        <v>600</v>
      </c>
      <c r="C227" s="249">
        <v>2990</v>
      </c>
      <c r="D227" s="249" t="s">
        <v>195</v>
      </c>
      <c r="E227" s="33" t="s">
        <v>508</v>
      </c>
      <c r="F227" s="223" t="s">
        <v>509</v>
      </c>
      <c r="G227" s="265">
        <v>2840000</v>
      </c>
      <c r="H227" s="223" t="s">
        <v>268</v>
      </c>
    </row>
    <row r="228" spans="2:8" s="33" customFormat="1" ht="15" x14ac:dyDescent="0.4">
      <c r="B228" s="141" t="s">
        <v>601</v>
      </c>
      <c r="C228" s="249">
        <v>3116</v>
      </c>
      <c r="D228" s="249" t="s">
        <v>195</v>
      </c>
      <c r="E228" s="33" t="s">
        <v>508</v>
      </c>
      <c r="F228" s="223" t="s">
        <v>511</v>
      </c>
      <c r="G228" s="265">
        <v>1390000</v>
      </c>
      <c r="H228" s="223" t="s">
        <v>268</v>
      </c>
    </row>
    <row r="229" spans="2:8" s="33" customFormat="1" ht="15" x14ac:dyDescent="0.4">
      <c r="B229" s="141" t="s">
        <v>601</v>
      </c>
      <c r="C229" s="249">
        <v>3116</v>
      </c>
      <c r="D229" s="249" t="s">
        <v>195</v>
      </c>
      <c r="E229" s="33" t="s">
        <v>526</v>
      </c>
      <c r="F229" s="223" t="s">
        <v>511</v>
      </c>
      <c r="G229" s="265">
        <v>310</v>
      </c>
      <c r="H229" s="223" t="s">
        <v>245</v>
      </c>
    </row>
    <row r="230" spans="2:8" s="33" customFormat="1" ht="15" x14ac:dyDescent="0.4">
      <c r="B230" s="141" t="s">
        <v>601</v>
      </c>
      <c r="C230" s="249">
        <v>3116</v>
      </c>
      <c r="D230" s="249" t="s">
        <v>195</v>
      </c>
      <c r="E230" s="33" t="s">
        <v>512</v>
      </c>
      <c r="F230" s="223" t="s">
        <v>511</v>
      </c>
      <c r="G230" s="265">
        <v>20</v>
      </c>
      <c r="H230" s="223" t="s">
        <v>245</v>
      </c>
    </row>
    <row r="231" spans="2:8" s="33" customFormat="1" ht="15" x14ac:dyDescent="0.4">
      <c r="B231" s="141" t="s">
        <v>602</v>
      </c>
      <c r="C231" s="249">
        <v>3117</v>
      </c>
      <c r="D231" s="249" t="s">
        <v>195</v>
      </c>
      <c r="E231" s="33" t="s">
        <v>508</v>
      </c>
      <c r="F231" s="223" t="s">
        <v>511</v>
      </c>
      <c r="G231" s="265">
        <v>13110000</v>
      </c>
      <c r="H231" s="223" t="s">
        <v>268</v>
      </c>
    </row>
    <row r="232" spans="2:8" s="33" customFormat="1" ht="15" x14ac:dyDescent="0.4">
      <c r="B232" s="141" t="s">
        <v>602</v>
      </c>
      <c r="C232" s="249">
        <v>3117</v>
      </c>
      <c r="D232" s="249" t="s">
        <v>195</v>
      </c>
      <c r="E232" s="33" t="s">
        <v>526</v>
      </c>
      <c r="F232" s="223" t="s">
        <v>511</v>
      </c>
      <c r="G232" s="265">
        <v>1980</v>
      </c>
      <c r="H232" s="223" t="s">
        <v>245</v>
      </c>
    </row>
    <row r="233" spans="2:8" s="33" customFormat="1" ht="15" x14ac:dyDescent="0.4">
      <c r="B233" s="141" t="s">
        <v>602</v>
      </c>
      <c r="C233" s="249">
        <v>3117</v>
      </c>
      <c r="D233" s="249" t="s">
        <v>195</v>
      </c>
      <c r="E233" s="33" t="s">
        <v>512</v>
      </c>
      <c r="F233" s="223" t="s">
        <v>511</v>
      </c>
      <c r="G233" s="265">
        <v>3360</v>
      </c>
      <c r="H233" s="223" t="s">
        <v>245</v>
      </c>
    </row>
    <row r="234" spans="2:8" s="33" customFormat="1" ht="15" x14ac:dyDescent="0.4">
      <c r="B234" s="141" t="s">
        <v>603</v>
      </c>
      <c r="C234" s="249">
        <v>3118</v>
      </c>
      <c r="D234" s="249" t="s">
        <v>195</v>
      </c>
      <c r="E234" s="33" t="s">
        <v>508</v>
      </c>
      <c r="F234" s="223" t="s">
        <v>511</v>
      </c>
      <c r="G234" s="265">
        <v>74960000</v>
      </c>
      <c r="H234" s="223" t="s">
        <v>268</v>
      </c>
    </row>
    <row r="235" spans="2:8" s="33" customFormat="1" ht="15" x14ac:dyDescent="0.4">
      <c r="B235" s="141" t="s">
        <v>603</v>
      </c>
      <c r="C235" s="249">
        <v>3118</v>
      </c>
      <c r="D235" s="249" t="s">
        <v>195</v>
      </c>
      <c r="E235" s="33" t="s">
        <v>512</v>
      </c>
      <c r="F235" s="223" t="s">
        <v>511</v>
      </c>
      <c r="G235" s="265">
        <v>1520</v>
      </c>
      <c r="H235" s="223" t="s">
        <v>245</v>
      </c>
    </row>
    <row r="236" spans="2:8" s="33" customFormat="1" ht="15" x14ac:dyDescent="0.4">
      <c r="B236" s="141" t="s">
        <v>604</v>
      </c>
      <c r="C236" s="249">
        <v>3340</v>
      </c>
      <c r="D236" s="249" t="s">
        <v>195</v>
      </c>
      <c r="E236" s="33" t="s">
        <v>508</v>
      </c>
      <c r="F236" s="223" t="s">
        <v>511</v>
      </c>
      <c r="G236" s="265">
        <v>5970000</v>
      </c>
      <c r="H236" s="223" t="s">
        <v>268</v>
      </c>
    </row>
    <row r="237" spans="2:8" s="33" customFormat="1" ht="15" x14ac:dyDescent="0.4">
      <c r="B237" s="141" t="s">
        <v>604</v>
      </c>
      <c r="C237" s="249">
        <v>3340</v>
      </c>
      <c r="D237" s="249" t="s">
        <v>195</v>
      </c>
      <c r="E237" s="33" t="s">
        <v>512</v>
      </c>
      <c r="F237" s="223" t="s">
        <v>511</v>
      </c>
      <c r="G237" s="265">
        <v>160</v>
      </c>
      <c r="H237" s="223" t="s">
        <v>245</v>
      </c>
    </row>
    <row r="238" spans="2:8" s="33" customFormat="1" ht="15" x14ac:dyDescent="0.4">
      <c r="B238" s="141" t="s">
        <v>605</v>
      </c>
      <c r="C238" s="249">
        <v>3341</v>
      </c>
      <c r="D238" s="249" t="s">
        <v>195</v>
      </c>
      <c r="E238" s="33" t="s">
        <v>508</v>
      </c>
      <c r="F238" s="223" t="s">
        <v>511</v>
      </c>
      <c r="G238" s="265">
        <v>37280000</v>
      </c>
      <c r="H238" s="223" t="s">
        <v>268</v>
      </c>
    </row>
    <row r="239" spans="2:8" s="33" customFormat="1" ht="15" x14ac:dyDescent="0.4">
      <c r="B239" s="141" t="s">
        <v>605</v>
      </c>
      <c r="C239" s="249">
        <v>3341</v>
      </c>
      <c r="D239" s="249" t="s">
        <v>195</v>
      </c>
      <c r="E239" s="33" t="s">
        <v>512</v>
      </c>
      <c r="F239" s="223" t="s">
        <v>511</v>
      </c>
      <c r="G239" s="265">
        <v>320</v>
      </c>
      <c r="H239" s="223" t="s">
        <v>245</v>
      </c>
    </row>
    <row r="240" spans="2:8" s="33" customFormat="1" ht="15" x14ac:dyDescent="0.4">
      <c r="B240" s="141" t="s">
        <v>606</v>
      </c>
      <c r="C240" s="249">
        <v>3342</v>
      </c>
      <c r="D240" s="249" t="s">
        <v>195</v>
      </c>
      <c r="E240" s="33" t="s">
        <v>508</v>
      </c>
      <c r="F240" s="223" t="s">
        <v>511</v>
      </c>
      <c r="G240" s="265">
        <v>36610000</v>
      </c>
      <c r="H240" s="223" t="s">
        <v>268</v>
      </c>
    </row>
    <row r="241" spans="2:8" s="33" customFormat="1" ht="15" x14ac:dyDescent="0.4">
      <c r="B241" s="141" t="s">
        <v>606</v>
      </c>
      <c r="C241" s="249">
        <v>3342</v>
      </c>
      <c r="D241" s="249" t="s">
        <v>195</v>
      </c>
      <c r="E241" s="33" t="s">
        <v>526</v>
      </c>
      <c r="F241" s="223" t="s">
        <v>511</v>
      </c>
      <c r="G241" s="265">
        <v>4870</v>
      </c>
      <c r="H241" s="223" t="s">
        <v>245</v>
      </c>
    </row>
    <row r="242" spans="2:8" s="33" customFormat="1" ht="15" x14ac:dyDescent="0.4">
      <c r="B242" s="141" t="s">
        <v>606</v>
      </c>
      <c r="C242" s="249">
        <v>3342</v>
      </c>
      <c r="D242" s="249" t="s">
        <v>195</v>
      </c>
      <c r="E242" s="33" t="s">
        <v>512</v>
      </c>
      <c r="F242" s="223" t="s">
        <v>511</v>
      </c>
      <c r="G242" s="265">
        <v>280</v>
      </c>
      <c r="H242" s="223" t="s">
        <v>245</v>
      </c>
    </row>
    <row r="243" spans="2:8" s="33" customFormat="1" ht="15" x14ac:dyDescent="0.4">
      <c r="B243" s="141" t="s">
        <v>607</v>
      </c>
      <c r="C243" s="249">
        <v>4001</v>
      </c>
      <c r="D243" s="249" t="s">
        <v>195</v>
      </c>
      <c r="E243" s="33" t="s">
        <v>508</v>
      </c>
      <c r="F243" s="223" t="s">
        <v>511</v>
      </c>
      <c r="G243" s="265">
        <v>1450000</v>
      </c>
      <c r="H243" s="223" t="s">
        <v>268</v>
      </c>
    </row>
    <row r="244" spans="2:8" s="33" customFormat="1" ht="15" x14ac:dyDescent="0.4">
      <c r="B244" s="141" t="s">
        <v>607</v>
      </c>
      <c r="C244" s="249">
        <v>4001</v>
      </c>
      <c r="D244" s="249" t="s">
        <v>195</v>
      </c>
      <c r="E244" s="33" t="s">
        <v>512</v>
      </c>
      <c r="F244" s="223" t="s">
        <v>511</v>
      </c>
      <c r="G244" s="265">
        <v>20</v>
      </c>
      <c r="H244" s="223" t="s">
        <v>245</v>
      </c>
    </row>
    <row r="245" spans="2:8" s="33" customFormat="1" ht="15" x14ac:dyDescent="0.4">
      <c r="B245" s="141" t="s">
        <v>608</v>
      </c>
      <c r="C245" s="249">
        <v>4002</v>
      </c>
      <c r="D245" s="249" t="s">
        <v>195</v>
      </c>
      <c r="E245" s="33" t="s">
        <v>508</v>
      </c>
      <c r="F245" s="223" t="s">
        <v>511</v>
      </c>
      <c r="G245" s="265">
        <v>20000</v>
      </c>
      <c r="H245" s="223" t="s">
        <v>268</v>
      </c>
    </row>
    <row r="246" spans="2:8" s="33" customFormat="1" ht="15" x14ac:dyDescent="0.4">
      <c r="B246" s="141" t="s">
        <v>609</v>
      </c>
      <c r="C246" s="249">
        <v>4164</v>
      </c>
      <c r="D246" s="249" t="s">
        <v>195</v>
      </c>
      <c r="E246" s="33" t="s">
        <v>508</v>
      </c>
      <c r="F246" s="223" t="s">
        <v>511</v>
      </c>
      <c r="G246" s="265">
        <v>64980000.000000007</v>
      </c>
      <c r="H246" s="223" t="s">
        <v>268</v>
      </c>
    </row>
    <row r="247" spans="2:8" s="33" customFormat="1" ht="15" x14ac:dyDescent="0.4">
      <c r="B247" s="141" t="s">
        <v>609</v>
      </c>
      <c r="C247" s="249">
        <v>4164</v>
      </c>
      <c r="D247" s="249" t="s">
        <v>195</v>
      </c>
      <c r="E247" s="33" t="s">
        <v>512</v>
      </c>
      <c r="F247" s="223" t="s">
        <v>511</v>
      </c>
      <c r="G247" s="265">
        <v>980</v>
      </c>
      <c r="H247" s="223" t="s">
        <v>245</v>
      </c>
    </row>
    <row r="248" spans="2:8" s="33" customFormat="1" ht="15" x14ac:dyDescent="0.4">
      <c r="B248" s="141" t="s">
        <v>610</v>
      </c>
      <c r="C248" s="249">
        <v>4165</v>
      </c>
      <c r="D248" s="249" t="s">
        <v>195</v>
      </c>
      <c r="E248" s="33" t="s">
        <v>508</v>
      </c>
      <c r="F248" s="223" t="s">
        <v>511</v>
      </c>
      <c r="G248" s="265">
        <v>2130000</v>
      </c>
      <c r="H248" s="223" t="s">
        <v>268</v>
      </c>
    </row>
    <row r="249" spans="2:8" s="33" customFormat="1" ht="15" x14ac:dyDescent="0.4">
      <c r="B249" s="141" t="s">
        <v>610</v>
      </c>
      <c r="C249" s="249">
        <v>4165</v>
      </c>
      <c r="D249" s="249" t="s">
        <v>195</v>
      </c>
      <c r="E249" s="33" t="s">
        <v>512</v>
      </c>
      <c r="F249" s="223" t="s">
        <v>511</v>
      </c>
      <c r="G249" s="265">
        <v>30</v>
      </c>
      <c r="H249" s="223" t="s">
        <v>245</v>
      </c>
    </row>
    <row r="250" spans="2:8" s="33" customFormat="1" ht="15" x14ac:dyDescent="0.4">
      <c r="B250" s="141" t="s">
        <v>611</v>
      </c>
      <c r="C250" s="249">
        <v>4192</v>
      </c>
      <c r="D250" s="249" t="s">
        <v>195</v>
      </c>
      <c r="E250" s="33" t="s">
        <v>508</v>
      </c>
      <c r="F250" s="223" t="s">
        <v>511</v>
      </c>
      <c r="G250" s="265">
        <v>2980000</v>
      </c>
      <c r="H250" s="223" t="s">
        <v>268</v>
      </c>
    </row>
    <row r="251" spans="2:8" s="33" customFormat="1" ht="15" x14ac:dyDescent="0.4">
      <c r="B251" s="141" t="s">
        <v>612</v>
      </c>
      <c r="C251" s="249">
        <v>4290</v>
      </c>
      <c r="D251" s="249" t="s">
        <v>195</v>
      </c>
      <c r="E251" s="33" t="s">
        <v>508</v>
      </c>
      <c r="F251" s="223" t="s">
        <v>511</v>
      </c>
      <c r="G251" s="265">
        <v>251420000</v>
      </c>
      <c r="H251" s="223" t="s">
        <v>268</v>
      </c>
    </row>
    <row r="252" spans="2:8" s="33" customFormat="1" ht="15" x14ac:dyDescent="0.4">
      <c r="B252" s="141" t="s">
        <v>612</v>
      </c>
      <c r="C252" s="249">
        <v>4290</v>
      </c>
      <c r="D252" s="249" t="s">
        <v>195</v>
      </c>
      <c r="E252" s="33" t="s">
        <v>526</v>
      </c>
      <c r="F252" s="223" t="s">
        <v>511</v>
      </c>
      <c r="G252" s="265">
        <v>2009.9999999999998</v>
      </c>
      <c r="H252" s="223" t="s">
        <v>245</v>
      </c>
    </row>
    <row r="253" spans="2:8" s="33" customFormat="1" ht="15" x14ac:dyDescent="0.4">
      <c r="B253" s="141" t="s">
        <v>612</v>
      </c>
      <c r="C253" s="249">
        <v>4290</v>
      </c>
      <c r="D253" s="249" t="s">
        <v>195</v>
      </c>
      <c r="E253" s="33" t="s">
        <v>512</v>
      </c>
      <c r="F253" s="223" t="s">
        <v>511</v>
      </c>
      <c r="G253" s="265">
        <v>9390</v>
      </c>
      <c r="H253" s="223" t="s">
        <v>245</v>
      </c>
    </row>
    <row r="254" spans="2:8" s="33" customFormat="1" ht="15" x14ac:dyDescent="0.4">
      <c r="B254" s="141" t="s">
        <v>613</v>
      </c>
      <c r="C254" s="249">
        <v>4620</v>
      </c>
      <c r="D254" s="249" t="s">
        <v>195</v>
      </c>
      <c r="E254" s="33" t="s">
        <v>508</v>
      </c>
      <c r="F254" s="223" t="s">
        <v>509</v>
      </c>
      <c r="G254" s="265">
        <v>40000</v>
      </c>
      <c r="H254" s="223" t="s">
        <v>268</v>
      </c>
    </row>
    <row r="255" spans="2:8" s="33" customFormat="1" ht="15" x14ac:dyDescent="0.4">
      <c r="B255" s="141" t="s">
        <v>614</v>
      </c>
      <c r="C255" s="249">
        <v>4621</v>
      </c>
      <c r="D255" s="249" t="s">
        <v>195</v>
      </c>
      <c r="E255" s="33" t="s">
        <v>508</v>
      </c>
      <c r="F255" s="223" t="s">
        <v>509</v>
      </c>
      <c r="G255" s="265"/>
      <c r="H255" s="223"/>
    </row>
    <row r="256" spans="2:8" s="33" customFormat="1" ht="15" x14ac:dyDescent="0.4">
      <c r="B256" s="141" t="s">
        <v>615</v>
      </c>
      <c r="C256" s="249">
        <v>4804</v>
      </c>
      <c r="D256" s="249" t="s">
        <v>195</v>
      </c>
      <c r="E256" s="33" t="s">
        <v>508</v>
      </c>
      <c r="F256" s="223" t="s">
        <v>509</v>
      </c>
      <c r="G256" s="265">
        <v>50000</v>
      </c>
      <c r="H256" s="223" t="s">
        <v>268</v>
      </c>
    </row>
    <row r="257" spans="2:8" s="33" customFormat="1" ht="15" x14ac:dyDescent="0.4">
      <c r="B257" s="141" t="s">
        <v>616</v>
      </c>
      <c r="C257" s="249">
        <v>4805</v>
      </c>
      <c r="D257" s="249" t="s">
        <v>195</v>
      </c>
      <c r="E257" s="33" t="s">
        <v>508</v>
      </c>
      <c r="F257" s="223" t="s">
        <v>511</v>
      </c>
      <c r="G257" s="265">
        <v>4150000.0000000005</v>
      </c>
      <c r="H257" s="223" t="s">
        <v>268</v>
      </c>
    </row>
    <row r="258" spans="2:8" s="33" customFormat="1" ht="15" x14ac:dyDescent="0.4">
      <c r="B258" s="141" t="s">
        <v>617</v>
      </c>
      <c r="C258" s="249">
        <v>4811</v>
      </c>
      <c r="D258" s="249" t="s">
        <v>195</v>
      </c>
      <c r="E258" s="33" t="s">
        <v>508</v>
      </c>
      <c r="F258" s="223" t="s">
        <v>511</v>
      </c>
      <c r="G258" s="265">
        <v>39520000</v>
      </c>
      <c r="H258" s="223" t="s">
        <v>268</v>
      </c>
    </row>
    <row r="259" spans="2:8" s="33" customFormat="1" ht="15" x14ac:dyDescent="0.4">
      <c r="B259" s="141" t="s">
        <v>617</v>
      </c>
      <c r="C259" s="249">
        <v>4811</v>
      </c>
      <c r="D259" s="249" t="s">
        <v>195</v>
      </c>
      <c r="E259" s="33" t="s">
        <v>512</v>
      </c>
      <c r="F259" s="223" t="s">
        <v>511</v>
      </c>
      <c r="G259" s="265">
        <v>580</v>
      </c>
      <c r="H259" s="223" t="s">
        <v>245</v>
      </c>
    </row>
    <row r="260" spans="2:8" s="33" customFormat="1" ht="15" x14ac:dyDescent="0.4">
      <c r="B260" s="141" t="s">
        <v>618</v>
      </c>
      <c r="C260" s="249">
        <v>4924</v>
      </c>
      <c r="D260" s="249" t="s">
        <v>195</v>
      </c>
      <c r="E260" s="33" t="s">
        <v>508</v>
      </c>
      <c r="F260" s="223" t="s">
        <v>511</v>
      </c>
      <c r="G260" s="265">
        <v>210000</v>
      </c>
      <c r="H260" s="223" t="s">
        <v>268</v>
      </c>
    </row>
    <row r="261" spans="2:8" s="33" customFormat="1" ht="15" x14ac:dyDescent="0.4">
      <c r="B261" s="141" t="s">
        <v>619</v>
      </c>
      <c r="C261" s="249">
        <v>4946</v>
      </c>
      <c r="D261" s="249" t="s">
        <v>195</v>
      </c>
      <c r="E261" s="33" t="s">
        <v>508</v>
      </c>
      <c r="F261" s="223" t="s">
        <v>511</v>
      </c>
      <c r="G261" s="265">
        <v>70330000</v>
      </c>
      <c r="H261" s="223" t="s">
        <v>268</v>
      </c>
    </row>
    <row r="262" spans="2:8" s="33" customFormat="1" ht="15" x14ac:dyDescent="0.4">
      <c r="B262" s="141" t="s">
        <v>619</v>
      </c>
      <c r="C262" s="249">
        <v>4946</v>
      </c>
      <c r="D262" s="249" t="s">
        <v>195</v>
      </c>
      <c r="E262" s="33" t="s">
        <v>512</v>
      </c>
      <c r="F262" s="223" t="s">
        <v>511</v>
      </c>
      <c r="G262" s="265">
        <v>3810</v>
      </c>
      <c r="H262" s="223" t="s">
        <v>245</v>
      </c>
    </row>
    <row r="263" spans="2:8" s="33" customFormat="1" ht="15" x14ac:dyDescent="0.4">
      <c r="B263" s="141" t="s">
        <v>620</v>
      </c>
      <c r="C263" s="249">
        <v>5009</v>
      </c>
      <c r="D263" s="249" t="s">
        <v>195</v>
      </c>
      <c r="E263" s="33" t="s">
        <v>508</v>
      </c>
      <c r="F263" s="223" t="s">
        <v>511</v>
      </c>
      <c r="G263" s="265">
        <v>83410000</v>
      </c>
      <c r="H263" s="223" t="s">
        <v>268</v>
      </c>
    </row>
    <row r="264" spans="2:8" s="33" customFormat="1" ht="15" x14ac:dyDescent="0.4">
      <c r="B264" s="141" t="s">
        <v>620</v>
      </c>
      <c r="C264" s="249">
        <v>5009</v>
      </c>
      <c r="D264" s="249" t="s">
        <v>195</v>
      </c>
      <c r="E264" s="33" t="s">
        <v>512</v>
      </c>
      <c r="F264" s="223" t="s">
        <v>511</v>
      </c>
      <c r="G264" s="265">
        <v>1820</v>
      </c>
      <c r="H264" s="223" t="s">
        <v>245</v>
      </c>
    </row>
    <row r="265" spans="2:8" s="33" customFormat="1" ht="15" x14ac:dyDescent="0.4">
      <c r="B265" s="141" t="s">
        <v>621</v>
      </c>
      <c r="C265" s="249">
        <v>5010</v>
      </c>
      <c r="D265" s="249" t="s">
        <v>195</v>
      </c>
      <c r="E265" s="33" t="s">
        <v>508</v>
      </c>
      <c r="F265" s="223" t="s">
        <v>511</v>
      </c>
      <c r="G265" s="265">
        <v>34620000</v>
      </c>
      <c r="H265" s="223" t="s">
        <v>268</v>
      </c>
    </row>
    <row r="266" spans="2:8" s="33" customFormat="1" ht="15" x14ac:dyDescent="0.4">
      <c r="B266" s="141" t="s">
        <v>621</v>
      </c>
      <c r="C266" s="249">
        <v>5010</v>
      </c>
      <c r="D266" s="249" t="s">
        <v>195</v>
      </c>
      <c r="E266" s="33" t="s">
        <v>526</v>
      </c>
      <c r="F266" s="223" t="s">
        <v>511</v>
      </c>
      <c r="G266" s="265">
        <v>70</v>
      </c>
      <c r="H266" s="223" t="s">
        <v>245</v>
      </c>
    </row>
    <row r="267" spans="2:8" s="33" customFormat="1" ht="15" x14ac:dyDescent="0.4">
      <c r="B267" s="141" t="s">
        <v>621</v>
      </c>
      <c r="C267" s="249">
        <v>5010</v>
      </c>
      <c r="D267" s="249" t="s">
        <v>195</v>
      </c>
      <c r="E267" s="33" t="s">
        <v>512</v>
      </c>
      <c r="F267" s="223" t="s">
        <v>511</v>
      </c>
      <c r="G267" s="265">
        <v>3140</v>
      </c>
      <c r="H267" s="223" t="s">
        <v>245</v>
      </c>
    </row>
    <row r="268" spans="2:8" s="33" customFormat="1" ht="15" x14ac:dyDescent="0.4">
      <c r="B268" s="141" t="s">
        <v>622</v>
      </c>
      <c r="C268" s="249">
        <v>5011</v>
      </c>
      <c r="D268" s="249" t="s">
        <v>195</v>
      </c>
      <c r="E268" s="33" t="s">
        <v>508</v>
      </c>
      <c r="F268" s="223" t="s">
        <v>511</v>
      </c>
      <c r="G268" s="265">
        <v>169980000</v>
      </c>
      <c r="H268" s="223" t="s">
        <v>268</v>
      </c>
    </row>
    <row r="269" spans="2:8" s="33" customFormat="1" ht="15" x14ac:dyDescent="0.4">
      <c r="B269" s="141" t="s">
        <v>622</v>
      </c>
      <c r="C269" s="249">
        <v>5011</v>
      </c>
      <c r="D269" s="249" t="s">
        <v>195</v>
      </c>
      <c r="E269" s="33" t="s">
        <v>526</v>
      </c>
      <c r="F269" s="223" t="s">
        <v>511</v>
      </c>
      <c r="G269" s="265">
        <v>130</v>
      </c>
      <c r="H269" s="223" t="s">
        <v>245</v>
      </c>
    </row>
    <row r="270" spans="2:8" s="33" customFormat="1" ht="15" x14ac:dyDescent="0.4">
      <c r="B270" s="141" t="s">
        <v>622</v>
      </c>
      <c r="C270" s="249">
        <v>5011</v>
      </c>
      <c r="D270" s="249" t="s">
        <v>195</v>
      </c>
      <c r="E270" s="33" t="s">
        <v>512</v>
      </c>
      <c r="F270" s="223" t="s">
        <v>511</v>
      </c>
      <c r="G270" s="265">
        <v>2380</v>
      </c>
      <c r="H270" s="223" t="s">
        <v>245</v>
      </c>
    </row>
    <row r="271" spans="2:8" s="33" customFormat="1" ht="15" x14ac:dyDescent="0.4">
      <c r="B271" s="141" t="s">
        <v>623</v>
      </c>
      <c r="C271" s="249">
        <v>5012</v>
      </c>
      <c r="D271" s="249" t="s">
        <v>195</v>
      </c>
      <c r="E271" s="33" t="s">
        <v>508</v>
      </c>
      <c r="F271" s="223" t="s">
        <v>511</v>
      </c>
      <c r="G271" s="265">
        <v>22620000</v>
      </c>
      <c r="H271" s="223" t="s">
        <v>268</v>
      </c>
    </row>
    <row r="272" spans="2:8" s="33" customFormat="1" ht="15" x14ac:dyDescent="0.4">
      <c r="B272" s="141" t="s">
        <v>624</v>
      </c>
      <c r="C272" s="249">
        <v>5177</v>
      </c>
      <c r="D272" s="249" t="s">
        <v>195</v>
      </c>
      <c r="E272" s="33" t="s">
        <v>508</v>
      </c>
      <c r="F272" s="223" t="s">
        <v>511</v>
      </c>
      <c r="G272" s="265">
        <v>4430000</v>
      </c>
      <c r="H272" s="223" t="s">
        <v>268</v>
      </c>
    </row>
    <row r="273" spans="2:8" s="33" customFormat="1" ht="15" x14ac:dyDescent="0.4">
      <c r="B273" s="141" t="s">
        <v>625</v>
      </c>
      <c r="C273" s="249">
        <v>5178</v>
      </c>
      <c r="D273" s="249" t="s">
        <v>195</v>
      </c>
      <c r="E273" s="33" t="s">
        <v>508</v>
      </c>
      <c r="F273" s="223" t="s">
        <v>511</v>
      </c>
      <c r="G273" s="265">
        <v>22300000</v>
      </c>
      <c r="H273" s="223" t="s">
        <v>268</v>
      </c>
    </row>
    <row r="274" spans="2:8" s="33" customFormat="1" ht="15" x14ac:dyDescent="0.4">
      <c r="B274" s="141" t="s">
        <v>625</v>
      </c>
      <c r="C274" s="249">
        <v>5178</v>
      </c>
      <c r="D274" s="249" t="s">
        <v>195</v>
      </c>
      <c r="E274" s="33" t="s">
        <v>512</v>
      </c>
      <c r="F274" s="223" t="s">
        <v>511</v>
      </c>
      <c r="G274" s="265">
        <v>50</v>
      </c>
      <c r="H274" s="223" t="s">
        <v>245</v>
      </c>
    </row>
    <row r="275" spans="2:8" s="33" customFormat="1" ht="15" x14ac:dyDescent="0.4">
      <c r="B275" s="141" t="s">
        <v>626</v>
      </c>
      <c r="C275" s="249">
        <v>5253</v>
      </c>
      <c r="D275" s="249" t="s">
        <v>195</v>
      </c>
      <c r="E275" s="33" t="s">
        <v>508</v>
      </c>
      <c r="F275" s="223" t="s">
        <v>511</v>
      </c>
      <c r="G275" s="265">
        <v>2170000</v>
      </c>
      <c r="H275" s="223" t="s">
        <v>268</v>
      </c>
    </row>
    <row r="276" spans="2:8" s="33" customFormat="1" ht="15" x14ac:dyDescent="0.4">
      <c r="B276" s="141" t="s">
        <v>626</v>
      </c>
      <c r="C276" s="249">
        <v>5253</v>
      </c>
      <c r="D276" s="249" t="s">
        <v>195</v>
      </c>
      <c r="E276" s="33" t="s">
        <v>512</v>
      </c>
      <c r="F276" s="223" t="s">
        <v>511</v>
      </c>
      <c r="G276" s="265">
        <v>20</v>
      </c>
      <c r="H276" s="223" t="s">
        <v>245</v>
      </c>
    </row>
    <row r="277" spans="2:8" s="33" customFormat="1" ht="15" x14ac:dyDescent="0.4">
      <c r="B277" s="141" t="s">
        <v>627</v>
      </c>
      <c r="C277" s="249">
        <v>5404</v>
      </c>
      <c r="D277" s="249" t="s">
        <v>195</v>
      </c>
      <c r="E277" s="33" t="s">
        <v>508</v>
      </c>
      <c r="F277" s="223" t="s">
        <v>511</v>
      </c>
      <c r="G277" s="265">
        <v>54040000</v>
      </c>
      <c r="H277" s="223" t="s">
        <v>268</v>
      </c>
    </row>
    <row r="278" spans="2:8" s="33" customFormat="1" ht="15" x14ac:dyDescent="0.4">
      <c r="B278" s="141" t="s">
        <v>627</v>
      </c>
      <c r="C278" s="249">
        <v>5404</v>
      </c>
      <c r="D278" s="249" t="s">
        <v>195</v>
      </c>
      <c r="E278" s="33" t="s">
        <v>512</v>
      </c>
      <c r="F278" s="223" t="s">
        <v>511</v>
      </c>
      <c r="G278" s="265">
        <v>1620</v>
      </c>
      <c r="H278" s="223" t="s">
        <v>245</v>
      </c>
    </row>
    <row r="279" spans="2:8" s="33" customFormat="1" ht="15" x14ac:dyDescent="0.4">
      <c r="B279" s="141" t="s">
        <v>628</v>
      </c>
      <c r="C279" s="249">
        <v>5405</v>
      </c>
      <c r="D279" s="249" t="s">
        <v>195</v>
      </c>
      <c r="E279" s="33" t="s">
        <v>508</v>
      </c>
      <c r="F279" s="223" t="s">
        <v>511</v>
      </c>
      <c r="G279" s="265">
        <v>103730000</v>
      </c>
      <c r="H279" s="223" t="s">
        <v>268</v>
      </c>
    </row>
    <row r="280" spans="2:8" s="33" customFormat="1" ht="15" x14ac:dyDescent="0.4">
      <c r="B280" s="141" t="s">
        <v>628</v>
      </c>
      <c r="C280" s="249">
        <v>5405</v>
      </c>
      <c r="D280" s="249" t="s">
        <v>195</v>
      </c>
      <c r="E280" s="33" t="s">
        <v>512</v>
      </c>
      <c r="F280" s="223" t="s">
        <v>511</v>
      </c>
      <c r="G280" s="265">
        <v>2040</v>
      </c>
      <c r="H280" s="223" t="s">
        <v>245</v>
      </c>
    </row>
    <row r="281" spans="2:8" s="33" customFormat="1" ht="15" x14ac:dyDescent="0.4">
      <c r="B281" s="141" t="s">
        <v>629</v>
      </c>
      <c r="C281" s="249">
        <v>5408</v>
      </c>
      <c r="D281" s="249" t="s">
        <v>195</v>
      </c>
      <c r="E281" s="33" t="s">
        <v>508</v>
      </c>
      <c r="F281" s="223" t="s">
        <v>511</v>
      </c>
      <c r="G281" s="265">
        <v>590000</v>
      </c>
      <c r="H281" s="223" t="s">
        <v>268</v>
      </c>
    </row>
    <row r="282" spans="2:8" s="33" customFormat="1" ht="15" x14ac:dyDescent="0.4">
      <c r="B282" s="141" t="s">
        <v>630</v>
      </c>
      <c r="C282" s="249">
        <v>5409</v>
      </c>
      <c r="D282" s="249" t="s">
        <v>195</v>
      </c>
      <c r="E282" s="33" t="s">
        <v>508</v>
      </c>
      <c r="F282" s="223" t="s">
        <v>511</v>
      </c>
      <c r="G282" s="265">
        <v>20000</v>
      </c>
      <c r="H282" s="223" t="s">
        <v>268</v>
      </c>
    </row>
    <row r="283" spans="2:8" s="33" customFormat="1" ht="15" x14ac:dyDescent="0.4">
      <c r="B283" s="141" t="s">
        <v>630</v>
      </c>
      <c r="C283" s="249">
        <v>5409</v>
      </c>
      <c r="D283" s="249" t="s">
        <v>195</v>
      </c>
      <c r="E283" s="33" t="s">
        <v>526</v>
      </c>
      <c r="F283" s="223" t="s">
        <v>511</v>
      </c>
      <c r="G283" s="265">
        <v>160</v>
      </c>
      <c r="H283" s="223" t="s">
        <v>245</v>
      </c>
    </row>
    <row r="284" spans="2:8" s="33" customFormat="1" ht="15" x14ac:dyDescent="0.4">
      <c r="B284" s="141" t="s">
        <v>631</v>
      </c>
      <c r="C284" s="249">
        <v>5410</v>
      </c>
      <c r="D284" s="249" t="s">
        <v>195</v>
      </c>
      <c r="E284" s="33" t="s">
        <v>508</v>
      </c>
      <c r="F284" s="223" t="s">
        <v>511</v>
      </c>
      <c r="G284" s="265">
        <v>47540000</v>
      </c>
      <c r="H284" s="223" t="s">
        <v>268</v>
      </c>
    </row>
    <row r="285" spans="2:8" s="33" customFormat="1" ht="15" x14ac:dyDescent="0.4">
      <c r="B285" s="141" t="s">
        <v>631</v>
      </c>
      <c r="C285" s="249">
        <v>5410</v>
      </c>
      <c r="D285" s="249" t="s">
        <v>195</v>
      </c>
      <c r="E285" s="33" t="s">
        <v>512</v>
      </c>
      <c r="F285" s="223" t="s">
        <v>511</v>
      </c>
      <c r="G285" s="265">
        <v>400</v>
      </c>
      <c r="H285" s="223" t="s">
        <v>245</v>
      </c>
    </row>
    <row r="286" spans="2:8" s="33" customFormat="1" ht="15" x14ac:dyDescent="0.4">
      <c r="B286" s="141" t="s">
        <v>632</v>
      </c>
      <c r="C286" s="249">
        <v>5411</v>
      </c>
      <c r="D286" s="249" t="s">
        <v>195</v>
      </c>
      <c r="E286" s="33" t="s">
        <v>508</v>
      </c>
      <c r="F286" s="223" t="s">
        <v>511</v>
      </c>
      <c r="G286" s="265">
        <v>237410000</v>
      </c>
      <c r="H286" s="223" t="s">
        <v>268</v>
      </c>
    </row>
    <row r="287" spans="2:8" s="33" customFormat="1" ht="15" x14ac:dyDescent="0.4">
      <c r="B287" s="141" t="s">
        <v>632</v>
      </c>
      <c r="C287" s="249">
        <v>5411</v>
      </c>
      <c r="D287" s="249" t="s">
        <v>195</v>
      </c>
      <c r="E287" s="33" t="s">
        <v>512</v>
      </c>
      <c r="F287" s="223" t="s">
        <v>511</v>
      </c>
      <c r="G287" s="265">
        <v>2710</v>
      </c>
      <c r="H287" s="223" t="s">
        <v>245</v>
      </c>
    </row>
    <row r="288" spans="2:8" s="33" customFormat="1" ht="15" x14ac:dyDescent="0.4">
      <c r="B288" s="141" t="s">
        <v>633</v>
      </c>
      <c r="C288" s="249">
        <v>5412</v>
      </c>
      <c r="D288" s="249" t="s">
        <v>195</v>
      </c>
      <c r="E288" s="33" t="s">
        <v>508</v>
      </c>
      <c r="F288" s="223" t="s">
        <v>511</v>
      </c>
      <c r="G288" s="265">
        <v>6980000</v>
      </c>
      <c r="H288" s="223" t="s">
        <v>268</v>
      </c>
    </row>
    <row r="289" spans="2:8" s="33" customFormat="1" ht="15" x14ac:dyDescent="0.4">
      <c r="B289" s="141" t="s">
        <v>633</v>
      </c>
      <c r="C289" s="249">
        <v>5412</v>
      </c>
      <c r="D289" s="249" t="s">
        <v>195</v>
      </c>
      <c r="E289" s="33" t="s">
        <v>512</v>
      </c>
      <c r="F289" s="223" t="s">
        <v>511</v>
      </c>
      <c r="G289" s="265">
        <v>30</v>
      </c>
      <c r="H289" s="223" t="s">
        <v>245</v>
      </c>
    </row>
    <row r="290" spans="2:8" s="33" customFormat="1" ht="15" x14ac:dyDescent="0.4">
      <c r="B290" s="141" t="s">
        <v>634</v>
      </c>
      <c r="C290" s="249">
        <v>5413</v>
      </c>
      <c r="D290" s="249" t="s">
        <v>195</v>
      </c>
      <c r="E290" s="33" t="s">
        <v>508</v>
      </c>
      <c r="F290" s="223" t="s">
        <v>511</v>
      </c>
      <c r="G290" s="265">
        <v>67170000</v>
      </c>
      <c r="H290" s="223" t="s">
        <v>268</v>
      </c>
    </row>
    <row r="291" spans="2:8" s="33" customFormat="1" ht="15" x14ac:dyDescent="0.4">
      <c r="B291" s="141" t="s">
        <v>634</v>
      </c>
      <c r="C291" s="249">
        <v>5413</v>
      </c>
      <c r="D291" s="249" t="s">
        <v>195</v>
      </c>
      <c r="E291" s="33" t="s">
        <v>526</v>
      </c>
      <c r="F291" s="223" t="s">
        <v>511</v>
      </c>
      <c r="G291" s="265">
        <v>120</v>
      </c>
      <c r="H291" s="223" t="s">
        <v>245</v>
      </c>
    </row>
    <row r="292" spans="2:8" s="33" customFormat="1" ht="15" x14ac:dyDescent="0.4">
      <c r="B292" s="141" t="s">
        <v>634</v>
      </c>
      <c r="C292" s="249">
        <v>5413</v>
      </c>
      <c r="D292" s="249" t="s">
        <v>195</v>
      </c>
      <c r="E292" s="33" t="s">
        <v>512</v>
      </c>
      <c r="F292" s="223" t="s">
        <v>511</v>
      </c>
      <c r="G292" s="265">
        <v>4100</v>
      </c>
      <c r="H292" s="223" t="s">
        <v>245</v>
      </c>
    </row>
    <row r="293" spans="2:8" s="33" customFormat="1" ht="15" x14ac:dyDescent="0.4">
      <c r="B293" s="141" t="s">
        <v>635</v>
      </c>
      <c r="C293" s="249">
        <v>5414</v>
      </c>
      <c r="D293" s="249" t="s">
        <v>195</v>
      </c>
      <c r="E293" s="33" t="s">
        <v>508</v>
      </c>
      <c r="F293" s="223" t="s">
        <v>511</v>
      </c>
      <c r="G293" s="265">
        <v>34160000</v>
      </c>
      <c r="H293" s="223" t="s">
        <v>268</v>
      </c>
    </row>
    <row r="294" spans="2:8" s="33" customFormat="1" ht="15" x14ac:dyDescent="0.4">
      <c r="B294" s="141" t="s">
        <v>635</v>
      </c>
      <c r="C294" s="249">
        <v>5414</v>
      </c>
      <c r="D294" s="249" t="s">
        <v>195</v>
      </c>
      <c r="E294" s="33" t="s">
        <v>512</v>
      </c>
      <c r="F294" s="223" t="s">
        <v>511</v>
      </c>
      <c r="G294" s="265">
        <v>3860</v>
      </c>
      <c r="H294" s="223" t="s">
        <v>245</v>
      </c>
    </row>
    <row r="295" spans="2:8" s="33" customFormat="1" ht="15" x14ac:dyDescent="0.4">
      <c r="B295" s="141" t="s">
        <v>636</v>
      </c>
      <c r="C295" s="249">
        <v>5541</v>
      </c>
      <c r="D295" s="249" t="s">
        <v>195</v>
      </c>
      <c r="E295" s="33" t="s">
        <v>508</v>
      </c>
      <c r="F295" s="223" t="s">
        <v>511</v>
      </c>
      <c r="G295" s="265">
        <v>11860000</v>
      </c>
      <c r="H295" s="223" t="s">
        <v>268</v>
      </c>
    </row>
    <row r="296" spans="2:8" s="33" customFormat="1" ht="15" x14ac:dyDescent="0.4">
      <c r="B296" s="141" t="s">
        <v>637</v>
      </c>
      <c r="C296" s="249">
        <v>5542</v>
      </c>
      <c r="D296" s="249" t="s">
        <v>195</v>
      </c>
      <c r="E296" s="33" t="s">
        <v>508</v>
      </c>
      <c r="F296" s="223" t="s">
        <v>511</v>
      </c>
      <c r="G296" s="265">
        <v>5280000</v>
      </c>
      <c r="H296" s="223" t="s">
        <v>268</v>
      </c>
    </row>
    <row r="297" spans="2:8" s="33" customFormat="1" ht="15" x14ac:dyDescent="0.4">
      <c r="B297" s="141" t="s">
        <v>638</v>
      </c>
      <c r="C297" s="249">
        <v>5544</v>
      </c>
      <c r="D297" s="249" t="s">
        <v>195</v>
      </c>
      <c r="E297" s="33" t="s">
        <v>508</v>
      </c>
      <c r="F297" s="223" t="s">
        <v>511</v>
      </c>
      <c r="G297" s="265">
        <v>109620000</v>
      </c>
      <c r="H297" s="223" t="s">
        <v>268</v>
      </c>
    </row>
    <row r="298" spans="2:8" s="33" customFormat="1" ht="15" x14ac:dyDescent="0.4">
      <c r="B298" s="141" t="s">
        <v>638</v>
      </c>
      <c r="C298" s="249">
        <v>5544</v>
      </c>
      <c r="D298" s="249" t="s">
        <v>195</v>
      </c>
      <c r="E298" s="33" t="s">
        <v>512</v>
      </c>
      <c r="F298" s="223" t="s">
        <v>511</v>
      </c>
      <c r="G298" s="265">
        <v>4530</v>
      </c>
      <c r="H298" s="223" t="s">
        <v>245</v>
      </c>
    </row>
    <row r="299" spans="2:8" s="33" customFormat="1" ht="15" x14ac:dyDescent="0.4">
      <c r="B299" s="141" t="s">
        <v>639</v>
      </c>
      <c r="C299" s="249">
        <v>5650</v>
      </c>
      <c r="D299" s="249" t="s">
        <v>195</v>
      </c>
      <c r="E299" s="33" t="s">
        <v>508</v>
      </c>
      <c r="F299" s="223" t="s">
        <v>511</v>
      </c>
      <c r="G299" s="265">
        <v>485530000</v>
      </c>
      <c r="H299" s="223" t="s">
        <v>268</v>
      </c>
    </row>
    <row r="300" spans="2:8" s="33" customFormat="1" ht="15" x14ac:dyDescent="0.4">
      <c r="B300" s="141" t="s">
        <v>639</v>
      </c>
      <c r="C300" s="249">
        <v>5650</v>
      </c>
      <c r="D300" s="249" t="s">
        <v>195</v>
      </c>
      <c r="E300" s="33" t="s">
        <v>512</v>
      </c>
      <c r="F300" s="223" t="s">
        <v>511</v>
      </c>
      <c r="G300" s="265">
        <v>6190</v>
      </c>
      <c r="H300" s="223" t="s">
        <v>245</v>
      </c>
    </row>
    <row r="301" spans="2:8" s="33" customFormat="1" ht="15" x14ac:dyDescent="0.4">
      <c r="B301" s="141" t="s">
        <v>640</v>
      </c>
      <c r="C301" s="249">
        <v>5652</v>
      </c>
      <c r="D301" s="249" t="s">
        <v>195</v>
      </c>
      <c r="E301" s="33" t="s">
        <v>508</v>
      </c>
      <c r="F301" s="223" t="s">
        <v>511</v>
      </c>
      <c r="G301" s="265">
        <v>710000</v>
      </c>
      <c r="H301" s="223" t="s">
        <v>268</v>
      </c>
    </row>
    <row r="302" spans="2:8" s="33" customFormat="1" ht="15" x14ac:dyDescent="0.4">
      <c r="B302" s="141" t="s">
        <v>641</v>
      </c>
      <c r="C302" s="249">
        <v>5713</v>
      </c>
      <c r="D302" s="249" t="s">
        <v>195</v>
      </c>
      <c r="E302" s="33" t="s">
        <v>508</v>
      </c>
      <c r="F302" s="223" t="s">
        <v>511</v>
      </c>
      <c r="G302" s="265">
        <v>182390000</v>
      </c>
      <c r="H302" s="223" t="s">
        <v>268</v>
      </c>
    </row>
    <row r="303" spans="2:8" s="33" customFormat="1" ht="15" x14ac:dyDescent="0.4">
      <c r="B303" s="141" t="s">
        <v>641</v>
      </c>
      <c r="C303" s="249">
        <v>5713</v>
      </c>
      <c r="D303" s="249" t="s">
        <v>195</v>
      </c>
      <c r="E303" s="33" t="s">
        <v>512</v>
      </c>
      <c r="F303" s="223" t="s">
        <v>511</v>
      </c>
      <c r="G303" s="265">
        <v>3220</v>
      </c>
      <c r="H303" s="223" t="s">
        <v>245</v>
      </c>
    </row>
    <row r="304" spans="2:8" s="33" customFormat="1" ht="15" x14ac:dyDescent="0.4">
      <c r="B304" s="141" t="s">
        <v>642</v>
      </c>
      <c r="C304" s="249">
        <v>5902</v>
      </c>
      <c r="D304" s="249" t="s">
        <v>195</v>
      </c>
      <c r="E304" s="33" t="s">
        <v>508</v>
      </c>
      <c r="F304" s="223" t="s">
        <v>511</v>
      </c>
      <c r="G304" s="265">
        <v>1340000</v>
      </c>
      <c r="H304" s="223" t="s">
        <v>268</v>
      </c>
    </row>
    <row r="305" spans="2:8" s="33" customFormat="1" ht="15" x14ac:dyDescent="0.4">
      <c r="B305" s="141" t="s">
        <v>643</v>
      </c>
      <c r="C305" s="249">
        <v>5903</v>
      </c>
      <c r="D305" s="249" t="s">
        <v>195</v>
      </c>
      <c r="E305" s="33" t="s">
        <v>508</v>
      </c>
      <c r="F305" s="223" t="s">
        <v>511</v>
      </c>
      <c r="G305" s="265">
        <v>5240000</v>
      </c>
      <c r="H305" s="223" t="s">
        <v>268</v>
      </c>
    </row>
    <row r="306" spans="2:8" s="33" customFormat="1" ht="15" x14ac:dyDescent="0.4">
      <c r="B306" s="141" t="s">
        <v>644</v>
      </c>
      <c r="C306" s="249">
        <v>5913</v>
      </c>
      <c r="D306" s="249" t="s">
        <v>195</v>
      </c>
      <c r="E306" s="33" t="s">
        <v>508</v>
      </c>
      <c r="F306" s="223" t="s">
        <v>511</v>
      </c>
      <c r="G306" s="265">
        <v>1100000</v>
      </c>
      <c r="H306" s="223" t="s">
        <v>268</v>
      </c>
    </row>
    <row r="307" spans="2:8" s="33" customFormat="1" ht="15" x14ac:dyDescent="0.4">
      <c r="B307" s="141" t="s">
        <v>644</v>
      </c>
      <c r="C307" s="249">
        <v>5913</v>
      </c>
      <c r="D307" s="249" t="s">
        <v>195</v>
      </c>
      <c r="E307" s="33" t="s">
        <v>526</v>
      </c>
      <c r="F307" s="223" t="s">
        <v>511</v>
      </c>
      <c r="G307" s="265">
        <v>40</v>
      </c>
      <c r="H307" s="223" t="s">
        <v>245</v>
      </c>
    </row>
    <row r="308" spans="2:8" s="33" customFormat="1" ht="15" x14ac:dyDescent="0.4">
      <c r="B308" s="141" t="s">
        <v>644</v>
      </c>
      <c r="C308" s="249">
        <v>5913</v>
      </c>
      <c r="D308" s="249" t="s">
        <v>195</v>
      </c>
      <c r="E308" s="33" t="s">
        <v>512</v>
      </c>
      <c r="F308" s="223" t="s">
        <v>511</v>
      </c>
      <c r="G308" s="265">
        <v>40</v>
      </c>
      <c r="H308" s="223" t="s">
        <v>245</v>
      </c>
    </row>
    <row r="309" spans="2:8" s="33" customFormat="1" ht="15" x14ac:dyDescent="0.4">
      <c r="B309" s="141" t="s">
        <v>645</v>
      </c>
      <c r="C309" s="249">
        <v>5914</v>
      </c>
      <c r="D309" s="249" t="s">
        <v>195</v>
      </c>
      <c r="E309" s="33" t="s">
        <v>508</v>
      </c>
      <c r="F309" s="223" t="s">
        <v>511</v>
      </c>
      <c r="G309" s="265">
        <v>85090000</v>
      </c>
      <c r="H309" s="223" t="s">
        <v>268</v>
      </c>
    </row>
    <row r="310" spans="2:8" s="33" customFormat="1" ht="15" x14ac:dyDescent="0.4">
      <c r="B310" s="141" t="s">
        <v>645</v>
      </c>
      <c r="C310" s="249">
        <v>5914</v>
      </c>
      <c r="D310" s="249" t="s">
        <v>195</v>
      </c>
      <c r="E310" s="33" t="s">
        <v>512</v>
      </c>
      <c r="F310" s="223" t="s">
        <v>511</v>
      </c>
      <c r="G310" s="265">
        <v>110</v>
      </c>
      <c r="H310" s="223" t="s">
        <v>245</v>
      </c>
    </row>
    <row r="311" spans="2:8" s="33" customFormat="1" ht="15" x14ac:dyDescent="0.4">
      <c r="B311" s="141" t="s">
        <v>646</v>
      </c>
      <c r="C311" s="249">
        <v>5967</v>
      </c>
      <c r="D311" s="249" t="s">
        <v>195</v>
      </c>
      <c r="E311" s="33" t="s">
        <v>508</v>
      </c>
      <c r="F311" s="223" t="s">
        <v>511</v>
      </c>
      <c r="G311" s="265">
        <v>10000</v>
      </c>
      <c r="H311" s="223" t="s">
        <v>268</v>
      </c>
    </row>
    <row r="312" spans="2:8" s="33" customFormat="1" ht="15" x14ac:dyDescent="0.4">
      <c r="B312" s="141" t="s">
        <v>647</v>
      </c>
      <c r="C312" s="249">
        <v>5989</v>
      </c>
      <c r="D312" s="249" t="s">
        <v>195</v>
      </c>
      <c r="E312" s="33" t="s">
        <v>508</v>
      </c>
      <c r="F312" s="223" t="s">
        <v>511</v>
      </c>
      <c r="G312" s="265">
        <v>19720000</v>
      </c>
      <c r="H312" s="223" t="s">
        <v>268</v>
      </c>
    </row>
    <row r="313" spans="2:8" s="33" customFormat="1" ht="15" x14ac:dyDescent="0.4">
      <c r="B313" s="141" t="s">
        <v>648</v>
      </c>
      <c r="C313" s="249">
        <v>6009</v>
      </c>
      <c r="D313" s="249" t="s">
        <v>195</v>
      </c>
      <c r="E313" s="33" t="s">
        <v>508</v>
      </c>
      <c r="F313" s="223" t="s">
        <v>511</v>
      </c>
      <c r="G313" s="265">
        <v>830000</v>
      </c>
      <c r="H313" s="223" t="s">
        <v>268</v>
      </c>
    </row>
    <row r="314" spans="2:8" s="33" customFormat="1" ht="15" x14ac:dyDescent="0.4">
      <c r="B314" s="141" t="s">
        <v>648</v>
      </c>
      <c r="C314" s="249">
        <v>6009</v>
      </c>
      <c r="D314" s="249" t="s">
        <v>195</v>
      </c>
      <c r="E314" s="33" t="s">
        <v>526</v>
      </c>
      <c r="F314" s="223" t="s">
        <v>511</v>
      </c>
      <c r="G314" s="265">
        <v>900</v>
      </c>
      <c r="H314" s="223" t="s">
        <v>245</v>
      </c>
    </row>
    <row r="315" spans="2:8" s="33" customFormat="1" ht="15" x14ac:dyDescent="0.4">
      <c r="B315" s="141" t="s">
        <v>648</v>
      </c>
      <c r="C315" s="249">
        <v>6009</v>
      </c>
      <c r="D315" s="249" t="s">
        <v>195</v>
      </c>
      <c r="E315" s="33" t="s">
        <v>649</v>
      </c>
      <c r="F315" s="223" t="s">
        <v>511</v>
      </c>
      <c r="G315" s="265">
        <v>1670</v>
      </c>
      <c r="H315" s="223" t="s">
        <v>245</v>
      </c>
    </row>
    <row r="316" spans="2:8" s="33" customFormat="1" ht="15" x14ac:dyDescent="0.4">
      <c r="B316" s="141" t="s">
        <v>650</v>
      </c>
      <c r="C316" s="249">
        <v>6097</v>
      </c>
      <c r="D316" s="249" t="s">
        <v>195</v>
      </c>
      <c r="E316" s="33" t="s">
        <v>508</v>
      </c>
      <c r="F316" s="223" t="s">
        <v>511</v>
      </c>
      <c r="G316" s="265">
        <v>369670000</v>
      </c>
      <c r="H316" s="223" t="s">
        <v>268</v>
      </c>
    </row>
    <row r="317" spans="2:8" s="33" customFormat="1" ht="15" x14ac:dyDescent="0.4">
      <c r="B317" s="141" t="s">
        <v>650</v>
      </c>
      <c r="C317" s="249">
        <v>6097</v>
      </c>
      <c r="D317" s="249" t="s">
        <v>195</v>
      </c>
      <c r="E317" s="33" t="s">
        <v>512</v>
      </c>
      <c r="F317" s="223" t="s">
        <v>511</v>
      </c>
      <c r="G317" s="265">
        <v>4690</v>
      </c>
      <c r="H317" s="223" t="s">
        <v>245</v>
      </c>
    </row>
    <row r="318" spans="2:8" s="33" customFormat="1" ht="15" x14ac:dyDescent="0.4">
      <c r="B318" s="141" t="s">
        <v>651</v>
      </c>
      <c r="C318" s="249">
        <v>6106</v>
      </c>
      <c r="D318" s="249" t="s">
        <v>195</v>
      </c>
      <c r="E318" s="33" t="s">
        <v>508</v>
      </c>
      <c r="F318" s="223" t="s">
        <v>511</v>
      </c>
      <c r="G318" s="265">
        <v>390000</v>
      </c>
      <c r="H318" s="223" t="s">
        <v>268</v>
      </c>
    </row>
    <row r="319" spans="2:8" s="33" customFormat="1" ht="15" x14ac:dyDescent="0.4">
      <c r="B319" s="141" t="s">
        <v>651</v>
      </c>
      <c r="C319" s="249">
        <v>6106</v>
      </c>
      <c r="D319" s="249" t="s">
        <v>195</v>
      </c>
      <c r="E319" s="33" t="s">
        <v>512</v>
      </c>
      <c r="F319" s="223" t="s">
        <v>511</v>
      </c>
      <c r="G319" s="265">
        <v>30</v>
      </c>
      <c r="H319" s="223" t="s">
        <v>245</v>
      </c>
    </row>
    <row r="320" spans="2:8" s="33" customFormat="1" ht="15" x14ac:dyDescent="0.4">
      <c r="B320" s="141" t="s">
        <v>652</v>
      </c>
      <c r="C320" s="249">
        <v>6133</v>
      </c>
      <c r="D320" s="249" t="s">
        <v>195</v>
      </c>
      <c r="E320" s="33" t="s">
        <v>508</v>
      </c>
      <c r="F320" s="223" t="s">
        <v>511</v>
      </c>
      <c r="G320" s="265">
        <v>8700000</v>
      </c>
      <c r="H320" s="223" t="s">
        <v>268</v>
      </c>
    </row>
    <row r="321" spans="2:8" s="33" customFormat="1" ht="15" x14ac:dyDescent="0.4">
      <c r="B321" s="141" t="s">
        <v>653</v>
      </c>
      <c r="C321" s="249">
        <v>6217</v>
      </c>
      <c r="D321" s="249" t="s">
        <v>195</v>
      </c>
      <c r="E321" s="33" t="s">
        <v>508</v>
      </c>
      <c r="F321" s="223" t="s">
        <v>511</v>
      </c>
      <c r="G321" s="265">
        <v>6660000</v>
      </c>
      <c r="H321" s="223" t="s">
        <v>268</v>
      </c>
    </row>
    <row r="322" spans="2:8" s="33" customFormat="1" ht="15" x14ac:dyDescent="0.4">
      <c r="B322" s="141" t="s">
        <v>654</v>
      </c>
      <c r="C322" s="249">
        <v>6218</v>
      </c>
      <c r="D322" s="249" t="s">
        <v>195</v>
      </c>
      <c r="E322" s="33" t="s">
        <v>508</v>
      </c>
      <c r="F322" s="223" t="s">
        <v>511</v>
      </c>
      <c r="G322" s="265">
        <v>6480000</v>
      </c>
      <c r="H322" s="223" t="s">
        <v>268</v>
      </c>
    </row>
    <row r="323" spans="2:8" s="33" customFormat="1" ht="15" x14ac:dyDescent="0.4">
      <c r="B323" s="141" t="s">
        <v>655</v>
      </c>
      <c r="C323" s="249">
        <v>6230</v>
      </c>
      <c r="D323" s="249" t="s">
        <v>195</v>
      </c>
      <c r="E323" s="33" t="s">
        <v>508</v>
      </c>
      <c r="F323" s="223" t="s">
        <v>511</v>
      </c>
      <c r="G323" s="265">
        <v>760000</v>
      </c>
      <c r="H323" s="223" t="s">
        <v>268</v>
      </c>
    </row>
    <row r="324" spans="2:8" s="33" customFormat="1" ht="15" x14ac:dyDescent="0.4">
      <c r="B324" s="141" t="s">
        <v>656</v>
      </c>
      <c r="C324" s="249">
        <v>6285</v>
      </c>
      <c r="D324" s="249" t="s">
        <v>195</v>
      </c>
      <c r="E324" s="33" t="s">
        <v>508</v>
      </c>
      <c r="F324" s="223" t="s">
        <v>511</v>
      </c>
      <c r="G324" s="265">
        <v>8770000</v>
      </c>
      <c r="H324" s="223" t="s">
        <v>268</v>
      </c>
    </row>
    <row r="325" spans="2:8" s="33" customFormat="1" ht="15" x14ac:dyDescent="0.4">
      <c r="B325" s="141" t="s">
        <v>656</v>
      </c>
      <c r="C325" s="249">
        <v>6285</v>
      </c>
      <c r="D325" s="249" t="s">
        <v>195</v>
      </c>
      <c r="E325" s="33" t="s">
        <v>512</v>
      </c>
      <c r="F325" s="223" t="s">
        <v>511</v>
      </c>
      <c r="G325" s="265">
        <v>100</v>
      </c>
      <c r="H325" s="223" t="s">
        <v>245</v>
      </c>
    </row>
    <row r="326" spans="2:8" s="33" customFormat="1" ht="15" x14ac:dyDescent="0.4">
      <c r="B326" s="141" t="s">
        <v>657</v>
      </c>
      <c r="C326" s="249">
        <v>6289</v>
      </c>
      <c r="D326" s="249" t="s">
        <v>195</v>
      </c>
      <c r="E326" s="33" t="s">
        <v>508</v>
      </c>
      <c r="F326" s="223" t="s">
        <v>511</v>
      </c>
      <c r="G326" s="265">
        <v>60000</v>
      </c>
      <c r="H326" s="223" t="s">
        <v>268</v>
      </c>
    </row>
    <row r="327" spans="2:8" s="33" customFormat="1" ht="15" x14ac:dyDescent="0.4">
      <c r="B327" s="141" t="s">
        <v>657</v>
      </c>
      <c r="C327" s="249">
        <v>6289</v>
      </c>
      <c r="D327" s="249" t="s">
        <v>195</v>
      </c>
      <c r="E327" s="33" t="s">
        <v>526</v>
      </c>
      <c r="F327" s="223" t="s">
        <v>511</v>
      </c>
      <c r="G327" s="265">
        <v>780</v>
      </c>
      <c r="H327" s="223" t="s">
        <v>245</v>
      </c>
    </row>
    <row r="328" spans="2:8" s="33" customFormat="1" ht="15" x14ac:dyDescent="0.4">
      <c r="B328" s="141" t="s">
        <v>658</v>
      </c>
      <c r="C328" s="249">
        <v>1808</v>
      </c>
      <c r="D328" s="249" t="s">
        <v>195</v>
      </c>
      <c r="E328" s="33" t="s">
        <v>508</v>
      </c>
      <c r="F328" s="223" t="s">
        <v>511</v>
      </c>
      <c r="G328" s="265"/>
      <c r="H328" s="223"/>
    </row>
    <row r="329" spans="2:8" s="33" customFormat="1" ht="15" x14ac:dyDescent="0.4">
      <c r="B329" s="141" t="s">
        <v>659</v>
      </c>
      <c r="C329" s="249">
        <v>1816</v>
      </c>
      <c r="D329" s="249" t="s">
        <v>195</v>
      </c>
      <c r="E329" s="33" t="s">
        <v>508</v>
      </c>
      <c r="F329" s="223" t="s">
        <v>511</v>
      </c>
      <c r="G329" s="265"/>
      <c r="H329" s="223"/>
    </row>
    <row r="330" spans="2:8" s="33" customFormat="1" ht="15" x14ac:dyDescent="0.4">
      <c r="B330" s="141" t="s">
        <v>660</v>
      </c>
      <c r="C330" s="249">
        <v>1644</v>
      </c>
      <c r="D330" s="249" t="s">
        <v>195</v>
      </c>
      <c r="E330" s="33" t="s">
        <v>508</v>
      </c>
      <c r="F330" s="223" t="s">
        <v>511</v>
      </c>
      <c r="G330" s="265"/>
      <c r="H330" s="223"/>
    </row>
    <row r="331" spans="2:8" s="33" customFormat="1" ht="15" x14ac:dyDescent="0.4">
      <c r="B331" s="141" t="s">
        <v>661</v>
      </c>
      <c r="C331" s="249">
        <v>2652</v>
      </c>
      <c r="D331" s="249" t="s">
        <v>195</v>
      </c>
      <c r="E331" s="33" t="s">
        <v>508</v>
      </c>
      <c r="F331" s="223" t="s">
        <v>511</v>
      </c>
      <c r="G331" s="265"/>
      <c r="H331" s="223"/>
    </row>
    <row r="332" spans="2:8" s="33" customFormat="1" ht="15" x14ac:dyDescent="0.4">
      <c r="B332" s="141" t="s">
        <v>662</v>
      </c>
      <c r="C332" s="249">
        <v>2433</v>
      </c>
      <c r="D332" s="249" t="s">
        <v>195</v>
      </c>
      <c r="E332" s="33" t="s">
        <v>508</v>
      </c>
      <c r="F332" s="223" t="s">
        <v>509</v>
      </c>
      <c r="G332" s="265"/>
      <c r="H332" s="223"/>
    </row>
    <row r="333" spans="2:8" s="33" customFormat="1" ht="15" x14ac:dyDescent="0.4">
      <c r="B333" s="141" t="s">
        <v>663</v>
      </c>
      <c r="C333" s="249">
        <v>2459</v>
      </c>
      <c r="D333" s="249" t="s">
        <v>195</v>
      </c>
      <c r="E333" s="33" t="s">
        <v>508</v>
      </c>
      <c r="F333" s="223" t="s">
        <v>509</v>
      </c>
      <c r="G333" s="265"/>
      <c r="H333" s="223"/>
    </row>
    <row r="334" spans="2:8" s="33" customFormat="1" ht="15" x14ac:dyDescent="0.4">
      <c r="B334" s="141" t="s">
        <v>664</v>
      </c>
      <c r="C334" s="249">
        <v>4003</v>
      </c>
      <c r="D334" s="249" t="s">
        <v>195</v>
      </c>
      <c r="E334" s="33" t="s">
        <v>508</v>
      </c>
      <c r="F334" s="223" t="s">
        <v>511</v>
      </c>
      <c r="G334" s="265"/>
      <c r="H334" s="223"/>
    </row>
    <row r="335" spans="2:8" s="33" customFormat="1" ht="15" x14ac:dyDescent="0.4">
      <c r="B335" s="141" t="s">
        <v>665</v>
      </c>
      <c r="C335" s="249">
        <v>4806</v>
      </c>
      <c r="D335" s="249" t="s">
        <v>195</v>
      </c>
      <c r="E335" s="33" t="s">
        <v>508</v>
      </c>
      <c r="F335" s="223" t="s">
        <v>511</v>
      </c>
      <c r="G335" s="265"/>
      <c r="H335" s="223"/>
    </row>
    <row r="336" spans="2:8" s="33" customFormat="1" ht="15" x14ac:dyDescent="0.4">
      <c r="B336" s="141" t="s">
        <v>666</v>
      </c>
      <c r="C336" s="249">
        <v>5406</v>
      </c>
      <c r="D336" s="249" t="s">
        <v>195</v>
      </c>
      <c r="E336" s="33" t="s">
        <v>508</v>
      </c>
      <c r="F336" s="223" t="s">
        <v>511</v>
      </c>
      <c r="G336" s="265"/>
      <c r="H336" s="223"/>
    </row>
    <row r="337" spans="2:8" s="33" customFormat="1" ht="15" x14ac:dyDescent="0.4">
      <c r="B337" s="141" t="s">
        <v>667</v>
      </c>
      <c r="C337" s="249">
        <v>5407</v>
      </c>
      <c r="D337" s="249" t="s">
        <v>195</v>
      </c>
      <c r="E337" s="33" t="s">
        <v>508</v>
      </c>
      <c r="F337" s="223" t="s">
        <v>511</v>
      </c>
      <c r="G337" s="265"/>
      <c r="H337" s="223"/>
    </row>
    <row r="338" spans="2:8" s="33" customFormat="1" ht="15" x14ac:dyDescent="0.4">
      <c r="B338" s="141" t="s">
        <v>668</v>
      </c>
      <c r="C338" s="249">
        <v>4190</v>
      </c>
      <c r="D338" s="249" t="s">
        <v>195</v>
      </c>
      <c r="E338" s="33" t="s">
        <v>508</v>
      </c>
      <c r="F338" s="223" t="s">
        <v>511</v>
      </c>
      <c r="G338" s="265"/>
      <c r="H338" s="223"/>
    </row>
    <row r="339" spans="2:8" s="33" customFormat="1" ht="15" x14ac:dyDescent="0.4">
      <c r="B339" s="141" t="s">
        <v>669</v>
      </c>
      <c r="C339" s="249">
        <v>4191</v>
      </c>
      <c r="D339" s="249" t="s">
        <v>195</v>
      </c>
      <c r="E339" s="33" t="s">
        <v>508</v>
      </c>
      <c r="F339" s="223" t="s">
        <v>511</v>
      </c>
      <c r="G339" s="265"/>
      <c r="H339" s="223"/>
    </row>
    <row r="340" spans="2:8" s="33" customFormat="1" ht="15" x14ac:dyDescent="0.4">
      <c r="B340" s="141" t="s">
        <v>670</v>
      </c>
      <c r="C340" s="249">
        <v>5649</v>
      </c>
      <c r="D340" s="249" t="s">
        <v>195</v>
      </c>
      <c r="E340" s="33" t="s">
        <v>508</v>
      </c>
      <c r="F340" s="223" t="s">
        <v>511</v>
      </c>
      <c r="G340" s="265"/>
      <c r="H340" s="223"/>
    </row>
    <row r="341" spans="2:8" s="33" customFormat="1" ht="15" x14ac:dyDescent="0.4">
      <c r="B341" s="141" t="s">
        <v>671</v>
      </c>
      <c r="C341" s="249">
        <v>5651</v>
      </c>
      <c r="D341" s="249" t="s">
        <v>195</v>
      </c>
      <c r="E341" s="33" t="s">
        <v>508</v>
      </c>
      <c r="F341" s="223" t="s">
        <v>511</v>
      </c>
      <c r="G341" s="265"/>
      <c r="H341" s="223"/>
    </row>
    <row r="342" spans="2:8" s="33" customFormat="1" ht="15" x14ac:dyDescent="0.4">
      <c r="B342" s="141" t="s">
        <v>672</v>
      </c>
      <c r="C342" s="249">
        <v>5915</v>
      </c>
      <c r="D342" s="249" t="s">
        <v>195</v>
      </c>
      <c r="E342" s="33" t="s">
        <v>508</v>
      </c>
      <c r="F342" s="223" t="s">
        <v>511</v>
      </c>
      <c r="G342" s="265"/>
      <c r="H342" s="223"/>
    </row>
    <row r="343" spans="2:8" s="33" customFormat="1" ht="15" x14ac:dyDescent="0.4">
      <c r="B343" s="141" t="s">
        <v>673</v>
      </c>
      <c r="C343" s="249">
        <v>4517</v>
      </c>
      <c r="D343" s="249" t="s">
        <v>195</v>
      </c>
      <c r="E343" s="33" t="s">
        <v>508</v>
      </c>
      <c r="F343" s="223" t="s">
        <v>511</v>
      </c>
      <c r="G343" s="265"/>
      <c r="H343" s="223"/>
    </row>
    <row r="344" spans="2:8" s="33" customFormat="1" ht="15" x14ac:dyDescent="0.4">
      <c r="B344" s="141" t="s">
        <v>674</v>
      </c>
      <c r="C344" s="249">
        <v>4518</v>
      </c>
      <c r="D344" s="249" t="s">
        <v>195</v>
      </c>
      <c r="E344" s="33" t="s">
        <v>508</v>
      </c>
      <c r="F344" s="223" t="s">
        <v>511</v>
      </c>
      <c r="G344" s="265"/>
      <c r="H344" s="223"/>
    </row>
    <row r="345" spans="2:8" s="33" customFormat="1" ht="15" x14ac:dyDescent="0.4">
      <c r="B345" s="141" t="s">
        <v>675</v>
      </c>
      <c r="C345" s="249">
        <v>4545</v>
      </c>
      <c r="D345" s="249" t="s">
        <v>195</v>
      </c>
      <c r="E345" s="33" t="s">
        <v>508</v>
      </c>
      <c r="F345" s="223" t="s">
        <v>511</v>
      </c>
      <c r="G345" s="265"/>
      <c r="H345" s="223"/>
    </row>
    <row r="346" spans="2:8" s="33" customFormat="1" ht="15" x14ac:dyDescent="0.4">
      <c r="B346" s="141" t="s">
        <v>676</v>
      </c>
      <c r="C346" s="249">
        <v>4581</v>
      </c>
      <c r="D346" s="249" t="s">
        <v>195</v>
      </c>
      <c r="E346" s="33" t="s">
        <v>508</v>
      </c>
      <c r="F346" s="223" t="s">
        <v>511</v>
      </c>
      <c r="G346" s="265"/>
      <c r="H346" s="223"/>
    </row>
    <row r="347" spans="2:8" s="33" customFormat="1" ht="15" x14ac:dyDescent="0.4">
      <c r="B347" s="141" t="s">
        <v>677</v>
      </c>
      <c r="C347" s="249">
        <v>4590</v>
      </c>
      <c r="D347" s="249" t="s">
        <v>195</v>
      </c>
      <c r="E347" s="33" t="s">
        <v>508</v>
      </c>
      <c r="F347" s="223" t="s">
        <v>511</v>
      </c>
      <c r="G347" s="265"/>
      <c r="H347" s="223"/>
    </row>
    <row r="348" spans="2:8" s="33" customFormat="1" ht="15" x14ac:dyDescent="0.4">
      <c r="B348" s="141" t="s">
        <v>678</v>
      </c>
      <c r="C348" s="249">
        <v>4618</v>
      </c>
      <c r="D348" s="249" t="s">
        <v>195</v>
      </c>
      <c r="E348" s="33" t="s">
        <v>508</v>
      </c>
      <c r="F348" s="223" t="s">
        <v>511</v>
      </c>
      <c r="G348" s="265"/>
      <c r="H348" s="223"/>
    </row>
    <row r="349" spans="2:8" s="33" customFormat="1" ht="15" x14ac:dyDescent="0.4">
      <c r="B349" s="141" t="s">
        <v>679</v>
      </c>
      <c r="C349" s="249">
        <v>4619</v>
      </c>
      <c r="D349" s="249" t="s">
        <v>195</v>
      </c>
      <c r="E349" s="33" t="s">
        <v>508</v>
      </c>
      <c r="F349" s="223" t="s">
        <v>509</v>
      </c>
      <c r="G349" s="265"/>
      <c r="H349" s="223"/>
    </row>
    <row r="350" spans="2:8" s="33" customFormat="1" ht="15" x14ac:dyDescent="0.4">
      <c r="B350" s="141" t="s">
        <v>680</v>
      </c>
      <c r="C350" s="249">
        <v>4657</v>
      </c>
      <c r="D350" s="249" t="s">
        <v>195</v>
      </c>
      <c r="E350" s="33" t="s">
        <v>508</v>
      </c>
      <c r="F350" s="223" t="s">
        <v>509</v>
      </c>
      <c r="G350" s="265"/>
      <c r="H350" s="223"/>
    </row>
    <row r="351" spans="2:8" s="33" customFormat="1" ht="15" x14ac:dyDescent="0.4">
      <c r="B351" s="141" t="s">
        <v>681</v>
      </c>
      <c r="C351" s="249">
        <v>4658</v>
      </c>
      <c r="D351" s="249" t="s">
        <v>195</v>
      </c>
      <c r="E351" s="33" t="s">
        <v>508</v>
      </c>
      <c r="F351" s="223" t="s">
        <v>509</v>
      </c>
      <c r="G351" s="265"/>
      <c r="H351" s="223"/>
    </row>
    <row r="352" spans="2:8" s="33" customFormat="1" ht="15" x14ac:dyDescent="0.4">
      <c r="B352" s="141" t="s">
        <v>682</v>
      </c>
      <c r="C352" s="249">
        <v>4659</v>
      </c>
      <c r="D352" s="249" t="s">
        <v>195</v>
      </c>
      <c r="E352" s="33" t="s">
        <v>508</v>
      </c>
      <c r="F352" s="223" t="s">
        <v>509</v>
      </c>
      <c r="G352" s="265"/>
      <c r="H352" s="223"/>
    </row>
    <row r="353" spans="2:8" s="33" customFormat="1" ht="15" x14ac:dyDescent="0.4">
      <c r="B353" s="141" t="s">
        <v>683</v>
      </c>
      <c r="C353" s="249">
        <v>4676</v>
      </c>
      <c r="D353" s="249" t="s">
        <v>195</v>
      </c>
      <c r="E353" s="33" t="s">
        <v>508</v>
      </c>
      <c r="F353" s="223" t="s">
        <v>511</v>
      </c>
      <c r="G353" s="265"/>
      <c r="H353" s="223"/>
    </row>
    <row r="354" spans="2:8" s="33" customFormat="1" ht="15" x14ac:dyDescent="0.4">
      <c r="B354" s="141" t="s">
        <v>684</v>
      </c>
      <c r="C354" s="249">
        <v>4807</v>
      </c>
      <c r="D354" s="249" t="s">
        <v>195</v>
      </c>
      <c r="E354" s="33" t="s">
        <v>508</v>
      </c>
      <c r="F354" s="223" t="s">
        <v>511</v>
      </c>
      <c r="G354" s="265"/>
      <c r="H354" s="223"/>
    </row>
    <row r="355" spans="2:8" s="33" customFormat="1" ht="15" x14ac:dyDescent="0.4">
      <c r="B355" s="141" t="s">
        <v>685</v>
      </c>
      <c r="C355" s="249">
        <v>4808</v>
      </c>
      <c r="D355" s="249" t="s">
        <v>195</v>
      </c>
      <c r="E355" s="33" t="s">
        <v>508</v>
      </c>
      <c r="F355" s="223" t="s">
        <v>511</v>
      </c>
      <c r="G355" s="265"/>
      <c r="H355" s="223"/>
    </row>
    <row r="356" spans="2:8" s="33" customFormat="1" ht="15" x14ac:dyDescent="0.4">
      <c r="B356" s="141" t="s">
        <v>686</v>
      </c>
      <c r="C356" s="249">
        <v>4809</v>
      </c>
      <c r="D356" s="249" t="s">
        <v>195</v>
      </c>
      <c r="E356" s="33" t="s">
        <v>508</v>
      </c>
      <c r="F356" s="223" t="s">
        <v>511</v>
      </c>
      <c r="G356" s="265"/>
      <c r="H356" s="223"/>
    </row>
    <row r="357" spans="2:8" s="33" customFormat="1" ht="15" x14ac:dyDescent="0.4">
      <c r="B357" s="141" t="s">
        <v>687</v>
      </c>
      <c r="C357" s="249">
        <v>4810</v>
      </c>
      <c r="D357" s="249" t="s">
        <v>195</v>
      </c>
      <c r="E357" s="33" t="s">
        <v>508</v>
      </c>
      <c r="F357" s="223" t="s">
        <v>511</v>
      </c>
      <c r="G357" s="265"/>
      <c r="H357" s="223"/>
    </row>
    <row r="358" spans="2:8" s="33" customFormat="1" ht="15" x14ac:dyDescent="0.4">
      <c r="B358" s="141" t="s">
        <v>688</v>
      </c>
      <c r="C358" s="249">
        <v>4812</v>
      </c>
      <c r="D358" s="249" t="s">
        <v>195</v>
      </c>
      <c r="E358" s="33" t="s">
        <v>508</v>
      </c>
      <c r="F358" s="223" t="s">
        <v>511</v>
      </c>
      <c r="G358" s="265"/>
      <c r="H358" s="223"/>
    </row>
    <row r="359" spans="2:8" s="33" customFormat="1" ht="15" x14ac:dyDescent="0.4">
      <c r="B359" s="141" t="s">
        <v>689</v>
      </c>
      <c r="C359" s="249">
        <v>4813</v>
      </c>
      <c r="D359" s="249" t="s">
        <v>195</v>
      </c>
      <c r="E359" s="33" t="s">
        <v>508</v>
      </c>
      <c r="F359" s="223" t="s">
        <v>511</v>
      </c>
      <c r="G359" s="265"/>
      <c r="H359" s="223"/>
    </row>
    <row r="360" spans="2:8" s="33" customFormat="1" ht="15" x14ac:dyDescent="0.4">
      <c r="B360" s="141" t="s">
        <v>690</v>
      </c>
      <c r="C360" s="249">
        <v>4814</v>
      </c>
      <c r="D360" s="249" t="s">
        <v>195</v>
      </c>
      <c r="E360" s="33" t="s">
        <v>508</v>
      </c>
      <c r="F360" s="223" t="s">
        <v>511</v>
      </c>
      <c r="G360" s="265"/>
      <c r="H360" s="223"/>
    </row>
    <row r="361" spans="2:8" s="33" customFormat="1" ht="15" x14ac:dyDescent="0.4">
      <c r="B361" s="141" t="s">
        <v>691</v>
      </c>
      <c r="C361" s="249">
        <v>4815</v>
      </c>
      <c r="D361" s="249" t="s">
        <v>195</v>
      </c>
      <c r="E361" s="33" t="s">
        <v>508</v>
      </c>
      <c r="F361" s="223" t="s">
        <v>509</v>
      </c>
      <c r="G361" s="265"/>
      <c r="H361" s="223"/>
    </row>
    <row r="362" spans="2:8" s="33" customFormat="1" ht="15" x14ac:dyDescent="0.4">
      <c r="B362" s="141" t="s">
        <v>692</v>
      </c>
      <c r="C362" s="249">
        <v>4816</v>
      </c>
      <c r="D362" s="249" t="s">
        <v>195</v>
      </c>
      <c r="E362" s="33" t="s">
        <v>508</v>
      </c>
      <c r="F362" s="223" t="s">
        <v>511</v>
      </c>
      <c r="G362" s="265"/>
      <c r="H362" s="223"/>
    </row>
    <row r="363" spans="2:8" s="33" customFormat="1" ht="15" x14ac:dyDescent="0.4">
      <c r="B363" s="141" t="s">
        <v>693</v>
      </c>
      <c r="C363" s="249">
        <v>4865</v>
      </c>
      <c r="D363" s="249" t="s">
        <v>195</v>
      </c>
      <c r="E363" s="33" t="s">
        <v>508</v>
      </c>
      <c r="F363" s="223" t="s">
        <v>509</v>
      </c>
      <c r="G363" s="265"/>
      <c r="H363" s="223"/>
    </row>
    <row r="364" spans="2:8" s="33" customFormat="1" ht="15" x14ac:dyDescent="0.4">
      <c r="B364" s="141" t="s">
        <v>694</v>
      </c>
      <c r="C364" s="249">
        <v>4866</v>
      </c>
      <c r="D364" s="249" t="s">
        <v>195</v>
      </c>
      <c r="E364" s="33" t="s">
        <v>508</v>
      </c>
      <c r="F364" s="223" t="s">
        <v>511</v>
      </c>
      <c r="G364" s="265"/>
      <c r="H364" s="223"/>
    </row>
    <row r="365" spans="2:8" s="33" customFormat="1" ht="15" x14ac:dyDescent="0.4">
      <c r="B365" s="141" t="s">
        <v>695</v>
      </c>
      <c r="C365" s="249">
        <v>4867</v>
      </c>
      <c r="D365" s="249" t="s">
        <v>195</v>
      </c>
      <c r="E365" s="33" t="s">
        <v>508</v>
      </c>
      <c r="F365" s="223" t="s">
        <v>511</v>
      </c>
      <c r="G365" s="265"/>
      <c r="H365" s="223"/>
    </row>
    <row r="366" spans="2:8" s="33" customFormat="1" ht="15" x14ac:dyDescent="0.4">
      <c r="B366" s="141" t="s">
        <v>696</v>
      </c>
      <c r="C366" s="249">
        <v>4868</v>
      </c>
      <c r="D366" s="249" t="s">
        <v>195</v>
      </c>
      <c r="E366" s="33" t="s">
        <v>508</v>
      </c>
      <c r="F366" s="223" t="s">
        <v>511</v>
      </c>
      <c r="G366" s="265"/>
      <c r="H366" s="223"/>
    </row>
    <row r="367" spans="2:8" s="33" customFormat="1" ht="15" x14ac:dyDescent="0.4">
      <c r="B367" s="141" t="s">
        <v>697</v>
      </c>
      <c r="C367" s="249">
        <v>4871</v>
      </c>
      <c r="D367" s="249" t="s">
        <v>195</v>
      </c>
      <c r="E367" s="33" t="s">
        <v>508</v>
      </c>
      <c r="F367" s="223" t="s">
        <v>511</v>
      </c>
      <c r="G367" s="265"/>
      <c r="H367" s="223"/>
    </row>
    <row r="368" spans="2:8" s="33" customFormat="1" ht="15" x14ac:dyDescent="0.4">
      <c r="B368" s="141" t="s">
        <v>698</v>
      </c>
      <c r="C368" s="249">
        <v>4932</v>
      </c>
      <c r="D368" s="249" t="s">
        <v>195</v>
      </c>
      <c r="E368" s="33" t="s">
        <v>508</v>
      </c>
      <c r="F368" s="223" t="s">
        <v>511</v>
      </c>
      <c r="G368" s="265"/>
      <c r="H368" s="223"/>
    </row>
    <row r="369" spans="2:8" s="33" customFormat="1" ht="15" x14ac:dyDescent="0.4">
      <c r="B369" s="141" t="s">
        <v>699</v>
      </c>
      <c r="C369" s="249">
        <v>4947</v>
      </c>
      <c r="D369" s="249" t="s">
        <v>195</v>
      </c>
      <c r="E369" s="33" t="s">
        <v>508</v>
      </c>
      <c r="F369" s="223" t="s">
        <v>509</v>
      </c>
      <c r="G369" s="265"/>
      <c r="H369" s="223"/>
    </row>
    <row r="370" spans="2:8" s="33" customFormat="1" ht="15" x14ac:dyDescent="0.4">
      <c r="B370" s="141" t="s">
        <v>700</v>
      </c>
      <c r="C370" s="249">
        <v>6309</v>
      </c>
      <c r="D370" s="249" t="s">
        <v>195</v>
      </c>
      <c r="E370" s="33" t="s">
        <v>508</v>
      </c>
      <c r="F370" s="223" t="s">
        <v>509</v>
      </c>
      <c r="G370" s="265"/>
      <c r="H370" s="223"/>
    </row>
    <row r="371" spans="2:8" s="33" customFormat="1" ht="15" x14ac:dyDescent="0.4">
      <c r="B371" s="141" t="s">
        <v>701</v>
      </c>
      <c r="C371" s="249">
        <v>6310</v>
      </c>
      <c r="D371" s="249" t="s">
        <v>195</v>
      </c>
      <c r="E371" s="33" t="s">
        <v>508</v>
      </c>
      <c r="F371" s="223" t="s">
        <v>509</v>
      </c>
      <c r="G371" s="265"/>
      <c r="H371" s="223"/>
    </row>
    <row r="372" spans="2:8" s="33" customFormat="1" ht="15" x14ac:dyDescent="0.4">
      <c r="B372" s="141" t="s">
        <v>702</v>
      </c>
      <c r="C372" s="249">
        <v>4973</v>
      </c>
      <c r="D372" s="249" t="s">
        <v>195</v>
      </c>
      <c r="E372" s="33" t="s">
        <v>508</v>
      </c>
      <c r="F372" s="223" t="s">
        <v>511</v>
      </c>
      <c r="G372" s="265"/>
      <c r="H372" s="223"/>
    </row>
    <row r="373" spans="2:8" s="33" customFormat="1" ht="15" x14ac:dyDescent="0.4">
      <c r="B373" s="141" t="s">
        <v>703</v>
      </c>
      <c r="C373" s="249">
        <v>4991</v>
      </c>
      <c r="D373" s="249" t="s">
        <v>195</v>
      </c>
      <c r="E373" s="33" t="s">
        <v>508</v>
      </c>
      <c r="F373" s="223" t="s">
        <v>511</v>
      </c>
      <c r="G373" s="265"/>
      <c r="H373" s="223"/>
    </row>
    <row r="374" spans="2:8" s="33" customFormat="1" ht="15" x14ac:dyDescent="0.4">
      <c r="B374" s="141" t="s">
        <v>704</v>
      </c>
      <c r="C374" s="249">
        <v>4992</v>
      </c>
      <c r="D374" s="249" t="s">
        <v>195</v>
      </c>
      <c r="E374" s="33" t="s">
        <v>508</v>
      </c>
      <c r="F374" s="223" t="s">
        <v>511</v>
      </c>
      <c r="G374" s="265">
        <v>70000</v>
      </c>
      <c r="H374" s="223" t="s">
        <v>268</v>
      </c>
    </row>
    <row r="375" spans="2:8" s="33" customFormat="1" ht="15" x14ac:dyDescent="0.4">
      <c r="B375" s="141" t="s">
        <v>705</v>
      </c>
      <c r="C375" s="249">
        <v>4993</v>
      </c>
      <c r="D375" s="249" t="s">
        <v>195</v>
      </c>
      <c r="E375" s="33" t="s">
        <v>508</v>
      </c>
      <c r="F375" s="223" t="s">
        <v>511</v>
      </c>
      <c r="G375" s="265"/>
      <c r="H375" s="223"/>
    </row>
    <row r="376" spans="2:8" s="33" customFormat="1" ht="15" x14ac:dyDescent="0.4">
      <c r="B376" s="141" t="s">
        <v>706</v>
      </c>
      <c r="C376" s="249">
        <v>5013</v>
      </c>
      <c r="D376" s="249" t="s">
        <v>195</v>
      </c>
      <c r="E376" s="33" t="s">
        <v>508</v>
      </c>
      <c r="F376" s="223" t="s">
        <v>511</v>
      </c>
      <c r="G376" s="265"/>
      <c r="H376" s="223"/>
    </row>
    <row r="377" spans="2:8" s="33" customFormat="1" ht="15" x14ac:dyDescent="0.4">
      <c r="B377" s="141" t="s">
        <v>707</v>
      </c>
      <c r="C377" s="249">
        <v>5017</v>
      </c>
      <c r="D377" s="249" t="s">
        <v>195</v>
      </c>
      <c r="E377" s="33" t="s">
        <v>508</v>
      </c>
      <c r="F377" s="223" t="s">
        <v>511</v>
      </c>
      <c r="G377" s="265"/>
      <c r="H377" s="223"/>
    </row>
    <row r="378" spans="2:8" s="33" customFormat="1" ht="15" x14ac:dyDescent="0.4">
      <c r="B378" s="141" t="s">
        <v>708</v>
      </c>
      <c r="C378" s="249">
        <v>5024</v>
      </c>
      <c r="D378" s="249" t="s">
        <v>195</v>
      </c>
      <c r="E378" s="33" t="s">
        <v>508</v>
      </c>
      <c r="F378" s="223" t="s">
        <v>511</v>
      </c>
      <c r="G378" s="265"/>
      <c r="H378" s="223"/>
    </row>
    <row r="379" spans="2:8" s="33" customFormat="1" ht="15" x14ac:dyDescent="0.4">
      <c r="B379" s="141" t="s">
        <v>709</v>
      </c>
      <c r="C379" s="249">
        <v>5025</v>
      </c>
      <c r="D379" s="249" t="s">
        <v>195</v>
      </c>
      <c r="E379" s="33" t="s">
        <v>508</v>
      </c>
      <c r="F379" s="223" t="s">
        <v>511</v>
      </c>
      <c r="G379" s="265"/>
      <c r="H379" s="223"/>
    </row>
    <row r="380" spans="2:8" s="33" customFormat="1" ht="15" x14ac:dyDescent="0.4">
      <c r="B380" s="141" t="s">
        <v>710</v>
      </c>
      <c r="C380" s="249">
        <v>5026</v>
      </c>
      <c r="D380" s="249" t="s">
        <v>195</v>
      </c>
      <c r="E380" s="33" t="s">
        <v>508</v>
      </c>
      <c r="F380" s="223" t="s">
        <v>511</v>
      </c>
      <c r="G380" s="265"/>
      <c r="H380" s="223"/>
    </row>
    <row r="381" spans="2:8" s="33" customFormat="1" ht="15" x14ac:dyDescent="0.4">
      <c r="B381" s="141" t="s">
        <v>711</v>
      </c>
      <c r="C381" s="249">
        <v>5027</v>
      </c>
      <c r="D381" s="249" t="s">
        <v>195</v>
      </c>
      <c r="E381" s="33" t="s">
        <v>508</v>
      </c>
      <c r="F381" s="223" t="s">
        <v>511</v>
      </c>
      <c r="G381" s="265"/>
      <c r="H381" s="223"/>
    </row>
    <row r="382" spans="2:8" s="33" customFormat="1" ht="15" x14ac:dyDescent="0.4">
      <c r="B382" s="141" t="s">
        <v>712</v>
      </c>
      <c r="C382" s="249">
        <v>5028</v>
      </c>
      <c r="D382" s="249" t="s">
        <v>195</v>
      </c>
      <c r="E382" s="33" t="s">
        <v>508</v>
      </c>
      <c r="F382" s="223" t="s">
        <v>511</v>
      </c>
      <c r="G382" s="265"/>
      <c r="H382" s="223"/>
    </row>
    <row r="383" spans="2:8" s="33" customFormat="1" ht="15" x14ac:dyDescent="0.4">
      <c r="B383" s="141" t="s">
        <v>713</v>
      </c>
      <c r="C383" s="249">
        <v>5029</v>
      </c>
      <c r="D383" s="249" t="s">
        <v>195</v>
      </c>
      <c r="E383" s="33" t="s">
        <v>508</v>
      </c>
      <c r="F383" s="223" t="s">
        <v>511</v>
      </c>
      <c r="G383" s="265"/>
      <c r="H383" s="223"/>
    </row>
    <row r="384" spans="2:8" s="33" customFormat="1" ht="15" x14ac:dyDescent="0.4">
      <c r="B384" s="141" t="s">
        <v>714</v>
      </c>
      <c r="C384" s="249">
        <v>5030</v>
      </c>
      <c r="D384" s="249" t="s">
        <v>195</v>
      </c>
      <c r="E384" s="33" t="s">
        <v>508</v>
      </c>
      <c r="F384" s="223" t="s">
        <v>511</v>
      </c>
      <c r="G384" s="265"/>
      <c r="H384" s="223"/>
    </row>
    <row r="385" spans="2:8" s="33" customFormat="1" ht="15" x14ac:dyDescent="0.4">
      <c r="B385" s="141" t="s">
        <v>715</v>
      </c>
      <c r="C385" s="249">
        <v>5035</v>
      </c>
      <c r="D385" s="249" t="s">
        <v>195</v>
      </c>
      <c r="E385" s="33" t="s">
        <v>508</v>
      </c>
      <c r="F385" s="223" t="s">
        <v>511</v>
      </c>
      <c r="G385" s="265"/>
      <c r="H385" s="223"/>
    </row>
    <row r="386" spans="2:8" s="33" customFormat="1" ht="15" x14ac:dyDescent="0.4">
      <c r="B386" s="141" t="s">
        <v>716</v>
      </c>
      <c r="C386" s="249">
        <v>5036</v>
      </c>
      <c r="D386" s="249" t="s">
        <v>195</v>
      </c>
      <c r="E386" s="33" t="s">
        <v>508</v>
      </c>
      <c r="F386" s="223" t="s">
        <v>511</v>
      </c>
      <c r="G386" s="265"/>
      <c r="H386" s="223"/>
    </row>
    <row r="387" spans="2:8" s="33" customFormat="1" ht="15" x14ac:dyDescent="0.4">
      <c r="B387" s="141" t="s">
        <v>717</v>
      </c>
      <c r="C387" s="249">
        <v>5045</v>
      </c>
      <c r="D387" s="249" t="s">
        <v>195</v>
      </c>
      <c r="E387" s="33" t="s">
        <v>508</v>
      </c>
      <c r="F387" s="223" t="s">
        <v>511</v>
      </c>
      <c r="G387" s="265"/>
      <c r="H387" s="223"/>
    </row>
    <row r="388" spans="2:8" s="33" customFormat="1" ht="15" x14ac:dyDescent="0.4">
      <c r="B388" s="141" t="s">
        <v>718</v>
      </c>
      <c r="C388" s="249">
        <v>5046</v>
      </c>
      <c r="D388" s="249" t="s">
        <v>195</v>
      </c>
      <c r="E388" s="33" t="s">
        <v>508</v>
      </c>
      <c r="F388" s="223" t="s">
        <v>511</v>
      </c>
      <c r="G388" s="265">
        <v>18160000</v>
      </c>
      <c r="H388" s="223" t="s">
        <v>268</v>
      </c>
    </row>
    <row r="389" spans="2:8" s="33" customFormat="1" ht="15" x14ac:dyDescent="0.4">
      <c r="B389" s="141" t="s">
        <v>719</v>
      </c>
      <c r="C389" s="249">
        <v>6315</v>
      </c>
      <c r="D389" s="249" t="s">
        <v>195</v>
      </c>
      <c r="E389" s="33" t="s">
        <v>508</v>
      </c>
      <c r="F389" s="223" t="s">
        <v>511</v>
      </c>
      <c r="G389" s="265"/>
      <c r="H389" s="223"/>
    </row>
    <row r="390" spans="2:8" s="33" customFormat="1" ht="15" x14ac:dyDescent="0.4">
      <c r="B390" s="141" t="s">
        <v>720</v>
      </c>
      <c r="C390" s="249">
        <v>1622</v>
      </c>
      <c r="D390" s="249" t="s">
        <v>197</v>
      </c>
      <c r="E390" s="33" t="s">
        <v>526</v>
      </c>
      <c r="F390" s="223" t="s">
        <v>511</v>
      </c>
      <c r="G390" s="265">
        <v>15900</v>
      </c>
      <c r="H390" s="223" t="s">
        <v>245</v>
      </c>
    </row>
    <row r="391" spans="2:8" s="33" customFormat="1" ht="15" x14ac:dyDescent="0.4">
      <c r="B391" s="141" t="s">
        <v>720</v>
      </c>
      <c r="C391" s="249">
        <v>1622</v>
      </c>
      <c r="D391" s="249" t="s">
        <v>197</v>
      </c>
      <c r="E391" s="33" t="s">
        <v>508</v>
      </c>
      <c r="F391" s="223" t="s">
        <v>511</v>
      </c>
      <c r="G391" s="265">
        <v>2100000</v>
      </c>
      <c r="H391" s="223" t="s">
        <v>268</v>
      </c>
    </row>
    <row r="392" spans="2:8" s="33" customFormat="1" ht="15" x14ac:dyDescent="0.4">
      <c r="B392" s="141" t="s">
        <v>721</v>
      </c>
      <c r="C392" s="249">
        <v>1563</v>
      </c>
      <c r="D392" s="249" t="s">
        <v>197</v>
      </c>
      <c r="E392" s="33" t="s">
        <v>526</v>
      </c>
      <c r="F392" s="223" t="s">
        <v>511</v>
      </c>
      <c r="G392" s="265">
        <v>89300</v>
      </c>
      <c r="H392" s="223" t="s">
        <v>245</v>
      </c>
    </row>
    <row r="393" spans="2:8" s="33" customFormat="1" ht="15" x14ac:dyDescent="0.4">
      <c r="B393" s="141" t="s">
        <v>721</v>
      </c>
      <c r="C393" s="249">
        <v>1563</v>
      </c>
      <c r="D393" s="249" t="s">
        <v>197</v>
      </c>
      <c r="E393" s="33" t="s">
        <v>508</v>
      </c>
      <c r="F393" s="223" t="s">
        <v>511</v>
      </c>
      <c r="G393" s="265">
        <v>3500000</v>
      </c>
      <c r="H393" s="223" t="s">
        <v>268</v>
      </c>
    </row>
    <row r="394" spans="2:8" s="33" customFormat="1" ht="15" x14ac:dyDescent="0.4">
      <c r="B394" s="141" t="s">
        <v>722</v>
      </c>
      <c r="C394" s="249">
        <v>1596</v>
      </c>
      <c r="D394" s="249" t="s">
        <v>197</v>
      </c>
      <c r="E394" s="33" t="s">
        <v>526</v>
      </c>
      <c r="F394" s="223" t="s">
        <v>511</v>
      </c>
      <c r="G394" s="265">
        <v>10800</v>
      </c>
      <c r="H394" s="223" t="s">
        <v>245</v>
      </c>
    </row>
    <row r="395" spans="2:8" s="33" customFormat="1" ht="14" customHeight="1" x14ac:dyDescent="0.4">
      <c r="B395" s="141" t="s">
        <v>722</v>
      </c>
      <c r="C395" s="249">
        <v>1596</v>
      </c>
      <c r="D395" s="249" t="s">
        <v>197</v>
      </c>
      <c r="E395" s="33" t="s">
        <v>508</v>
      </c>
      <c r="F395" s="223" t="s">
        <v>511</v>
      </c>
      <c r="G395" s="265">
        <v>3300000</v>
      </c>
      <c r="H395" s="223" t="s">
        <v>268</v>
      </c>
    </row>
    <row r="396" spans="2:8" s="33" customFormat="1" ht="15" x14ac:dyDescent="0.4">
      <c r="B396" s="141" t="s">
        <v>723</v>
      </c>
      <c r="C396" s="249">
        <v>2034</v>
      </c>
      <c r="D396" s="249" t="s">
        <v>197</v>
      </c>
      <c r="E396" s="33" t="s">
        <v>526</v>
      </c>
      <c r="F396" s="223" t="s">
        <v>511</v>
      </c>
      <c r="G396" s="265">
        <v>1900</v>
      </c>
      <c r="H396" s="223" t="s">
        <v>245</v>
      </c>
    </row>
    <row r="397" spans="2:8" s="33" customFormat="1" ht="15" x14ac:dyDescent="0.4">
      <c r="B397" s="141" t="s">
        <v>723</v>
      </c>
      <c r="C397" s="249">
        <v>2034</v>
      </c>
      <c r="D397" s="249" t="s">
        <v>197</v>
      </c>
      <c r="E397" s="33" t="s">
        <v>508</v>
      </c>
      <c r="F397" s="223" t="s">
        <v>511</v>
      </c>
      <c r="G397" s="265">
        <v>900000</v>
      </c>
      <c r="H397" s="223" t="s">
        <v>268</v>
      </c>
    </row>
    <row r="398" spans="2:8" s="33" customFormat="1" ht="15" x14ac:dyDescent="0.4">
      <c r="B398" s="141" t="s">
        <v>724</v>
      </c>
      <c r="C398" s="249">
        <v>1597</v>
      </c>
      <c r="D398" s="249" t="s">
        <v>197</v>
      </c>
      <c r="E398" s="33" t="s">
        <v>526</v>
      </c>
      <c r="F398" s="223" t="s">
        <v>511</v>
      </c>
      <c r="G398" s="265">
        <v>12400</v>
      </c>
      <c r="H398" s="223" t="s">
        <v>245</v>
      </c>
    </row>
    <row r="399" spans="2:8" s="33" customFormat="1" ht="15" x14ac:dyDescent="0.4">
      <c r="B399" s="141" t="s">
        <v>724</v>
      </c>
      <c r="C399" s="249">
        <v>1597</v>
      </c>
      <c r="D399" s="249" t="s">
        <v>197</v>
      </c>
      <c r="E399" s="33" t="s">
        <v>508</v>
      </c>
      <c r="F399" s="223" t="s">
        <v>511</v>
      </c>
      <c r="G399" s="265">
        <v>1800000</v>
      </c>
      <c r="H399" s="223" t="s">
        <v>268</v>
      </c>
    </row>
    <row r="400" spans="2:8" s="33" customFormat="1" ht="15" x14ac:dyDescent="0.4">
      <c r="B400" s="141" t="s">
        <v>724</v>
      </c>
      <c r="C400" s="249">
        <v>1597</v>
      </c>
      <c r="D400" s="249" t="s">
        <v>197</v>
      </c>
      <c r="E400" s="33" t="s">
        <v>725</v>
      </c>
      <c r="F400" s="223" t="s">
        <v>511</v>
      </c>
      <c r="G400" s="265">
        <v>10200000</v>
      </c>
      <c r="H400" s="223" t="s">
        <v>268</v>
      </c>
    </row>
    <row r="401" spans="2:10" s="33" customFormat="1" ht="15" x14ac:dyDescent="0.4">
      <c r="B401" s="141" t="s">
        <v>724</v>
      </c>
      <c r="C401" s="249">
        <v>1597</v>
      </c>
      <c r="D401" s="249" t="s">
        <v>197</v>
      </c>
      <c r="E401" s="33" t="s">
        <v>512</v>
      </c>
      <c r="F401" s="223" t="s">
        <v>511</v>
      </c>
      <c r="G401" s="265">
        <v>2900</v>
      </c>
      <c r="H401" s="223" t="s">
        <v>245</v>
      </c>
    </row>
    <row r="402" spans="2:10" s="33" customFormat="1" ht="15" x14ac:dyDescent="0.4">
      <c r="B402" s="141" t="s">
        <v>726</v>
      </c>
      <c r="C402" s="249">
        <v>2089</v>
      </c>
      <c r="D402" s="249" t="s">
        <v>197</v>
      </c>
      <c r="E402" s="33" t="s">
        <v>526</v>
      </c>
      <c r="F402" s="223" t="s">
        <v>511</v>
      </c>
      <c r="G402" s="265">
        <v>1700</v>
      </c>
      <c r="H402" s="223" t="s">
        <v>245</v>
      </c>
    </row>
    <row r="403" spans="2:10" s="33" customFormat="1" ht="15" x14ac:dyDescent="0.4">
      <c r="B403" s="141" t="s">
        <v>726</v>
      </c>
      <c r="C403" s="249">
        <v>2089</v>
      </c>
      <c r="D403" s="249" t="s">
        <v>197</v>
      </c>
      <c r="E403" s="33" t="s">
        <v>508</v>
      </c>
      <c r="F403" s="223" t="s">
        <v>511</v>
      </c>
      <c r="G403" s="265">
        <v>100000</v>
      </c>
      <c r="H403" s="223" t="s">
        <v>268</v>
      </c>
    </row>
    <row r="404" spans="2:10" ht="15" x14ac:dyDescent="0.4">
      <c r="B404" s="141" t="s">
        <v>727</v>
      </c>
      <c r="C404" s="249">
        <v>1439</v>
      </c>
      <c r="D404" s="249" t="s">
        <v>197</v>
      </c>
      <c r="E404" s="33" t="s">
        <v>526</v>
      </c>
      <c r="F404" s="223" t="s">
        <v>511</v>
      </c>
      <c r="G404" s="265">
        <v>15200</v>
      </c>
      <c r="H404" s="223" t="s">
        <v>245</v>
      </c>
      <c r="I404" s="33"/>
      <c r="J404" s="33"/>
    </row>
    <row r="405" spans="2:10" ht="15" x14ac:dyDescent="0.4">
      <c r="B405" s="141" t="s">
        <v>727</v>
      </c>
      <c r="C405" s="249">
        <v>1439</v>
      </c>
      <c r="D405" s="249" t="s">
        <v>197</v>
      </c>
      <c r="E405" s="33" t="s">
        <v>508</v>
      </c>
      <c r="F405" s="223" t="s">
        <v>511</v>
      </c>
      <c r="G405" s="265">
        <v>200000</v>
      </c>
      <c r="H405" s="223" t="s">
        <v>268</v>
      </c>
      <c r="I405" s="33"/>
      <c r="J405" s="33"/>
    </row>
    <row r="406" spans="2:10" ht="15" x14ac:dyDescent="0.4">
      <c r="B406" s="141" t="s">
        <v>728</v>
      </c>
      <c r="C406" s="249">
        <v>2031</v>
      </c>
      <c r="D406" s="249" t="s">
        <v>197</v>
      </c>
      <c r="E406" s="33" t="s">
        <v>526</v>
      </c>
      <c r="F406" s="223" t="s">
        <v>511</v>
      </c>
      <c r="G406" s="265">
        <v>27000</v>
      </c>
      <c r="H406" s="223" t="s">
        <v>245</v>
      </c>
      <c r="I406" s="33"/>
      <c r="J406" s="33"/>
    </row>
    <row r="407" spans="2:10" s="33" customFormat="1" ht="15" x14ac:dyDescent="0.4">
      <c r="B407" s="141" t="s">
        <v>728</v>
      </c>
      <c r="C407" s="249">
        <v>2031</v>
      </c>
      <c r="D407" s="249" t="s">
        <v>197</v>
      </c>
      <c r="E407" s="33" t="s">
        <v>508</v>
      </c>
      <c r="F407" s="223" t="s">
        <v>511</v>
      </c>
      <c r="G407" s="265">
        <v>5100000</v>
      </c>
      <c r="H407" s="223" t="s">
        <v>268</v>
      </c>
    </row>
    <row r="408" spans="2:10" s="33" customFormat="1" ht="15" x14ac:dyDescent="0.4">
      <c r="B408" s="141" t="s">
        <v>729</v>
      </c>
      <c r="C408" s="249">
        <v>1621</v>
      </c>
      <c r="D408" s="249" t="s">
        <v>197</v>
      </c>
      <c r="E408" s="33" t="s">
        <v>526</v>
      </c>
      <c r="F408" s="223" t="s">
        <v>511</v>
      </c>
      <c r="G408" s="265">
        <v>1900</v>
      </c>
      <c r="H408" s="223" t="s">
        <v>245</v>
      </c>
    </row>
    <row r="409" spans="2:10" s="33" customFormat="1" ht="15" x14ac:dyDescent="0.4">
      <c r="B409" s="141" t="s">
        <v>729</v>
      </c>
      <c r="C409" s="249">
        <v>1621</v>
      </c>
      <c r="D409" s="249" t="s">
        <v>197</v>
      </c>
      <c r="E409" s="33" t="s">
        <v>508</v>
      </c>
      <c r="F409" s="223" t="s">
        <v>511</v>
      </c>
      <c r="G409" s="265">
        <v>100000</v>
      </c>
      <c r="H409" s="223" t="s">
        <v>268</v>
      </c>
    </row>
    <row r="410" spans="2:10" ht="15" x14ac:dyDescent="0.4">
      <c r="B410" s="141" t="s">
        <v>730</v>
      </c>
      <c r="C410" s="249">
        <v>2033</v>
      </c>
      <c r="D410" s="249" t="s">
        <v>197</v>
      </c>
      <c r="E410" s="33" t="s">
        <v>725</v>
      </c>
      <c r="F410" s="223" t="s">
        <v>511</v>
      </c>
      <c r="G410" s="265">
        <v>10000</v>
      </c>
      <c r="H410" s="223" t="s">
        <v>268</v>
      </c>
      <c r="I410" s="33"/>
      <c r="J410" s="33"/>
    </row>
    <row r="411" spans="2:10" s="33" customFormat="1" ht="15" x14ac:dyDescent="0.4">
      <c r="B411" s="141" t="s">
        <v>730</v>
      </c>
      <c r="C411" s="249">
        <v>2033</v>
      </c>
      <c r="D411" s="249" t="s">
        <v>197</v>
      </c>
      <c r="E411" s="33" t="s">
        <v>512</v>
      </c>
      <c r="F411" s="223" t="s">
        <v>511</v>
      </c>
      <c r="G411" s="265">
        <v>0</v>
      </c>
      <c r="H411" s="223" t="s">
        <v>245</v>
      </c>
    </row>
    <row r="412" spans="2:10" ht="15" x14ac:dyDescent="0.4">
      <c r="B412" s="141" t="s">
        <v>731</v>
      </c>
      <c r="C412" s="249">
        <v>1736</v>
      </c>
      <c r="D412" s="249" t="s">
        <v>197</v>
      </c>
      <c r="E412" s="33" t="s">
        <v>526</v>
      </c>
      <c r="F412" s="223" t="s">
        <v>511</v>
      </c>
      <c r="G412" s="265">
        <v>6000</v>
      </c>
      <c r="H412" s="223" t="s">
        <v>245</v>
      </c>
      <c r="I412" s="33"/>
      <c r="J412" s="33"/>
    </row>
    <row r="413" spans="2:10" s="33" customFormat="1" ht="15" x14ac:dyDescent="0.4">
      <c r="B413" s="141" t="s">
        <v>731</v>
      </c>
      <c r="C413" s="249">
        <v>1736</v>
      </c>
      <c r="D413" s="249" t="s">
        <v>197</v>
      </c>
      <c r="E413" s="33" t="s">
        <v>508</v>
      </c>
      <c r="F413" s="223" t="s">
        <v>511</v>
      </c>
      <c r="G413" s="265">
        <v>600000</v>
      </c>
      <c r="H413" s="223" t="s">
        <v>268</v>
      </c>
    </row>
    <row r="414" spans="2:10" ht="15" x14ac:dyDescent="0.4">
      <c r="B414" s="141" t="s">
        <v>732</v>
      </c>
      <c r="C414" s="249">
        <v>2090</v>
      </c>
      <c r="D414" s="249" t="s">
        <v>197</v>
      </c>
      <c r="E414" s="33" t="s">
        <v>526</v>
      </c>
      <c r="F414" s="223" t="s">
        <v>511</v>
      </c>
      <c r="G414" s="265">
        <v>50600</v>
      </c>
      <c r="H414" s="223" t="s">
        <v>245</v>
      </c>
      <c r="I414" s="33"/>
      <c r="J414" s="33"/>
    </row>
    <row r="415" spans="2:10" s="33" customFormat="1" ht="15" x14ac:dyDescent="0.4">
      <c r="B415" s="141" t="s">
        <v>732</v>
      </c>
      <c r="C415" s="249">
        <v>2090</v>
      </c>
      <c r="D415" s="249" t="s">
        <v>197</v>
      </c>
      <c r="E415" s="33" t="s">
        <v>508</v>
      </c>
      <c r="F415" s="223" t="s">
        <v>511</v>
      </c>
      <c r="G415" s="265">
        <v>3800000</v>
      </c>
      <c r="H415" s="223" t="s">
        <v>268</v>
      </c>
    </row>
    <row r="416" spans="2:10" s="33" customFormat="1" ht="15" x14ac:dyDescent="0.4">
      <c r="B416" s="141" t="s">
        <v>733</v>
      </c>
      <c r="C416" s="249">
        <v>1277</v>
      </c>
      <c r="D416" s="249" t="s">
        <v>197</v>
      </c>
      <c r="E416" s="33" t="s">
        <v>526</v>
      </c>
      <c r="F416" s="223" t="s">
        <v>511</v>
      </c>
      <c r="G416" s="265">
        <v>1000</v>
      </c>
      <c r="H416" s="223" t="s">
        <v>245</v>
      </c>
    </row>
    <row r="417" spans="2:10" ht="15" x14ac:dyDescent="0.4">
      <c r="B417" s="141" t="s">
        <v>733</v>
      </c>
      <c r="C417" s="249">
        <v>1277</v>
      </c>
      <c r="D417" s="249" t="s">
        <v>197</v>
      </c>
      <c r="E417" s="33" t="s">
        <v>508</v>
      </c>
      <c r="F417" s="223" t="s">
        <v>511</v>
      </c>
      <c r="G417" s="265">
        <v>30000</v>
      </c>
      <c r="H417" s="223" t="s">
        <v>268</v>
      </c>
      <c r="I417" s="33"/>
      <c r="J417" s="33"/>
    </row>
    <row r="418" spans="2:10" ht="15" x14ac:dyDescent="0.4">
      <c r="B418" s="141" t="s">
        <v>733</v>
      </c>
      <c r="C418" s="249">
        <v>1277</v>
      </c>
      <c r="D418" s="249" t="s">
        <v>197</v>
      </c>
      <c r="E418" s="33" t="s">
        <v>725</v>
      </c>
      <c r="F418" s="223" t="s">
        <v>511</v>
      </c>
      <c r="G418" s="265">
        <v>31100000</v>
      </c>
      <c r="H418" s="223" t="s">
        <v>268</v>
      </c>
      <c r="I418" s="33"/>
      <c r="J418" s="33"/>
    </row>
    <row r="419" spans="2:10" ht="16.5" customHeight="1" x14ac:dyDescent="0.4">
      <c r="B419" s="141" t="s">
        <v>733</v>
      </c>
      <c r="C419" s="249">
        <v>1277</v>
      </c>
      <c r="D419" s="249" t="s">
        <v>197</v>
      </c>
      <c r="E419" s="33" t="s">
        <v>512</v>
      </c>
      <c r="F419" s="223" t="s">
        <v>511</v>
      </c>
      <c r="G419" s="265">
        <v>2100</v>
      </c>
      <c r="H419" s="223" t="s">
        <v>245</v>
      </c>
      <c r="I419" s="33"/>
      <c r="J419" s="33"/>
    </row>
    <row r="420" spans="2:10" ht="15" x14ac:dyDescent="0.4">
      <c r="B420" s="141" t="s">
        <v>734</v>
      </c>
      <c r="C420" s="249">
        <v>2032</v>
      </c>
      <c r="D420" s="249" t="s">
        <v>197</v>
      </c>
      <c r="E420" s="33" t="s">
        <v>725</v>
      </c>
      <c r="F420" s="223" t="s">
        <v>511</v>
      </c>
      <c r="G420" s="265">
        <v>2500000</v>
      </c>
      <c r="H420" s="223" t="s">
        <v>268</v>
      </c>
      <c r="I420" s="33"/>
      <c r="J420" s="33"/>
    </row>
    <row r="421" spans="2:10" ht="15" x14ac:dyDescent="0.4">
      <c r="B421" s="141" t="s">
        <v>734</v>
      </c>
      <c r="C421" s="249">
        <v>2032</v>
      </c>
      <c r="D421" s="249" t="s">
        <v>197</v>
      </c>
      <c r="E421" s="33" t="s">
        <v>512</v>
      </c>
      <c r="F421" s="223" t="s">
        <v>511</v>
      </c>
      <c r="G421" s="265">
        <v>200</v>
      </c>
      <c r="H421" s="223" t="s">
        <v>245</v>
      </c>
      <c r="I421" s="33"/>
      <c r="J421" s="33"/>
    </row>
    <row r="422" spans="2:10" ht="15" x14ac:dyDescent="0.4">
      <c r="B422" s="141" t="s">
        <v>735</v>
      </c>
      <c r="C422" s="249">
        <v>2139</v>
      </c>
      <c r="D422" s="249" t="s">
        <v>197</v>
      </c>
      <c r="E422" s="33" t="s">
        <v>526</v>
      </c>
      <c r="F422" s="223" t="s">
        <v>511</v>
      </c>
      <c r="G422" s="265">
        <v>37700</v>
      </c>
      <c r="H422" s="223" t="s">
        <v>245</v>
      </c>
      <c r="I422" s="33"/>
      <c r="J422" s="33"/>
    </row>
    <row r="423" spans="2:10" ht="15" x14ac:dyDescent="0.4">
      <c r="B423" s="141" t="s">
        <v>735</v>
      </c>
      <c r="C423" s="249">
        <v>2139</v>
      </c>
      <c r="D423" s="249" t="s">
        <v>197</v>
      </c>
      <c r="E423" s="33" t="s">
        <v>508</v>
      </c>
      <c r="F423" s="223" t="s">
        <v>511</v>
      </c>
      <c r="G423" s="265">
        <v>2900000</v>
      </c>
      <c r="H423" s="223" t="s">
        <v>268</v>
      </c>
      <c r="I423" s="33"/>
      <c r="J423" s="33"/>
    </row>
    <row r="424" spans="2:10" ht="15" x14ac:dyDescent="0.4">
      <c r="B424" s="141" t="s">
        <v>735</v>
      </c>
      <c r="C424" s="249">
        <v>2139</v>
      </c>
      <c r="D424" s="249" t="s">
        <v>197</v>
      </c>
      <c r="E424" s="33" t="s">
        <v>725</v>
      </c>
      <c r="F424" s="223" t="s">
        <v>511</v>
      </c>
      <c r="G424" s="265">
        <v>43500000</v>
      </c>
      <c r="H424" s="223" t="s">
        <v>268</v>
      </c>
      <c r="I424" s="33"/>
      <c r="J424" s="33"/>
    </row>
    <row r="425" spans="2:10" ht="15" x14ac:dyDescent="0.4">
      <c r="B425" s="141" t="s">
        <v>735</v>
      </c>
      <c r="C425" s="249">
        <v>2139</v>
      </c>
      <c r="D425" s="249" t="s">
        <v>197</v>
      </c>
      <c r="E425" s="33" t="s">
        <v>512</v>
      </c>
      <c r="F425" s="223" t="s">
        <v>511</v>
      </c>
      <c r="G425" s="265">
        <v>1100</v>
      </c>
      <c r="H425" s="223" t="s">
        <v>245</v>
      </c>
      <c r="I425" s="33"/>
      <c r="J425" s="33"/>
    </row>
    <row r="426" spans="2:10" s="33" customFormat="1" ht="15" x14ac:dyDescent="0.4">
      <c r="B426" s="141" t="s">
        <v>736</v>
      </c>
      <c r="C426" s="249">
        <v>1671</v>
      </c>
      <c r="D426" s="249" t="s">
        <v>197</v>
      </c>
      <c r="E426" s="33" t="s">
        <v>725</v>
      </c>
      <c r="F426" s="223" t="s">
        <v>511</v>
      </c>
      <c r="G426" s="265">
        <v>6300000</v>
      </c>
      <c r="H426" s="223" t="s">
        <v>268</v>
      </c>
    </row>
    <row r="427" spans="2:10" ht="15" x14ac:dyDescent="0.4">
      <c r="B427" s="141" t="s">
        <v>736</v>
      </c>
      <c r="C427" s="249">
        <v>1671</v>
      </c>
      <c r="D427" s="249" t="s">
        <v>197</v>
      </c>
      <c r="E427" s="33" t="s">
        <v>512</v>
      </c>
      <c r="F427" s="223" t="s">
        <v>511</v>
      </c>
      <c r="G427" s="265">
        <v>500</v>
      </c>
      <c r="H427" s="223" t="s">
        <v>245</v>
      </c>
      <c r="I427" s="33"/>
      <c r="J427" s="33"/>
    </row>
    <row r="428" spans="2:10" ht="15" x14ac:dyDescent="0.4">
      <c r="B428" s="141" t="s">
        <v>737</v>
      </c>
      <c r="C428" s="249">
        <v>2142</v>
      </c>
      <c r="D428" s="249" t="s">
        <v>197</v>
      </c>
      <c r="E428" s="33" t="s">
        <v>526</v>
      </c>
      <c r="F428" s="223" t="s">
        <v>511</v>
      </c>
      <c r="G428" s="265">
        <v>2500</v>
      </c>
      <c r="H428" s="223" t="s">
        <v>245</v>
      </c>
      <c r="I428" s="33"/>
      <c r="J428" s="33"/>
    </row>
    <row r="429" spans="2:10" ht="15" x14ac:dyDescent="0.4">
      <c r="B429" s="141" t="s">
        <v>737</v>
      </c>
      <c r="C429" s="249">
        <v>2142</v>
      </c>
      <c r="D429" s="249" t="s">
        <v>197</v>
      </c>
      <c r="E429" s="33" t="s">
        <v>508</v>
      </c>
      <c r="F429" s="223" t="s">
        <v>511</v>
      </c>
      <c r="G429" s="265">
        <v>300000</v>
      </c>
      <c r="H429" s="223" t="s">
        <v>268</v>
      </c>
      <c r="I429" s="33"/>
      <c r="J429" s="33"/>
    </row>
    <row r="430" spans="2:10" ht="15" x14ac:dyDescent="0.4">
      <c r="B430" s="141" t="s">
        <v>738</v>
      </c>
      <c r="C430" s="249">
        <v>1637</v>
      </c>
      <c r="D430" s="249" t="s">
        <v>197</v>
      </c>
      <c r="E430" s="33" t="s">
        <v>526</v>
      </c>
      <c r="F430" s="223" t="s">
        <v>511</v>
      </c>
      <c r="G430" s="265">
        <v>2300</v>
      </c>
      <c r="H430" s="223" t="s">
        <v>245</v>
      </c>
      <c r="I430" s="33"/>
      <c r="J430" s="33"/>
    </row>
    <row r="431" spans="2:10" ht="15" x14ac:dyDescent="0.4">
      <c r="B431" s="141" t="s">
        <v>738</v>
      </c>
      <c r="C431" s="249">
        <v>1637</v>
      </c>
      <c r="D431" s="249" t="s">
        <v>197</v>
      </c>
      <c r="E431" s="33" t="s">
        <v>508</v>
      </c>
      <c r="F431" s="223" t="s">
        <v>511</v>
      </c>
      <c r="G431" s="265">
        <v>10000</v>
      </c>
      <c r="H431" s="223" t="s">
        <v>268</v>
      </c>
      <c r="I431" s="33"/>
      <c r="J431" s="33"/>
    </row>
    <row r="432" spans="2:10" ht="15" x14ac:dyDescent="0.4">
      <c r="B432" s="141" t="s">
        <v>739</v>
      </c>
      <c r="C432" s="249">
        <v>1669</v>
      </c>
      <c r="D432" s="249" t="s">
        <v>197</v>
      </c>
      <c r="E432" s="33" t="s">
        <v>725</v>
      </c>
      <c r="F432" s="223" t="s">
        <v>511</v>
      </c>
      <c r="G432" s="265">
        <v>28700000</v>
      </c>
      <c r="H432" s="223" t="s">
        <v>268</v>
      </c>
      <c r="I432" s="33"/>
      <c r="J432" s="33"/>
    </row>
    <row r="433" spans="2:10" ht="15" x14ac:dyDescent="0.4">
      <c r="B433" s="141" t="s">
        <v>739</v>
      </c>
      <c r="C433" s="249">
        <v>1669</v>
      </c>
      <c r="D433" s="249" t="s">
        <v>197</v>
      </c>
      <c r="E433" s="33" t="s">
        <v>512</v>
      </c>
      <c r="F433" s="223" t="s">
        <v>511</v>
      </c>
      <c r="G433" s="265">
        <v>4700</v>
      </c>
      <c r="H433" s="223" t="s">
        <v>245</v>
      </c>
      <c r="I433" s="33"/>
      <c r="J433" s="33"/>
    </row>
    <row r="434" spans="2:10" ht="15" customHeight="1" x14ac:dyDescent="0.4">
      <c r="B434" s="141" t="s">
        <v>740</v>
      </c>
      <c r="C434" s="249">
        <v>2061</v>
      </c>
      <c r="D434" s="249" t="s">
        <v>197</v>
      </c>
      <c r="E434" s="33" t="s">
        <v>526</v>
      </c>
      <c r="F434" s="223" t="s">
        <v>511</v>
      </c>
      <c r="G434" s="265">
        <v>500</v>
      </c>
      <c r="H434" s="223" t="s">
        <v>245</v>
      </c>
      <c r="I434" s="33"/>
      <c r="J434" s="33"/>
    </row>
    <row r="435" spans="2:10" ht="15" customHeight="1" x14ac:dyDescent="0.4">
      <c r="B435" s="141" t="s">
        <v>740</v>
      </c>
      <c r="C435" s="249">
        <v>2061</v>
      </c>
      <c r="D435" s="249" t="s">
        <v>197</v>
      </c>
      <c r="E435" s="33" t="s">
        <v>508</v>
      </c>
      <c r="F435" s="223" t="s">
        <v>511</v>
      </c>
      <c r="G435" s="265">
        <v>30000</v>
      </c>
      <c r="H435" s="223" t="s">
        <v>268</v>
      </c>
      <c r="I435" s="33"/>
      <c r="J435" s="33"/>
    </row>
    <row r="436" spans="2:10" ht="15" x14ac:dyDescent="0.4">
      <c r="B436" s="141" t="s">
        <v>741</v>
      </c>
      <c r="C436" s="249">
        <v>2181</v>
      </c>
      <c r="D436" s="249" t="s">
        <v>197</v>
      </c>
      <c r="E436" s="33" t="s">
        <v>526</v>
      </c>
      <c r="F436" s="223" t="s">
        <v>511</v>
      </c>
      <c r="G436" s="265">
        <v>400</v>
      </c>
      <c r="H436" s="223" t="s">
        <v>245</v>
      </c>
      <c r="I436" s="33"/>
      <c r="J436" s="33"/>
    </row>
    <row r="437" spans="2:10" ht="15" x14ac:dyDescent="0.4">
      <c r="B437" s="141" t="s">
        <v>741</v>
      </c>
      <c r="C437" s="249">
        <v>2181</v>
      </c>
      <c r="D437" s="249" t="s">
        <v>197</v>
      </c>
      <c r="E437" s="33" t="s">
        <v>508</v>
      </c>
      <c r="F437" s="223" t="s">
        <v>511</v>
      </c>
      <c r="G437" s="265">
        <v>1100000</v>
      </c>
      <c r="H437" s="223" t="s">
        <v>268</v>
      </c>
      <c r="I437" s="33"/>
      <c r="J437" s="33"/>
    </row>
    <row r="438" spans="2:10" ht="18.75" customHeight="1" x14ac:dyDescent="0.4">
      <c r="B438" s="141" t="s">
        <v>742</v>
      </c>
      <c r="C438" s="249">
        <v>1825</v>
      </c>
      <c r="D438" s="249" t="s">
        <v>197</v>
      </c>
      <c r="E438" s="33" t="s">
        <v>526</v>
      </c>
      <c r="F438" s="223" t="s">
        <v>511</v>
      </c>
      <c r="G438" s="265">
        <v>30</v>
      </c>
      <c r="H438" s="223" t="s">
        <v>245</v>
      </c>
      <c r="I438" s="33"/>
      <c r="J438" s="33"/>
    </row>
    <row r="439" spans="2:10" ht="15" x14ac:dyDescent="0.4">
      <c r="B439" s="141" t="s">
        <v>742</v>
      </c>
      <c r="C439" s="249">
        <v>1825</v>
      </c>
      <c r="D439" s="249" t="s">
        <v>197</v>
      </c>
      <c r="E439" s="33" t="s">
        <v>508</v>
      </c>
      <c r="F439" s="223" t="s">
        <v>511</v>
      </c>
      <c r="G439" s="265">
        <v>1000</v>
      </c>
      <c r="H439" s="223" t="s">
        <v>268</v>
      </c>
      <c r="I439" s="33"/>
      <c r="J439" s="33"/>
    </row>
    <row r="440" spans="2:10" ht="15" x14ac:dyDescent="0.4">
      <c r="B440" s="141" t="s">
        <v>743</v>
      </c>
      <c r="C440" s="249">
        <v>1685</v>
      </c>
      <c r="D440" s="249" t="s">
        <v>197</v>
      </c>
      <c r="E440" s="33" t="s">
        <v>526</v>
      </c>
      <c r="F440" s="223" t="s">
        <v>511</v>
      </c>
      <c r="G440" s="265">
        <v>7200</v>
      </c>
      <c r="H440" s="223" t="s">
        <v>245</v>
      </c>
      <c r="I440" s="33"/>
      <c r="J440" s="33"/>
    </row>
    <row r="441" spans="2:10" ht="15" x14ac:dyDescent="0.4">
      <c r="B441" s="141" t="s">
        <v>743</v>
      </c>
      <c r="C441" s="249">
        <v>1685</v>
      </c>
      <c r="D441" s="249" t="s">
        <v>197</v>
      </c>
      <c r="E441" s="33" t="s">
        <v>508</v>
      </c>
      <c r="F441" s="223" t="s">
        <v>511</v>
      </c>
      <c r="G441" s="265">
        <v>3800000</v>
      </c>
      <c r="H441" s="223" t="s">
        <v>268</v>
      </c>
      <c r="I441" s="33"/>
      <c r="J441" s="33"/>
    </row>
    <row r="442" spans="2:10" ht="15" x14ac:dyDescent="0.4">
      <c r="B442" s="141" t="s">
        <v>744</v>
      </c>
      <c r="C442" s="249">
        <v>5243</v>
      </c>
      <c r="D442" s="249" t="s">
        <v>197</v>
      </c>
      <c r="E442" s="33" t="s">
        <v>526</v>
      </c>
      <c r="F442" s="223" t="s">
        <v>511</v>
      </c>
      <c r="G442" s="265">
        <v>9800</v>
      </c>
      <c r="H442" s="223" t="s">
        <v>245</v>
      </c>
      <c r="I442" s="33"/>
      <c r="J442" s="33"/>
    </row>
    <row r="443" spans="2:10" ht="15" x14ac:dyDescent="0.4">
      <c r="B443" s="141" t="s">
        <v>744</v>
      </c>
      <c r="C443" s="249">
        <v>5243</v>
      </c>
      <c r="D443" s="249" t="s">
        <v>197</v>
      </c>
      <c r="E443" s="33" t="s">
        <v>508</v>
      </c>
      <c r="F443" s="223" t="s">
        <v>511</v>
      </c>
      <c r="G443" s="265">
        <v>2900000</v>
      </c>
      <c r="H443" s="223" t="s">
        <v>268</v>
      </c>
      <c r="I443" s="33"/>
      <c r="J443" s="33"/>
    </row>
    <row r="444" spans="2:10" ht="15" x14ac:dyDescent="0.4">
      <c r="B444" s="141" t="s">
        <v>744</v>
      </c>
      <c r="C444" s="249">
        <v>5243</v>
      </c>
      <c r="D444" s="249" t="s">
        <v>197</v>
      </c>
      <c r="E444" s="33" t="s">
        <v>725</v>
      </c>
      <c r="F444" s="223" t="s">
        <v>511</v>
      </c>
      <c r="G444" s="265">
        <v>3400000</v>
      </c>
      <c r="H444" s="223" t="s">
        <v>268</v>
      </c>
      <c r="I444" s="33"/>
      <c r="J444" s="33"/>
    </row>
    <row r="445" spans="2:10" ht="15" x14ac:dyDescent="0.4">
      <c r="B445" s="141" t="s">
        <v>744</v>
      </c>
      <c r="C445" s="249">
        <v>5243</v>
      </c>
      <c r="D445" s="249" t="s">
        <v>197</v>
      </c>
      <c r="E445" s="33" t="s">
        <v>512</v>
      </c>
      <c r="F445" s="223" t="s">
        <v>511</v>
      </c>
      <c r="G445" s="265">
        <v>400</v>
      </c>
      <c r="H445" s="223" t="s">
        <v>245</v>
      </c>
      <c r="I445" s="33"/>
      <c r="J445" s="33"/>
    </row>
    <row r="446" spans="2:10" ht="15" x14ac:dyDescent="0.4">
      <c r="B446" s="141" t="s">
        <v>745</v>
      </c>
      <c r="C446" s="249">
        <v>3348</v>
      </c>
      <c r="D446" s="249" t="s">
        <v>197</v>
      </c>
      <c r="E446" s="33" t="s">
        <v>725</v>
      </c>
      <c r="F446" s="223" t="s">
        <v>511</v>
      </c>
      <c r="G446" s="265">
        <v>300900000</v>
      </c>
      <c r="H446" s="223" t="s">
        <v>268</v>
      </c>
      <c r="I446" s="33"/>
      <c r="J446" s="33"/>
    </row>
    <row r="447" spans="2:10" ht="15" x14ac:dyDescent="0.4">
      <c r="B447" s="141" t="s">
        <v>745</v>
      </c>
      <c r="C447" s="249">
        <v>3348</v>
      </c>
      <c r="D447" s="249" t="s">
        <v>197</v>
      </c>
      <c r="E447" s="33" t="s">
        <v>512</v>
      </c>
      <c r="F447" s="223" t="s">
        <v>511</v>
      </c>
      <c r="G447" s="265">
        <v>9700</v>
      </c>
      <c r="H447" s="223" t="s">
        <v>245</v>
      </c>
      <c r="I447" s="33"/>
      <c r="J447" s="33"/>
    </row>
    <row r="448" spans="2:10" ht="15" x14ac:dyDescent="0.4">
      <c r="B448" s="141" t="s">
        <v>746</v>
      </c>
      <c r="C448" s="249">
        <v>1826</v>
      </c>
      <c r="D448" s="249" t="s">
        <v>197</v>
      </c>
      <c r="E448" s="33" t="s">
        <v>526</v>
      </c>
      <c r="F448" s="223" t="s">
        <v>511</v>
      </c>
      <c r="G448" s="265">
        <v>600</v>
      </c>
      <c r="H448" s="223" t="s">
        <v>245</v>
      </c>
      <c r="I448" s="33"/>
      <c r="J448" s="33"/>
    </row>
    <row r="449" spans="2:10" ht="15" x14ac:dyDescent="0.4">
      <c r="B449" s="141" t="s">
        <v>746</v>
      </c>
      <c r="C449" s="249">
        <v>1826</v>
      </c>
      <c r="D449" s="249" t="s">
        <v>197</v>
      </c>
      <c r="E449" s="33" t="s">
        <v>508</v>
      </c>
      <c r="F449" s="223" t="s">
        <v>511</v>
      </c>
      <c r="G449" s="265">
        <v>1000</v>
      </c>
      <c r="H449" s="223" t="s">
        <v>268</v>
      </c>
      <c r="I449" s="33"/>
      <c r="J449" s="33"/>
    </row>
    <row r="450" spans="2:10" ht="15" x14ac:dyDescent="0.4">
      <c r="B450" s="141" t="s">
        <v>747</v>
      </c>
      <c r="C450" s="249">
        <v>5247</v>
      </c>
      <c r="D450" s="249" t="s">
        <v>197</v>
      </c>
      <c r="E450" s="33" t="s">
        <v>725</v>
      </c>
      <c r="F450" s="223" t="s">
        <v>511</v>
      </c>
      <c r="G450" s="265">
        <v>300000</v>
      </c>
      <c r="H450" s="223" t="s">
        <v>268</v>
      </c>
      <c r="I450" s="33"/>
      <c r="J450" s="33"/>
    </row>
    <row r="451" spans="2:10" ht="15" x14ac:dyDescent="0.4">
      <c r="B451" s="141" t="s">
        <v>747</v>
      </c>
      <c r="C451" s="249">
        <v>5247</v>
      </c>
      <c r="D451" s="249" t="s">
        <v>197</v>
      </c>
      <c r="E451" s="33" t="s">
        <v>512</v>
      </c>
      <c r="F451" s="223" t="s">
        <v>511</v>
      </c>
      <c r="G451" s="265">
        <v>1</v>
      </c>
      <c r="H451" s="223" t="s">
        <v>245</v>
      </c>
      <c r="I451" s="33"/>
      <c r="J451" s="33"/>
    </row>
    <row r="452" spans="2:10" ht="15" x14ac:dyDescent="0.4">
      <c r="B452" s="141" t="s">
        <v>748</v>
      </c>
      <c r="C452" s="249">
        <v>1434</v>
      </c>
      <c r="D452" s="249" t="s">
        <v>197</v>
      </c>
      <c r="E452" s="33" t="s">
        <v>526</v>
      </c>
      <c r="F452" s="223" t="s">
        <v>511</v>
      </c>
      <c r="G452" s="265">
        <v>12100</v>
      </c>
      <c r="H452" s="223" t="s">
        <v>245</v>
      </c>
      <c r="I452" s="33"/>
      <c r="J452" s="33"/>
    </row>
    <row r="453" spans="2:10" ht="15" x14ac:dyDescent="0.4">
      <c r="B453" s="141" t="s">
        <v>748</v>
      </c>
      <c r="C453" s="249">
        <v>1434</v>
      </c>
      <c r="D453" s="249" t="s">
        <v>197</v>
      </c>
      <c r="E453" s="33" t="s">
        <v>508</v>
      </c>
      <c r="F453" s="223" t="s">
        <v>511</v>
      </c>
      <c r="G453" s="265">
        <v>500000</v>
      </c>
      <c r="H453" s="223" t="s">
        <v>268</v>
      </c>
      <c r="I453" s="33"/>
      <c r="J453" s="33"/>
    </row>
    <row r="454" spans="2:10" ht="15" x14ac:dyDescent="0.4">
      <c r="B454" s="141" t="s">
        <v>748</v>
      </c>
      <c r="C454" s="249">
        <v>1434</v>
      </c>
      <c r="D454" s="249" t="s">
        <v>197</v>
      </c>
      <c r="E454" s="33" t="s">
        <v>725</v>
      </c>
      <c r="F454" s="223" t="s">
        <v>511</v>
      </c>
      <c r="G454" s="265">
        <v>5000000</v>
      </c>
      <c r="H454" s="223" t="s">
        <v>268</v>
      </c>
      <c r="I454" s="33"/>
      <c r="J454" s="33"/>
    </row>
    <row r="455" spans="2:10" ht="15" x14ac:dyDescent="0.4">
      <c r="B455" s="141" t="s">
        <v>749</v>
      </c>
      <c r="C455" s="249">
        <v>1643</v>
      </c>
      <c r="D455" s="249" t="s">
        <v>197</v>
      </c>
      <c r="E455" s="33" t="s">
        <v>725</v>
      </c>
      <c r="F455" s="223" t="s">
        <v>511</v>
      </c>
      <c r="G455" s="265">
        <v>62600000</v>
      </c>
      <c r="H455" s="223" t="s">
        <v>268</v>
      </c>
      <c r="I455" s="33"/>
      <c r="J455" s="33"/>
    </row>
    <row r="456" spans="2:10" ht="15" x14ac:dyDescent="0.4">
      <c r="B456" s="141" t="s">
        <v>749</v>
      </c>
      <c r="C456" s="249">
        <v>1643</v>
      </c>
      <c r="D456" s="249" t="s">
        <v>197</v>
      </c>
      <c r="E456" s="33" t="s">
        <v>512</v>
      </c>
      <c r="F456" s="223" t="s">
        <v>511</v>
      </c>
      <c r="G456" s="265">
        <v>9000</v>
      </c>
      <c r="H456" s="223" t="s">
        <v>245</v>
      </c>
      <c r="I456" s="33"/>
      <c r="J456" s="33"/>
    </row>
    <row r="457" spans="2:10" ht="15" x14ac:dyDescent="0.4">
      <c r="B457" s="141" t="s">
        <v>750</v>
      </c>
      <c r="C457" s="249">
        <v>2727</v>
      </c>
      <c r="D457" s="249" t="s">
        <v>197</v>
      </c>
      <c r="E457" s="33" t="s">
        <v>526</v>
      </c>
      <c r="F457" s="223" t="s">
        <v>511</v>
      </c>
      <c r="G457" s="265">
        <v>800</v>
      </c>
      <c r="H457" s="223" t="s">
        <v>245</v>
      </c>
      <c r="I457" s="33"/>
      <c r="J457" s="33"/>
    </row>
    <row r="458" spans="2:10" ht="15" x14ac:dyDescent="0.4">
      <c r="B458" s="141" t="s">
        <v>750</v>
      </c>
      <c r="C458" s="249">
        <v>2727</v>
      </c>
      <c r="D458" s="249" t="s">
        <v>197</v>
      </c>
      <c r="E458" s="33" t="s">
        <v>508</v>
      </c>
      <c r="F458" s="223" t="s">
        <v>511</v>
      </c>
      <c r="G458" s="265">
        <v>10000</v>
      </c>
      <c r="H458" s="223" t="s">
        <v>268</v>
      </c>
      <c r="I458" s="33"/>
      <c r="J458" s="33"/>
    </row>
    <row r="459" spans="2:10" ht="15" x14ac:dyDescent="0.4">
      <c r="B459" s="141" t="s">
        <v>750</v>
      </c>
      <c r="C459" s="249">
        <v>2727</v>
      </c>
      <c r="D459" s="249" t="s">
        <v>197</v>
      </c>
      <c r="E459" s="33" t="s">
        <v>725</v>
      </c>
      <c r="F459" s="223" t="s">
        <v>511</v>
      </c>
      <c r="G459" s="265">
        <v>1700000</v>
      </c>
      <c r="H459" s="223" t="s">
        <v>268</v>
      </c>
      <c r="I459" s="33"/>
      <c r="J459" s="33"/>
    </row>
    <row r="460" spans="2:10" ht="15" x14ac:dyDescent="0.4">
      <c r="B460" s="141" t="s">
        <v>751</v>
      </c>
      <c r="C460" s="249">
        <v>944</v>
      </c>
      <c r="D460" s="249" t="s">
        <v>197</v>
      </c>
      <c r="E460" s="33" t="s">
        <v>526</v>
      </c>
      <c r="F460" s="223" t="s">
        <v>511</v>
      </c>
      <c r="G460" s="265">
        <v>151400</v>
      </c>
      <c r="H460" s="223" t="s">
        <v>245</v>
      </c>
      <c r="I460" s="33"/>
      <c r="J460" s="33"/>
    </row>
    <row r="461" spans="2:10" ht="15" x14ac:dyDescent="0.4">
      <c r="B461" s="141" t="s">
        <v>751</v>
      </c>
      <c r="C461" s="249">
        <v>944</v>
      </c>
      <c r="D461" s="249" t="s">
        <v>197</v>
      </c>
      <c r="E461" s="33" t="s">
        <v>508</v>
      </c>
      <c r="F461" s="223" t="s">
        <v>511</v>
      </c>
      <c r="G461" s="265">
        <v>83200000</v>
      </c>
      <c r="H461" s="223" t="s">
        <v>268</v>
      </c>
      <c r="I461" s="33"/>
      <c r="J461" s="33"/>
    </row>
    <row r="462" spans="2:10" ht="15" x14ac:dyDescent="0.4">
      <c r="B462" s="141" t="s">
        <v>752</v>
      </c>
      <c r="C462" s="249">
        <v>945</v>
      </c>
      <c r="D462" s="249" t="s">
        <v>197</v>
      </c>
      <c r="E462" s="33" t="s">
        <v>526</v>
      </c>
      <c r="F462" s="223" t="s">
        <v>511</v>
      </c>
      <c r="G462" s="265">
        <v>22200</v>
      </c>
      <c r="H462" s="223" t="s">
        <v>245</v>
      </c>
      <c r="I462" s="33"/>
      <c r="J462" s="33"/>
    </row>
    <row r="463" spans="2:10" ht="15" x14ac:dyDescent="0.4">
      <c r="B463" s="141" t="s">
        <v>752</v>
      </c>
      <c r="C463" s="249">
        <v>945</v>
      </c>
      <c r="D463" s="249" t="s">
        <v>197</v>
      </c>
      <c r="E463" s="33" t="s">
        <v>508</v>
      </c>
      <c r="F463" s="223" t="s">
        <v>511</v>
      </c>
      <c r="G463" s="265">
        <v>3000000</v>
      </c>
      <c r="H463" s="223" t="s">
        <v>268</v>
      </c>
      <c r="I463" s="33"/>
      <c r="J463" s="33"/>
    </row>
    <row r="464" spans="2:10" ht="15" x14ac:dyDescent="0.4">
      <c r="B464" s="141" t="s">
        <v>752</v>
      </c>
      <c r="C464" s="249">
        <v>945</v>
      </c>
      <c r="D464" s="249" t="s">
        <v>197</v>
      </c>
      <c r="E464" s="33" t="s">
        <v>725</v>
      </c>
      <c r="F464" s="223" t="s">
        <v>511</v>
      </c>
      <c r="G464" s="265">
        <v>11600000</v>
      </c>
      <c r="H464" s="223" t="s">
        <v>268</v>
      </c>
      <c r="I464" s="33"/>
      <c r="J464" s="33"/>
    </row>
    <row r="465" spans="2:10" ht="15" x14ac:dyDescent="0.4">
      <c r="B465" s="141" t="s">
        <v>752</v>
      </c>
      <c r="C465" s="249">
        <v>945</v>
      </c>
      <c r="D465" s="249" t="s">
        <v>197</v>
      </c>
      <c r="E465" s="33" t="s">
        <v>512</v>
      </c>
      <c r="F465" s="223" t="s">
        <v>511</v>
      </c>
      <c r="G465" s="265">
        <v>7500</v>
      </c>
      <c r="H465" s="223" t="s">
        <v>245</v>
      </c>
      <c r="I465" s="33"/>
      <c r="J465" s="33"/>
    </row>
    <row r="466" spans="2:10" ht="15" x14ac:dyDescent="0.4">
      <c r="B466" s="141" t="s">
        <v>753</v>
      </c>
      <c r="C466" s="249">
        <v>1511</v>
      </c>
      <c r="D466" s="249" t="s">
        <v>197</v>
      </c>
      <c r="E466" s="33" t="s">
        <v>526</v>
      </c>
      <c r="F466" s="223" t="s">
        <v>511</v>
      </c>
      <c r="G466" s="265">
        <v>290200</v>
      </c>
      <c r="H466" s="223" t="s">
        <v>245</v>
      </c>
      <c r="I466" s="33"/>
      <c r="J466" s="33"/>
    </row>
    <row r="467" spans="2:10" ht="15" x14ac:dyDescent="0.4">
      <c r="B467" s="141" t="s">
        <v>753</v>
      </c>
      <c r="C467" s="249">
        <v>1511</v>
      </c>
      <c r="D467" s="249" t="s">
        <v>197</v>
      </c>
      <c r="E467" s="33" t="s">
        <v>508</v>
      </c>
      <c r="F467" s="223" t="s">
        <v>511</v>
      </c>
      <c r="G467" s="265">
        <v>25600000</v>
      </c>
      <c r="H467" s="223" t="s">
        <v>268</v>
      </c>
      <c r="I467" s="33"/>
      <c r="J467" s="33"/>
    </row>
    <row r="468" spans="2:10" ht="15" x14ac:dyDescent="0.4">
      <c r="B468" s="141" t="s">
        <v>754</v>
      </c>
      <c r="C468" s="249">
        <v>2088</v>
      </c>
      <c r="D468" s="249" t="s">
        <v>197</v>
      </c>
      <c r="E468" s="33" t="s">
        <v>526</v>
      </c>
      <c r="F468" s="223" t="s">
        <v>511</v>
      </c>
      <c r="G468" s="265">
        <v>27100</v>
      </c>
      <c r="H468" s="223" t="s">
        <v>245</v>
      </c>
      <c r="I468" s="33"/>
      <c r="J468" s="33"/>
    </row>
    <row r="469" spans="2:10" ht="15" x14ac:dyDescent="0.4">
      <c r="B469" s="141" t="s">
        <v>754</v>
      </c>
      <c r="C469" s="249">
        <v>2088</v>
      </c>
      <c r="D469" s="249" t="s">
        <v>197</v>
      </c>
      <c r="E469" s="33" t="s">
        <v>508</v>
      </c>
      <c r="F469" s="223" t="s">
        <v>511</v>
      </c>
      <c r="G469" s="265">
        <v>3400000</v>
      </c>
      <c r="H469" s="223" t="s">
        <v>268</v>
      </c>
      <c r="I469" s="33"/>
      <c r="J469" s="33"/>
    </row>
    <row r="470" spans="2:10" ht="15" x14ac:dyDescent="0.4">
      <c r="B470" s="141" t="s">
        <v>754</v>
      </c>
      <c r="C470" s="249">
        <v>2088</v>
      </c>
      <c r="D470" s="249" t="s">
        <v>197</v>
      </c>
      <c r="E470" s="33" t="s">
        <v>725</v>
      </c>
      <c r="F470" s="223" t="s">
        <v>511</v>
      </c>
      <c r="G470" s="265">
        <v>18000000</v>
      </c>
      <c r="H470" s="223" t="s">
        <v>268</v>
      </c>
      <c r="I470" s="33"/>
      <c r="J470" s="33"/>
    </row>
    <row r="471" spans="2:10" ht="15" x14ac:dyDescent="0.4">
      <c r="B471" s="141" t="s">
        <v>754</v>
      </c>
      <c r="C471" s="249">
        <v>2088</v>
      </c>
      <c r="D471" s="249" t="s">
        <v>197</v>
      </c>
      <c r="E471" s="33" t="s">
        <v>512</v>
      </c>
      <c r="F471" s="223" t="s">
        <v>511</v>
      </c>
      <c r="G471" s="265">
        <v>1000</v>
      </c>
      <c r="H471" s="223" t="s">
        <v>245</v>
      </c>
      <c r="I471" s="33"/>
      <c r="J471" s="33"/>
    </row>
    <row r="472" spans="2:10" ht="15" x14ac:dyDescent="0.4">
      <c r="B472" s="141" t="s">
        <v>755</v>
      </c>
      <c r="C472" s="249">
        <v>2795</v>
      </c>
      <c r="D472" s="249" t="s">
        <v>197</v>
      </c>
      <c r="E472" s="33" t="s">
        <v>526</v>
      </c>
      <c r="F472" s="223" t="s">
        <v>511</v>
      </c>
      <c r="G472" s="265">
        <v>5900</v>
      </c>
      <c r="H472" s="223" t="s">
        <v>245</v>
      </c>
      <c r="I472" s="33"/>
      <c r="J472" s="33"/>
    </row>
    <row r="473" spans="2:10" ht="15" x14ac:dyDescent="0.4">
      <c r="B473" s="141" t="s">
        <v>755</v>
      </c>
      <c r="C473" s="249">
        <v>2795</v>
      </c>
      <c r="D473" s="249" t="s">
        <v>197</v>
      </c>
      <c r="E473" s="33" t="s">
        <v>508</v>
      </c>
      <c r="F473" s="223" t="s">
        <v>511</v>
      </c>
      <c r="G473" s="265">
        <v>700000</v>
      </c>
      <c r="H473" s="223" t="s">
        <v>268</v>
      </c>
      <c r="I473" s="33"/>
      <c r="J473" s="33"/>
    </row>
    <row r="474" spans="2:10" ht="15" x14ac:dyDescent="0.4">
      <c r="B474" s="141" t="s">
        <v>756</v>
      </c>
      <c r="C474" s="249">
        <v>1075</v>
      </c>
      <c r="D474" s="249" t="s">
        <v>197</v>
      </c>
      <c r="E474" s="33" t="s">
        <v>725</v>
      </c>
      <c r="F474" s="223" t="s">
        <v>511</v>
      </c>
      <c r="G474" s="265">
        <v>5600000</v>
      </c>
      <c r="H474" s="223" t="s">
        <v>268</v>
      </c>
      <c r="I474" s="33"/>
      <c r="J474" s="33"/>
    </row>
    <row r="475" spans="2:10" ht="15" x14ac:dyDescent="0.4">
      <c r="B475" s="141" t="s">
        <v>756</v>
      </c>
      <c r="C475" s="249">
        <v>1075</v>
      </c>
      <c r="D475" s="249" t="s">
        <v>197</v>
      </c>
      <c r="E475" s="33" t="s">
        <v>512</v>
      </c>
      <c r="F475" s="223" t="s">
        <v>511</v>
      </c>
      <c r="G475" s="265">
        <v>800</v>
      </c>
      <c r="H475" s="223" t="s">
        <v>245</v>
      </c>
      <c r="I475" s="33"/>
      <c r="J475" s="33"/>
    </row>
    <row r="476" spans="2:10" ht="15" x14ac:dyDescent="0.4">
      <c r="B476" s="141" t="s">
        <v>757</v>
      </c>
      <c r="C476" s="249">
        <v>1562</v>
      </c>
      <c r="D476" s="249" t="s">
        <v>197</v>
      </c>
      <c r="E476" s="33" t="s">
        <v>526</v>
      </c>
      <c r="F476" s="223" t="s">
        <v>511</v>
      </c>
      <c r="G476" s="265">
        <v>35400</v>
      </c>
      <c r="H476" s="223" t="s">
        <v>245</v>
      </c>
      <c r="I476" s="33"/>
      <c r="J476" s="33"/>
    </row>
    <row r="477" spans="2:10" ht="15" x14ac:dyDescent="0.4">
      <c r="B477" s="141" t="s">
        <v>757</v>
      </c>
      <c r="C477" s="249">
        <v>1562</v>
      </c>
      <c r="D477" s="249" t="s">
        <v>197</v>
      </c>
      <c r="E477" s="33" t="s">
        <v>508</v>
      </c>
      <c r="F477" s="223" t="s">
        <v>511</v>
      </c>
      <c r="G477" s="265">
        <v>10600000</v>
      </c>
      <c r="H477" s="223" t="s">
        <v>268</v>
      </c>
      <c r="I477" s="33"/>
      <c r="J477" s="33"/>
    </row>
    <row r="478" spans="2:10" ht="15" x14ac:dyDescent="0.4">
      <c r="B478" s="141" t="s">
        <v>757</v>
      </c>
      <c r="C478" s="249">
        <v>1562</v>
      </c>
      <c r="D478" s="249" t="s">
        <v>197</v>
      </c>
      <c r="E478" s="33" t="s">
        <v>725</v>
      </c>
      <c r="F478" s="223" t="s">
        <v>511</v>
      </c>
      <c r="G478" s="265">
        <v>7800000</v>
      </c>
      <c r="H478" s="223" t="s">
        <v>268</v>
      </c>
      <c r="I478" s="33"/>
      <c r="J478" s="33"/>
    </row>
    <row r="479" spans="2:10" ht="15" x14ac:dyDescent="0.4">
      <c r="B479" s="141" t="s">
        <v>757</v>
      </c>
      <c r="C479" s="249">
        <v>1562</v>
      </c>
      <c r="D479" s="249" t="s">
        <v>197</v>
      </c>
      <c r="E479" s="33" t="s">
        <v>512</v>
      </c>
      <c r="F479" s="223" t="s">
        <v>511</v>
      </c>
      <c r="G479" s="265">
        <v>300</v>
      </c>
      <c r="H479" s="223" t="s">
        <v>245</v>
      </c>
      <c r="I479" s="33"/>
      <c r="J479" s="33"/>
    </row>
    <row r="480" spans="2:10" ht="15" x14ac:dyDescent="0.4">
      <c r="B480" s="141" t="s">
        <v>758</v>
      </c>
      <c r="C480" s="249">
        <v>1038</v>
      </c>
      <c r="D480" s="249" t="s">
        <v>197</v>
      </c>
      <c r="E480" s="33" t="s">
        <v>526</v>
      </c>
      <c r="F480" s="223" t="s">
        <v>511</v>
      </c>
      <c r="G480" s="265">
        <v>16300</v>
      </c>
      <c r="H480" s="223" t="s">
        <v>245</v>
      </c>
      <c r="I480" s="33"/>
      <c r="J480" s="33"/>
    </row>
    <row r="481" spans="2:10" ht="15" x14ac:dyDescent="0.4">
      <c r="B481" s="141" t="s">
        <v>758</v>
      </c>
      <c r="C481" s="249">
        <v>1038</v>
      </c>
      <c r="D481" s="249" t="s">
        <v>197</v>
      </c>
      <c r="E481" s="33" t="s">
        <v>508</v>
      </c>
      <c r="F481" s="223" t="s">
        <v>511</v>
      </c>
      <c r="G481" s="265">
        <v>3800000</v>
      </c>
      <c r="H481" s="223" t="s">
        <v>268</v>
      </c>
      <c r="I481" s="33"/>
      <c r="J481" s="33"/>
    </row>
    <row r="482" spans="2:10" ht="15" x14ac:dyDescent="0.4">
      <c r="B482" s="141" t="s">
        <v>759</v>
      </c>
      <c r="C482" s="249">
        <v>946</v>
      </c>
      <c r="D482" s="249" t="s">
        <v>197</v>
      </c>
      <c r="E482" s="33" t="s">
        <v>526</v>
      </c>
      <c r="F482" s="223" t="s">
        <v>511</v>
      </c>
      <c r="G482" s="265">
        <v>11900</v>
      </c>
      <c r="H482" s="223" t="s">
        <v>245</v>
      </c>
      <c r="I482" s="33"/>
      <c r="J482" s="33"/>
    </row>
    <row r="483" spans="2:10" ht="15" x14ac:dyDescent="0.4">
      <c r="B483" s="141" t="s">
        <v>759</v>
      </c>
      <c r="C483" s="249">
        <v>946</v>
      </c>
      <c r="D483" s="249" t="s">
        <v>197</v>
      </c>
      <c r="E483" s="33" t="s">
        <v>508</v>
      </c>
      <c r="F483" s="223" t="s">
        <v>511</v>
      </c>
      <c r="G483" s="265">
        <v>4200000</v>
      </c>
      <c r="H483" s="223" t="s">
        <v>268</v>
      </c>
      <c r="I483" s="33"/>
      <c r="J483" s="33"/>
    </row>
    <row r="484" spans="2:10" ht="15" x14ac:dyDescent="0.4">
      <c r="B484" s="141" t="s">
        <v>760</v>
      </c>
      <c r="C484" s="249">
        <v>1074</v>
      </c>
      <c r="D484" s="249" t="s">
        <v>197</v>
      </c>
      <c r="E484" s="33" t="s">
        <v>526</v>
      </c>
      <c r="F484" s="223" t="s">
        <v>511</v>
      </c>
      <c r="G484" s="265">
        <v>9200</v>
      </c>
      <c r="H484" s="223" t="s">
        <v>245</v>
      </c>
      <c r="I484" s="33"/>
      <c r="J484" s="33"/>
    </row>
    <row r="485" spans="2:10" ht="15" x14ac:dyDescent="0.4">
      <c r="B485" s="141" t="s">
        <v>760</v>
      </c>
      <c r="C485" s="249">
        <v>1074</v>
      </c>
      <c r="D485" s="249" t="s">
        <v>197</v>
      </c>
      <c r="E485" s="33" t="s">
        <v>508</v>
      </c>
      <c r="F485" s="223" t="s">
        <v>511</v>
      </c>
      <c r="G485" s="265">
        <v>2900000</v>
      </c>
      <c r="H485" s="223" t="s">
        <v>268</v>
      </c>
      <c r="I485" s="33"/>
      <c r="J485" s="33"/>
    </row>
    <row r="486" spans="2:10" ht="15" x14ac:dyDescent="0.4">
      <c r="B486" s="141" t="s">
        <v>760</v>
      </c>
      <c r="C486" s="249">
        <v>1074</v>
      </c>
      <c r="D486" s="249" t="s">
        <v>197</v>
      </c>
      <c r="E486" s="33" t="s">
        <v>725</v>
      </c>
      <c r="F486" s="223" t="s">
        <v>511</v>
      </c>
      <c r="G486" s="265">
        <v>200000</v>
      </c>
      <c r="H486" s="223" t="s">
        <v>268</v>
      </c>
      <c r="I486" s="33"/>
      <c r="J486" s="33"/>
    </row>
    <row r="487" spans="2:10" ht="15" x14ac:dyDescent="0.4">
      <c r="B487" s="141" t="s">
        <v>760</v>
      </c>
      <c r="C487" s="249">
        <v>1074</v>
      </c>
      <c r="D487" s="249" t="s">
        <v>197</v>
      </c>
      <c r="E487" s="33" t="s">
        <v>512</v>
      </c>
      <c r="F487" s="223" t="s">
        <v>511</v>
      </c>
      <c r="G487" s="265">
        <v>10</v>
      </c>
      <c r="H487" s="223" t="s">
        <v>245</v>
      </c>
      <c r="I487" s="33"/>
      <c r="J487" s="33"/>
    </row>
    <row r="488" spans="2:10" ht="15" x14ac:dyDescent="0.4">
      <c r="B488" s="141" t="s">
        <v>761</v>
      </c>
      <c r="C488" s="249">
        <v>1268</v>
      </c>
      <c r="D488" s="249" t="s">
        <v>197</v>
      </c>
      <c r="E488" s="33" t="s">
        <v>526</v>
      </c>
      <c r="F488" s="223" t="s">
        <v>511</v>
      </c>
      <c r="G488" s="265">
        <v>6100</v>
      </c>
      <c r="H488" s="223" t="s">
        <v>245</v>
      </c>
      <c r="I488" s="33"/>
      <c r="J488" s="33"/>
    </row>
    <row r="489" spans="2:10" ht="15" x14ac:dyDescent="0.4">
      <c r="B489" s="141" t="s">
        <v>761</v>
      </c>
      <c r="C489" s="249">
        <v>1268</v>
      </c>
      <c r="D489" s="249" t="s">
        <v>197</v>
      </c>
      <c r="E489" s="33" t="s">
        <v>508</v>
      </c>
      <c r="F489" s="223" t="s">
        <v>511</v>
      </c>
      <c r="G489" s="265">
        <v>500000</v>
      </c>
      <c r="H489" s="223" t="s">
        <v>268</v>
      </c>
      <c r="I489" s="33"/>
      <c r="J489" s="33"/>
    </row>
    <row r="490" spans="2:10" ht="15" x14ac:dyDescent="0.4">
      <c r="B490" s="141" t="s">
        <v>762</v>
      </c>
      <c r="C490" s="249">
        <v>1773</v>
      </c>
      <c r="D490" s="249" t="s">
        <v>197</v>
      </c>
      <c r="E490" s="33" t="s">
        <v>526</v>
      </c>
      <c r="F490" s="223" t="s">
        <v>511</v>
      </c>
      <c r="G490" s="265">
        <v>21900</v>
      </c>
      <c r="H490" s="223" t="s">
        <v>245</v>
      </c>
      <c r="I490" s="33"/>
      <c r="J490" s="33"/>
    </row>
    <row r="491" spans="2:10" ht="15" x14ac:dyDescent="0.4">
      <c r="B491" s="141" t="s">
        <v>762</v>
      </c>
      <c r="C491" s="249">
        <v>1773</v>
      </c>
      <c r="D491" s="249" t="s">
        <v>197</v>
      </c>
      <c r="E491" s="33" t="s">
        <v>508</v>
      </c>
      <c r="F491" s="223" t="s">
        <v>511</v>
      </c>
      <c r="G491" s="265">
        <v>6700000</v>
      </c>
      <c r="H491" s="223" t="s">
        <v>268</v>
      </c>
      <c r="I491" s="33"/>
      <c r="J491" s="33"/>
    </row>
    <row r="492" spans="2:10" ht="15" x14ac:dyDescent="0.4">
      <c r="B492" s="141" t="s">
        <v>762</v>
      </c>
      <c r="C492" s="249">
        <v>1773</v>
      </c>
      <c r="D492" s="249" t="s">
        <v>197</v>
      </c>
      <c r="E492" s="33" t="s">
        <v>725</v>
      </c>
      <c r="F492" s="223" t="s">
        <v>511</v>
      </c>
      <c r="G492" s="265">
        <v>13700000</v>
      </c>
      <c r="H492" s="223" t="s">
        <v>268</v>
      </c>
      <c r="I492" s="33"/>
      <c r="J492" s="33"/>
    </row>
    <row r="493" spans="2:10" ht="15" x14ac:dyDescent="0.4">
      <c r="B493" s="141" t="s">
        <v>762</v>
      </c>
      <c r="C493" s="249">
        <v>1773</v>
      </c>
      <c r="D493" s="249" t="s">
        <v>197</v>
      </c>
      <c r="E493" s="33" t="s">
        <v>512</v>
      </c>
      <c r="F493" s="223" t="s">
        <v>511</v>
      </c>
      <c r="G493" s="265">
        <v>1400</v>
      </c>
      <c r="H493" s="223" t="s">
        <v>245</v>
      </c>
      <c r="I493" s="33"/>
      <c r="J493" s="33"/>
    </row>
    <row r="494" spans="2:10" ht="15" x14ac:dyDescent="0.4">
      <c r="B494" s="141" t="s">
        <v>763</v>
      </c>
      <c r="C494" s="249">
        <v>914</v>
      </c>
      <c r="D494" s="249" t="s">
        <v>197</v>
      </c>
      <c r="E494" s="33" t="s">
        <v>526</v>
      </c>
      <c r="F494" s="223" t="s">
        <v>511</v>
      </c>
      <c r="G494" s="265">
        <v>6700</v>
      </c>
      <c r="H494" s="223" t="s">
        <v>245</v>
      </c>
      <c r="I494" s="33"/>
      <c r="J494" s="33"/>
    </row>
    <row r="495" spans="2:10" ht="15" x14ac:dyDescent="0.4">
      <c r="B495" s="141" t="s">
        <v>763</v>
      </c>
      <c r="C495" s="249">
        <v>914</v>
      </c>
      <c r="D495" s="249" t="s">
        <v>197</v>
      </c>
      <c r="E495" s="33" t="s">
        <v>508</v>
      </c>
      <c r="F495" s="223" t="s">
        <v>511</v>
      </c>
      <c r="G495" s="265">
        <v>9100000</v>
      </c>
      <c r="H495" s="223" t="s">
        <v>268</v>
      </c>
      <c r="I495" s="33"/>
      <c r="J495" s="33"/>
    </row>
    <row r="496" spans="2:10" ht="15" x14ac:dyDescent="0.4">
      <c r="B496" s="141" t="s">
        <v>763</v>
      </c>
      <c r="C496" s="249">
        <v>914</v>
      </c>
      <c r="D496" s="249" t="s">
        <v>197</v>
      </c>
      <c r="E496" s="33" t="s">
        <v>725</v>
      </c>
      <c r="F496" s="223" t="s">
        <v>511</v>
      </c>
      <c r="G496" s="265">
        <v>9200000</v>
      </c>
      <c r="H496" s="223" t="s">
        <v>268</v>
      </c>
      <c r="I496" s="33"/>
      <c r="J496" s="33"/>
    </row>
    <row r="497" spans="2:10" ht="15" x14ac:dyDescent="0.4">
      <c r="B497" s="141" t="s">
        <v>763</v>
      </c>
      <c r="C497" s="249">
        <v>914</v>
      </c>
      <c r="D497" s="249" t="s">
        <v>197</v>
      </c>
      <c r="E497" s="33" t="s">
        <v>512</v>
      </c>
      <c r="F497" s="223" t="s">
        <v>511</v>
      </c>
      <c r="G497" s="265">
        <v>4000</v>
      </c>
      <c r="H497" s="223" t="s">
        <v>245</v>
      </c>
      <c r="I497" s="33"/>
      <c r="J497" s="33"/>
    </row>
    <row r="498" spans="2:10" ht="15" x14ac:dyDescent="0.4">
      <c r="B498" s="141" t="s">
        <v>764</v>
      </c>
      <c r="C498" s="249">
        <v>947</v>
      </c>
      <c r="D498" s="249" t="s">
        <v>197</v>
      </c>
      <c r="E498" s="33" t="s">
        <v>526</v>
      </c>
      <c r="F498" s="223" t="s">
        <v>511</v>
      </c>
      <c r="G498" s="265">
        <v>29300</v>
      </c>
      <c r="H498" s="223" t="s">
        <v>245</v>
      </c>
      <c r="I498" s="33"/>
      <c r="J498" s="33"/>
    </row>
    <row r="499" spans="2:10" ht="15" x14ac:dyDescent="0.4">
      <c r="B499" s="141" t="s">
        <v>764</v>
      </c>
      <c r="C499" s="249">
        <v>947</v>
      </c>
      <c r="D499" s="249" t="s">
        <v>197</v>
      </c>
      <c r="E499" s="33" t="s">
        <v>508</v>
      </c>
      <c r="F499" s="223" t="s">
        <v>511</v>
      </c>
      <c r="G499" s="265">
        <v>5400000</v>
      </c>
      <c r="H499" s="223" t="s">
        <v>268</v>
      </c>
      <c r="I499" s="33"/>
      <c r="J499" s="33"/>
    </row>
    <row r="500" spans="2:10" ht="15" x14ac:dyDescent="0.4">
      <c r="B500" s="141" t="s">
        <v>764</v>
      </c>
      <c r="C500" s="249">
        <v>947</v>
      </c>
      <c r="D500" s="249" t="s">
        <v>197</v>
      </c>
      <c r="E500" s="33" t="s">
        <v>725</v>
      </c>
      <c r="F500" s="223" t="s">
        <v>511</v>
      </c>
      <c r="G500" s="265">
        <v>44600000</v>
      </c>
      <c r="H500" s="223" t="s">
        <v>268</v>
      </c>
      <c r="I500" s="33"/>
      <c r="J500" s="33"/>
    </row>
    <row r="501" spans="2:10" ht="15" x14ac:dyDescent="0.4">
      <c r="B501" s="141" t="s">
        <v>764</v>
      </c>
      <c r="C501" s="249">
        <v>947</v>
      </c>
      <c r="D501" s="249" t="s">
        <v>197</v>
      </c>
      <c r="E501" s="33" t="s">
        <v>512</v>
      </c>
      <c r="F501" s="223" t="s">
        <v>511</v>
      </c>
      <c r="G501" s="265">
        <v>700</v>
      </c>
      <c r="H501" s="223" t="s">
        <v>245</v>
      </c>
      <c r="I501" s="33"/>
      <c r="J501" s="33"/>
    </row>
    <row r="502" spans="2:10" ht="15" x14ac:dyDescent="0.4">
      <c r="B502" s="141" t="s">
        <v>765</v>
      </c>
      <c r="C502" s="249">
        <v>2091</v>
      </c>
      <c r="D502" s="249" t="s">
        <v>197</v>
      </c>
      <c r="E502" s="33" t="s">
        <v>526</v>
      </c>
      <c r="F502" s="223" t="s">
        <v>511</v>
      </c>
      <c r="G502" s="265">
        <v>9400</v>
      </c>
      <c r="H502" s="223" t="s">
        <v>245</v>
      </c>
      <c r="I502" s="33"/>
      <c r="J502" s="33"/>
    </row>
    <row r="503" spans="2:10" ht="15" x14ac:dyDescent="0.4">
      <c r="B503" s="141" t="s">
        <v>765</v>
      </c>
      <c r="C503" s="249">
        <v>2091</v>
      </c>
      <c r="D503" s="249" t="s">
        <v>197</v>
      </c>
      <c r="E503" s="33" t="s">
        <v>508</v>
      </c>
      <c r="F503" s="223" t="s">
        <v>511</v>
      </c>
      <c r="G503" s="265">
        <v>1500000</v>
      </c>
      <c r="H503" s="223" t="s">
        <v>268</v>
      </c>
      <c r="I503" s="33"/>
      <c r="J503" s="33"/>
    </row>
    <row r="504" spans="2:10" ht="15" x14ac:dyDescent="0.4">
      <c r="B504" s="141" t="s">
        <v>766</v>
      </c>
      <c r="C504" s="249">
        <v>1266</v>
      </c>
      <c r="D504" s="249" t="s">
        <v>197</v>
      </c>
      <c r="E504" s="33" t="s">
        <v>526</v>
      </c>
      <c r="F504" s="223" t="s">
        <v>511</v>
      </c>
      <c r="G504" s="265">
        <v>100</v>
      </c>
      <c r="H504" s="223" t="s">
        <v>245</v>
      </c>
      <c r="I504" s="33"/>
      <c r="J504" s="33"/>
    </row>
    <row r="505" spans="2:10" ht="15" x14ac:dyDescent="0.4">
      <c r="B505" s="141" t="s">
        <v>766</v>
      </c>
      <c r="C505" s="249">
        <v>1266</v>
      </c>
      <c r="D505" s="249" t="s">
        <v>197</v>
      </c>
      <c r="E505" s="33" t="s">
        <v>508</v>
      </c>
      <c r="F505" s="223" t="s">
        <v>511</v>
      </c>
      <c r="G505" s="265">
        <v>20000</v>
      </c>
      <c r="H505" s="223" t="s">
        <v>268</v>
      </c>
      <c r="I505" s="33"/>
      <c r="J505" s="33"/>
    </row>
    <row r="506" spans="2:10" ht="15" x14ac:dyDescent="0.4">
      <c r="B506" s="141" t="s">
        <v>767</v>
      </c>
      <c r="C506" s="249">
        <v>2224</v>
      </c>
      <c r="D506" s="249" t="s">
        <v>197</v>
      </c>
      <c r="E506" s="33" t="s">
        <v>526</v>
      </c>
      <c r="F506" s="223" t="s">
        <v>511</v>
      </c>
      <c r="G506" s="265">
        <v>9500</v>
      </c>
      <c r="H506" s="223" t="s">
        <v>245</v>
      </c>
      <c r="I506" s="33"/>
      <c r="J506" s="33"/>
    </row>
    <row r="507" spans="2:10" ht="15" x14ac:dyDescent="0.4">
      <c r="B507" s="141" t="s">
        <v>767</v>
      </c>
      <c r="C507" s="249">
        <v>2224</v>
      </c>
      <c r="D507" s="249" t="s">
        <v>197</v>
      </c>
      <c r="E507" s="33" t="s">
        <v>508</v>
      </c>
      <c r="F507" s="223" t="s">
        <v>511</v>
      </c>
      <c r="G507" s="265">
        <v>3000000</v>
      </c>
      <c r="H507" s="223" t="s">
        <v>268</v>
      </c>
      <c r="I507" s="33"/>
      <c r="J507" s="33"/>
    </row>
    <row r="508" spans="2:10" ht="15" x14ac:dyDescent="0.4">
      <c r="B508" s="141" t="s">
        <v>768</v>
      </c>
      <c r="C508" s="249">
        <v>2060</v>
      </c>
      <c r="D508" s="249" t="s">
        <v>197</v>
      </c>
      <c r="E508" s="33" t="s">
        <v>725</v>
      </c>
      <c r="F508" s="223" t="s">
        <v>511</v>
      </c>
      <c r="G508" s="265">
        <v>1800000</v>
      </c>
      <c r="H508" s="223" t="s">
        <v>268</v>
      </c>
      <c r="I508" s="33"/>
      <c r="J508" s="33"/>
    </row>
    <row r="509" spans="2:10" ht="15" x14ac:dyDescent="0.4">
      <c r="B509" s="141" t="s">
        <v>768</v>
      </c>
      <c r="C509" s="249">
        <v>2060</v>
      </c>
      <c r="D509" s="249" t="s">
        <v>197</v>
      </c>
      <c r="E509" s="33" t="s">
        <v>512</v>
      </c>
      <c r="F509" s="223" t="s">
        <v>511</v>
      </c>
      <c r="G509" s="265">
        <v>40</v>
      </c>
      <c r="H509" s="223" t="s">
        <v>245</v>
      </c>
      <c r="I509" s="33"/>
      <c r="J509" s="33"/>
    </row>
    <row r="510" spans="2:10" ht="15" x14ac:dyDescent="0.4">
      <c r="B510" s="141" t="s">
        <v>769</v>
      </c>
      <c r="C510" s="249">
        <v>1347</v>
      </c>
      <c r="D510" s="249" t="s">
        <v>197</v>
      </c>
      <c r="E510" s="33" t="s">
        <v>526</v>
      </c>
      <c r="F510" s="223" t="s">
        <v>511</v>
      </c>
      <c r="G510" s="265">
        <v>135500</v>
      </c>
      <c r="H510" s="223" t="s">
        <v>245</v>
      </c>
      <c r="I510" s="33"/>
      <c r="J510" s="33"/>
    </row>
    <row r="511" spans="2:10" ht="15" x14ac:dyDescent="0.4">
      <c r="B511" s="141" t="s">
        <v>769</v>
      </c>
      <c r="C511" s="249">
        <v>1347</v>
      </c>
      <c r="D511" s="249" t="s">
        <v>197</v>
      </c>
      <c r="E511" s="33" t="s">
        <v>508</v>
      </c>
      <c r="F511" s="223" t="s">
        <v>511</v>
      </c>
      <c r="G511" s="265">
        <v>64300000</v>
      </c>
      <c r="H511" s="223" t="s">
        <v>268</v>
      </c>
      <c r="I511" s="33"/>
      <c r="J511" s="33"/>
    </row>
    <row r="512" spans="2:10" ht="15" x14ac:dyDescent="0.4">
      <c r="B512" s="141" t="s">
        <v>770</v>
      </c>
      <c r="C512" s="249">
        <v>3347</v>
      </c>
      <c r="D512" s="249" t="s">
        <v>197</v>
      </c>
      <c r="E512" s="33" t="s">
        <v>526</v>
      </c>
      <c r="F512" s="223" t="s">
        <v>511</v>
      </c>
      <c r="G512" s="265">
        <v>45700</v>
      </c>
      <c r="H512" s="223" t="s">
        <v>245</v>
      </c>
      <c r="I512" s="33"/>
      <c r="J512" s="33"/>
    </row>
    <row r="513" spans="2:10" ht="15" x14ac:dyDescent="0.4">
      <c r="B513" s="141" t="s">
        <v>770</v>
      </c>
      <c r="C513" s="249">
        <v>3347</v>
      </c>
      <c r="D513" s="249" t="s">
        <v>197</v>
      </c>
      <c r="E513" s="33" t="s">
        <v>508</v>
      </c>
      <c r="F513" s="223" t="s">
        <v>511</v>
      </c>
      <c r="G513" s="265">
        <v>18600000</v>
      </c>
      <c r="H513" s="223" t="s">
        <v>268</v>
      </c>
      <c r="I513" s="33"/>
      <c r="J513" s="33"/>
    </row>
    <row r="514" spans="2:10" ht="15" x14ac:dyDescent="0.4">
      <c r="B514" s="141" t="s">
        <v>771</v>
      </c>
      <c r="C514" s="249">
        <v>1857</v>
      </c>
      <c r="D514" s="249" t="s">
        <v>197</v>
      </c>
      <c r="E514" s="33" t="s">
        <v>526</v>
      </c>
      <c r="F514" s="223" t="s">
        <v>511</v>
      </c>
      <c r="G514" s="265">
        <v>400</v>
      </c>
      <c r="H514" s="223" t="s">
        <v>245</v>
      </c>
      <c r="I514" s="33"/>
      <c r="J514" s="33"/>
    </row>
    <row r="515" spans="2:10" ht="15" x14ac:dyDescent="0.4">
      <c r="B515" s="141" t="s">
        <v>771</v>
      </c>
      <c r="C515" s="249">
        <v>1857</v>
      </c>
      <c r="D515" s="249" t="s">
        <v>197</v>
      </c>
      <c r="E515" s="33" t="s">
        <v>508</v>
      </c>
      <c r="F515" s="223" t="s">
        <v>511</v>
      </c>
      <c r="G515" s="265">
        <v>300000</v>
      </c>
      <c r="H515" s="223" t="s">
        <v>268</v>
      </c>
      <c r="I515" s="33"/>
      <c r="J515" s="33"/>
    </row>
    <row r="516" spans="2:10" ht="15" x14ac:dyDescent="0.4">
      <c r="B516" s="141" t="s">
        <v>772</v>
      </c>
      <c r="C516" s="249">
        <v>1388</v>
      </c>
      <c r="D516" s="249" t="s">
        <v>197</v>
      </c>
      <c r="E516" s="33" t="s">
        <v>526</v>
      </c>
      <c r="F516" s="223" t="s">
        <v>511</v>
      </c>
      <c r="G516" s="265">
        <v>23000</v>
      </c>
      <c r="H516" s="223" t="s">
        <v>245</v>
      </c>
      <c r="I516" s="33"/>
      <c r="J516" s="33"/>
    </row>
    <row r="517" spans="2:10" ht="15" x14ac:dyDescent="0.4">
      <c r="B517" s="141" t="s">
        <v>772</v>
      </c>
      <c r="C517" s="249">
        <v>1388</v>
      </c>
      <c r="D517" s="249" t="s">
        <v>197</v>
      </c>
      <c r="E517" s="33" t="s">
        <v>508</v>
      </c>
      <c r="F517" s="223" t="s">
        <v>511</v>
      </c>
      <c r="G517" s="265">
        <v>11300000</v>
      </c>
      <c r="H517" s="223" t="s">
        <v>268</v>
      </c>
      <c r="I517" s="33"/>
      <c r="J517" s="33"/>
    </row>
    <row r="518" spans="2:10" ht="15" x14ac:dyDescent="0.4">
      <c r="B518" s="141" t="s">
        <v>773</v>
      </c>
      <c r="C518" s="249">
        <v>1362</v>
      </c>
      <c r="D518" s="249" t="s">
        <v>197</v>
      </c>
      <c r="E518" s="33" t="s">
        <v>526</v>
      </c>
      <c r="F518" s="223" t="s">
        <v>511</v>
      </c>
      <c r="G518" s="265">
        <v>30500</v>
      </c>
      <c r="H518" s="223" t="s">
        <v>245</v>
      </c>
      <c r="I518" s="33"/>
      <c r="J518" s="33"/>
    </row>
    <row r="519" spans="2:10" ht="15" x14ac:dyDescent="0.4">
      <c r="B519" s="141" t="s">
        <v>773</v>
      </c>
      <c r="C519" s="249">
        <v>1362</v>
      </c>
      <c r="D519" s="249" t="s">
        <v>197</v>
      </c>
      <c r="E519" s="33" t="s">
        <v>508</v>
      </c>
      <c r="F519" s="223" t="s">
        <v>511</v>
      </c>
      <c r="G519" s="265">
        <v>14700000</v>
      </c>
      <c r="H519" s="223" t="s">
        <v>268</v>
      </c>
      <c r="I519" s="33"/>
      <c r="J519" s="33"/>
    </row>
    <row r="520" spans="2:10" ht="15" x14ac:dyDescent="0.4">
      <c r="B520" s="141" t="s">
        <v>774</v>
      </c>
      <c r="C520" s="249">
        <v>1869</v>
      </c>
      <c r="D520" s="249" t="s">
        <v>197</v>
      </c>
      <c r="E520" s="33" t="s">
        <v>526</v>
      </c>
      <c r="F520" s="223" t="s">
        <v>511</v>
      </c>
      <c r="G520" s="265">
        <v>2000</v>
      </c>
      <c r="H520" s="223" t="s">
        <v>245</v>
      </c>
      <c r="I520" s="33"/>
      <c r="J520" s="33"/>
    </row>
    <row r="521" spans="2:10" ht="15" x14ac:dyDescent="0.4">
      <c r="B521" s="141" t="s">
        <v>774</v>
      </c>
      <c r="C521" s="249">
        <v>1869</v>
      </c>
      <c r="D521" s="249" t="s">
        <v>197</v>
      </c>
      <c r="E521" s="33" t="s">
        <v>508</v>
      </c>
      <c r="F521" s="223" t="s">
        <v>511</v>
      </c>
      <c r="G521" s="265">
        <v>500000</v>
      </c>
      <c r="H521" s="223" t="s">
        <v>268</v>
      </c>
      <c r="I521" s="33"/>
      <c r="J521" s="33"/>
    </row>
    <row r="522" spans="2:10" ht="15" x14ac:dyDescent="0.4">
      <c r="B522" s="141" t="s">
        <v>774</v>
      </c>
      <c r="C522" s="249">
        <v>1869</v>
      </c>
      <c r="D522" s="249" t="s">
        <v>197</v>
      </c>
      <c r="E522" s="33" t="s">
        <v>725</v>
      </c>
      <c r="F522" s="223" t="s">
        <v>511</v>
      </c>
      <c r="G522" s="265">
        <v>6900000</v>
      </c>
      <c r="H522" s="223" t="s">
        <v>268</v>
      </c>
      <c r="I522" s="33"/>
      <c r="J522" s="33"/>
    </row>
    <row r="523" spans="2:10" ht="15" x14ac:dyDescent="0.4">
      <c r="B523" s="141" t="s">
        <v>774</v>
      </c>
      <c r="C523" s="249">
        <v>1869</v>
      </c>
      <c r="D523" s="249" t="s">
        <v>197</v>
      </c>
      <c r="E523" s="33" t="s">
        <v>512</v>
      </c>
      <c r="F523" s="223" t="s">
        <v>511</v>
      </c>
      <c r="G523" s="265">
        <v>100</v>
      </c>
      <c r="H523" s="223" t="s">
        <v>245</v>
      </c>
      <c r="I523" s="33"/>
      <c r="J523" s="33"/>
    </row>
    <row r="524" spans="2:10" ht="15" x14ac:dyDescent="0.4">
      <c r="B524" s="141" t="s">
        <v>775</v>
      </c>
      <c r="C524" s="249">
        <v>2729</v>
      </c>
      <c r="D524" s="249" t="s">
        <v>197</v>
      </c>
      <c r="E524" s="33" t="s">
        <v>526</v>
      </c>
      <c r="F524" s="223" t="s">
        <v>511</v>
      </c>
      <c r="G524" s="265">
        <v>800</v>
      </c>
      <c r="H524" s="223" t="s">
        <v>245</v>
      </c>
      <c r="I524" s="33"/>
      <c r="J524" s="33"/>
    </row>
    <row r="525" spans="2:10" ht="15" x14ac:dyDescent="0.4">
      <c r="B525" s="141" t="s">
        <v>775</v>
      </c>
      <c r="C525" s="249">
        <v>2729</v>
      </c>
      <c r="D525" s="249" t="s">
        <v>197</v>
      </c>
      <c r="E525" s="33" t="s">
        <v>508</v>
      </c>
      <c r="F525" s="223" t="s">
        <v>511</v>
      </c>
      <c r="G525" s="265">
        <v>400000</v>
      </c>
      <c r="H525" s="223" t="s">
        <v>268</v>
      </c>
      <c r="I525" s="33"/>
      <c r="J525" s="33"/>
    </row>
    <row r="526" spans="2:10" ht="15" x14ac:dyDescent="0.4">
      <c r="B526" s="141" t="s">
        <v>776</v>
      </c>
      <c r="C526" s="249">
        <v>2238</v>
      </c>
      <c r="D526" s="249" t="s">
        <v>197</v>
      </c>
      <c r="E526" s="33" t="s">
        <v>526</v>
      </c>
      <c r="F526" s="223" t="s">
        <v>511</v>
      </c>
      <c r="G526" s="265">
        <v>8700</v>
      </c>
      <c r="H526" s="223" t="s">
        <v>245</v>
      </c>
      <c r="I526" s="33"/>
      <c r="J526" s="33"/>
    </row>
    <row r="527" spans="2:10" ht="15" x14ac:dyDescent="0.4">
      <c r="B527" s="141" t="s">
        <v>776</v>
      </c>
      <c r="C527" s="249">
        <v>2238</v>
      </c>
      <c r="D527" s="249" t="s">
        <v>197</v>
      </c>
      <c r="E527" s="33" t="s">
        <v>508</v>
      </c>
      <c r="F527" s="223" t="s">
        <v>511</v>
      </c>
      <c r="G527" s="265">
        <v>4000000</v>
      </c>
      <c r="H527" s="223" t="s">
        <v>268</v>
      </c>
      <c r="I527" s="33"/>
      <c r="J527" s="33"/>
    </row>
    <row r="528" spans="2:10" ht="15" x14ac:dyDescent="0.4">
      <c r="B528" s="141" t="s">
        <v>777</v>
      </c>
      <c r="C528" s="249">
        <v>1273</v>
      </c>
      <c r="D528" s="249" t="s">
        <v>197</v>
      </c>
      <c r="E528" s="33" t="s">
        <v>526</v>
      </c>
      <c r="F528" s="223" t="s">
        <v>511</v>
      </c>
      <c r="G528" s="265">
        <v>7300</v>
      </c>
      <c r="H528" s="223" t="s">
        <v>245</v>
      </c>
      <c r="I528" s="33"/>
      <c r="J528" s="33"/>
    </row>
    <row r="529" spans="2:10" ht="15" x14ac:dyDescent="0.4">
      <c r="B529" s="141" t="s">
        <v>777</v>
      </c>
      <c r="C529" s="249">
        <v>1273</v>
      </c>
      <c r="D529" s="249" t="s">
        <v>197</v>
      </c>
      <c r="E529" s="33" t="s">
        <v>508</v>
      </c>
      <c r="F529" s="223" t="s">
        <v>511</v>
      </c>
      <c r="G529" s="265">
        <v>11400000</v>
      </c>
      <c r="H529" s="223" t="s">
        <v>268</v>
      </c>
      <c r="I529" s="33"/>
      <c r="J529" s="33"/>
    </row>
    <row r="530" spans="2:10" ht="15" x14ac:dyDescent="0.4">
      <c r="B530" s="141" t="s">
        <v>778</v>
      </c>
      <c r="C530" s="249">
        <v>2225</v>
      </c>
      <c r="D530" s="249" t="s">
        <v>197</v>
      </c>
      <c r="E530" s="33" t="s">
        <v>725</v>
      </c>
      <c r="F530" s="223" t="s">
        <v>511</v>
      </c>
      <c r="G530" s="265">
        <v>3700000</v>
      </c>
      <c r="H530" s="223" t="s">
        <v>268</v>
      </c>
      <c r="I530" s="33"/>
      <c r="J530" s="33"/>
    </row>
    <row r="531" spans="2:10" ht="15" x14ac:dyDescent="0.4">
      <c r="B531" s="141" t="s">
        <v>778</v>
      </c>
      <c r="C531" s="249">
        <v>2225</v>
      </c>
      <c r="D531" s="249" t="s">
        <v>197</v>
      </c>
      <c r="E531" s="33" t="s">
        <v>512</v>
      </c>
      <c r="F531" s="223" t="s">
        <v>511</v>
      </c>
      <c r="G531" s="265">
        <v>0</v>
      </c>
      <c r="H531" s="223" t="s">
        <v>245</v>
      </c>
      <c r="I531" s="33"/>
      <c r="J531" s="33"/>
    </row>
    <row r="532" spans="2:10" ht="15" x14ac:dyDescent="0.4">
      <c r="B532" s="141" t="s">
        <v>779</v>
      </c>
      <c r="C532" s="249">
        <v>2794</v>
      </c>
      <c r="D532" s="249" t="s">
        <v>197</v>
      </c>
      <c r="E532" s="33" t="s">
        <v>526</v>
      </c>
      <c r="F532" s="223" t="s">
        <v>511</v>
      </c>
      <c r="G532" s="265">
        <v>1200</v>
      </c>
      <c r="H532" s="223" t="s">
        <v>245</v>
      </c>
      <c r="I532" s="33"/>
      <c r="J532" s="33"/>
    </row>
    <row r="533" spans="2:10" ht="15" x14ac:dyDescent="0.4">
      <c r="B533" s="141" t="s">
        <v>779</v>
      </c>
      <c r="C533" s="249">
        <v>2794</v>
      </c>
      <c r="D533" s="249" t="s">
        <v>197</v>
      </c>
      <c r="E533" s="33" t="s">
        <v>508</v>
      </c>
      <c r="F533" s="223" t="s">
        <v>511</v>
      </c>
      <c r="G533" s="265">
        <v>400000</v>
      </c>
      <c r="H533" s="223" t="s">
        <v>268</v>
      </c>
      <c r="I533" s="33"/>
      <c r="J533" s="33"/>
    </row>
    <row r="534" spans="2:10" ht="15" x14ac:dyDescent="0.4">
      <c r="B534" s="141" t="s">
        <v>780</v>
      </c>
      <c r="C534" s="249">
        <v>1269</v>
      </c>
      <c r="D534" s="249" t="s">
        <v>197</v>
      </c>
      <c r="E534" s="33" t="s">
        <v>526</v>
      </c>
      <c r="F534" s="223" t="s">
        <v>511</v>
      </c>
      <c r="G534" s="265">
        <v>10600</v>
      </c>
      <c r="H534" s="223" t="s">
        <v>245</v>
      </c>
      <c r="I534" s="33"/>
      <c r="J534" s="33"/>
    </row>
    <row r="535" spans="2:10" ht="15" x14ac:dyDescent="0.4">
      <c r="B535" s="141" t="s">
        <v>780</v>
      </c>
      <c r="C535" s="249">
        <v>1269</v>
      </c>
      <c r="D535" s="249" t="s">
        <v>197</v>
      </c>
      <c r="E535" s="33" t="s">
        <v>508</v>
      </c>
      <c r="F535" s="223" t="s">
        <v>511</v>
      </c>
      <c r="G535" s="265">
        <v>9700000</v>
      </c>
      <c r="H535" s="223" t="s">
        <v>268</v>
      </c>
      <c r="I535" s="33"/>
      <c r="J535" s="33"/>
    </row>
    <row r="536" spans="2:10" ht="15" x14ac:dyDescent="0.4">
      <c r="B536" s="141" t="s">
        <v>781</v>
      </c>
      <c r="C536" s="249">
        <v>5246</v>
      </c>
      <c r="D536" s="249" t="s">
        <v>197</v>
      </c>
      <c r="E536" s="33" t="s">
        <v>526</v>
      </c>
      <c r="F536" s="223" t="s">
        <v>511</v>
      </c>
      <c r="G536" s="265">
        <v>26600</v>
      </c>
      <c r="H536" s="223" t="s">
        <v>245</v>
      </c>
      <c r="I536" s="33"/>
      <c r="J536" s="33"/>
    </row>
    <row r="537" spans="2:10" ht="15" x14ac:dyDescent="0.4">
      <c r="B537" s="141" t="s">
        <v>781</v>
      </c>
      <c r="C537" s="249">
        <v>5246</v>
      </c>
      <c r="D537" s="249" t="s">
        <v>197</v>
      </c>
      <c r="E537" s="33" t="s">
        <v>508</v>
      </c>
      <c r="F537" s="223" t="s">
        <v>511</v>
      </c>
      <c r="G537" s="265">
        <v>12600000</v>
      </c>
      <c r="H537" s="223" t="s">
        <v>268</v>
      </c>
      <c r="I537" s="33"/>
      <c r="J537" s="33"/>
    </row>
    <row r="538" spans="2:10" ht="15" x14ac:dyDescent="0.4">
      <c r="B538" s="141" t="s">
        <v>781</v>
      </c>
      <c r="C538" s="249">
        <v>5246</v>
      </c>
      <c r="D538" s="249" t="s">
        <v>197</v>
      </c>
      <c r="E538" s="33" t="s">
        <v>725</v>
      </c>
      <c r="F538" s="223" t="s">
        <v>511</v>
      </c>
      <c r="G538" s="265">
        <v>7500000</v>
      </c>
      <c r="H538" s="223" t="s">
        <v>268</v>
      </c>
      <c r="I538" s="33"/>
      <c r="J538" s="33"/>
    </row>
    <row r="539" spans="2:10" ht="15" x14ac:dyDescent="0.4">
      <c r="B539" s="141" t="s">
        <v>781</v>
      </c>
      <c r="C539" s="249">
        <v>5246</v>
      </c>
      <c r="D539" s="249" t="s">
        <v>197</v>
      </c>
      <c r="E539" s="33" t="s">
        <v>512</v>
      </c>
      <c r="F539" s="223" t="s">
        <v>511</v>
      </c>
      <c r="G539" s="265">
        <v>200</v>
      </c>
      <c r="H539" s="223" t="s">
        <v>245</v>
      </c>
      <c r="I539" s="33"/>
      <c r="J539" s="33"/>
    </row>
    <row r="540" spans="2:10" ht="15" x14ac:dyDescent="0.4">
      <c r="B540" s="141" t="s">
        <v>782</v>
      </c>
      <c r="C540" s="249">
        <v>4387</v>
      </c>
      <c r="D540" s="249" t="s">
        <v>197</v>
      </c>
      <c r="E540" s="33" t="s">
        <v>725</v>
      </c>
      <c r="F540" s="223" t="s">
        <v>511</v>
      </c>
      <c r="G540" s="265">
        <v>13400000</v>
      </c>
      <c r="H540" s="223" t="s">
        <v>268</v>
      </c>
      <c r="I540" s="33"/>
      <c r="J540" s="33"/>
    </row>
    <row r="541" spans="2:10" ht="15" x14ac:dyDescent="0.4">
      <c r="B541" s="141" t="s">
        <v>782</v>
      </c>
      <c r="C541" s="249">
        <v>4387</v>
      </c>
      <c r="D541" s="249" t="s">
        <v>197</v>
      </c>
      <c r="E541" s="33" t="s">
        <v>512</v>
      </c>
      <c r="F541" s="223" t="s">
        <v>511</v>
      </c>
      <c r="G541" s="265">
        <v>30</v>
      </c>
      <c r="H541" s="223" t="s">
        <v>245</v>
      </c>
      <c r="I541" s="33"/>
      <c r="J541" s="33"/>
    </row>
    <row r="542" spans="2:10" ht="15" x14ac:dyDescent="0.4">
      <c r="B542" s="141" t="s">
        <v>783</v>
      </c>
      <c r="C542" s="249">
        <v>2177</v>
      </c>
      <c r="D542" s="249" t="s">
        <v>197</v>
      </c>
      <c r="E542" s="33" t="s">
        <v>526</v>
      </c>
      <c r="F542" s="223" t="s">
        <v>511</v>
      </c>
      <c r="G542" s="265">
        <v>3000</v>
      </c>
      <c r="H542" s="223" t="s">
        <v>245</v>
      </c>
      <c r="I542" s="33"/>
      <c r="J542" s="33"/>
    </row>
    <row r="543" spans="2:10" ht="15" x14ac:dyDescent="0.4">
      <c r="B543" s="141" t="s">
        <v>783</v>
      </c>
      <c r="C543" s="249">
        <v>2177</v>
      </c>
      <c r="D543" s="249" t="s">
        <v>197</v>
      </c>
      <c r="E543" s="33" t="s">
        <v>508</v>
      </c>
      <c r="F543" s="223" t="s">
        <v>511</v>
      </c>
      <c r="G543" s="265">
        <v>2700000</v>
      </c>
      <c r="H543" s="223" t="s">
        <v>268</v>
      </c>
      <c r="I543" s="33"/>
      <c r="J543" s="33"/>
    </row>
    <row r="544" spans="2:10" ht="15" x14ac:dyDescent="0.4">
      <c r="B544" s="141" t="s">
        <v>783</v>
      </c>
      <c r="C544" s="249">
        <v>2177</v>
      </c>
      <c r="D544" s="249" t="s">
        <v>197</v>
      </c>
      <c r="E544" s="33" t="s">
        <v>725</v>
      </c>
      <c r="F544" s="223" t="s">
        <v>511</v>
      </c>
      <c r="G544" s="265">
        <v>41200000</v>
      </c>
      <c r="H544" s="223" t="s">
        <v>268</v>
      </c>
      <c r="I544" s="33"/>
      <c r="J544" s="33"/>
    </row>
    <row r="545" spans="2:10" ht="15" x14ac:dyDescent="0.4">
      <c r="B545" s="141" t="s">
        <v>783</v>
      </c>
      <c r="C545" s="249">
        <v>2177</v>
      </c>
      <c r="D545" s="249" t="s">
        <v>197</v>
      </c>
      <c r="E545" s="33" t="s">
        <v>512</v>
      </c>
      <c r="F545" s="223" t="s">
        <v>511</v>
      </c>
      <c r="G545" s="265">
        <v>400</v>
      </c>
      <c r="H545" s="223" t="s">
        <v>245</v>
      </c>
      <c r="I545" s="33"/>
      <c r="J545" s="33"/>
    </row>
    <row r="546" spans="2:10" ht="15" x14ac:dyDescent="0.4">
      <c r="B546" s="141" t="s">
        <v>784</v>
      </c>
      <c r="C546" s="249">
        <v>2308</v>
      </c>
      <c r="D546" s="249" t="s">
        <v>197</v>
      </c>
      <c r="E546" s="33" t="s">
        <v>526</v>
      </c>
      <c r="F546" s="223" t="s">
        <v>511</v>
      </c>
      <c r="G546" s="265">
        <v>3800</v>
      </c>
      <c r="H546" s="223" t="s">
        <v>245</v>
      </c>
      <c r="I546" s="33"/>
      <c r="J546" s="33"/>
    </row>
    <row r="547" spans="2:10" ht="15" x14ac:dyDescent="0.4">
      <c r="B547" s="141" t="s">
        <v>784</v>
      </c>
      <c r="C547" s="249">
        <v>2308</v>
      </c>
      <c r="D547" s="249" t="s">
        <v>197</v>
      </c>
      <c r="E547" s="33" t="s">
        <v>508</v>
      </c>
      <c r="F547" s="223" t="s">
        <v>511</v>
      </c>
      <c r="G547" s="265">
        <v>2500000</v>
      </c>
      <c r="H547" s="223" t="s">
        <v>268</v>
      </c>
      <c r="I547" s="33"/>
      <c r="J547" s="33"/>
    </row>
    <row r="548" spans="2:10" ht="15" x14ac:dyDescent="0.4">
      <c r="B548" s="141" t="s">
        <v>785</v>
      </c>
      <c r="C548" s="249">
        <v>2397</v>
      </c>
      <c r="D548" s="249" t="s">
        <v>197</v>
      </c>
      <c r="E548" s="33" t="s">
        <v>526</v>
      </c>
      <c r="F548" s="223" t="s">
        <v>511</v>
      </c>
      <c r="G548" s="265">
        <v>1300</v>
      </c>
      <c r="H548" s="223" t="s">
        <v>245</v>
      </c>
      <c r="I548" s="33"/>
      <c r="J548" s="33"/>
    </row>
    <row r="549" spans="2:10" ht="15" x14ac:dyDescent="0.4">
      <c r="B549" s="141" t="s">
        <v>785</v>
      </c>
      <c r="C549" s="249">
        <v>2397</v>
      </c>
      <c r="D549" s="249" t="s">
        <v>197</v>
      </c>
      <c r="E549" s="33" t="s">
        <v>508</v>
      </c>
      <c r="F549" s="223" t="s">
        <v>511</v>
      </c>
      <c r="G549" s="265">
        <v>400000</v>
      </c>
      <c r="H549" s="223" t="s">
        <v>268</v>
      </c>
      <c r="I549" s="33"/>
      <c r="J549" s="33"/>
    </row>
    <row r="550" spans="2:10" ht="15" x14ac:dyDescent="0.4">
      <c r="B550" s="141" t="s">
        <v>786</v>
      </c>
      <c r="C550" s="249">
        <v>1222</v>
      </c>
      <c r="D550" s="249" t="s">
        <v>197</v>
      </c>
      <c r="E550" s="33" t="s">
        <v>725</v>
      </c>
      <c r="F550" s="223" t="s">
        <v>511</v>
      </c>
      <c r="G550" s="265">
        <v>9400000</v>
      </c>
      <c r="H550" s="223" t="s">
        <v>268</v>
      </c>
      <c r="I550" s="33"/>
      <c r="J550" s="33"/>
    </row>
    <row r="551" spans="2:10" ht="15" x14ac:dyDescent="0.4">
      <c r="B551" s="141" t="s">
        <v>786</v>
      </c>
      <c r="C551" s="249">
        <v>1222</v>
      </c>
      <c r="D551" s="249" t="s">
        <v>197</v>
      </c>
      <c r="E551" s="33" t="s">
        <v>512</v>
      </c>
      <c r="F551" s="223" t="s">
        <v>511</v>
      </c>
      <c r="G551" s="265">
        <v>0</v>
      </c>
      <c r="H551" s="223" t="s">
        <v>245</v>
      </c>
      <c r="I551" s="33"/>
      <c r="J551" s="33"/>
    </row>
    <row r="552" spans="2:10" ht="15" x14ac:dyDescent="0.4">
      <c r="B552" s="141" t="s">
        <v>787</v>
      </c>
      <c r="C552" s="249">
        <v>2268</v>
      </c>
      <c r="D552" s="249" t="s">
        <v>197</v>
      </c>
      <c r="E552" s="33" t="s">
        <v>526</v>
      </c>
      <c r="F552" s="223" t="s">
        <v>511</v>
      </c>
      <c r="G552" s="265">
        <v>1400</v>
      </c>
      <c r="H552" s="223" t="s">
        <v>245</v>
      </c>
      <c r="I552" s="33"/>
      <c r="J552" s="33"/>
    </row>
    <row r="553" spans="2:10" ht="15" x14ac:dyDescent="0.4">
      <c r="B553" s="141" t="s">
        <v>787</v>
      </c>
      <c r="C553" s="249">
        <v>2268</v>
      </c>
      <c r="D553" s="249" t="s">
        <v>197</v>
      </c>
      <c r="E553" s="33" t="s">
        <v>508</v>
      </c>
      <c r="F553" s="223" t="s">
        <v>511</v>
      </c>
      <c r="G553" s="265">
        <v>400000</v>
      </c>
      <c r="H553" s="223" t="s">
        <v>268</v>
      </c>
      <c r="I553" s="33"/>
      <c r="J553" s="33"/>
    </row>
    <row r="554" spans="2:10" ht="15" x14ac:dyDescent="0.4">
      <c r="B554" s="141" t="s">
        <v>788</v>
      </c>
      <c r="C554" s="249">
        <v>1757</v>
      </c>
      <c r="D554" s="249" t="s">
        <v>197</v>
      </c>
      <c r="E554" s="33" t="s">
        <v>526</v>
      </c>
      <c r="F554" s="223" t="s">
        <v>511</v>
      </c>
      <c r="G554" s="265">
        <v>24800</v>
      </c>
      <c r="H554" s="223" t="s">
        <v>245</v>
      </c>
      <c r="I554" s="33"/>
      <c r="J554" s="33"/>
    </row>
    <row r="555" spans="2:10" ht="15" x14ac:dyDescent="0.4">
      <c r="B555" s="141" t="s">
        <v>788</v>
      </c>
      <c r="C555" s="249">
        <v>1757</v>
      </c>
      <c r="D555" s="249" t="s">
        <v>197</v>
      </c>
      <c r="E555" s="33" t="s">
        <v>508</v>
      </c>
      <c r="F555" s="223" t="s">
        <v>511</v>
      </c>
      <c r="G555" s="265">
        <v>14900000</v>
      </c>
      <c r="H555" s="223" t="s">
        <v>268</v>
      </c>
      <c r="I555" s="33"/>
      <c r="J555" s="33"/>
    </row>
    <row r="556" spans="2:10" ht="15" x14ac:dyDescent="0.4">
      <c r="B556" s="141" t="s">
        <v>789</v>
      </c>
      <c r="C556" s="249">
        <v>4255</v>
      </c>
      <c r="D556" s="249" t="s">
        <v>197</v>
      </c>
      <c r="E556" s="33" t="s">
        <v>526</v>
      </c>
      <c r="F556" s="223" t="s">
        <v>511</v>
      </c>
      <c r="G556" s="265">
        <v>57300</v>
      </c>
      <c r="H556" s="223" t="s">
        <v>245</v>
      </c>
      <c r="I556" s="33"/>
      <c r="J556" s="33"/>
    </row>
    <row r="557" spans="2:10" ht="15" x14ac:dyDescent="0.4">
      <c r="B557" s="141" t="s">
        <v>789</v>
      </c>
      <c r="C557" s="249">
        <v>4255</v>
      </c>
      <c r="D557" s="249" t="s">
        <v>197</v>
      </c>
      <c r="E557" s="33" t="s">
        <v>508</v>
      </c>
      <c r="F557" s="223" t="s">
        <v>511</v>
      </c>
      <c r="G557" s="265">
        <v>11100000</v>
      </c>
      <c r="H557" s="223" t="s">
        <v>268</v>
      </c>
      <c r="I557" s="33"/>
      <c r="J557" s="33"/>
    </row>
    <row r="558" spans="2:10" ht="15" x14ac:dyDescent="0.4">
      <c r="B558" s="141" t="s">
        <v>790</v>
      </c>
      <c r="C558" s="249">
        <v>832</v>
      </c>
      <c r="D558" s="249" t="s">
        <v>197</v>
      </c>
      <c r="E558" s="33" t="s">
        <v>526</v>
      </c>
      <c r="F558" s="223" t="s">
        <v>511</v>
      </c>
      <c r="G558" s="265">
        <v>4400</v>
      </c>
      <c r="H558" s="223" t="s">
        <v>245</v>
      </c>
      <c r="I558" s="33"/>
      <c r="J558" s="33"/>
    </row>
    <row r="559" spans="2:10" ht="15" x14ac:dyDescent="0.4">
      <c r="B559" s="141" t="s">
        <v>790</v>
      </c>
      <c r="C559" s="249">
        <v>832</v>
      </c>
      <c r="D559" s="249" t="s">
        <v>197</v>
      </c>
      <c r="E559" s="33" t="s">
        <v>508</v>
      </c>
      <c r="F559" s="223" t="s">
        <v>511</v>
      </c>
      <c r="G559" s="265">
        <v>1700000</v>
      </c>
      <c r="H559" s="223" t="s">
        <v>268</v>
      </c>
      <c r="I559" s="33"/>
      <c r="J559" s="33"/>
    </row>
    <row r="560" spans="2:10" ht="15" x14ac:dyDescent="0.4">
      <c r="B560" s="141" t="s">
        <v>791</v>
      </c>
      <c r="C560" s="249">
        <v>1670</v>
      </c>
      <c r="D560" s="249" t="s">
        <v>197</v>
      </c>
      <c r="E560" s="33" t="s">
        <v>526</v>
      </c>
      <c r="F560" s="223" t="s">
        <v>511</v>
      </c>
      <c r="G560" s="265">
        <v>1400</v>
      </c>
      <c r="H560" s="223" t="s">
        <v>245</v>
      </c>
      <c r="I560" s="33"/>
      <c r="J560" s="33"/>
    </row>
    <row r="561" spans="2:10" ht="15" x14ac:dyDescent="0.4">
      <c r="B561" s="141" t="s">
        <v>791</v>
      </c>
      <c r="C561" s="249">
        <v>1670</v>
      </c>
      <c r="D561" s="249" t="s">
        <v>197</v>
      </c>
      <c r="E561" s="33" t="s">
        <v>508</v>
      </c>
      <c r="F561" s="223" t="s">
        <v>511</v>
      </c>
      <c r="G561" s="265">
        <v>30000</v>
      </c>
      <c r="H561" s="223" t="s">
        <v>268</v>
      </c>
      <c r="I561" s="33"/>
      <c r="J561" s="33"/>
    </row>
    <row r="562" spans="2:10" ht="15" x14ac:dyDescent="0.4">
      <c r="B562" s="141" t="s">
        <v>792</v>
      </c>
      <c r="C562" s="249">
        <v>2075</v>
      </c>
      <c r="D562" s="249" t="s">
        <v>197</v>
      </c>
      <c r="E562" s="33" t="s">
        <v>526</v>
      </c>
      <c r="F562" s="223" t="s">
        <v>511</v>
      </c>
      <c r="G562" s="265">
        <v>1800</v>
      </c>
      <c r="H562" s="223" t="s">
        <v>245</v>
      </c>
      <c r="I562" s="33"/>
      <c r="J562" s="33"/>
    </row>
    <row r="563" spans="2:10" ht="15" x14ac:dyDescent="0.4">
      <c r="B563" s="141" t="s">
        <v>792</v>
      </c>
      <c r="C563" s="249">
        <v>2075</v>
      </c>
      <c r="D563" s="249" t="s">
        <v>197</v>
      </c>
      <c r="E563" s="33" t="s">
        <v>508</v>
      </c>
      <c r="F563" s="223" t="s">
        <v>511</v>
      </c>
      <c r="G563" s="265">
        <v>300000</v>
      </c>
      <c r="H563" s="223" t="s">
        <v>268</v>
      </c>
      <c r="I563" s="33"/>
      <c r="J563" s="33"/>
    </row>
    <row r="564" spans="2:10" ht="15" x14ac:dyDescent="0.4">
      <c r="B564" s="141" t="s">
        <v>793</v>
      </c>
      <c r="C564" s="249">
        <v>2086</v>
      </c>
      <c r="D564" s="249" t="s">
        <v>197</v>
      </c>
      <c r="E564" s="33" t="s">
        <v>526</v>
      </c>
      <c r="F564" s="223" t="s">
        <v>511</v>
      </c>
      <c r="G564" s="265">
        <v>3200</v>
      </c>
      <c r="H564" s="223" t="s">
        <v>245</v>
      </c>
      <c r="I564" s="33"/>
      <c r="J564" s="33"/>
    </row>
    <row r="565" spans="2:10" ht="15" x14ac:dyDescent="0.4">
      <c r="B565" s="141" t="s">
        <v>793</v>
      </c>
      <c r="C565" s="249">
        <v>2086</v>
      </c>
      <c r="D565" s="249" t="s">
        <v>197</v>
      </c>
      <c r="E565" s="33" t="s">
        <v>508</v>
      </c>
      <c r="F565" s="223" t="s">
        <v>511</v>
      </c>
      <c r="G565" s="265">
        <v>1200000</v>
      </c>
      <c r="H565" s="223" t="s">
        <v>268</v>
      </c>
      <c r="I565" s="33"/>
      <c r="J565" s="33"/>
    </row>
    <row r="566" spans="2:10" ht="15" x14ac:dyDescent="0.4">
      <c r="B566" s="141" t="s">
        <v>794</v>
      </c>
      <c r="C566" s="249">
        <v>1278</v>
      </c>
      <c r="D566" s="249" t="s">
        <v>197</v>
      </c>
      <c r="E566" s="33" t="s">
        <v>526</v>
      </c>
      <c r="F566" s="223" t="s">
        <v>511</v>
      </c>
      <c r="G566" s="265">
        <v>10400</v>
      </c>
      <c r="H566" s="223" t="s">
        <v>245</v>
      </c>
      <c r="I566" s="33"/>
      <c r="J566" s="33"/>
    </row>
    <row r="567" spans="2:10" ht="15" x14ac:dyDescent="0.4">
      <c r="B567" s="141" t="s">
        <v>794</v>
      </c>
      <c r="C567" s="249">
        <v>1278</v>
      </c>
      <c r="D567" s="249" t="s">
        <v>197</v>
      </c>
      <c r="E567" s="33" t="s">
        <v>508</v>
      </c>
      <c r="F567" s="223" t="s">
        <v>511</v>
      </c>
      <c r="G567" s="265">
        <v>4400000</v>
      </c>
      <c r="H567" s="223" t="s">
        <v>268</v>
      </c>
      <c r="I567" s="33"/>
      <c r="J567" s="33"/>
    </row>
    <row r="568" spans="2:10" ht="15" x14ac:dyDescent="0.4">
      <c r="B568" s="141" t="s">
        <v>795</v>
      </c>
      <c r="C568" s="249">
        <v>1714</v>
      </c>
      <c r="D568" s="249" t="s">
        <v>197</v>
      </c>
      <c r="E568" s="33" t="s">
        <v>526</v>
      </c>
      <c r="F568" s="223" t="s">
        <v>511</v>
      </c>
      <c r="G568" s="265">
        <v>26100</v>
      </c>
      <c r="H568" s="223" t="s">
        <v>245</v>
      </c>
      <c r="I568" s="33"/>
      <c r="J568" s="33"/>
    </row>
    <row r="569" spans="2:10" ht="15" x14ac:dyDescent="0.4">
      <c r="B569" s="141" t="s">
        <v>795</v>
      </c>
      <c r="C569" s="249">
        <v>1714</v>
      </c>
      <c r="D569" s="249" t="s">
        <v>197</v>
      </c>
      <c r="E569" s="33" t="s">
        <v>508</v>
      </c>
      <c r="F569" s="223" t="s">
        <v>511</v>
      </c>
      <c r="G569" s="265">
        <v>3100000</v>
      </c>
      <c r="H569" s="223" t="s">
        <v>268</v>
      </c>
      <c r="I569" s="33"/>
      <c r="J569" s="33"/>
    </row>
    <row r="570" spans="2:10" ht="15" x14ac:dyDescent="0.4">
      <c r="B570" s="141" t="s">
        <v>796</v>
      </c>
      <c r="C570" s="249">
        <v>2200</v>
      </c>
      <c r="D570" s="249" t="s">
        <v>197</v>
      </c>
      <c r="E570" s="33" t="s">
        <v>526</v>
      </c>
      <c r="F570" s="223" t="s">
        <v>511</v>
      </c>
      <c r="G570" s="265">
        <v>300</v>
      </c>
      <c r="H570" s="223" t="s">
        <v>245</v>
      </c>
      <c r="I570" s="33"/>
      <c r="J570" s="33"/>
    </row>
    <row r="571" spans="2:10" ht="15" x14ac:dyDescent="0.4">
      <c r="B571" s="141" t="s">
        <v>796</v>
      </c>
      <c r="C571" s="249">
        <v>2200</v>
      </c>
      <c r="D571" s="249" t="s">
        <v>197</v>
      </c>
      <c r="E571" s="33" t="s">
        <v>508</v>
      </c>
      <c r="F571" s="223" t="s">
        <v>511</v>
      </c>
      <c r="G571" s="265">
        <v>1000</v>
      </c>
      <c r="H571" s="223" t="s">
        <v>268</v>
      </c>
      <c r="I571" s="33"/>
      <c r="J571" s="33"/>
    </row>
    <row r="572" spans="2:10" ht="15" x14ac:dyDescent="0.4">
      <c r="B572" s="141" t="s">
        <v>797</v>
      </c>
      <c r="C572" s="249">
        <v>2223</v>
      </c>
      <c r="D572" s="249" t="s">
        <v>197</v>
      </c>
      <c r="E572" s="33" t="s">
        <v>526</v>
      </c>
      <c r="F572" s="223" t="s">
        <v>511</v>
      </c>
      <c r="G572" s="265">
        <v>300</v>
      </c>
      <c r="H572" s="223" t="s">
        <v>245</v>
      </c>
      <c r="I572" s="33"/>
      <c r="J572" s="33"/>
    </row>
    <row r="573" spans="2:10" ht="15" x14ac:dyDescent="0.4">
      <c r="B573" s="141" t="s">
        <v>797</v>
      </c>
      <c r="C573" s="249">
        <v>2223</v>
      </c>
      <c r="D573" s="249" t="s">
        <v>197</v>
      </c>
      <c r="E573" s="33" t="s">
        <v>508</v>
      </c>
      <c r="F573" s="223" t="s">
        <v>511</v>
      </c>
      <c r="G573" s="265">
        <v>0</v>
      </c>
      <c r="H573" s="223" t="s">
        <v>268</v>
      </c>
      <c r="I573" s="33"/>
      <c r="J573" s="33"/>
    </row>
    <row r="574" spans="2:10" ht="15" x14ac:dyDescent="0.4">
      <c r="B574" s="141" t="s">
        <v>798</v>
      </c>
      <c r="C574" s="249">
        <v>1267</v>
      </c>
      <c r="D574" s="249" t="s">
        <v>197</v>
      </c>
      <c r="E574" s="33" t="s">
        <v>526</v>
      </c>
      <c r="F574" s="223" t="s">
        <v>511</v>
      </c>
      <c r="G574" s="265">
        <v>0</v>
      </c>
      <c r="H574" s="223" t="s">
        <v>245</v>
      </c>
      <c r="I574" s="33"/>
      <c r="J574" s="33"/>
    </row>
    <row r="575" spans="2:10" ht="15" x14ac:dyDescent="0.4">
      <c r="B575" s="141" t="s">
        <v>798</v>
      </c>
      <c r="C575" s="249">
        <v>1267</v>
      </c>
      <c r="D575" s="249" t="s">
        <v>197</v>
      </c>
      <c r="E575" s="33" t="s">
        <v>508</v>
      </c>
      <c r="F575" s="223" t="s">
        <v>511</v>
      </c>
      <c r="G575" s="265">
        <v>0</v>
      </c>
      <c r="H575" s="223" t="s">
        <v>268</v>
      </c>
      <c r="I575" s="33"/>
      <c r="J575" s="33"/>
    </row>
    <row r="576" spans="2:10" ht="15" x14ac:dyDescent="0.4">
      <c r="B576" s="141" t="s">
        <v>799</v>
      </c>
      <c r="C576" s="249">
        <v>1435</v>
      </c>
      <c r="D576" s="249" t="s">
        <v>197</v>
      </c>
      <c r="E576" s="33" t="s">
        <v>526</v>
      </c>
      <c r="F576" s="223" t="s">
        <v>511</v>
      </c>
      <c r="G576" s="265">
        <v>0</v>
      </c>
      <c r="H576" s="223" t="s">
        <v>245</v>
      </c>
      <c r="I576" s="33"/>
      <c r="J576" s="33"/>
    </row>
    <row r="577" spans="2:10" ht="15" x14ac:dyDescent="0.4">
      <c r="B577" s="141" t="s">
        <v>799</v>
      </c>
      <c r="C577" s="249">
        <v>1435</v>
      </c>
      <c r="D577" s="249" t="s">
        <v>197</v>
      </c>
      <c r="E577" s="33" t="s">
        <v>508</v>
      </c>
      <c r="F577" s="223" t="s">
        <v>511</v>
      </c>
      <c r="G577" s="265">
        <v>0</v>
      </c>
      <c r="H577" s="223" t="s">
        <v>268</v>
      </c>
      <c r="I577" s="33"/>
      <c r="J577" s="33"/>
    </row>
    <row r="578" spans="2:10" ht="15" x14ac:dyDescent="0.4">
      <c r="B578" s="141" t="s">
        <v>800</v>
      </c>
      <c r="C578" s="249">
        <v>1438</v>
      </c>
      <c r="D578" s="249" t="s">
        <v>197</v>
      </c>
      <c r="E578" s="33"/>
      <c r="F578" s="223" t="s">
        <v>511</v>
      </c>
      <c r="G578" s="265"/>
      <c r="H578" s="223"/>
      <c r="I578" s="33"/>
      <c r="J578" s="33"/>
    </row>
    <row r="579" spans="2:10" ht="15" x14ac:dyDescent="0.4">
      <c r="B579" s="141" t="s">
        <v>801</v>
      </c>
      <c r="C579" s="249">
        <v>1703</v>
      </c>
      <c r="D579" s="249" t="s">
        <v>197</v>
      </c>
      <c r="E579" s="33" t="s">
        <v>526</v>
      </c>
      <c r="F579" s="223" t="s">
        <v>511</v>
      </c>
      <c r="G579" s="265">
        <v>0</v>
      </c>
      <c r="H579" s="223" t="s">
        <v>245</v>
      </c>
      <c r="I579" s="33"/>
      <c r="J579" s="33"/>
    </row>
    <row r="580" spans="2:10" ht="15" x14ac:dyDescent="0.4">
      <c r="B580" s="141" t="s">
        <v>801</v>
      </c>
      <c r="C580" s="249">
        <v>1703</v>
      </c>
      <c r="D580" s="249" t="s">
        <v>197</v>
      </c>
      <c r="E580" s="33" t="s">
        <v>508</v>
      </c>
      <c r="F580" s="223" t="s">
        <v>511</v>
      </c>
      <c r="G580" s="265">
        <v>0</v>
      </c>
      <c r="H580" s="223" t="s">
        <v>268</v>
      </c>
      <c r="I580" s="33"/>
      <c r="J580" s="33"/>
    </row>
    <row r="581" spans="2:10" ht="15" x14ac:dyDescent="0.4">
      <c r="B581" s="141" t="s">
        <v>802</v>
      </c>
      <c r="C581" s="249">
        <v>1858</v>
      </c>
      <c r="D581" s="249" t="s">
        <v>197</v>
      </c>
      <c r="E581" s="33" t="s">
        <v>526</v>
      </c>
      <c r="F581" s="223" t="s">
        <v>511</v>
      </c>
      <c r="G581" s="265">
        <v>0</v>
      </c>
      <c r="H581" s="223" t="s">
        <v>245</v>
      </c>
      <c r="I581" s="33"/>
      <c r="J581" s="33"/>
    </row>
    <row r="582" spans="2:10" ht="15" x14ac:dyDescent="0.4">
      <c r="B582" s="141" t="s">
        <v>802</v>
      </c>
      <c r="C582" s="249">
        <v>1858</v>
      </c>
      <c r="D582" s="249" t="s">
        <v>197</v>
      </c>
      <c r="E582" s="33" t="s">
        <v>508</v>
      </c>
      <c r="F582" s="223" t="s">
        <v>511</v>
      </c>
      <c r="G582" s="265">
        <v>0</v>
      </c>
      <c r="H582" s="223" t="s">
        <v>268</v>
      </c>
      <c r="I582" s="33"/>
      <c r="J582" s="33"/>
    </row>
    <row r="583" spans="2:10" ht="15" x14ac:dyDescent="0.4">
      <c r="B583" s="141" t="s">
        <v>803</v>
      </c>
      <c r="C583" s="249">
        <v>1859</v>
      </c>
      <c r="D583" s="249" t="s">
        <v>197</v>
      </c>
      <c r="E583" s="33" t="s">
        <v>725</v>
      </c>
      <c r="F583" s="223" t="s">
        <v>511</v>
      </c>
      <c r="G583" s="265">
        <v>0</v>
      </c>
      <c r="H583" s="223" t="s">
        <v>268</v>
      </c>
      <c r="I583" s="33"/>
      <c r="J583" s="33"/>
    </row>
    <row r="584" spans="2:10" ht="15" x14ac:dyDescent="0.4">
      <c r="B584" s="141" t="s">
        <v>803</v>
      </c>
      <c r="C584" s="249">
        <v>1859</v>
      </c>
      <c r="D584" s="249" t="s">
        <v>197</v>
      </c>
      <c r="E584" s="33" t="s">
        <v>512</v>
      </c>
      <c r="F584" s="223" t="s">
        <v>511</v>
      </c>
      <c r="G584" s="265">
        <v>0</v>
      </c>
      <c r="H584" s="223" t="s">
        <v>245</v>
      </c>
      <c r="I584" s="33"/>
      <c r="J584" s="33"/>
    </row>
    <row r="585" spans="2:10" ht="15" x14ac:dyDescent="0.4">
      <c r="B585" s="141" t="s">
        <v>804</v>
      </c>
      <c r="C585" s="249">
        <v>2087</v>
      </c>
      <c r="D585" s="249" t="s">
        <v>197</v>
      </c>
      <c r="E585" s="33" t="s">
        <v>526</v>
      </c>
      <c r="F585" s="223" t="s">
        <v>511</v>
      </c>
      <c r="G585" s="265">
        <v>0</v>
      </c>
      <c r="H585" s="223" t="s">
        <v>245</v>
      </c>
      <c r="I585" s="33"/>
      <c r="J585" s="33"/>
    </row>
    <row r="586" spans="2:10" ht="15" x14ac:dyDescent="0.4">
      <c r="B586" s="141" t="s">
        <v>804</v>
      </c>
      <c r="C586" s="249">
        <v>2087</v>
      </c>
      <c r="D586" s="249" t="s">
        <v>197</v>
      </c>
      <c r="E586" s="33" t="s">
        <v>508</v>
      </c>
      <c r="F586" s="223" t="s">
        <v>511</v>
      </c>
      <c r="G586" s="265">
        <v>0</v>
      </c>
      <c r="H586" s="223" t="s">
        <v>268</v>
      </c>
      <c r="I586" s="33"/>
      <c r="J586" s="33"/>
    </row>
    <row r="587" spans="2:10" ht="15" x14ac:dyDescent="0.4">
      <c r="B587" s="141" t="s">
        <v>805</v>
      </c>
      <c r="C587" s="249">
        <v>2749</v>
      </c>
      <c r="D587" s="249" t="s">
        <v>197</v>
      </c>
      <c r="E587" s="33"/>
      <c r="F587" s="223" t="s">
        <v>511</v>
      </c>
      <c r="G587" s="265"/>
      <c r="H587" s="223"/>
      <c r="I587" s="33"/>
      <c r="J587" s="33"/>
    </row>
    <row r="588" spans="2:10" ht="15" x14ac:dyDescent="0.4">
      <c r="B588" s="141" t="s">
        <v>806</v>
      </c>
      <c r="C588" s="249">
        <v>4049</v>
      </c>
      <c r="D588" s="249" t="s">
        <v>197</v>
      </c>
      <c r="E588" s="33" t="s">
        <v>526</v>
      </c>
      <c r="F588" s="223" t="s">
        <v>511</v>
      </c>
      <c r="G588" s="265">
        <v>0</v>
      </c>
      <c r="H588" s="223" t="s">
        <v>245</v>
      </c>
      <c r="I588" s="33"/>
      <c r="J588" s="33"/>
    </row>
    <row r="589" spans="2:10" ht="15" x14ac:dyDescent="0.4">
      <c r="B589" s="141" t="s">
        <v>806</v>
      </c>
      <c r="C589" s="249">
        <v>4049</v>
      </c>
      <c r="D589" s="249" t="s">
        <v>197</v>
      </c>
      <c r="E589" s="33" t="s">
        <v>508</v>
      </c>
      <c r="F589" s="223" t="s">
        <v>511</v>
      </c>
      <c r="G589" s="265">
        <v>0</v>
      </c>
      <c r="H589" s="223" t="s">
        <v>268</v>
      </c>
      <c r="I589" s="33"/>
      <c r="J589" s="33"/>
    </row>
    <row r="590" spans="2:10" ht="15" x14ac:dyDescent="0.4">
      <c r="B590" s="141" t="s">
        <v>807</v>
      </c>
      <c r="C590" s="249">
        <v>3907</v>
      </c>
      <c r="D590" s="249" t="s">
        <v>193</v>
      </c>
      <c r="E590" s="33" t="s">
        <v>508</v>
      </c>
      <c r="F590" s="223" t="s">
        <v>509</v>
      </c>
      <c r="G590" s="265">
        <v>0</v>
      </c>
      <c r="H590" s="223" t="s">
        <v>268</v>
      </c>
      <c r="I590" s="33"/>
      <c r="J590" s="33"/>
    </row>
    <row r="591" spans="2:10" ht="15" x14ac:dyDescent="0.4">
      <c r="B591" s="141" t="s">
        <v>808</v>
      </c>
      <c r="C591" s="249">
        <v>4110</v>
      </c>
      <c r="D591" s="249" t="s">
        <v>193</v>
      </c>
      <c r="E591" s="33" t="s">
        <v>508</v>
      </c>
      <c r="F591" s="223" t="s">
        <v>509</v>
      </c>
      <c r="G591" s="265">
        <v>0</v>
      </c>
      <c r="H591" s="223" t="s">
        <v>268</v>
      </c>
      <c r="I591" s="33"/>
      <c r="J591" s="33"/>
    </row>
    <row r="592" spans="2:10" ht="15" x14ac:dyDescent="0.4">
      <c r="B592" s="141" t="s">
        <v>809</v>
      </c>
      <c r="C592" s="249">
        <v>4111</v>
      </c>
      <c r="D592" s="249" t="s">
        <v>193</v>
      </c>
      <c r="E592" s="33" t="s">
        <v>508</v>
      </c>
      <c r="F592" s="223" t="s">
        <v>509</v>
      </c>
      <c r="G592" s="265">
        <v>0</v>
      </c>
      <c r="H592" s="223" t="s">
        <v>268</v>
      </c>
      <c r="I592" s="33"/>
      <c r="J592" s="33"/>
    </row>
    <row r="593" spans="2:10" ht="15" x14ac:dyDescent="0.4">
      <c r="B593" s="141" t="s">
        <v>810</v>
      </c>
      <c r="C593" s="249">
        <v>4125</v>
      </c>
      <c r="D593" s="249" t="s">
        <v>193</v>
      </c>
      <c r="E593" s="33" t="s">
        <v>508</v>
      </c>
      <c r="F593" s="223" t="s">
        <v>509</v>
      </c>
      <c r="G593" s="265">
        <v>0</v>
      </c>
      <c r="H593" s="223" t="s">
        <v>268</v>
      </c>
      <c r="I593" s="33"/>
      <c r="J593" s="33"/>
    </row>
    <row r="594" spans="2:10" ht="15" x14ac:dyDescent="0.4">
      <c r="B594" s="141" t="s">
        <v>811</v>
      </c>
      <c r="C594" s="249">
        <v>4126</v>
      </c>
      <c r="D594" s="249" t="s">
        <v>193</v>
      </c>
      <c r="E594" s="33" t="s">
        <v>508</v>
      </c>
      <c r="F594" s="223" t="s">
        <v>509</v>
      </c>
      <c r="G594" s="265">
        <v>0</v>
      </c>
      <c r="H594" s="223" t="s">
        <v>268</v>
      </c>
      <c r="I594" s="33"/>
      <c r="J594" s="33"/>
    </row>
    <row r="595" spans="2:10" ht="15" x14ac:dyDescent="0.4">
      <c r="B595" s="141" t="s">
        <v>812</v>
      </c>
      <c r="C595" s="249">
        <v>4300</v>
      </c>
      <c r="D595" s="249" t="s">
        <v>193</v>
      </c>
      <c r="E595" s="33" t="s">
        <v>508</v>
      </c>
      <c r="F595" s="223" t="s">
        <v>509</v>
      </c>
      <c r="G595" s="265">
        <v>0</v>
      </c>
      <c r="H595" s="223" t="s">
        <v>268</v>
      </c>
      <c r="I595" s="33"/>
      <c r="J595" s="33"/>
    </row>
    <row r="596" spans="2:10" ht="15" x14ac:dyDescent="0.4">
      <c r="B596" s="141" t="s">
        <v>813</v>
      </c>
      <c r="C596" s="249">
        <v>4062</v>
      </c>
      <c r="D596" s="249" t="s">
        <v>193</v>
      </c>
      <c r="E596" s="33"/>
      <c r="F596" s="223" t="s">
        <v>511</v>
      </c>
      <c r="G596" s="265"/>
      <c r="H596" s="223"/>
      <c r="I596" s="33"/>
      <c r="J596" s="33"/>
    </row>
    <row r="597" spans="2:10" ht="15" x14ac:dyDescent="0.4">
      <c r="B597" s="141" t="s">
        <v>814</v>
      </c>
      <c r="C597" s="249">
        <v>4063</v>
      </c>
      <c r="D597" s="249" t="s">
        <v>193</v>
      </c>
      <c r="E597" s="33"/>
      <c r="F597" s="223" t="s">
        <v>511</v>
      </c>
      <c r="G597" s="265"/>
      <c r="H597" s="223"/>
      <c r="I597" s="33"/>
      <c r="J597" s="33"/>
    </row>
    <row r="598" spans="2:10" ht="15" x14ac:dyDescent="0.4">
      <c r="B598" s="141" t="s">
        <v>815</v>
      </c>
      <c r="C598" s="249">
        <v>4294</v>
      </c>
      <c r="D598" s="249" t="s">
        <v>193</v>
      </c>
      <c r="E598" s="33"/>
      <c r="F598" s="223" t="s">
        <v>511</v>
      </c>
      <c r="G598" s="265"/>
      <c r="H598" s="223"/>
      <c r="I598" s="33"/>
      <c r="J598" s="33"/>
    </row>
    <row r="599" spans="2:10" ht="15" x14ac:dyDescent="0.4">
      <c r="B599" s="141" t="s">
        <v>807</v>
      </c>
      <c r="C599" s="249">
        <v>3907</v>
      </c>
      <c r="D599" s="249" t="s">
        <v>193</v>
      </c>
      <c r="E599" s="33"/>
      <c r="F599" s="223" t="s">
        <v>511</v>
      </c>
      <c r="G599" s="265"/>
      <c r="H599" s="223"/>
      <c r="I599" s="33"/>
      <c r="J599" s="33"/>
    </row>
    <row r="600" spans="2:10" ht="15" x14ac:dyDescent="0.4">
      <c r="B600" s="141" t="s">
        <v>813</v>
      </c>
      <c r="C600" s="249">
        <v>4062</v>
      </c>
      <c r="D600" s="249" t="s">
        <v>193</v>
      </c>
      <c r="E600" s="33"/>
      <c r="F600" s="223" t="s">
        <v>511</v>
      </c>
      <c r="G600" s="265"/>
      <c r="H600" s="223"/>
      <c r="I600" s="33"/>
      <c r="J600" s="33"/>
    </row>
    <row r="601" spans="2:10" ht="15" x14ac:dyDescent="0.4">
      <c r="B601" s="141" t="s">
        <v>814</v>
      </c>
      <c r="C601" s="249">
        <v>4063</v>
      </c>
      <c r="D601" s="249" t="s">
        <v>193</v>
      </c>
      <c r="E601" s="33"/>
      <c r="F601" s="223" t="s">
        <v>511</v>
      </c>
      <c r="G601" s="265"/>
      <c r="H601" s="223"/>
      <c r="I601" s="33"/>
      <c r="J601" s="33"/>
    </row>
    <row r="602" spans="2:10" ht="15" x14ac:dyDescent="0.4">
      <c r="B602" s="141" t="s">
        <v>808</v>
      </c>
      <c r="C602" s="249">
        <v>4110</v>
      </c>
      <c r="D602" s="249" t="s">
        <v>193</v>
      </c>
      <c r="E602" s="33"/>
      <c r="F602" s="223" t="s">
        <v>511</v>
      </c>
      <c r="G602" s="265"/>
      <c r="H602" s="223"/>
      <c r="I602" s="33"/>
      <c r="J602" s="33"/>
    </row>
    <row r="603" spans="2:10" ht="15" x14ac:dyDescent="0.4">
      <c r="B603" s="141" t="s">
        <v>809</v>
      </c>
      <c r="C603" s="249">
        <v>4111</v>
      </c>
      <c r="D603" s="249" t="s">
        <v>193</v>
      </c>
      <c r="E603" s="33"/>
      <c r="F603" s="223" t="s">
        <v>511</v>
      </c>
      <c r="G603" s="265"/>
      <c r="H603" s="223"/>
      <c r="I603" s="33"/>
      <c r="J603" s="33"/>
    </row>
    <row r="604" spans="2:10" ht="15" x14ac:dyDescent="0.4">
      <c r="B604" s="141" t="s">
        <v>816</v>
      </c>
      <c r="C604" s="249">
        <v>4125</v>
      </c>
      <c r="D604" s="249" t="s">
        <v>193</v>
      </c>
      <c r="E604" s="33"/>
      <c r="F604" s="223" t="s">
        <v>511</v>
      </c>
      <c r="G604" s="265"/>
      <c r="H604" s="223"/>
      <c r="I604" s="33"/>
      <c r="J604" s="33"/>
    </row>
    <row r="605" spans="2:10" ht="15" x14ac:dyDescent="0.4">
      <c r="B605" s="141" t="s">
        <v>817</v>
      </c>
      <c r="C605" s="249">
        <v>4126</v>
      </c>
      <c r="D605" s="249" t="s">
        <v>193</v>
      </c>
      <c r="E605" s="33"/>
      <c r="F605" s="223" t="s">
        <v>511</v>
      </c>
      <c r="G605" s="265"/>
      <c r="H605" s="223"/>
      <c r="I605" s="33"/>
      <c r="J605" s="33"/>
    </row>
    <row r="606" spans="2:10" ht="15" x14ac:dyDescent="0.4">
      <c r="B606" s="141" t="s">
        <v>815</v>
      </c>
      <c r="C606" s="249">
        <v>4294</v>
      </c>
      <c r="D606" s="249" t="s">
        <v>193</v>
      </c>
      <c r="E606" s="33"/>
      <c r="F606" s="223" t="s">
        <v>511</v>
      </c>
      <c r="G606" s="265"/>
      <c r="H606" s="223"/>
      <c r="I606" s="33"/>
      <c r="J606" s="33"/>
    </row>
    <row r="607" spans="2:10" ht="15" x14ac:dyDescent="0.4">
      <c r="B607" s="141" t="s">
        <v>812</v>
      </c>
      <c r="C607" s="249">
        <v>4300</v>
      </c>
      <c r="D607" s="249" t="s">
        <v>193</v>
      </c>
      <c r="E607" s="33"/>
      <c r="F607" s="223" t="s">
        <v>511</v>
      </c>
      <c r="G607" s="265"/>
      <c r="H607" s="223"/>
      <c r="I607" s="33"/>
      <c r="J607" s="33"/>
    </row>
    <row r="608" spans="2:10" ht="15" x14ac:dyDescent="0.4">
      <c r="B608" s="141" t="s">
        <v>818</v>
      </c>
      <c r="C608" s="249">
        <v>5745</v>
      </c>
      <c r="D608" s="249" t="s">
        <v>439</v>
      </c>
      <c r="E608" s="33" t="s">
        <v>508</v>
      </c>
      <c r="F608" s="223" t="s">
        <v>511</v>
      </c>
      <c r="G608" s="265">
        <v>204057159</v>
      </c>
      <c r="H608" s="223" t="s">
        <v>268</v>
      </c>
      <c r="I608" s="33"/>
      <c r="J608" s="33"/>
    </row>
    <row r="609" spans="2:10" ht="15" x14ac:dyDescent="0.4">
      <c r="B609" s="141" t="s">
        <v>819</v>
      </c>
      <c r="C609" s="249">
        <v>5746</v>
      </c>
      <c r="D609" s="249" t="s">
        <v>439</v>
      </c>
      <c r="E609" s="33" t="s">
        <v>512</v>
      </c>
      <c r="F609" s="223" t="s">
        <v>511</v>
      </c>
      <c r="G609" s="265">
        <v>39428022</v>
      </c>
      <c r="H609" s="223" t="s">
        <v>245</v>
      </c>
      <c r="I609" s="33"/>
      <c r="J609" s="33"/>
    </row>
    <row r="610" spans="2:10" ht="15" x14ac:dyDescent="0.4">
      <c r="B610" s="141" t="s">
        <v>820</v>
      </c>
      <c r="C610" s="249">
        <v>3660</v>
      </c>
      <c r="D610" s="249" t="s">
        <v>441</v>
      </c>
      <c r="E610" s="33" t="s">
        <v>526</v>
      </c>
      <c r="F610" s="223" t="s">
        <v>511</v>
      </c>
      <c r="G610" s="265">
        <v>1024.7090000000001</v>
      </c>
      <c r="H610" s="223" t="s">
        <v>245</v>
      </c>
      <c r="I610" s="33"/>
      <c r="J610" s="33"/>
    </row>
    <row r="611" spans="2:10" ht="15" x14ac:dyDescent="0.4">
      <c r="B611" s="141" t="s">
        <v>821</v>
      </c>
      <c r="C611" s="249">
        <v>3661</v>
      </c>
      <c r="D611" s="249" t="s">
        <v>441</v>
      </c>
      <c r="E611" s="33" t="s">
        <v>512</v>
      </c>
      <c r="F611" s="223" t="s">
        <v>511</v>
      </c>
      <c r="G611" s="265">
        <v>912703</v>
      </c>
      <c r="H611" s="223" t="s">
        <v>245</v>
      </c>
      <c r="I611" s="33"/>
      <c r="J611" s="33"/>
    </row>
    <row r="612" spans="2:10" ht="15" x14ac:dyDescent="0.4">
      <c r="B612" s="141" t="s">
        <v>822</v>
      </c>
      <c r="C612" s="249">
        <v>3662</v>
      </c>
      <c r="D612" s="249" t="s">
        <v>441</v>
      </c>
      <c r="E612" s="33" t="s">
        <v>508</v>
      </c>
      <c r="F612" s="223" t="s">
        <v>511</v>
      </c>
      <c r="G612" s="265">
        <v>20480238</v>
      </c>
      <c r="H612" s="223" t="s">
        <v>268</v>
      </c>
      <c r="I612" s="33"/>
      <c r="J612" s="33"/>
    </row>
    <row r="613" spans="2:10" ht="15" x14ac:dyDescent="0.4">
      <c r="B613" s="141" t="s">
        <v>823</v>
      </c>
      <c r="C613" s="249">
        <v>3663</v>
      </c>
      <c r="D613" s="249" t="s">
        <v>441</v>
      </c>
      <c r="E613" s="33" t="s">
        <v>824</v>
      </c>
      <c r="F613" s="223" t="s">
        <v>511</v>
      </c>
      <c r="G613" s="265">
        <v>786804000</v>
      </c>
      <c r="H613" s="223" t="s">
        <v>268</v>
      </c>
      <c r="I613" s="33"/>
      <c r="J613" s="33"/>
    </row>
    <row r="614" spans="2:10" ht="15" x14ac:dyDescent="0.4">
      <c r="B614" s="141" t="s">
        <v>825</v>
      </c>
      <c r="C614" s="249">
        <v>3659</v>
      </c>
      <c r="D614" s="249" t="s">
        <v>441</v>
      </c>
      <c r="E614" s="33" t="s">
        <v>526</v>
      </c>
      <c r="F614" s="223" t="s">
        <v>511</v>
      </c>
      <c r="G614" s="265">
        <v>10414.289000000001</v>
      </c>
      <c r="H614" s="223" t="s">
        <v>245</v>
      </c>
      <c r="I614" s="33"/>
      <c r="J614" s="33"/>
    </row>
    <row r="615" spans="2:10" ht="15" x14ac:dyDescent="0.4">
      <c r="B615" s="141" t="s">
        <v>826</v>
      </c>
      <c r="C615" s="249">
        <v>3660</v>
      </c>
      <c r="D615" s="249" t="s">
        <v>441</v>
      </c>
      <c r="E615" s="33" t="s">
        <v>512</v>
      </c>
      <c r="F615" s="223" t="s">
        <v>511</v>
      </c>
      <c r="G615" s="265">
        <v>699672</v>
      </c>
      <c r="H615" s="223" t="s">
        <v>245</v>
      </c>
      <c r="I615" s="33"/>
      <c r="J615" s="33"/>
    </row>
    <row r="616" spans="2:10" ht="15" x14ac:dyDescent="0.4">
      <c r="B616" s="141" t="s">
        <v>827</v>
      </c>
      <c r="C616" s="249">
        <v>3661</v>
      </c>
      <c r="D616" s="249" t="s">
        <v>441</v>
      </c>
      <c r="E616" s="33" t="s">
        <v>508</v>
      </c>
      <c r="F616" s="223" t="s">
        <v>511</v>
      </c>
      <c r="G616" s="265">
        <v>21400189</v>
      </c>
      <c r="H616" s="223" t="s">
        <v>268</v>
      </c>
      <c r="I616" s="33"/>
      <c r="J616" s="33"/>
    </row>
    <row r="617" spans="2:10" ht="15" x14ac:dyDescent="0.4">
      <c r="B617" s="141" t="s">
        <v>828</v>
      </c>
      <c r="C617" s="249">
        <v>3662</v>
      </c>
      <c r="D617" s="249" t="s">
        <v>441</v>
      </c>
      <c r="E617" s="33" t="s">
        <v>824</v>
      </c>
      <c r="F617" s="223" t="s">
        <v>511</v>
      </c>
      <c r="G617" s="265">
        <v>8335766</v>
      </c>
      <c r="H617" s="223" t="s">
        <v>268</v>
      </c>
      <c r="I617" s="33"/>
      <c r="J617" s="33"/>
    </row>
    <row r="618" spans="2:10" ht="15" x14ac:dyDescent="0.4">
      <c r="B618" s="141" t="s">
        <v>829</v>
      </c>
      <c r="C618" s="249">
        <v>3658</v>
      </c>
      <c r="D618" s="249" t="s">
        <v>441</v>
      </c>
      <c r="E618" s="33" t="s">
        <v>526</v>
      </c>
      <c r="F618" s="223" t="s">
        <v>511</v>
      </c>
      <c r="G618" s="265">
        <v>3401.4380000000001</v>
      </c>
      <c r="H618" s="223" t="s">
        <v>245</v>
      </c>
      <c r="I618" s="33"/>
      <c r="J618" s="33"/>
    </row>
    <row r="619" spans="2:10" ht="15" x14ac:dyDescent="0.4">
      <c r="B619" s="141" t="s">
        <v>830</v>
      </c>
      <c r="C619" s="249">
        <v>3659</v>
      </c>
      <c r="D619" s="249" t="s">
        <v>441</v>
      </c>
      <c r="E619" s="33" t="s">
        <v>512</v>
      </c>
      <c r="F619" s="223" t="s">
        <v>511</v>
      </c>
      <c r="G619" s="265">
        <v>1390.797</v>
      </c>
      <c r="H619" s="223" t="s">
        <v>245</v>
      </c>
      <c r="I619" s="33"/>
      <c r="J619" s="33"/>
    </row>
    <row r="620" spans="2:10" ht="15" x14ac:dyDescent="0.4">
      <c r="B620" s="141" t="s">
        <v>831</v>
      </c>
      <c r="C620" s="249">
        <v>3660</v>
      </c>
      <c r="D620" s="249" t="s">
        <v>441</v>
      </c>
      <c r="E620" s="33" t="s">
        <v>508</v>
      </c>
      <c r="F620" s="223" t="s">
        <v>511</v>
      </c>
      <c r="G620" s="265">
        <v>4041780</v>
      </c>
      <c r="H620" s="223" t="s">
        <v>268</v>
      </c>
      <c r="I620" s="33"/>
      <c r="J620" s="33"/>
    </row>
    <row r="621" spans="2:10" ht="15" x14ac:dyDescent="0.4">
      <c r="B621" s="141" t="s">
        <v>832</v>
      </c>
      <c r="C621" s="249">
        <v>3661</v>
      </c>
      <c r="D621" s="249" t="s">
        <v>441</v>
      </c>
      <c r="E621" s="33" t="s">
        <v>824</v>
      </c>
      <c r="F621" s="223" t="s">
        <v>511</v>
      </c>
      <c r="G621" s="265">
        <v>6959071</v>
      </c>
      <c r="H621" s="223" t="s">
        <v>268</v>
      </c>
      <c r="I621" s="33"/>
      <c r="J621" s="33"/>
    </row>
    <row r="622" spans="2:10" ht="15" x14ac:dyDescent="0.4">
      <c r="B622" s="141" t="s">
        <v>833</v>
      </c>
      <c r="C622" s="249">
        <v>3661</v>
      </c>
      <c r="D622" s="249" t="s">
        <v>441</v>
      </c>
      <c r="E622" s="33" t="s">
        <v>526</v>
      </c>
      <c r="F622" s="223" t="s">
        <v>511</v>
      </c>
      <c r="G622" s="265">
        <v>13329.822</v>
      </c>
      <c r="H622" s="223" t="s">
        <v>245</v>
      </c>
      <c r="I622" s="33"/>
      <c r="J622" s="33"/>
    </row>
    <row r="623" spans="2:10" ht="15" x14ac:dyDescent="0.4">
      <c r="B623" s="141" t="s">
        <v>834</v>
      </c>
      <c r="C623" s="249">
        <v>3662</v>
      </c>
      <c r="D623" s="249" t="s">
        <v>441</v>
      </c>
      <c r="E623" s="33" t="s">
        <v>512</v>
      </c>
      <c r="F623" s="223" t="s">
        <v>511</v>
      </c>
      <c r="G623" s="265">
        <v>1616.17</v>
      </c>
      <c r="H623" s="223" t="s">
        <v>245</v>
      </c>
      <c r="I623" s="33"/>
      <c r="J623" s="33"/>
    </row>
    <row r="624" spans="2:10" ht="15" x14ac:dyDescent="0.4">
      <c r="B624" s="141" t="s">
        <v>835</v>
      </c>
      <c r="C624" s="249">
        <v>3663</v>
      </c>
      <c r="D624" s="249" t="s">
        <v>441</v>
      </c>
      <c r="E624" s="33" t="s">
        <v>508</v>
      </c>
      <c r="F624" s="223" t="s">
        <v>511</v>
      </c>
      <c r="G624" s="265">
        <v>24905290</v>
      </c>
      <c r="H624" s="223" t="s">
        <v>268</v>
      </c>
      <c r="I624" s="33"/>
      <c r="J624" s="33"/>
    </row>
    <row r="625" spans="2:10" ht="15" x14ac:dyDescent="0.4">
      <c r="B625" s="141" t="s">
        <v>836</v>
      </c>
      <c r="C625" s="249">
        <v>3664</v>
      </c>
      <c r="D625" s="249" t="s">
        <v>441</v>
      </c>
      <c r="E625" s="33" t="s">
        <v>824</v>
      </c>
      <c r="F625" s="223" t="s">
        <v>511</v>
      </c>
      <c r="G625" s="265">
        <v>17430415</v>
      </c>
      <c r="H625" s="223" t="s">
        <v>268</v>
      </c>
      <c r="I625" s="33"/>
      <c r="J625" s="33"/>
    </row>
    <row r="626" spans="2:10" ht="15" x14ac:dyDescent="0.4">
      <c r="B626" s="141" t="s">
        <v>837</v>
      </c>
      <c r="C626" s="249">
        <v>5966</v>
      </c>
      <c r="D626" s="249" t="s">
        <v>441</v>
      </c>
      <c r="E626" s="33" t="s">
        <v>512</v>
      </c>
      <c r="F626" s="223" t="s">
        <v>511</v>
      </c>
      <c r="G626" s="265">
        <v>851472</v>
      </c>
      <c r="H626" s="223" t="s">
        <v>245</v>
      </c>
      <c r="I626" s="33"/>
      <c r="J626" s="33"/>
    </row>
    <row r="627" spans="2:10" ht="15" x14ac:dyDescent="0.4">
      <c r="B627" s="141" t="s">
        <v>838</v>
      </c>
      <c r="C627" s="249">
        <v>5967</v>
      </c>
      <c r="D627" s="249" t="s">
        <v>441</v>
      </c>
      <c r="E627" s="33" t="s">
        <v>508</v>
      </c>
      <c r="F627" s="223" t="s">
        <v>511</v>
      </c>
      <c r="G627" s="265">
        <v>77117968</v>
      </c>
      <c r="H627" s="223" t="s">
        <v>268</v>
      </c>
      <c r="I627" s="33"/>
      <c r="J627" s="33"/>
    </row>
    <row r="628" spans="2:10" ht="15" x14ac:dyDescent="0.4">
      <c r="B628" s="141" t="s">
        <v>839</v>
      </c>
      <c r="C628" s="249">
        <v>2741</v>
      </c>
      <c r="D628" s="249" t="s">
        <v>441</v>
      </c>
      <c r="E628" s="33" t="s">
        <v>526</v>
      </c>
      <c r="F628" s="223" t="s">
        <v>511</v>
      </c>
      <c r="G628" s="265"/>
      <c r="H628" s="223"/>
      <c r="I628" s="33"/>
      <c r="J628" s="33"/>
    </row>
    <row r="629" spans="2:10" ht="15" x14ac:dyDescent="0.4">
      <c r="B629" s="141" t="s">
        <v>720</v>
      </c>
      <c r="C629" s="249">
        <v>1622</v>
      </c>
      <c r="D629" s="249" t="s">
        <v>459</v>
      </c>
      <c r="E629" s="33" t="s">
        <v>840</v>
      </c>
      <c r="F629" s="223" t="s">
        <v>511</v>
      </c>
      <c r="G629" s="265"/>
      <c r="H629" s="223"/>
      <c r="I629" s="33"/>
      <c r="J629" s="33"/>
    </row>
    <row r="630" spans="2:10" ht="15" x14ac:dyDescent="0.4">
      <c r="B630" s="141" t="s">
        <v>721</v>
      </c>
      <c r="C630" s="249">
        <v>1563</v>
      </c>
      <c r="D630" s="249" t="s">
        <v>459</v>
      </c>
      <c r="E630" s="33" t="s">
        <v>840</v>
      </c>
      <c r="F630" s="223" t="s">
        <v>511</v>
      </c>
      <c r="G630" s="265"/>
      <c r="H630" s="223"/>
      <c r="I630" s="33"/>
      <c r="J630" s="33"/>
    </row>
    <row r="631" spans="2:10" ht="15" x14ac:dyDescent="0.4">
      <c r="B631" s="141" t="s">
        <v>727</v>
      </c>
      <c r="C631" s="249">
        <v>1439</v>
      </c>
      <c r="D631" s="249" t="s">
        <v>459</v>
      </c>
      <c r="E631" s="33" t="s">
        <v>840</v>
      </c>
      <c r="F631" s="223" t="s">
        <v>511</v>
      </c>
      <c r="G631" s="265"/>
      <c r="H631" s="223"/>
      <c r="I631" s="33"/>
      <c r="J631" s="33"/>
    </row>
    <row r="632" spans="2:10" ht="15" x14ac:dyDescent="0.4">
      <c r="B632" s="141" t="s">
        <v>728</v>
      </c>
      <c r="C632" s="249">
        <v>2031</v>
      </c>
      <c r="D632" s="249" t="s">
        <v>459</v>
      </c>
      <c r="E632" s="33" t="s">
        <v>840</v>
      </c>
      <c r="F632" s="223" t="s">
        <v>511</v>
      </c>
      <c r="G632" s="265"/>
      <c r="H632" s="223"/>
      <c r="I632" s="33"/>
      <c r="J632" s="33"/>
    </row>
    <row r="633" spans="2:10" ht="15" x14ac:dyDescent="0.4">
      <c r="B633" s="141" t="s">
        <v>841</v>
      </c>
      <c r="C633" s="249">
        <v>2673</v>
      </c>
      <c r="D633" s="249" t="s">
        <v>457</v>
      </c>
      <c r="E633" s="33" t="s">
        <v>508</v>
      </c>
      <c r="F633" s="223" t="s">
        <v>511</v>
      </c>
      <c r="G633" s="265">
        <v>57147696</v>
      </c>
      <c r="H633" s="223" t="s">
        <v>268</v>
      </c>
      <c r="I633" s="33"/>
      <c r="J633" s="33"/>
    </row>
    <row r="634" spans="2:10" ht="15" x14ac:dyDescent="0.4">
      <c r="B634" s="141" t="s">
        <v>841</v>
      </c>
      <c r="C634" s="249">
        <v>2673</v>
      </c>
      <c r="D634" s="249" t="s">
        <v>457</v>
      </c>
      <c r="E634" s="33" t="s">
        <v>512</v>
      </c>
      <c r="F634" s="223" t="s">
        <v>511</v>
      </c>
      <c r="G634" s="265">
        <v>735275</v>
      </c>
      <c r="H634" s="223" t="s">
        <v>245</v>
      </c>
      <c r="I634" s="33"/>
      <c r="J634" s="33"/>
    </row>
    <row r="635" spans="2:10" ht="15" x14ac:dyDescent="0.4">
      <c r="B635" s="141" t="s">
        <v>842</v>
      </c>
      <c r="C635" s="249">
        <v>4271</v>
      </c>
      <c r="D635" s="249" t="s">
        <v>457</v>
      </c>
      <c r="E635" s="33" t="s">
        <v>526</v>
      </c>
      <c r="F635" s="223" t="s">
        <v>511</v>
      </c>
      <c r="G635" s="265">
        <v>564359</v>
      </c>
      <c r="H635" s="223" t="s">
        <v>245</v>
      </c>
      <c r="I635" s="33"/>
      <c r="J635" s="33"/>
    </row>
    <row r="636" spans="2:10" ht="15" x14ac:dyDescent="0.4">
      <c r="B636" s="141" t="s">
        <v>842</v>
      </c>
      <c r="C636" s="249">
        <v>4271</v>
      </c>
      <c r="D636" s="249" t="s">
        <v>457</v>
      </c>
      <c r="E636" s="33" t="s">
        <v>824</v>
      </c>
      <c r="F636" s="223" t="s">
        <v>511</v>
      </c>
      <c r="G636" s="265">
        <v>5756000</v>
      </c>
      <c r="H636" s="223" t="s">
        <v>268</v>
      </c>
      <c r="I636" s="33"/>
      <c r="J636" s="33"/>
    </row>
    <row r="637" spans="2:10" ht="15" x14ac:dyDescent="0.4">
      <c r="B637" s="141" t="s">
        <v>843</v>
      </c>
      <c r="C637" s="249">
        <v>4689</v>
      </c>
      <c r="D637" s="249" t="s">
        <v>448</v>
      </c>
      <c r="E637" s="33" t="s">
        <v>508</v>
      </c>
      <c r="F637" s="223" t="s">
        <v>511</v>
      </c>
      <c r="G637" s="265">
        <v>48764640</v>
      </c>
      <c r="H637" s="223" t="s">
        <v>268</v>
      </c>
      <c r="I637" s="33"/>
      <c r="J637" s="33"/>
    </row>
    <row r="638" spans="2:10" ht="15" x14ac:dyDescent="0.4">
      <c r="B638" s="141" t="s">
        <v>844</v>
      </c>
      <c r="C638" s="249">
        <v>4884</v>
      </c>
      <c r="D638" s="249" t="s">
        <v>456</v>
      </c>
      <c r="E638" s="33" t="s">
        <v>508</v>
      </c>
      <c r="F638" s="223" t="s">
        <v>511</v>
      </c>
      <c r="G638" s="265">
        <v>1867560</v>
      </c>
      <c r="H638" s="223" t="s">
        <v>268</v>
      </c>
      <c r="I638" s="33"/>
      <c r="J638" s="33"/>
    </row>
    <row r="639" spans="2:10" ht="15" x14ac:dyDescent="0.4">
      <c r="B639" s="141" t="s">
        <v>845</v>
      </c>
      <c r="C639" s="249">
        <v>4779</v>
      </c>
      <c r="D639" s="249" t="s">
        <v>456</v>
      </c>
      <c r="E639" s="33" t="s">
        <v>508</v>
      </c>
      <c r="F639" s="223" t="s">
        <v>511</v>
      </c>
      <c r="G639" s="265">
        <v>45071060</v>
      </c>
      <c r="H639" s="223" t="s">
        <v>268</v>
      </c>
      <c r="I639" s="33"/>
      <c r="J639" s="33"/>
    </row>
    <row r="640" spans="2:10" ht="15" x14ac:dyDescent="0.4">
      <c r="B640" s="141" t="s">
        <v>846</v>
      </c>
      <c r="C640" s="249">
        <v>4883</v>
      </c>
      <c r="D640" s="249" t="s">
        <v>456</v>
      </c>
      <c r="E640" s="33" t="s">
        <v>508</v>
      </c>
      <c r="F640" s="223" t="s">
        <v>509</v>
      </c>
      <c r="G640" s="265">
        <v>0</v>
      </c>
      <c r="H640" s="223" t="s">
        <v>268</v>
      </c>
      <c r="I640" s="33"/>
      <c r="J640" s="33"/>
    </row>
    <row r="641" spans="2:10" ht="15" x14ac:dyDescent="0.4">
      <c r="B641" s="141" t="s">
        <v>847</v>
      </c>
      <c r="C641" s="249">
        <v>4748</v>
      </c>
      <c r="D641" s="249" t="s">
        <v>451</v>
      </c>
      <c r="E641" s="33" t="s">
        <v>508</v>
      </c>
      <c r="F641" s="223" t="s">
        <v>511</v>
      </c>
      <c r="G641" s="265">
        <v>47020046</v>
      </c>
      <c r="H641" s="223" t="s">
        <v>268</v>
      </c>
      <c r="I641" s="33"/>
      <c r="J641" s="33"/>
    </row>
    <row r="642" spans="2:10" ht="15" x14ac:dyDescent="0.4">
      <c r="B642" s="141" t="s">
        <v>848</v>
      </c>
      <c r="C642" s="249">
        <v>4212</v>
      </c>
      <c r="D642" s="249" t="s">
        <v>444</v>
      </c>
      <c r="E642" s="33" t="s">
        <v>508</v>
      </c>
      <c r="F642" s="223" t="s">
        <v>511</v>
      </c>
      <c r="G642" s="265">
        <v>214915060</v>
      </c>
      <c r="H642" s="223" t="s">
        <v>268</v>
      </c>
      <c r="I642" s="33"/>
      <c r="J642" s="33"/>
    </row>
    <row r="643" spans="2:10" ht="15" x14ac:dyDescent="0.4">
      <c r="B643" s="141" t="s">
        <v>848</v>
      </c>
      <c r="C643" s="249">
        <v>4212</v>
      </c>
      <c r="D643" s="249" t="s">
        <v>444</v>
      </c>
      <c r="E643" s="33" t="s">
        <v>512</v>
      </c>
      <c r="F643" s="223" t="s">
        <v>511</v>
      </c>
      <c r="G643" s="265">
        <v>10870</v>
      </c>
      <c r="H643" s="223" t="s">
        <v>245</v>
      </c>
      <c r="I643" s="33"/>
      <c r="J643" s="33"/>
    </row>
    <row r="644" spans="2:10" ht="15" x14ac:dyDescent="0.4">
      <c r="B644" s="141" t="s">
        <v>849</v>
      </c>
      <c r="C644" s="249">
        <v>518</v>
      </c>
      <c r="D644" s="249" t="s">
        <v>455</v>
      </c>
      <c r="E644" s="33" t="s">
        <v>526</v>
      </c>
      <c r="F644" s="223" t="s">
        <v>511</v>
      </c>
      <c r="G644" s="265">
        <v>34000</v>
      </c>
      <c r="H644" s="223" t="s">
        <v>245</v>
      </c>
      <c r="I644" s="33"/>
      <c r="J644" s="33"/>
    </row>
    <row r="645" spans="2:10" ht="15" x14ac:dyDescent="0.4">
      <c r="B645" s="141" t="s">
        <v>849</v>
      </c>
      <c r="C645" s="249">
        <v>518</v>
      </c>
      <c r="D645" s="249" t="s">
        <v>455</v>
      </c>
      <c r="E645" s="33" t="s">
        <v>725</v>
      </c>
      <c r="F645" s="223" t="s">
        <v>511</v>
      </c>
      <c r="G645" s="265">
        <v>3000000</v>
      </c>
      <c r="H645" s="223" t="s">
        <v>268</v>
      </c>
      <c r="I645" s="33"/>
      <c r="J645" s="33"/>
    </row>
    <row r="646" spans="2:10" ht="15" x14ac:dyDescent="0.4">
      <c r="B646" s="141" t="s">
        <v>849</v>
      </c>
      <c r="C646" s="249">
        <v>518</v>
      </c>
      <c r="D646" s="249" t="s">
        <v>455</v>
      </c>
      <c r="E646" s="33" t="s">
        <v>824</v>
      </c>
      <c r="F646" s="223" t="s">
        <v>511</v>
      </c>
      <c r="G646" s="265">
        <v>3000000</v>
      </c>
      <c r="H646" s="223" t="s">
        <v>268</v>
      </c>
      <c r="I646" s="33"/>
      <c r="J646" s="33"/>
    </row>
    <row r="647" spans="2:10" ht="15" x14ac:dyDescent="0.4">
      <c r="B647" s="141" t="s">
        <v>849</v>
      </c>
      <c r="C647" s="249">
        <v>518</v>
      </c>
      <c r="D647" s="249" t="s">
        <v>455</v>
      </c>
      <c r="E647" s="33" t="s">
        <v>512</v>
      </c>
      <c r="F647" s="223" t="s">
        <v>511</v>
      </c>
      <c r="G647" s="265">
        <v>2000</v>
      </c>
      <c r="H647" s="223" t="s">
        <v>245</v>
      </c>
      <c r="I647" s="33"/>
      <c r="J647" s="33"/>
    </row>
    <row r="648" spans="2:10" ht="15" x14ac:dyDescent="0.4">
      <c r="B648" s="141" t="s">
        <v>850</v>
      </c>
      <c r="C648" s="249">
        <v>5480</v>
      </c>
      <c r="D648" s="249" t="s">
        <v>443</v>
      </c>
      <c r="E648" s="33" t="s">
        <v>508</v>
      </c>
      <c r="F648" s="223" t="s">
        <v>511</v>
      </c>
      <c r="G648" s="265"/>
      <c r="H648" s="223"/>
      <c r="I648" s="33"/>
      <c r="J648" s="33"/>
    </row>
    <row r="649" spans="2:10" ht="15" x14ac:dyDescent="0.4">
      <c r="B649" s="141" t="s">
        <v>851</v>
      </c>
      <c r="C649" s="249">
        <v>5506</v>
      </c>
      <c r="D649" s="249" t="s">
        <v>443</v>
      </c>
      <c r="E649" s="33" t="s">
        <v>508</v>
      </c>
      <c r="F649" s="223" t="s">
        <v>511</v>
      </c>
      <c r="G649" s="265">
        <v>91402413</v>
      </c>
      <c r="H649" s="223" t="s">
        <v>268</v>
      </c>
      <c r="I649" s="33"/>
      <c r="J649" s="33"/>
    </row>
    <row r="650" spans="2:10" ht="15" x14ac:dyDescent="0.4">
      <c r="B650" s="141" t="s">
        <v>851</v>
      </c>
      <c r="C650" s="249">
        <v>5506</v>
      </c>
      <c r="D650" s="249" t="s">
        <v>443</v>
      </c>
      <c r="E650" s="33" t="s">
        <v>512</v>
      </c>
      <c r="F650" s="223" t="s">
        <v>511</v>
      </c>
      <c r="G650" s="265">
        <v>2134.0940000000001</v>
      </c>
      <c r="H650" s="223" t="s">
        <v>245</v>
      </c>
      <c r="I650" s="33"/>
      <c r="J650" s="33"/>
    </row>
    <row r="651" spans="2:10" ht="15" x14ac:dyDescent="0.4">
      <c r="B651" s="141" t="s">
        <v>852</v>
      </c>
      <c r="C651" s="249">
        <v>4037</v>
      </c>
      <c r="D651" s="249" t="s">
        <v>443</v>
      </c>
      <c r="E651" s="33" t="s">
        <v>508</v>
      </c>
      <c r="F651" s="223" t="s">
        <v>511</v>
      </c>
      <c r="G651" s="265">
        <v>53225377</v>
      </c>
      <c r="H651" s="223" t="s">
        <v>268</v>
      </c>
      <c r="I651" s="33"/>
      <c r="J651" s="33"/>
    </row>
    <row r="652" spans="2:10" ht="15" x14ac:dyDescent="0.4">
      <c r="B652" s="141" t="s">
        <v>852</v>
      </c>
      <c r="C652" s="249">
        <v>4037</v>
      </c>
      <c r="D652" s="249" t="s">
        <v>443</v>
      </c>
      <c r="E652" s="33" t="s">
        <v>512</v>
      </c>
      <c r="F652" s="223" t="s">
        <v>511</v>
      </c>
      <c r="G652" s="265">
        <v>799.87699999999995</v>
      </c>
      <c r="H652" s="223" t="s">
        <v>245</v>
      </c>
      <c r="I652" s="33"/>
      <c r="J652" s="33"/>
    </row>
    <row r="653" spans="2:10" ht="15" x14ac:dyDescent="0.4">
      <c r="B653" s="141" t="s">
        <v>853</v>
      </c>
      <c r="C653" s="249">
        <v>5835</v>
      </c>
      <c r="D653" s="249" t="s">
        <v>443</v>
      </c>
      <c r="E653" s="33" t="s">
        <v>508</v>
      </c>
      <c r="F653" s="223" t="s">
        <v>511</v>
      </c>
      <c r="G653" s="265"/>
      <c r="H653" s="223"/>
      <c r="I653" s="33"/>
      <c r="J653" s="33"/>
    </row>
    <row r="654" spans="2:10" ht="15" x14ac:dyDescent="0.4">
      <c r="B654" s="141" t="s">
        <v>854</v>
      </c>
      <c r="C654" s="249">
        <v>3333</v>
      </c>
      <c r="D654" s="249" t="s">
        <v>432</v>
      </c>
      <c r="E654" s="33" t="s">
        <v>508</v>
      </c>
      <c r="F654" s="223" t="s">
        <v>511</v>
      </c>
      <c r="G654" s="265">
        <v>1397046413</v>
      </c>
      <c r="H654" s="223" t="s">
        <v>268</v>
      </c>
      <c r="I654" s="33"/>
      <c r="J654" s="33"/>
    </row>
    <row r="655" spans="2:10" ht="15" x14ac:dyDescent="0.4">
      <c r="B655" s="141" t="s">
        <v>854</v>
      </c>
      <c r="C655" s="249">
        <v>3333</v>
      </c>
      <c r="D655" s="249" t="s">
        <v>432</v>
      </c>
      <c r="E655" s="33" t="s">
        <v>512</v>
      </c>
      <c r="F655" s="223" t="s">
        <v>511</v>
      </c>
      <c r="G655" s="265">
        <v>50736.66</v>
      </c>
      <c r="H655" s="223" t="s">
        <v>245</v>
      </c>
      <c r="I655" s="33"/>
      <c r="J655" s="33"/>
    </row>
    <row r="656" spans="2:10" ht="15" x14ac:dyDescent="0.4">
      <c r="B656" s="141" t="s">
        <v>855</v>
      </c>
      <c r="C656" s="249">
        <v>5965</v>
      </c>
      <c r="D656" s="249" t="s">
        <v>432</v>
      </c>
      <c r="E656" s="33" t="s">
        <v>508</v>
      </c>
      <c r="F656" s="223" t="s">
        <v>511</v>
      </c>
      <c r="G656" s="265">
        <v>251444075</v>
      </c>
      <c r="H656" s="223" t="s">
        <v>268</v>
      </c>
      <c r="I656" s="33"/>
      <c r="J656" s="33"/>
    </row>
    <row r="657" spans="2:10" ht="15" x14ac:dyDescent="0.4">
      <c r="B657" s="141" t="s">
        <v>855</v>
      </c>
      <c r="C657" s="249">
        <v>5965</v>
      </c>
      <c r="D657" s="249" t="s">
        <v>432</v>
      </c>
      <c r="E657" s="33" t="s">
        <v>512</v>
      </c>
      <c r="F657" s="223" t="s">
        <v>511</v>
      </c>
      <c r="G657" s="265">
        <v>756425</v>
      </c>
      <c r="H657" s="223" t="s">
        <v>245</v>
      </c>
      <c r="I657" s="33"/>
      <c r="J657" s="33"/>
    </row>
    <row r="658" spans="2:10" ht="15" x14ac:dyDescent="0.4">
      <c r="B658" s="141" t="s">
        <v>856</v>
      </c>
      <c r="C658" s="249">
        <v>5640</v>
      </c>
      <c r="D658" s="249" t="s">
        <v>453</v>
      </c>
      <c r="E658" s="33" t="s">
        <v>508</v>
      </c>
      <c r="F658" s="223" t="s">
        <v>511</v>
      </c>
      <c r="G658" s="265">
        <v>57200000</v>
      </c>
      <c r="H658" s="223" t="s">
        <v>268</v>
      </c>
      <c r="I658" s="33"/>
      <c r="J658" s="33"/>
    </row>
    <row r="659" spans="2:10" ht="15" x14ac:dyDescent="0.4">
      <c r="B659" s="141" t="s">
        <v>856</v>
      </c>
      <c r="C659" s="249">
        <v>5640</v>
      </c>
      <c r="D659" s="249" t="s">
        <v>453</v>
      </c>
      <c r="E659" s="33" t="s">
        <v>512</v>
      </c>
      <c r="F659" s="223" t="s">
        <v>511</v>
      </c>
      <c r="G659" s="265">
        <v>800</v>
      </c>
      <c r="H659" s="223" t="s">
        <v>245</v>
      </c>
      <c r="I659" s="33"/>
      <c r="J659" s="33"/>
    </row>
    <row r="660" spans="2:10" ht="15" x14ac:dyDescent="0.4">
      <c r="B660" s="141" t="s">
        <v>857</v>
      </c>
      <c r="C660" s="249">
        <v>5400</v>
      </c>
      <c r="D660" s="249" t="s">
        <v>446</v>
      </c>
      <c r="E660" s="33" t="s">
        <v>858</v>
      </c>
      <c r="F660" s="223" t="s">
        <v>511</v>
      </c>
      <c r="G660" s="265">
        <v>178191</v>
      </c>
      <c r="H660" s="223" t="s">
        <v>245</v>
      </c>
      <c r="I660" s="33"/>
      <c r="J660" s="33"/>
    </row>
    <row r="661" spans="2:10" ht="15" x14ac:dyDescent="0.4">
      <c r="B661" s="141" t="s">
        <v>857</v>
      </c>
      <c r="C661" s="249">
        <v>5400</v>
      </c>
      <c r="D661" s="249" t="s">
        <v>446</v>
      </c>
      <c r="E661" s="33" t="s">
        <v>508</v>
      </c>
      <c r="F661" s="223" t="s">
        <v>511</v>
      </c>
      <c r="G661" s="265">
        <v>0</v>
      </c>
      <c r="H661" s="223" t="s">
        <v>268</v>
      </c>
      <c r="I661" s="33"/>
      <c r="J661" s="33"/>
    </row>
    <row r="662" spans="2:10" ht="15" x14ac:dyDescent="0.4">
      <c r="B662" s="141" t="s">
        <v>859</v>
      </c>
      <c r="C662" s="249">
        <v>5401</v>
      </c>
      <c r="D662" s="249" t="s">
        <v>446</v>
      </c>
      <c r="E662" s="33" t="s">
        <v>508</v>
      </c>
      <c r="F662" s="223" t="s">
        <v>511</v>
      </c>
      <c r="G662" s="265">
        <v>89118000000</v>
      </c>
      <c r="H662" s="223" t="s">
        <v>268</v>
      </c>
      <c r="I662" s="33"/>
      <c r="J662" s="33"/>
    </row>
    <row r="663" spans="2:10" ht="15" x14ac:dyDescent="0.4">
      <c r="B663" s="141" t="s">
        <v>859</v>
      </c>
      <c r="C663" s="249">
        <v>5401</v>
      </c>
      <c r="D663" s="249" t="s">
        <v>446</v>
      </c>
      <c r="E663" s="33" t="s">
        <v>512</v>
      </c>
      <c r="F663" s="223" t="s">
        <v>511</v>
      </c>
      <c r="G663" s="265">
        <v>800311</v>
      </c>
      <c r="H663" s="223" t="s">
        <v>245</v>
      </c>
      <c r="I663" s="33"/>
      <c r="J663" s="33"/>
    </row>
    <row r="664" spans="2:10" ht="15" x14ac:dyDescent="0.4">
      <c r="B664" s="141" t="s">
        <v>860</v>
      </c>
      <c r="C664" s="249">
        <v>5450</v>
      </c>
      <c r="D664" s="249" t="s">
        <v>446</v>
      </c>
      <c r="E664" s="33" t="s">
        <v>508</v>
      </c>
      <c r="F664" s="223" t="s">
        <v>511</v>
      </c>
      <c r="G664" s="265">
        <v>12135000000</v>
      </c>
      <c r="H664" s="223" t="s">
        <v>268</v>
      </c>
      <c r="I664" s="33"/>
      <c r="J664" s="33"/>
    </row>
    <row r="665" spans="2:10" ht="15" x14ac:dyDescent="0.4">
      <c r="B665" s="141" t="s">
        <v>860</v>
      </c>
      <c r="C665" s="249">
        <v>5450</v>
      </c>
      <c r="D665" s="249" t="s">
        <v>446</v>
      </c>
      <c r="E665" s="33" t="s">
        <v>512</v>
      </c>
      <c r="F665" s="223" t="s">
        <v>511</v>
      </c>
      <c r="G665" s="265">
        <v>466298</v>
      </c>
      <c r="H665" s="223" t="s">
        <v>245</v>
      </c>
      <c r="I665" s="33"/>
      <c r="J665" s="33"/>
    </row>
    <row r="666" spans="2:10" ht="15" x14ac:dyDescent="0.4">
      <c r="B666" s="141" t="s">
        <v>861</v>
      </c>
      <c r="C666" s="249">
        <v>5449</v>
      </c>
      <c r="D666" s="249" t="s">
        <v>446</v>
      </c>
      <c r="E666" s="33" t="s">
        <v>508</v>
      </c>
      <c r="F666" s="223" t="s">
        <v>511</v>
      </c>
      <c r="G666" s="265">
        <v>0</v>
      </c>
      <c r="H666" s="223" t="s">
        <v>268</v>
      </c>
      <c r="I666" s="33"/>
      <c r="J666" s="33"/>
    </row>
    <row r="667" spans="2:10" ht="15" x14ac:dyDescent="0.4">
      <c r="B667" s="141" t="s">
        <v>861</v>
      </c>
      <c r="C667" s="249">
        <v>5449</v>
      </c>
      <c r="D667" s="249" t="s">
        <v>446</v>
      </c>
      <c r="E667" s="33" t="s">
        <v>512</v>
      </c>
      <c r="F667" s="223" t="s">
        <v>511</v>
      </c>
      <c r="G667" s="265">
        <v>0</v>
      </c>
      <c r="H667" s="223" t="s">
        <v>245</v>
      </c>
      <c r="I667" s="33"/>
      <c r="J667" s="33"/>
    </row>
    <row r="668" spans="2:10" ht="15" x14ac:dyDescent="0.4">
      <c r="B668" s="141" t="s">
        <v>862</v>
      </c>
      <c r="C668" s="249">
        <v>310</v>
      </c>
      <c r="D668" s="249" t="s">
        <v>203</v>
      </c>
      <c r="E668" s="33" t="s">
        <v>858</v>
      </c>
      <c r="F668" s="223" t="s">
        <v>511</v>
      </c>
      <c r="G668" s="265">
        <v>54761</v>
      </c>
      <c r="H668" s="223" t="s">
        <v>245</v>
      </c>
      <c r="I668" s="33"/>
      <c r="J668" s="33"/>
    </row>
    <row r="669" spans="2:10" ht="15" x14ac:dyDescent="0.4">
      <c r="B669" s="141" t="s">
        <v>862</v>
      </c>
      <c r="C669" s="249">
        <v>310</v>
      </c>
      <c r="D669" s="249" t="s">
        <v>203</v>
      </c>
      <c r="E669" s="33" t="s">
        <v>508</v>
      </c>
      <c r="F669" s="223" t="s">
        <v>511</v>
      </c>
      <c r="G669" s="265">
        <v>31714722</v>
      </c>
      <c r="H669" s="223" t="s">
        <v>268</v>
      </c>
      <c r="I669" s="33"/>
      <c r="J669" s="33"/>
    </row>
    <row r="670" spans="2:10" ht="15" x14ac:dyDescent="0.4">
      <c r="B670" s="141" t="s">
        <v>863</v>
      </c>
      <c r="C670" s="249">
        <v>5139</v>
      </c>
      <c r="D670" s="249" t="s">
        <v>435</v>
      </c>
      <c r="E670" s="33" t="s">
        <v>508</v>
      </c>
      <c r="F670" s="223" t="s">
        <v>511</v>
      </c>
      <c r="G670" s="265">
        <v>706562959</v>
      </c>
      <c r="H670" s="223" t="s">
        <v>268</v>
      </c>
      <c r="I670" s="33"/>
      <c r="J670" s="33"/>
    </row>
    <row r="671" spans="2:10" ht="15" x14ac:dyDescent="0.4">
      <c r="B671" s="141" t="s">
        <v>863</v>
      </c>
      <c r="C671" s="249">
        <v>5139</v>
      </c>
      <c r="D671" s="249" t="s">
        <v>435</v>
      </c>
      <c r="E671" s="33" t="s">
        <v>824</v>
      </c>
      <c r="F671" s="223" t="s">
        <v>511</v>
      </c>
      <c r="G671" s="265">
        <v>5460886</v>
      </c>
      <c r="H671" s="223" t="s">
        <v>268</v>
      </c>
      <c r="I671" s="33"/>
      <c r="J671" s="33"/>
    </row>
    <row r="672" spans="2:10" ht="15" x14ac:dyDescent="0.4">
      <c r="B672" s="141" t="s">
        <v>863</v>
      </c>
      <c r="C672" s="249">
        <v>5139</v>
      </c>
      <c r="D672" s="249" t="s">
        <v>435</v>
      </c>
      <c r="E672" s="33" t="s">
        <v>526</v>
      </c>
      <c r="F672" s="223" t="s">
        <v>511</v>
      </c>
      <c r="G672" s="265">
        <v>13750.931</v>
      </c>
      <c r="H672" s="223" t="s">
        <v>245</v>
      </c>
      <c r="I672" s="33"/>
      <c r="J672" s="33"/>
    </row>
    <row r="673" spans="2:10" ht="15" x14ac:dyDescent="0.4">
      <c r="B673" s="141" t="s">
        <v>863</v>
      </c>
      <c r="C673" s="249">
        <v>5139</v>
      </c>
      <c r="D673" s="249" t="s">
        <v>435</v>
      </c>
      <c r="E673" s="33" t="s">
        <v>512</v>
      </c>
      <c r="F673" s="223" t="s">
        <v>511</v>
      </c>
      <c r="G673" s="265">
        <v>66083.892999999996</v>
      </c>
      <c r="H673" s="223" t="s">
        <v>245</v>
      </c>
      <c r="I673" s="33"/>
      <c r="J673" s="33"/>
    </row>
    <row r="674" spans="2:10" ht="15" x14ac:dyDescent="0.4">
      <c r="B674" s="141" t="s">
        <v>864</v>
      </c>
      <c r="C674" s="249">
        <v>6349</v>
      </c>
      <c r="D674" s="249" t="s">
        <v>435</v>
      </c>
      <c r="E674" s="33"/>
      <c r="F674" s="223" t="s">
        <v>511</v>
      </c>
      <c r="G674" s="265"/>
      <c r="H674" s="223"/>
      <c r="I674" s="33"/>
      <c r="J674" s="33"/>
    </row>
    <row r="675" spans="2:10" ht="15" x14ac:dyDescent="0.4">
      <c r="B675" s="141" t="s">
        <v>865</v>
      </c>
      <c r="C675" s="249">
        <v>5318</v>
      </c>
      <c r="D675" s="249" t="s">
        <v>437</v>
      </c>
      <c r="E675" s="33" t="s">
        <v>508</v>
      </c>
      <c r="F675" s="223" t="s">
        <v>511</v>
      </c>
      <c r="G675" s="265">
        <v>133684000</v>
      </c>
      <c r="H675" s="223" t="s">
        <v>268</v>
      </c>
      <c r="I675" s="33"/>
      <c r="J675" s="33"/>
    </row>
    <row r="676" spans="2:10" ht="15" x14ac:dyDescent="0.4">
      <c r="B676" s="141" t="s">
        <v>865</v>
      </c>
      <c r="C676" s="249">
        <v>5318</v>
      </c>
      <c r="D676" s="249" t="s">
        <v>437</v>
      </c>
      <c r="E676" s="33" t="s">
        <v>512</v>
      </c>
      <c r="F676" s="223" t="s">
        <v>511</v>
      </c>
      <c r="G676" s="265">
        <v>37483.9</v>
      </c>
      <c r="H676" s="223" t="s">
        <v>245</v>
      </c>
      <c r="I676" s="33"/>
      <c r="J676" s="33"/>
    </row>
    <row r="677" spans="2:10" ht="15" x14ac:dyDescent="0.4">
      <c r="B677" s="141" t="s">
        <v>865</v>
      </c>
      <c r="C677" s="249">
        <v>5318</v>
      </c>
      <c r="D677" s="249" t="s">
        <v>437</v>
      </c>
      <c r="E677" s="33" t="s">
        <v>526</v>
      </c>
      <c r="F677" s="223" t="s">
        <v>511</v>
      </c>
      <c r="G677" s="265">
        <v>7034.1</v>
      </c>
      <c r="H677" s="223" t="s">
        <v>245</v>
      </c>
      <c r="I677" s="33"/>
      <c r="J677" s="33"/>
    </row>
    <row r="678" spans="2:10" ht="15" x14ac:dyDescent="0.4">
      <c r="B678" s="141" t="s">
        <v>866</v>
      </c>
      <c r="C678" s="249">
        <v>5360</v>
      </c>
      <c r="D678" s="249" t="s">
        <v>437</v>
      </c>
      <c r="E678" s="33" t="s">
        <v>508</v>
      </c>
      <c r="F678" s="223" t="s">
        <v>511</v>
      </c>
      <c r="G678" s="265">
        <v>301657300</v>
      </c>
      <c r="H678" s="223" t="s">
        <v>268</v>
      </c>
      <c r="I678" s="33"/>
      <c r="J678" s="33"/>
    </row>
    <row r="679" spans="2:10" ht="15" x14ac:dyDescent="0.4">
      <c r="B679" s="141" t="s">
        <v>866</v>
      </c>
      <c r="C679" s="249">
        <v>5360</v>
      </c>
      <c r="D679" s="249" t="s">
        <v>437</v>
      </c>
      <c r="E679" s="33" t="s">
        <v>512</v>
      </c>
      <c r="F679" s="223" t="s">
        <v>511</v>
      </c>
      <c r="G679" s="265">
        <v>8263.1</v>
      </c>
      <c r="H679" s="223" t="s">
        <v>245</v>
      </c>
      <c r="I679" s="33"/>
      <c r="J679" s="33"/>
    </row>
    <row r="680" spans="2:10" ht="15" x14ac:dyDescent="0.4">
      <c r="B680" s="141" t="s">
        <v>867</v>
      </c>
      <c r="C680" s="249">
        <v>4096</v>
      </c>
      <c r="D680" s="249" t="s">
        <v>437</v>
      </c>
      <c r="E680" s="33" t="s">
        <v>508</v>
      </c>
      <c r="F680" s="223" t="s">
        <v>511</v>
      </c>
      <c r="G680" s="265">
        <v>17037000</v>
      </c>
      <c r="H680" s="223" t="s">
        <v>268</v>
      </c>
      <c r="I680" s="33"/>
      <c r="J680" s="33"/>
    </row>
    <row r="681" spans="2:10" ht="15" x14ac:dyDescent="0.4">
      <c r="B681" s="141" t="s">
        <v>867</v>
      </c>
      <c r="C681" s="249">
        <v>4096</v>
      </c>
      <c r="D681" s="249" t="s">
        <v>437</v>
      </c>
      <c r="E681" s="33" t="s">
        <v>512</v>
      </c>
      <c r="F681" s="223" t="s">
        <v>511</v>
      </c>
      <c r="G681" s="265">
        <v>88.5</v>
      </c>
      <c r="H681" s="223" t="s">
        <v>245</v>
      </c>
      <c r="I681" s="33"/>
      <c r="J681" s="33"/>
    </row>
    <row r="682" spans="2:10" ht="15" x14ac:dyDescent="0.4">
      <c r="B682" s="141" t="s">
        <v>868</v>
      </c>
      <c r="C682" s="249">
        <v>4095</v>
      </c>
      <c r="D682" s="249" t="s">
        <v>437</v>
      </c>
      <c r="E682" s="33" t="s">
        <v>508</v>
      </c>
      <c r="F682" s="223" t="s">
        <v>511</v>
      </c>
      <c r="G682" s="265">
        <v>7740600</v>
      </c>
      <c r="H682" s="223" t="s">
        <v>268</v>
      </c>
      <c r="I682" s="33"/>
      <c r="J682" s="33"/>
    </row>
    <row r="683" spans="2:10" ht="15" x14ac:dyDescent="0.4">
      <c r="B683" s="141" t="s">
        <v>868</v>
      </c>
      <c r="C683" s="249">
        <v>4095</v>
      </c>
      <c r="D683" s="249" t="s">
        <v>437</v>
      </c>
      <c r="E683" s="33" t="s">
        <v>512</v>
      </c>
      <c r="F683" s="223" t="s">
        <v>511</v>
      </c>
      <c r="G683" s="265">
        <v>88.5</v>
      </c>
      <c r="H683" s="223" t="s">
        <v>245</v>
      </c>
      <c r="I683" s="33"/>
      <c r="J683" s="33"/>
    </row>
    <row r="684" spans="2:10" ht="15" x14ac:dyDescent="0.4">
      <c r="B684" s="141" t="s">
        <v>869</v>
      </c>
      <c r="C684" s="249">
        <v>4178</v>
      </c>
      <c r="D684" s="249" t="s">
        <v>437</v>
      </c>
      <c r="E684" s="33" t="s">
        <v>508</v>
      </c>
      <c r="F684" s="223" t="s">
        <v>511</v>
      </c>
      <c r="G684" s="265">
        <v>212200</v>
      </c>
      <c r="H684" s="223" t="s">
        <v>268</v>
      </c>
      <c r="I684" s="33"/>
      <c r="J684" s="33"/>
    </row>
    <row r="685" spans="2:10" ht="15" x14ac:dyDescent="0.4">
      <c r="B685" s="141" t="s">
        <v>869</v>
      </c>
      <c r="C685" s="249">
        <v>4178</v>
      </c>
      <c r="D685" s="249" t="s">
        <v>437</v>
      </c>
      <c r="E685" s="33" t="s">
        <v>512</v>
      </c>
      <c r="F685" s="223" t="s">
        <v>511</v>
      </c>
      <c r="G685" s="265">
        <v>11.5</v>
      </c>
      <c r="H685" s="223" t="s">
        <v>245</v>
      </c>
      <c r="I685" s="33"/>
      <c r="J685" s="33"/>
    </row>
    <row r="686" spans="2:10" ht="15" x14ac:dyDescent="0.4">
      <c r="B686" s="141" t="s">
        <v>870</v>
      </c>
      <c r="C686" s="249">
        <v>5395</v>
      </c>
      <c r="D686" s="249" t="s">
        <v>437</v>
      </c>
      <c r="E686" s="33" t="s">
        <v>508</v>
      </c>
      <c r="F686" s="223" t="s">
        <v>509</v>
      </c>
      <c r="G686" s="265"/>
      <c r="H686" s="223"/>
      <c r="I686" s="33"/>
      <c r="J686" s="33"/>
    </row>
    <row r="687" spans="2:10" ht="15" x14ac:dyDescent="0.4">
      <c r="B687" s="141" t="s">
        <v>870</v>
      </c>
      <c r="C687" s="249">
        <v>5395</v>
      </c>
      <c r="D687" s="249" t="s">
        <v>437</v>
      </c>
      <c r="E687" s="33" t="s">
        <v>512</v>
      </c>
      <c r="F687" s="223" t="s">
        <v>509</v>
      </c>
      <c r="G687" s="265">
        <v>0</v>
      </c>
      <c r="H687" s="223"/>
      <c r="I687" s="33"/>
      <c r="J687" s="33"/>
    </row>
    <row r="688" spans="2:10" ht="15" x14ac:dyDescent="0.4">
      <c r="B688" s="141" t="s">
        <v>871</v>
      </c>
      <c r="C688" s="249">
        <v>4177</v>
      </c>
      <c r="D688" s="249" t="s">
        <v>437</v>
      </c>
      <c r="E688" s="33"/>
      <c r="F688" s="223" t="s">
        <v>509</v>
      </c>
      <c r="G688" s="265">
        <v>0</v>
      </c>
      <c r="H688" s="223"/>
      <c r="I688" s="33"/>
      <c r="J688" s="33"/>
    </row>
    <row r="689" spans="2:10" ht="15" x14ac:dyDescent="0.4">
      <c r="B689" s="141" t="s">
        <v>872</v>
      </c>
      <c r="C689" s="249">
        <v>1118</v>
      </c>
      <c r="D689" s="249" t="s">
        <v>466</v>
      </c>
      <c r="E689" s="33" t="s">
        <v>873</v>
      </c>
      <c r="F689" s="223" t="s">
        <v>511</v>
      </c>
      <c r="G689" s="265">
        <v>18020000</v>
      </c>
      <c r="H689" s="223" t="s">
        <v>245</v>
      </c>
      <c r="I689" s="33"/>
      <c r="J689" s="33"/>
    </row>
    <row r="690" spans="2:10" ht="15" x14ac:dyDescent="0.4">
      <c r="B690" s="141" t="s">
        <v>874</v>
      </c>
      <c r="C690" s="249">
        <v>1119</v>
      </c>
      <c r="D690" s="249" t="s">
        <v>466</v>
      </c>
      <c r="E690" s="33" t="s">
        <v>873</v>
      </c>
      <c r="F690" s="223" t="s">
        <v>511</v>
      </c>
      <c r="G690" s="265">
        <v>6002000</v>
      </c>
      <c r="H690" s="223" t="s">
        <v>245</v>
      </c>
      <c r="I690" s="33"/>
      <c r="J690" s="33"/>
    </row>
    <row r="691" spans="2:10" ht="15" x14ac:dyDescent="0.4">
      <c r="B691" s="141" t="s">
        <v>875</v>
      </c>
      <c r="C691" s="249">
        <v>1932</v>
      </c>
      <c r="D691" s="249" t="s">
        <v>470</v>
      </c>
      <c r="E691" s="33" t="s">
        <v>876</v>
      </c>
      <c r="F691" s="223" t="s">
        <v>511</v>
      </c>
      <c r="G691" s="265">
        <v>28065000</v>
      </c>
      <c r="H691" s="223" t="s">
        <v>245</v>
      </c>
      <c r="I691" s="33"/>
      <c r="J691" s="33"/>
    </row>
    <row r="692" spans="2:10" ht="15" x14ac:dyDescent="0.4">
      <c r="B692" s="141" t="s">
        <v>877</v>
      </c>
      <c r="C692" s="249">
        <v>2437</v>
      </c>
      <c r="D692" s="249" t="s">
        <v>472</v>
      </c>
      <c r="E692" s="33" t="s">
        <v>876</v>
      </c>
      <c r="F692" s="223" t="s">
        <v>511</v>
      </c>
      <c r="G692" s="265">
        <v>1950520</v>
      </c>
      <c r="H692" s="223" t="s">
        <v>245</v>
      </c>
      <c r="I692" s="33"/>
      <c r="J692" s="33"/>
    </row>
    <row r="693" spans="2:10" ht="15" x14ac:dyDescent="0.4">
      <c r="B693" s="141" t="s">
        <v>878</v>
      </c>
      <c r="C693" s="249">
        <v>2438</v>
      </c>
      <c r="D693" s="249" t="s">
        <v>472</v>
      </c>
      <c r="E693" s="33" t="s">
        <v>876</v>
      </c>
      <c r="F693" s="223" t="s">
        <v>511</v>
      </c>
      <c r="G693" s="265">
        <v>4668020</v>
      </c>
      <c r="H693" s="223" t="s">
        <v>245</v>
      </c>
      <c r="I693" s="33"/>
      <c r="J693" s="33"/>
    </row>
    <row r="694" spans="2:10" ht="15" x14ac:dyDescent="0.4">
      <c r="B694" s="141" t="s">
        <v>878</v>
      </c>
      <c r="C694" s="249">
        <v>2438</v>
      </c>
      <c r="D694" s="249" t="s">
        <v>472</v>
      </c>
      <c r="E694" s="33" t="s">
        <v>879</v>
      </c>
      <c r="F694" s="223" t="s">
        <v>511</v>
      </c>
      <c r="G694" s="265">
        <v>399850</v>
      </c>
      <c r="H694" s="223" t="s">
        <v>245</v>
      </c>
      <c r="I694" s="33"/>
      <c r="J694" s="33"/>
    </row>
    <row r="695" spans="2:10" ht="15" x14ac:dyDescent="0.4">
      <c r="B695" s="141" t="s">
        <v>880</v>
      </c>
      <c r="C695" s="249">
        <v>2439</v>
      </c>
      <c r="D695" s="249" t="s">
        <v>472</v>
      </c>
      <c r="E695" s="33" t="s">
        <v>881</v>
      </c>
      <c r="F695" s="223" t="s">
        <v>511</v>
      </c>
      <c r="G695" s="265">
        <v>3955180</v>
      </c>
      <c r="H695" s="223" t="s">
        <v>245</v>
      </c>
      <c r="I695" s="33"/>
      <c r="J695" s="33"/>
    </row>
    <row r="696" spans="2:10" ht="15" x14ac:dyDescent="0.4">
      <c r="B696" s="141" t="s">
        <v>882</v>
      </c>
      <c r="C696" s="249">
        <v>165</v>
      </c>
      <c r="D696" s="249" t="s">
        <v>472</v>
      </c>
      <c r="E696" s="33"/>
      <c r="F696" s="223" t="s">
        <v>511</v>
      </c>
      <c r="G696" s="265"/>
      <c r="H696" s="223"/>
      <c r="I696" s="33"/>
      <c r="J696" s="33"/>
    </row>
    <row r="697" spans="2:10" ht="15" x14ac:dyDescent="0.4">
      <c r="B697" s="141" t="s">
        <v>883</v>
      </c>
      <c r="C697" s="249">
        <v>585</v>
      </c>
      <c r="D697" s="249" t="s">
        <v>464</v>
      </c>
      <c r="E697" s="33" t="s">
        <v>876</v>
      </c>
      <c r="F697" s="223" t="s">
        <v>511</v>
      </c>
      <c r="G697" s="265">
        <v>26800500</v>
      </c>
      <c r="H697" s="223" t="s">
        <v>245</v>
      </c>
      <c r="I697" s="33"/>
      <c r="J697" s="33"/>
    </row>
    <row r="698" spans="2:10" ht="15" x14ac:dyDescent="0.4">
      <c r="B698" s="141" t="s">
        <v>884</v>
      </c>
      <c r="C698" s="249">
        <v>4482</v>
      </c>
      <c r="D698" s="249" t="s">
        <v>460</v>
      </c>
      <c r="E698" s="33" t="s">
        <v>876</v>
      </c>
      <c r="F698" s="223" t="s">
        <v>511</v>
      </c>
      <c r="G698" s="265">
        <v>9288100</v>
      </c>
      <c r="H698" s="223" t="s">
        <v>245</v>
      </c>
      <c r="I698" s="33"/>
      <c r="J698" s="33"/>
    </row>
    <row r="699" spans="2:10" ht="15" x14ac:dyDescent="0.4">
      <c r="B699" s="141" t="s">
        <v>885</v>
      </c>
      <c r="C699" s="249">
        <v>4483</v>
      </c>
      <c r="D699" s="249" t="s">
        <v>460</v>
      </c>
      <c r="E699" s="33" t="s">
        <v>876</v>
      </c>
      <c r="F699" s="223" t="s">
        <v>511</v>
      </c>
      <c r="G699" s="265">
        <v>12886400</v>
      </c>
      <c r="H699" s="223" t="s">
        <v>245</v>
      </c>
      <c r="I699" s="33"/>
      <c r="J699" s="33"/>
    </row>
    <row r="700" spans="2:10" ht="15" x14ac:dyDescent="0.4">
      <c r="B700" s="141" t="s">
        <v>885</v>
      </c>
      <c r="C700" s="249">
        <v>4483</v>
      </c>
      <c r="D700" s="249" t="s">
        <v>460</v>
      </c>
      <c r="E700" s="33" t="s">
        <v>886</v>
      </c>
      <c r="F700" s="223" t="s">
        <v>511</v>
      </c>
      <c r="G700" s="265">
        <v>19348000</v>
      </c>
      <c r="H700" s="223" t="s">
        <v>245</v>
      </c>
      <c r="I700" s="33"/>
      <c r="J700" s="33"/>
    </row>
    <row r="701" spans="2:10" ht="15" x14ac:dyDescent="0.4">
      <c r="B701" s="141" t="s">
        <v>887</v>
      </c>
      <c r="C701" s="249">
        <v>4451</v>
      </c>
      <c r="D701" s="249" t="s">
        <v>460</v>
      </c>
      <c r="E701" s="33" t="s">
        <v>888</v>
      </c>
      <c r="F701" s="223" t="s">
        <v>511</v>
      </c>
      <c r="G701" s="265">
        <v>922800</v>
      </c>
      <c r="H701" s="223" t="s">
        <v>245</v>
      </c>
      <c r="I701" s="33"/>
      <c r="J701" s="33"/>
    </row>
    <row r="702" spans="2:10" ht="15" x14ac:dyDescent="0.4">
      <c r="B702" s="141" t="s">
        <v>889</v>
      </c>
      <c r="C702" s="249">
        <v>4494</v>
      </c>
      <c r="D702" s="249" t="s">
        <v>460</v>
      </c>
      <c r="E702" s="33"/>
      <c r="F702" s="223" t="s">
        <v>511</v>
      </c>
      <c r="G702" s="265"/>
      <c r="H702" s="223"/>
      <c r="I702" s="33"/>
      <c r="J702" s="33"/>
    </row>
    <row r="703" spans="2:10" ht="15" x14ac:dyDescent="0.4">
      <c r="B703" s="141" t="s">
        <v>890</v>
      </c>
      <c r="C703" s="249">
        <v>2556</v>
      </c>
      <c r="D703" s="249" t="s">
        <v>474</v>
      </c>
      <c r="E703" s="33" t="s">
        <v>888</v>
      </c>
      <c r="F703" s="223" t="s">
        <v>511</v>
      </c>
      <c r="G703" s="265">
        <v>1298500</v>
      </c>
      <c r="H703" s="223" t="s">
        <v>245</v>
      </c>
      <c r="I703" s="33"/>
      <c r="J703" s="33"/>
    </row>
    <row r="704" spans="2:10" ht="15" x14ac:dyDescent="0.4">
      <c r="B704" s="141" t="s">
        <v>891</v>
      </c>
      <c r="C704" s="249">
        <v>2558</v>
      </c>
      <c r="D704" s="249" t="s">
        <v>474</v>
      </c>
      <c r="E704" s="33" t="s">
        <v>888</v>
      </c>
      <c r="F704" s="223" t="s">
        <v>511</v>
      </c>
      <c r="G704" s="265">
        <v>1057200</v>
      </c>
      <c r="H704" s="223" t="s">
        <v>245</v>
      </c>
      <c r="I704" s="33"/>
      <c r="J704" s="33"/>
    </row>
    <row r="705" spans="2:10" ht="15" x14ac:dyDescent="0.4">
      <c r="B705" s="141" t="s">
        <v>892</v>
      </c>
      <c r="C705" s="249">
        <v>2557</v>
      </c>
      <c r="D705" s="249" t="s">
        <v>474</v>
      </c>
      <c r="E705" s="33" t="s">
        <v>888</v>
      </c>
      <c r="F705" s="223" t="s">
        <v>511</v>
      </c>
      <c r="G705" s="265">
        <v>1771800</v>
      </c>
      <c r="H705" s="223" t="s">
        <v>245</v>
      </c>
      <c r="I705" s="33"/>
      <c r="J705" s="33"/>
    </row>
    <row r="706" spans="2:10" ht="15" x14ac:dyDescent="0.4">
      <c r="B706" s="141" t="s">
        <v>893</v>
      </c>
      <c r="C706" s="249">
        <v>2559</v>
      </c>
      <c r="D706" s="249" t="s">
        <v>474</v>
      </c>
      <c r="E706" s="33" t="s">
        <v>888</v>
      </c>
      <c r="F706" s="223" t="s">
        <v>511</v>
      </c>
      <c r="G706" s="265">
        <v>1672200</v>
      </c>
      <c r="H706" s="223" t="s">
        <v>245</v>
      </c>
      <c r="I706" s="33"/>
      <c r="J706" s="33"/>
    </row>
    <row r="707" spans="2:10" ht="15" x14ac:dyDescent="0.4">
      <c r="B707" s="141" t="s">
        <v>894</v>
      </c>
      <c r="C707" s="249">
        <v>5068</v>
      </c>
      <c r="D707" s="249" t="s">
        <v>474</v>
      </c>
      <c r="E707" s="33"/>
      <c r="F707" s="223" t="s">
        <v>511</v>
      </c>
      <c r="G707" s="265"/>
      <c r="H707" s="223"/>
      <c r="I707" s="33"/>
      <c r="J707" s="33"/>
    </row>
    <row r="708" spans="2:10" ht="15" x14ac:dyDescent="0.4">
      <c r="B708" s="141" t="s">
        <v>895</v>
      </c>
      <c r="C708" s="249">
        <v>1012</v>
      </c>
      <c r="D708" s="249" t="s">
        <v>468</v>
      </c>
      <c r="E708" s="33" t="s">
        <v>881</v>
      </c>
      <c r="F708" s="223" t="s">
        <v>511</v>
      </c>
      <c r="G708" s="265">
        <v>20911750</v>
      </c>
      <c r="H708" s="223" t="s">
        <v>245</v>
      </c>
      <c r="I708" s="33"/>
      <c r="J708" s="33"/>
    </row>
    <row r="709" spans="2:10" ht="15" x14ac:dyDescent="0.4">
      <c r="B709" s="141" t="s">
        <v>896</v>
      </c>
      <c r="C709" s="250" t="s">
        <v>897</v>
      </c>
      <c r="D709" s="249" t="s">
        <v>468</v>
      </c>
      <c r="E709" s="33"/>
      <c r="F709" s="223" t="s">
        <v>511</v>
      </c>
      <c r="G709" s="265"/>
      <c r="H709" s="223"/>
      <c r="I709" s="33"/>
      <c r="J709" s="33"/>
    </row>
    <row r="710" spans="2:10" ht="15" x14ac:dyDescent="0.4">
      <c r="B710" s="141" t="s">
        <v>898</v>
      </c>
      <c r="C710" s="249">
        <v>610</v>
      </c>
      <c r="D710" s="249" t="s">
        <v>486</v>
      </c>
      <c r="E710" s="33" t="s">
        <v>899</v>
      </c>
      <c r="F710" s="223" t="s">
        <v>511</v>
      </c>
      <c r="G710" s="265">
        <v>1373300</v>
      </c>
      <c r="H710" s="223" t="s">
        <v>245</v>
      </c>
      <c r="I710" s="33"/>
      <c r="J710" s="33"/>
    </row>
    <row r="711" spans="2:10" ht="15" x14ac:dyDescent="0.4">
      <c r="B711" s="141" t="s">
        <v>900</v>
      </c>
      <c r="C711" s="249">
        <v>597</v>
      </c>
      <c r="D711" s="249" t="s">
        <v>479</v>
      </c>
      <c r="E711" s="33" t="s">
        <v>899</v>
      </c>
      <c r="F711" s="223" t="s">
        <v>511</v>
      </c>
      <c r="G711" s="265">
        <v>2315500</v>
      </c>
      <c r="H711" s="223" t="s">
        <v>245</v>
      </c>
      <c r="I711" s="33"/>
      <c r="J711" s="33"/>
    </row>
    <row r="712" spans="2:10" ht="15" x14ac:dyDescent="0.4">
      <c r="B712" s="141" t="s">
        <v>901</v>
      </c>
      <c r="C712" s="249">
        <v>4586</v>
      </c>
      <c r="D712" s="249" t="s">
        <v>476</v>
      </c>
      <c r="E712" s="33" t="s">
        <v>888</v>
      </c>
      <c r="F712" s="223" t="s">
        <v>511</v>
      </c>
      <c r="G712" s="265"/>
      <c r="H712" s="223"/>
      <c r="I712" s="33"/>
      <c r="J712" s="33"/>
    </row>
    <row r="713" spans="2:10" ht="15" x14ac:dyDescent="0.4">
      <c r="B713" s="141" t="s">
        <v>902</v>
      </c>
      <c r="C713" s="249">
        <v>1571</v>
      </c>
      <c r="D713" s="249" t="s">
        <v>476</v>
      </c>
      <c r="E713" s="33" t="s">
        <v>888</v>
      </c>
      <c r="F713" s="223" t="s">
        <v>511</v>
      </c>
      <c r="G713" s="265"/>
      <c r="H713" s="223"/>
      <c r="I713" s="33"/>
      <c r="J713" s="33"/>
    </row>
    <row r="714" spans="2:10" ht="15" x14ac:dyDescent="0.4">
      <c r="B714" s="141" t="s">
        <v>903</v>
      </c>
      <c r="C714" s="249">
        <v>592</v>
      </c>
      <c r="D714" s="249" t="s">
        <v>482</v>
      </c>
      <c r="E714" s="33" t="s">
        <v>888</v>
      </c>
      <c r="F714" s="223" t="s">
        <v>511</v>
      </c>
      <c r="G714" s="265">
        <v>2146400</v>
      </c>
      <c r="H714" s="223" t="s">
        <v>245</v>
      </c>
      <c r="I714" s="33"/>
      <c r="J714" s="33"/>
    </row>
    <row r="715" spans="2:10" ht="15" x14ac:dyDescent="0.4">
      <c r="B715" s="141" t="s">
        <v>904</v>
      </c>
      <c r="C715" s="249">
        <v>599</v>
      </c>
      <c r="D715" s="249" t="s">
        <v>482</v>
      </c>
      <c r="E715" s="33" t="s">
        <v>888</v>
      </c>
      <c r="F715" s="223" t="s">
        <v>511</v>
      </c>
      <c r="G715" s="265">
        <v>1011000</v>
      </c>
      <c r="H715" s="223" t="s">
        <v>245</v>
      </c>
      <c r="I715" s="33"/>
      <c r="J715" s="33"/>
    </row>
    <row r="716" spans="2:10" ht="15" x14ac:dyDescent="0.4">
      <c r="B716" s="141" t="s">
        <v>905</v>
      </c>
      <c r="C716" s="249">
        <v>2768</v>
      </c>
      <c r="D716" s="249" t="s">
        <v>484</v>
      </c>
      <c r="E716" s="33" t="s">
        <v>906</v>
      </c>
      <c r="F716" s="223" t="s">
        <v>511</v>
      </c>
      <c r="G716" s="265">
        <v>11945000</v>
      </c>
      <c r="H716" s="223" t="s">
        <v>245</v>
      </c>
      <c r="I716" s="33"/>
      <c r="J716" s="33"/>
    </row>
    <row r="717" spans="2:10" ht="15" x14ac:dyDescent="0.4">
      <c r="B717" s="141" t="s">
        <v>907</v>
      </c>
      <c r="C717" s="249">
        <v>6028</v>
      </c>
      <c r="D717" s="249" t="s">
        <v>205</v>
      </c>
      <c r="E717" s="33" t="s">
        <v>908</v>
      </c>
      <c r="F717" s="223" t="s">
        <v>511</v>
      </c>
      <c r="G717" s="265">
        <v>4559000</v>
      </c>
      <c r="H717" s="223" t="s">
        <v>268</v>
      </c>
      <c r="I717" s="33"/>
      <c r="J717" s="33"/>
    </row>
    <row r="718" spans="2:10" ht="15" x14ac:dyDescent="0.4">
      <c r="B718" s="141" t="s">
        <v>909</v>
      </c>
      <c r="C718" s="249">
        <v>6027</v>
      </c>
      <c r="D718" s="249" t="s">
        <v>205</v>
      </c>
      <c r="E718" s="33" t="s">
        <v>910</v>
      </c>
      <c r="F718" s="223" t="s">
        <v>511</v>
      </c>
      <c r="G718" s="265">
        <v>1592000</v>
      </c>
      <c r="H718" s="223" t="s">
        <v>268</v>
      </c>
      <c r="I718" s="33"/>
      <c r="J718" s="33"/>
    </row>
    <row r="719" spans="2:10" ht="15" x14ac:dyDescent="0.4">
      <c r="B719" s="141" t="s">
        <v>911</v>
      </c>
      <c r="C719" s="249">
        <v>3110</v>
      </c>
      <c r="D719" s="249" t="s">
        <v>210</v>
      </c>
      <c r="E719" s="33" t="s">
        <v>912</v>
      </c>
      <c r="F719" s="223" t="s">
        <v>511</v>
      </c>
      <c r="G719" s="265">
        <v>18000</v>
      </c>
      <c r="H719" s="223" t="s">
        <v>245</v>
      </c>
      <c r="I719" s="33"/>
      <c r="J719" s="33"/>
    </row>
    <row r="720" spans="2:10" ht="15" x14ac:dyDescent="0.4">
      <c r="B720" s="141" t="s">
        <v>913</v>
      </c>
      <c r="C720" s="249">
        <v>3111</v>
      </c>
      <c r="D720" s="249" t="s">
        <v>210</v>
      </c>
      <c r="E720" s="33" t="s">
        <v>912</v>
      </c>
      <c r="F720" s="223" t="s">
        <v>511</v>
      </c>
      <c r="G720" s="265">
        <v>13000</v>
      </c>
      <c r="H720" s="223" t="s">
        <v>245</v>
      </c>
      <c r="I720" s="33"/>
      <c r="J720" s="33"/>
    </row>
    <row r="721" spans="2:10" ht="15" x14ac:dyDescent="0.4">
      <c r="B721" s="141" t="s">
        <v>914</v>
      </c>
      <c r="C721" s="249">
        <v>3344</v>
      </c>
      <c r="D721" s="249" t="s">
        <v>210</v>
      </c>
      <c r="E721" s="33" t="s">
        <v>912</v>
      </c>
      <c r="F721" s="223" t="s">
        <v>511</v>
      </c>
      <c r="G721" s="265">
        <v>297000</v>
      </c>
      <c r="H721" s="223" t="s">
        <v>245</v>
      </c>
      <c r="I721" s="33"/>
      <c r="J721" s="33"/>
    </row>
    <row r="722" spans="2:10" ht="15" x14ac:dyDescent="0.4">
      <c r="B722" s="141" t="s">
        <v>915</v>
      </c>
      <c r="C722" s="249">
        <v>3113</v>
      </c>
      <c r="D722" s="249" t="s">
        <v>210</v>
      </c>
      <c r="E722" s="33" t="s">
        <v>912</v>
      </c>
      <c r="F722" s="223" t="s">
        <v>511</v>
      </c>
      <c r="G722" s="265">
        <v>6000</v>
      </c>
      <c r="H722" s="223" t="s">
        <v>245</v>
      </c>
      <c r="I722" s="33"/>
      <c r="J722" s="33"/>
    </row>
    <row r="723" spans="2:10" ht="15" x14ac:dyDescent="0.4">
      <c r="B723" s="141" t="s">
        <v>916</v>
      </c>
      <c r="C723" s="249">
        <v>3194</v>
      </c>
      <c r="D723" s="249" t="s">
        <v>212</v>
      </c>
      <c r="E723" s="33" t="s">
        <v>912</v>
      </c>
      <c r="F723" s="223" t="s">
        <v>511</v>
      </c>
      <c r="G723" s="265">
        <v>1868</v>
      </c>
      <c r="H723" s="223" t="s">
        <v>245</v>
      </c>
      <c r="I723" s="33"/>
      <c r="J723" s="33"/>
    </row>
    <row r="724" spans="2:10" ht="15" x14ac:dyDescent="0.4">
      <c r="B724" s="141" t="s">
        <v>917</v>
      </c>
      <c r="C724" s="249">
        <v>3252</v>
      </c>
      <c r="D724" s="249" t="s">
        <v>212</v>
      </c>
      <c r="E724" s="33" t="s">
        <v>912</v>
      </c>
      <c r="F724" s="223" t="s">
        <v>511</v>
      </c>
      <c r="G724" s="265">
        <v>48558</v>
      </c>
      <c r="H724" s="223" t="s">
        <v>245</v>
      </c>
      <c r="I724" s="33"/>
      <c r="J724" s="33"/>
    </row>
    <row r="725" spans="2:10" ht="15" x14ac:dyDescent="0.4">
      <c r="B725" s="141" t="s">
        <v>918</v>
      </c>
      <c r="C725" s="249">
        <v>3193</v>
      </c>
      <c r="D725" s="249" t="s">
        <v>212</v>
      </c>
      <c r="E725" s="33" t="s">
        <v>912</v>
      </c>
      <c r="F725" s="223" t="s">
        <v>511</v>
      </c>
      <c r="G725" s="265">
        <v>61558</v>
      </c>
      <c r="H725" s="223" t="s">
        <v>245</v>
      </c>
      <c r="I725" s="33"/>
      <c r="J725" s="33"/>
    </row>
    <row r="726" spans="2:10" ht="15" x14ac:dyDescent="0.4">
      <c r="B726" s="141" t="s">
        <v>919</v>
      </c>
      <c r="C726" s="249">
        <v>3191</v>
      </c>
      <c r="D726" s="249" t="s">
        <v>212</v>
      </c>
      <c r="E726" s="33" t="s">
        <v>912</v>
      </c>
      <c r="F726" s="223" t="s">
        <v>511</v>
      </c>
      <c r="G726" s="265">
        <v>18120</v>
      </c>
      <c r="H726" s="223" t="s">
        <v>245</v>
      </c>
      <c r="I726" s="33"/>
      <c r="J726" s="33"/>
    </row>
    <row r="727" spans="2:10" ht="15" x14ac:dyDescent="0.4">
      <c r="B727" s="141" t="s">
        <v>920</v>
      </c>
      <c r="C727" s="249">
        <v>3754</v>
      </c>
      <c r="D727" s="249" t="s">
        <v>220</v>
      </c>
      <c r="E727" s="33" t="s">
        <v>912</v>
      </c>
      <c r="F727" s="223" t="s">
        <v>511</v>
      </c>
      <c r="G727" s="265">
        <v>136000</v>
      </c>
      <c r="H727" s="223" t="s">
        <v>245</v>
      </c>
      <c r="I727" s="33"/>
      <c r="J727" s="33"/>
    </row>
    <row r="728" spans="2:10" ht="15" x14ac:dyDescent="0.4">
      <c r="B728" s="141" t="s">
        <v>921</v>
      </c>
      <c r="C728" s="249">
        <v>3751</v>
      </c>
      <c r="D728" s="249" t="s">
        <v>220</v>
      </c>
      <c r="E728" s="33" t="s">
        <v>912</v>
      </c>
      <c r="F728" s="223" t="s">
        <v>511</v>
      </c>
      <c r="G728" s="265">
        <v>62000</v>
      </c>
      <c r="H728" s="223" t="s">
        <v>245</v>
      </c>
      <c r="I728" s="33"/>
      <c r="J728" s="33"/>
    </row>
    <row r="729" spans="2:10" ht="15" x14ac:dyDescent="0.4">
      <c r="B729" s="141" t="s">
        <v>922</v>
      </c>
      <c r="C729" s="249">
        <v>3675</v>
      </c>
      <c r="D729" s="249" t="s">
        <v>222</v>
      </c>
      <c r="E729" s="33" t="s">
        <v>912</v>
      </c>
      <c r="F729" s="223" t="s">
        <v>511</v>
      </c>
      <c r="G729" s="265">
        <v>244000</v>
      </c>
      <c r="H729" s="223" t="s">
        <v>245</v>
      </c>
      <c r="I729" s="33"/>
      <c r="J729" s="33"/>
    </row>
    <row r="730" spans="2:10" ht="15" x14ac:dyDescent="0.4">
      <c r="B730" s="141" t="s">
        <v>923</v>
      </c>
      <c r="C730" s="249">
        <v>3620</v>
      </c>
      <c r="D730" s="249" t="s">
        <v>214</v>
      </c>
      <c r="E730" s="33" t="s">
        <v>912</v>
      </c>
      <c r="F730" s="223" t="s">
        <v>511</v>
      </c>
      <c r="G730" s="265">
        <v>163000</v>
      </c>
      <c r="H730" s="223" t="s">
        <v>245</v>
      </c>
      <c r="I730" s="33"/>
      <c r="J730" s="33"/>
    </row>
    <row r="731" spans="2:10" ht="15" x14ac:dyDescent="0.4">
      <c r="B731" s="141" t="s">
        <v>924</v>
      </c>
      <c r="C731" s="249">
        <v>3618</v>
      </c>
      <c r="D731" s="249" t="s">
        <v>214</v>
      </c>
      <c r="E731" s="33" t="s">
        <v>912</v>
      </c>
      <c r="F731" s="223" t="s">
        <v>511</v>
      </c>
      <c r="G731" s="265">
        <v>16600</v>
      </c>
      <c r="H731" s="223" t="s">
        <v>245</v>
      </c>
      <c r="I731" s="33"/>
      <c r="J731" s="33"/>
    </row>
    <row r="732" spans="2:10" ht="15" x14ac:dyDescent="0.4">
      <c r="B732" s="141" t="s">
        <v>925</v>
      </c>
      <c r="C732" s="249">
        <v>3619</v>
      </c>
      <c r="D732" s="249" t="s">
        <v>214</v>
      </c>
      <c r="E732" s="33" t="s">
        <v>912</v>
      </c>
      <c r="F732" s="223" t="s">
        <v>511</v>
      </c>
      <c r="G732" s="265">
        <v>9000</v>
      </c>
      <c r="H732" s="223" t="s">
        <v>245</v>
      </c>
      <c r="I732" s="33"/>
      <c r="J732" s="33"/>
    </row>
    <row r="733" spans="2:10" ht="15" x14ac:dyDescent="0.4">
      <c r="B733" s="141" t="s">
        <v>926</v>
      </c>
      <c r="C733" s="249">
        <v>4178</v>
      </c>
      <c r="D733" s="249" t="s">
        <v>214</v>
      </c>
      <c r="E733" s="33" t="s">
        <v>912</v>
      </c>
      <c r="F733" s="223" t="s">
        <v>511</v>
      </c>
      <c r="G733" s="265">
        <v>8000</v>
      </c>
      <c r="H733" s="223" t="s">
        <v>245</v>
      </c>
      <c r="I733" s="33"/>
      <c r="J733" s="33"/>
    </row>
    <row r="734" spans="2:10" ht="15" x14ac:dyDescent="0.4">
      <c r="B734" s="141" t="s">
        <v>927</v>
      </c>
      <c r="C734" s="249">
        <v>4059</v>
      </c>
      <c r="D734" s="249" t="s">
        <v>218</v>
      </c>
      <c r="E734" s="33" t="s">
        <v>912</v>
      </c>
      <c r="F734" s="223" t="s">
        <v>511</v>
      </c>
      <c r="G734" s="265">
        <v>465200</v>
      </c>
      <c r="H734" s="223" t="s">
        <v>245</v>
      </c>
      <c r="I734" s="33"/>
      <c r="J734" s="33"/>
    </row>
    <row r="735" spans="2:10" ht="15" x14ac:dyDescent="0.4">
      <c r="B735" s="141" t="s">
        <v>928</v>
      </c>
      <c r="C735" s="249">
        <v>2970</v>
      </c>
      <c r="D735" s="249" t="s">
        <v>207</v>
      </c>
      <c r="E735" s="33" t="s">
        <v>912</v>
      </c>
      <c r="F735" s="223" t="s">
        <v>511</v>
      </c>
      <c r="G735" s="265">
        <v>195000</v>
      </c>
      <c r="H735" s="223" t="s">
        <v>245</v>
      </c>
      <c r="I735" s="33"/>
      <c r="J735" s="33"/>
    </row>
    <row r="736" spans="2:10" ht="15" x14ac:dyDescent="0.4">
      <c r="B736" s="141" t="s">
        <v>929</v>
      </c>
      <c r="C736" s="249">
        <v>3687</v>
      </c>
      <c r="D736" s="249" t="s">
        <v>207</v>
      </c>
      <c r="E736" s="33" t="s">
        <v>912</v>
      </c>
      <c r="F736" s="223" t="s">
        <v>511</v>
      </c>
      <c r="G736" s="265">
        <v>134000</v>
      </c>
      <c r="H736" s="223" t="s">
        <v>245</v>
      </c>
      <c r="I736" s="33"/>
      <c r="J736" s="33"/>
    </row>
    <row r="737" spans="2:10" ht="15" x14ac:dyDescent="0.4">
      <c r="B737" s="141" t="s">
        <v>930</v>
      </c>
      <c r="C737" s="249">
        <v>2971</v>
      </c>
      <c r="D737" s="249" t="s">
        <v>207</v>
      </c>
      <c r="E737" s="33" t="s">
        <v>912</v>
      </c>
      <c r="F737" s="223" t="s">
        <v>511</v>
      </c>
      <c r="G737" s="265">
        <v>79000</v>
      </c>
      <c r="H737" s="223" t="s">
        <v>245</v>
      </c>
      <c r="I737" s="33"/>
      <c r="J737" s="33"/>
    </row>
    <row r="738" spans="2:10" ht="15" x14ac:dyDescent="0.4">
      <c r="B738" s="141" t="s">
        <v>931</v>
      </c>
      <c r="C738" s="249">
        <v>2968</v>
      </c>
      <c r="D738" s="249" t="s">
        <v>207</v>
      </c>
      <c r="E738" s="33" t="s">
        <v>912</v>
      </c>
      <c r="F738" s="223" t="s">
        <v>511</v>
      </c>
      <c r="G738" s="265">
        <v>286000</v>
      </c>
      <c r="H738" s="223" t="s">
        <v>245</v>
      </c>
      <c r="I738" s="33"/>
      <c r="J738" s="33"/>
    </row>
    <row r="739" spans="2:10" ht="15" x14ac:dyDescent="0.4">
      <c r="B739" s="141" t="s">
        <v>932</v>
      </c>
      <c r="C739" s="249">
        <v>3685</v>
      </c>
      <c r="D739" s="249" t="s">
        <v>207</v>
      </c>
      <c r="E739" s="33" t="s">
        <v>912</v>
      </c>
      <c r="F739" s="223" t="s">
        <v>511</v>
      </c>
      <c r="G739" s="265">
        <v>246000</v>
      </c>
      <c r="H739" s="223" t="s">
        <v>245</v>
      </c>
      <c r="I739" s="33"/>
      <c r="J739" s="33"/>
    </row>
    <row r="740" spans="2:10" ht="15" x14ac:dyDescent="0.4">
      <c r="B740" s="141" t="s">
        <v>933</v>
      </c>
      <c r="C740" s="249">
        <v>3686</v>
      </c>
      <c r="D740" s="249" t="s">
        <v>207</v>
      </c>
      <c r="E740" s="33" t="s">
        <v>912</v>
      </c>
      <c r="F740" s="223" t="s">
        <v>511</v>
      </c>
      <c r="G740" s="265">
        <v>148000</v>
      </c>
      <c r="H740" s="223" t="s">
        <v>245</v>
      </c>
      <c r="I740" s="33"/>
      <c r="J740" s="33"/>
    </row>
    <row r="741" spans="2:10" ht="15" x14ac:dyDescent="0.4">
      <c r="B741" s="141" t="s">
        <v>934</v>
      </c>
      <c r="C741" s="249">
        <v>4784</v>
      </c>
      <c r="D741" s="249" t="s">
        <v>491</v>
      </c>
      <c r="E741" s="33" t="s">
        <v>912</v>
      </c>
      <c r="F741" s="223" t="s">
        <v>511</v>
      </c>
      <c r="G741" s="265">
        <v>3975700</v>
      </c>
      <c r="H741" s="223" t="s">
        <v>245</v>
      </c>
      <c r="I741" s="33"/>
      <c r="J741" s="33"/>
    </row>
    <row r="742" spans="2:10" ht="15" x14ac:dyDescent="0.4">
      <c r="B742" s="141" t="s">
        <v>935</v>
      </c>
      <c r="C742" s="249">
        <v>4778</v>
      </c>
      <c r="D742" s="249" t="s">
        <v>208</v>
      </c>
      <c r="E742" s="33" t="s">
        <v>912</v>
      </c>
      <c r="F742" s="223" t="s">
        <v>511</v>
      </c>
      <c r="G742" s="265">
        <v>9000</v>
      </c>
      <c r="H742" s="223" t="s">
        <v>245</v>
      </c>
      <c r="I742" s="33"/>
      <c r="J742" s="33"/>
    </row>
    <row r="743" spans="2:10" ht="15" x14ac:dyDescent="0.4">
      <c r="B743" s="141" t="s">
        <v>936</v>
      </c>
      <c r="C743" s="249">
        <v>4781</v>
      </c>
      <c r="D743" s="249" t="s">
        <v>208</v>
      </c>
      <c r="E743" s="33" t="s">
        <v>912</v>
      </c>
      <c r="F743" s="223" t="s">
        <v>511</v>
      </c>
      <c r="G743" s="265">
        <v>127000</v>
      </c>
      <c r="H743" s="223" t="s">
        <v>245</v>
      </c>
      <c r="I743" s="33"/>
      <c r="J743" s="33"/>
    </row>
    <row r="744" spans="2:10" ht="15" x14ac:dyDescent="0.4">
      <c r="B744" s="141" t="s">
        <v>937</v>
      </c>
      <c r="C744" s="249">
        <v>4779</v>
      </c>
      <c r="D744" s="249" t="s">
        <v>208</v>
      </c>
      <c r="E744" s="33" t="s">
        <v>912</v>
      </c>
      <c r="F744" s="223" t="s">
        <v>511</v>
      </c>
      <c r="G744" s="265">
        <v>106000</v>
      </c>
      <c r="H744" s="223" t="s">
        <v>245</v>
      </c>
      <c r="I744" s="33"/>
      <c r="J744" s="33"/>
    </row>
    <row r="745" spans="2:10" ht="15" x14ac:dyDescent="0.4">
      <c r="B745" s="141" t="s">
        <v>938</v>
      </c>
      <c r="C745" s="249">
        <v>4780</v>
      </c>
      <c r="D745" s="249" t="s">
        <v>208</v>
      </c>
      <c r="E745" s="33" t="s">
        <v>912</v>
      </c>
      <c r="F745" s="223" t="s">
        <v>511</v>
      </c>
      <c r="G745" s="265">
        <v>142000</v>
      </c>
      <c r="H745" s="223" t="s">
        <v>245</v>
      </c>
      <c r="I745" s="33"/>
      <c r="J745" s="33"/>
    </row>
    <row r="746" spans="2:10" ht="15" x14ac:dyDescent="0.4">
      <c r="B746" s="141" t="s">
        <v>939</v>
      </c>
      <c r="C746" s="249">
        <v>4855</v>
      </c>
      <c r="D746" s="249" t="s">
        <v>495</v>
      </c>
      <c r="E746" s="33" t="s">
        <v>912</v>
      </c>
      <c r="F746" s="223" t="s">
        <v>511</v>
      </c>
      <c r="G746" s="265">
        <v>565000</v>
      </c>
      <c r="H746" s="223" t="s">
        <v>245</v>
      </c>
      <c r="I746" s="33"/>
      <c r="J746" s="33"/>
    </row>
    <row r="747" spans="2:10" ht="15" x14ac:dyDescent="0.4">
      <c r="B747" s="141" t="s">
        <v>940</v>
      </c>
      <c r="C747" s="249">
        <v>3559</v>
      </c>
      <c r="D747" s="249" t="s">
        <v>489</v>
      </c>
      <c r="E747" s="33" t="s">
        <v>912</v>
      </c>
      <c r="F747" s="223" t="s">
        <v>511</v>
      </c>
      <c r="G747" s="265"/>
      <c r="H747" s="223" t="s">
        <v>245</v>
      </c>
      <c r="I747" s="33"/>
      <c r="J747" s="33"/>
    </row>
    <row r="748" spans="2:10" ht="15" x14ac:dyDescent="0.4">
      <c r="B748" s="141" t="s">
        <v>941</v>
      </c>
      <c r="C748" s="249">
        <v>3560</v>
      </c>
      <c r="D748" s="249" t="s">
        <v>489</v>
      </c>
      <c r="E748" s="33" t="s">
        <v>912</v>
      </c>
      <c r="F748" s="223" t="s">
        <v>511</v>
      </c>
      <c r="G748" s="265"/>
      <c r="H748" s="223" t="s">
        <v>245</v>
      </c>
      <c r="I748" s="33"/>
      <c r="J748" s="33"/>
    </row>
    <row r="749" spans="2:10" ht="15" x14ac:dyDescent="0.4">
      <c r="B749" s="141" t="s">
        <v>942</v>
      </c>
      <c r="C749" s="249">
        <v>3561</v>
      </c>
      <c r="D749" s="249" t="s">
        <v>489</v>
      </c>
      <c r="E749" s="33" t="s">
        <v>912</v>
      </c>
      <c r="F749" s="223" t="s">
        <v>511</v>
      </c>
      <c r="G749" s="265"/>
      <c r="H749" s="223" t="s">
        <v>245</v>
      </c>
      <c r="I749" s="33"/>
      <c r="J749" s="33"/>
    </row>
    <row r="750" spans="2:10" ht="15" x14ac:dyDescent="0.4">
      <c r="B750" s="141" t="s">
        <v>943</v>
      </c>
      <c r="C750" s="249">
        <v>3562</v>
      </c>
      <c r="D750" s="249" t="s">
        <v>489</v>
      </c>
      <c r="E750" s="33" t="s">
        <v>912</v>
      </c>
      <c r="F750" s="223" t="s">
        <v>511</v>
      </c>
      <c r="G750" s="265"/>
      <c r="H750" s="223" t="s">
        <v>245</v>
      </c>
      <c r="I750" s="33"/>
      <c r="J750" s="33"/>
    </row>
    <row r="751" spans="2:10" ht="15" x14ac:dyDescent="0.4">
      <c r="B751" s="141" t="s">
        <v>944</v>
      </c>
      <c r="C751" s="249">
        <v>3563</v>
      </c>
      <c r="D751" s="249" t="s">
        <v>489</v>
      </c>
      <c r="E751" s="33" t="s">
        <v>912</v>
      </c>
      <c r="F751" s="223" t="s">
        <v>511</v>
      </c>
      <c r="G751" s="265"/>
      <c r="H751" s="223" t="s">
        <v>245</v>
      </c>
      <c r="I751" s="33"/>
      <c r="J751" s="33"/>
    </row>
    <row r="752" spans="2:10" ht="15" x14ac:dyDescent="0.4">
      <c r="B752" s="141" t="s">
        <v>945</v>
      </c>
      <c r="C752" s="249">
        <v>3688</v>
      </c>
      <c r="D752" s="249" t="s">
        <v>489</v>
      </c>
      <c r="E752" s="33" t="s">
        <v>912</v>
      </c>
      <c r="F752" s="223" t="s">
        <v>511</v>
      </c>
      <c r="G752" s="265"/>
      <c r="H752" s="223" t="s">
        <v>245</v>
      </c>
      <c r="I752" s="33"/>
      <c r="J752" s="33"/>
    </row>
    <row r="753" spans="2:10" ht="15" x14ac:dyDescent="0.4">
      <c r="B753" s="141" t="s">
        <v>946</v>
      </c>
      <c r="C753" s="249">
        <v>3689</v>
      </c>
      <c r="D753" s="249" t="s">
        <v>489</v>
      </c>
      <c r="E753" s="33"/>
      <c r="F753" s="223" t="s">
        <v>511</v>
      </c>
      <c r="G753" s="265"/>
      <c r="H753" s="223" t="s">
        <v>245</v>
      </c>
      <c r="I753" s="33"/>
      <c r="J753" s="33"/>
    </row>
    <row r="754" spans="2:10" ht="15" x14ac:dyDescent="0.4">
      <c r="B754" s="141" t="s">
        <v>947</v>
      </c>
      <c r="C754" s="249">
        <v>3690</v>
      </c>
      <c r="D754" s="249" t="s">
        <v>489</v>
      </c>
      <c r="E754" s="33"/>
      <c r="F754" s="223" t="s">
        <v>511</v>
      </c>
      <c r="G754" s="265"/>
      <c r="H754" s="223" t="s">
        <v>245</v>
      </c>
      <c r="I754" s="33"/>
      <c r="J754" s="33"/>
    </row>
    <row r="755" spans="2:10" ht="15" x14ac:dyDescent="0.4">
      <c r="B755" s="141" t="s">
        <v>948</v>
      </c>
      <c r="C755" s="249">
        <v>3691</v>
      </c>
      <c r="D755" s="249" t="s">
        <v>489</v>
      </c>
      <c r="E755" s="33" t="s">
        <v>912</v>
      </c>
      <c r="F755" s="223" t="s">
        <v>511</v>
      </c>
      <c r="G755" s="265"/>
      <c r="H755" s="223" t="s">
        <v>245</v>
      </c>
      <c r="I755" s="33"/>
      <c r="J755" s="33"/>
    </row>
    <row r="756" spans="2:10" ht="15" x14ac:dyDescent="0.4">
      <c r="B756" s="141" t="s">
        <v>949</v>
      </c>
      <c r="C756" s="249">
        <v>3692</v>
      </c>
      <c r="D756" s="249" t="s">
        <v>489</v>
      </c>
      <c r="E756" s="33" t="s">
        <v>912</v>
      </c>
      <c r="F756" s="223" t="s">
        <v>511</v>
      </c>
      <c r="G756" s="265"/>
      <c r="H756" s="223" t="s">
        <v>245</v>
      </c>
      <c r="I756" s="33"/>
      <c r="J756" s="33"/>
    </row>
    <row r="757" spans="2:10" ht="15" x14ac:dyDescent="0.4">
      <c r="B757" s="141" t="s">
        <v>950</v>
      </c>
      <c r="C757" s="249">
        <v>3034</v>
      </c>
      <c r="D757" s="249" t="s">
        <v>493</v>
      </c>
      <c r="E757" s="33" t="s">
        <v>912</v>
      </c>
      <c r="F757" s="223" t="s">
        <v>511</v>
      </c>
      <c r="G757" s="265"/>
      <c r="H757" s="223" t="s">
        <v>245</v>
      </c>
      <c r="I757" s="33"/>
      <c r="J757" s="33"/>
    </row>
    <row r="758" spans="2:10" ht="15" x14ac:dyDescent="0.4">
      <c r="B758" s="141" t="s">
        <v>951</v>
      </c>
      <c r="C758" s="249">
        <v>3037</v>
      </c>
      <c r="D758" s="249" t="s">
        <v>493</v>
      </c>
      <c r="E758" s="33" t="s">
        <v>912</v>
      </c>
      <c r="F758" s="223" t="s">
        <v>511</v>
      </c>
      <c r="G758" s="265"/>
      <c r="H758" s="223" t="s">
        <v>245</v>
      </c>
      <c r="I758" s="33"/>
      <c r="J758" s="33"/>
    </row>
    <row r="759" spans="2:10" ht="15" x14ac:dyDescent="0.4">
      <c r="B759" s="141" t="s">
        <v>952</v>
      </c>
      <c r="C759" s="249">
        <v>3038</v>
      </c>
      <c r="D759" s="249" t="s">
        <v>493</v>
      </c>
      <c r="E759" s="33" t="s">
        <v>912</v>
      </c>
      <c r="F759" s="223" t="s">
        <v>511</v>
      </c>
      <c r="G759" s="265"/>
      <c r="H759" s="223" t="s">
        <v>245</v>
      </c>
      <c r="I759" s="33"/>
      <c r="J759" s="33"/>
    </row>
    <row r="760" spans="2:10" ht="15" x14ac:dyDescent="0.4">
      <c r="B760" s="141" t="s">
        <v>953</v>
      </c>
      <c r="C760" s="249">
        <v>3039</v>
      </c>
      <c r="D760" s="249" t="s">
        <v>493</v>
      </c>
      <c r="E760" s="33" t="s">
        <v>912</v>
      </c>
      <c r="F760" s="223" t="s">
        <v>511</v>
      </c>
      <c r="G760" s="265"/>
      <c r="H760" s="223" t="s">
        <v>245</v>
      </c>
      <c r="I760" s="33"/>
      <c r="J760" s="33"/>
    </row>
    <row r="761" spans="2:10" ht="15" x14ac:dyDescent="0.4">
      <c r="B761" s="141" t="s">
        <v>954</v>
      </c>
      <c r="C761" s="249">
        <v>4514</v>
      </c>
      <c r="D761" s="249" t="s">
        <v>493</v>
      </c>
      <c r="E761" s="33"/>
      <c r="F761" s="223" t="s">
        <v>511</v>
      </c>
      <c r="G761" s="265"/>
      <c r="H761" s="223" t="s">
        <v>245</v>
      </c>
      <c r="I761" s="33"/>
      <c r="J761" s="33"/>
    </row>
    <row r="762" spans="2:10" ht="15" x14ac:dyDescent="0.4">
      <c r="B762" s="141" t="s">
        <v>955</v>
      </c>
      <c r="C762" s="249">
        <v>4403</v>
      </c>
      <c r="D762" s="249" t="s">
        <v>216</v>
      </c>
      <c r="E762" s="33" t="s">
        <v>912</v>
      </c>
      <c r="F762" s="223" t="s">
        <v>511</v>
      </c>
      <c r="G762" s="265">
        <v>44930</v>
      </c>
      <c r="H762" s="223" t="s">
        <v>245</v>
      </c>
      <c r="I762" s="33"/>
      <c r="J762" s="33"/>
    </row>
    <row r="763" spans="2:10" ht="24" customHeight="1" thickBot="1" x14ac:dyDescent="0.4">
      <c r="B763" s="93"/>
      <c r="C763" s="67"/>
      <c r="D763" s="68"/>
      <c r="E763" s="67"/>
      <c r="F763" s="78"/>
      <c r="G763" s="78"/>
      <c r="H763" s="78"/>
      <c r="I763" s="78"/>
      <c r="J763" s="78"/>
    </row>
    <row r="764" spans="2:10" ht="24" customHeight="1" x14ac:dyDescent="0.35">
      <c r="B764" s="218"/>
      <c r="C764" s="218"/>
      <c r="D764" s="218"/>
      <c r="E764" s="218"/>
      <c r="F764" s="223"/>
      <c r="G764" s="223"/>
      <c r="H764" s="223"/>
      <c r="I764" s="223"/>
      <c r="J764" s="223"/>
    </row>
    <row r="765" spans="2:10" ht="24" customHeight="1" thickBot="1" x14ac:dyDescent="0.4">
      <c r="B765" s="287" t="s">
        <v>46</v>
      </c>
      <c r="C765" s="288"/>
      <c r="D765" s="288"/>
      <c r="E765" s="288"/>
      <c r="F765" s="288"/>
      <c r="G765" s="288"/>
      <c r="H765" s="288"/>
      <c r="I765" s="288"/>
      <c r="J765" s="288"/>
    </row>
    <row r="766" spans="2:10" ht="24" customHeight="1" x14ac:dyDescent="0.35">
      <c r="B766" s="289" t="s">
        <v>47</v>
      </c>
      <c r="C766" s="290"/>
      <c r="D766" s="290"/>
      <c r="E766" s="290"/>
      <c r="F766" s="290"/>
      <c r="G766" s="290"/>
      <c r="H766" s="290"/>
      <c r="I766" s="290"/>
      <c r="J766" s="290"/>
    </row>
    <row r="767" spans="2:10" ht="24" customHeight="1" thickBot="1" x14ac:dyDescent="0.4">
      <c r="B767" s="218"/>
      <c r="C767" s="218"/>
      <c r="D767" s="218"/>
      <c r="E767" s="218"/>
      <c r="F767" s="223"/>
      <c r="G767" s="223"/>
      <c r="H767" s="223"/>
      <c r="I767" s="223"/>
      <c r="J767" s="223"/>
    </row>
    <row r="768" spans="2:10" ht="24" customHeight="1" x14ac:dyDescent="0.35">
      <c r="B768" s="284" t="s">
        <v>48</v>
      </c>
      <c r="C768" s="284"/>
      <c r="D768" s="284"/>
      <c r="E768" s="284"/>
      <c r="F768" s="284"/>
      <c r="G768" s="284"/>
      <c r="H768" s="284"/>
      <c r="I768" s="284"/>
      <c r="J768" s="284"/>
    </row>
    <row r="769" spans="2:10" ht="24" customHeight="1" x14ac:dyDescent="0.35">
      <c r="B769" s="266" t="s">
        <v>49</v>
      </c>
      <c r="C769" s="266"/>
      <c r="D769" s="266"/>
      <c r="E769" s="266"/>
      <c r="F769" s="266"/>
      <c r="G769" s="266"/>
      <c r="H769" s="266"/>
      <c r="I769" s="266"/>
      <c r="J769" s="266"/>
    </row>
    <row r="770" spans="2:10" ht="24" customHeight="1" x14ac:dyDescent="0.35">
      <c r="B770" s="277" t="s">
        <v>51</v>
      </c>
      <c r="C770" s="277"/>
      <c r="D770" s="277"/>
      <c r="E770" s="277"/>
      <c r="F770" s="277"/>
      <c r="G770" s="277"/>
      <c r="H770" s="277"/>
      <c r="I770" s="277"/>
      <c r="J770" s="277"/>
    </row>
    <row r="771" spans="2:10" ht="24" customHeight="1" x14ac:dyDescent="0.35">
      <c r="B771" s="292"/>
      <c r="C771" s="292"/>
      <c r="D771" s="292"/>
      <c r="E771" s="292"/>
      <c r="F771" s="292"/>
      <c r="G771" s="292"/>
      <c r="H771" s="292"/>
      <c r="I771" s="292"/>
      <c r="J771" s="292"/>
    </row>
    <row r="776" spans="2:10" ht="24" customHeight="1" x14ac:dyDescent="0.35">
      <c r="B776" s="223"/>
      <c r="C776" s="223"/>
      <c r="D776" s="223"/>
      <c r="E776" s="223"/>
      <c r="F776" s="33"/>
      <c r="G776" s="33"/>
      <c r="H776" s="33"/>
      <c r="I776" s="33"/>
      <c r="J776" s="33"/>
    </row>
  </sheetData>
  <mergeCells count="20">
    <mergeCell ref="B770:J770"/>
    <mergeCell ref="B771:J771"/>
    <mergeCell ref="B7:J7"/>
    <mergeCell ref="B8:J8"/>
    <mergeCell ref="B10:J10"/>
    <mergeCell ref="B11:J11"/>
    <mergeCell ref="B12:J12"/>
    <mergeCell ref="B74:J74"/>
    <mergeCell ref="B765:J765"/>
    <mergeCell ref="B766:J766"/>
    <mergeCell ref="B13:J13"/>
    <mergeCell ref="B20:J20"/>
    <mergeCell ref="B21:D21"/>
    <mergeCell ref="B768:J768"/>
    <mergeCell ref="B769:J769"/>
    <mergeCell ref="B2:J2"/>
    <mergeCell ref="B3:J3"/>
    <mergeCell ref="B4:J4"/>
    <mergeCell ref="B5:J5"/>
    <mergeCell ref="B6:J6"/>
  </mergeCells>
  <dataValidations xWindow="731" yWindow="489" count="26">
    <dataValidation type="list" allowBlank="1" showInputMessage="1" showErrorMessage="1" promptTitle="Please select Sector" prompt="Please select the relevant sector of the company from the list" sqref="E25:E72"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41 B43:B72" xr:uid="{C350F0E4-4E62-4F30-B87E-F27D6B9371A9}"/>
    <dataValidation allowBlank="1" showInputMessage="1" showErrorMessage="1" promptTitle="Identification #" prompt="Please input unique identification number, such as TIN, organisational number or similar" sqref="D25:D72" xr:uid="{4120235B-D2FD-4BFD-ABFB-C2C2C7807A6F}"/>
    <dataValidation allowBlank="1" showInputMessage="1" showErrorMessage="1" promptTitle="Please insert commodities" prompt="Please insert the relevant commodities of the company here, separated by commas." sqref="F25:F72" xr:uid="{6A44821C-9A13-4D03-9DBE-3FE545535EDF}"/>
    <dataValidation allowBlank="1" showInputMessage="1" showErrorMessage="1" promptTitle="Name of identifier" prompt="Please input name of identifier, such as &quot;Taxpayer Identification Number&quot; or similar." sqref="B22" xr:uid="{26522CF1-754D-452B-A505-4AD35A56D6C3}"/>
    <dataValidation allowBlank="1" showInputMessage="1" showErrorMessage="1" promptTitle="Name of register" prompt="Please input name of register or agency" sqref="C22" xr:uid="{4A4A7F4F-7550-4676-A351-9ECEB4458A21}"/>
    <dataValidation allowBlank="1" showInputMessage="1" showErrorMessage="1" promptTitle="Registry URL" prompt="Please insert direct URL to the registry or agency" sqref="D22" xr:uid="{32E9DBF3-035B-40BA-8C96-7CDC3103B46C}"/>
    <dataValidation type="textLength" allowBlank="1" showInputMessage="1" showErrorMessage="1" errorTitle="Please do not edit these cells" error="Please do not edit these cells" sqref="C21:D21 B22" xr:uid="{81EFF6B9-0948-4ED1-9FAA-6EA0DE53E4C0}">
      <formula1>10000</formula1>
      <formula2>50000</formula2>
    </dataValidation>
    <dataValidation errorStyle="warning" allowBlank="1" showInputMessage="1" showErrorMessage="1" errorTitle="URL " error="Please input a link in these cells" sqref="G25:G72 H25:H26 H31 H35 H37:H60 H63:H66 H68 H70 H72" xr:uid="{900097FA-9B5D-417A-9DC5-30D28C0778EB}"/>
    <dataValidation type="textLength" allowBlank="1" showInputMessage="1" showErrorMessage="1" sqref="A1:K13 F14:K18 E22:K23 A23:D23 B73:K74 A14:E14 J25:K72 B763:J767 B771:J771 A24:K24 B20:B21 A25:A74 A75:K75 A76:A421 K76:K421 C19:L21 A19:A22"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5:I72" xr:uid="{56FC6F82-9F1C-496E-9C14-F149EB40B8A6}">
      <formula1>1</formula1>
      <formula2>2</formula2>
    </dataValidation>
    <dataValidation type="textLength" allowBlank="1" showInputMessage="1" showErrorMessage="1" errorTitle="Do not edit these cells" error="Please do not edit these cells" sqref="B768:J770" xr:uid="{BAF144F0-3731-4BBB-961A-1F8765C0F270}">
      <formula1>9999999</formula1>
      <formula2>99999999</formula2>
    </dataValidation>
    <dataValidation type="list" allowBlank="1" showInputMessage="1" showErrorMessage="1" sqref="C25:C72"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182E73B1-09C8-43FC-B8E2-FF70624D28E9}"/>
    <dataValidation type="list" allowBlank="1" showInputMessage="1" showErrorMessage="1" promptTitle="Government agency type" prompt="Choose type of government agency from the drop-down list._x000a_Please refrain from using custom types if possible." sqref="C15:C18" xr:uid="{860B241C-DA4E-41D9-9315-5EF62589B9B9}">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9" xr:uid="{3F04583E-65A8-492D-B196-BDC98FF1DDF7}"/>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allowBlank="1" showInputMessage="1" showErrorMessage="1" promptTitle="Project name" prompt="Input project name here._x000a__x000a_Please refrain from using acronyms, and input complete name." sqref="B76:B762" xr:uid="{F99FE9B0-5192-4241-983B-FDB53885E318}"/>
    <dataValidation allowBlank="1" showInputMessage="1" showErrorMessage="1" promptTitle="Affiliated Companies" prompt="Please insert the relevant companies affiliated to the project here, separated by commas." sqref="D76:D762" xr:uid="{E12F2734-F1F8-415D-942B-52F213FABA12}"/>
    <dataValidation allowBlank="1" showInputMessage="1" showErrorMessage="1" promptTitle="Reference number" prompt="Please input the reference number of the legal agreement: contract, licence, lease, concession..." sqref="C76:C762"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6:H762" xr:uid="{8671A7B4-FBEE-40B4-83E1-8302DA427313}">
      <formula1>"&lt;Select unit&gt;,Sm3,Sm3 o.e.,Barrels,Tonnes,oz,carats,Scf"</formula1>
    </dataValidation>
    <dataValidation type="list" allowBlank="1" showInputMessage="1" showErrorMessage="1" sqref="F76:F762"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6:E762"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76:G762"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6:I762" xr:uid="{83119F12-BEE5-4AB0-AD82-3D216DB6144F}">
      <formula1>0</formula1>
      <formula2>1000000000000000</formula2>
    </dataValidation>
    <dataValidation type="list" showInputMessage="1" showErrorMessage="1" sqref="B42" xr:uid="{17117540-FFE3-4167-84D3-F24ED40F195D}">
      <formula1>Companies_list</formula1>
    </dataValidation>
  </dataValidations>
  <hyperlinks>
    <hyperlink ref="B8" r:id="rId1" xr:uid="{DD07F9BC-AC8A-4A9E-9450-3D0391EB0CA7}"/>
    <hyperlink ref="B766:F766" r:id="rId2" display="Give us your feedback or report a conflict in the data! Write to us at  data@eiti.org" xr:uid="{7DD6EEF9-F2B1-490B-AA9F-CD09A5BE123B}"/>
    <hyperlink ref="B765:F765" r:id="rId3" display="For the latest version of Summary data templates, see  https://eiti.org/summary-data-template" xr:uid="{3F13EEFE-7DC6-4094-8E58-281FFE9ACE0E}"/>
    <hyperlink ref="H56" r:id="rId4" display="https://pokrovgzk.com.ua/wp-content/uploads/" xr:uid="{A79654C8-6062-4C93-BA8B-E28E8EDC4BBD}"/>
    <hyperlink ref="H52" r:id="rId5" display="https://cgok.metinvestholding.com/upload/" xr:uid="{F3CF96FC-BF6B-424F-B0F8-13A625A0A8CF}"/>
    <hyperlink ref="D22" r:id="rId6" xr:uid="{1D54731C-B66B-412C-AE20-68B2C3D88FD3}"/>
    <hyperlink ref="H25" r:id="rId7" display="https://www.naftogaz.com/files/Zvity/Annual-Report-2018-ukr.pdf " xr:uid="{61DE18A1-1E5A-4E12-BCDC-9B7FCB9A8B6C}"/>
    <hyperlink ref="H26" r:id="rId8" xr:uid="{BD6F5364-9563-48F3-8C60-DB4D9A3BD991}"/>
    <hyperlink ref="H29" r:id="rId9" display="https://dtek.com/content/files/kopiya-auditorskogo-zvitu-prat-_naftogazvidobuvannya_-za-2018-r..pdf" xr:uid="{D019DF60-D24E-483F-A16F-30C14BD04A92}"/>
    <hyperlink ref="H30" r:id="rId10" display="https://unb.ua/uploads/information_files/58-file.pdf" xr:uid="{0047C848-14DE-4D18-8896-CEE175B782C9}"/>
    <hyperlink ref="H32" r:id="rId11" display="https://geo-alliance.com.ua/wp-content/uploads/2019/02/Report-nr-2018.zip" xr:uid="{DD1EBCE8-27F5-4006-8301-2BA9F390C308}"/>
    <hyperlink ref="H33" r:id="rId12" display="http://utg.ua/img/menu/company/docs/2020/UTG_19fsu_with signatures_compressed.pdf" xr:uid="{8BD7B085-FC24-4341-9E5B-F375409623C7}"/>
    <hyperlink ref="H34" r:id="rId13" display="https://www.ppc.net.ua/wp-content/uploads/2019/05/zvit_pgnk_2018-1.pdf" xr:uid="{32DFEE0B-A12F-4945-B7A7-2BD6248C0426}"/>
    <hyperlink ref="H36" r:id="rId14" display="https://soe-ukraine.com/wp-content/uploads/zvit.html" xr:uid="{130DC9AD-0096-40D3-81C4-94F999D36C29}"/>
    <hyperlink ref="H38" r:id="rId15" xr:uid="{A9F3C60B-5421-4B0F-A2C7-E6A03E32B24C}"/>
    <hyperlink ref="H39" r:id="rId16" display="https://prom-energo.com.ua/files/zvit_pep_2018.pdf" xr:uid="{0DE444C4-E1F9-4715-8DDE-9FC562A85F89}"/>
    <hyperlink ref="H40" r:id="rId17" xr:uid="{85822200-40DE-449B-A7B3-4EB6EE71A91E}"/>
    <hyperlink ref="H45" r:id="rId18" display="http://nadrageo.com.ua/wp-content/uploads/2019/05/Zvit_nezalezhnogo_audytora.pdf" xr:uid="{3D606405-48D0-4D08-99A4-1D124F52ABB9}"/>
    <hyperlink ref="H54" r:id="rId19" display="https://umcc.com.ua/purchase/download?file=%D0%A4%D1%96%D0%BD%D0%B0%D0%BD%D1%81%D0%BE%D0%B2%D0%B0+%D0%B7%D0%B2%D1%96%D1%82%D0%BD%D1%96%D1%81%D1%82%D1%8C+%D0%90%D0%A2+%D0%9E%D0%93%D0%A5%D0%9A+%D0%B7%D0%B0+2018+%D1%80%D1%96%D0%BA.pdf " xr:uid="{D579C30A-E56C-4B14-A4C0-5228769E1B67}"/>
    <hyperlink ref="H57" r:id="rId20" display="http://sukhabalka.com/files/file/korporativnye-dokumenty/r-chna-regulyarna-nformats-ya-em-tenta/2019/511a6296cbe24b6abce326971868fbea.zip " xr:uid="{BA3B2385-CDF1-4BBC-BC6C-F3B9F80D502C}"/>
    <hyperlink ref="H59" r:id="rId21" xr:uid="{F6DAB44A-AFC3-4BC5-B0CD-1AD225FE2026}"/>
    <hyperlink ref="H61" r:id="rId22" display="http://pokrovskoe.com.ua/sites/default/files/files/%D0%A0%D1%96%D1%87%D0%BD%D0%B8%D0%B9 %D0%B7%D0%B2%D1%96%D1%82 %D0%B7%D0%B0 2018%D1%80.pdf" xr:uid="{30B6B18F-80E2-4A83-97AF-F3CD1FC03ED5}"/>
    <hyperlink ref="H62" r:id="rId23" display="https://dtek.com/content/files/du-annual-report-2018.zip" xr:uid="{C9DA6F12-0F11-4288-9090-FE099FA49BE6}"/>
    <hyperlink ref="H65" r:id="rId24" xr:uid="{2E4E0533-F0A6-4DAD-933D-8B8B0B8617CF}"/>
    <hyperlink ref="H67" r:id="rId25" xr:uid="{D4431785-6DB1-4243-8932-BA74D1095EB4}"/>
    <hyperlink ref="H68" r:id="rId26" xr:uid="{21EF9FF7-A645-4AE7-814A-145EE8964D25}"/>
    <hyperlink ref="H69" r:id="rId27" display="http://ugnodon1.com/wp-files/Zvit_auditora.pdf" xr:uid="{081E5C0E-3949-46E2-A449-EADE1F36CCB3}"/>
  </hyperlinks>
  <pageMargins left="0.25" right="0.25" top="0.75" bottom="0.75" header="0.3" footer="0.3"/>
  <pageSetup paperSize="8" fitToHeight="0" orientation="landscape" horizontalDpi="2400" verticalDpi="2400" r:id="rId28"/>
  <tableParts count="3">
    <tablePart r:id="rId29"/>
    <tablePart r:id="rId30"/>
    <tablePart r:id="rId31"/>
  </tableParts>
  <extLst>
    <ext xmlns:x14="http://schemas.microsoft.com/office/spreadsheetml/2009/9/main" uri="{CCE6A557-97BC-4b89-ADB6-D9C93CAAB3DF}">
      <x14:dataValidations xmlns:xm="http://schemas.microsoft.com/office/excel/2006/main" xWindow="731" yWindow="489" count="1">
        <x14:dataValidation type="list" allowBlank="1" showInputMessage="1" showErrorMessage="1" error="Invalid Entry" promptTitle="Currency" prompt="Please input currency according to 3-letter ISO currency code." xr:uid="{6854ADEB-BBB5-4A60-BD4B-636A75D9550B}">
          <x14:formula1>
            <xm:f>Lists!$I$11:$I$168</xm:f>
          </x14:formula1>
          <xm:sqref>J76:J762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83"/>
  <sheetViews>
    <sheetView showGridLines="0" topLeftCell="A37" zoomScale="63" zoomScaleNormal="115" workbookViewId="0">
      <selection activeCell="K49" sqref="K49"/>
    </sheetView>
  </sheetViews>
  <sheetFormatPr defaultColWidth="8.81640625" defaultRowHeight="15" x14ac:dyDescent="0.4"/>
  <cols>
    <col min="1" max="1" width="2.81640625" style="34" customWidth="1"/>
    <col min="2" max="5" width="0" style="34" hidden="1" customWidth="1"/>
    <col min="6" max="6" width="50.453125" style="34" customWidth="1"/>
    <col min="7" max="9" width="16.81640625" style="34" customWidth="1"/>
    <col min="10" max="10" width="52.81640625" style="34" customWidth="1"/>
    <col min="11" max="11" width="15.54296875" style="34" bestFit="1" customWidth="1"/>
    <col min="12" max="12" width="2.81640625" style="34" customWidth="1"/>
    <col min="13" max="13" width="19.54296875" style="34" bestFit="1" customWidth="1"/>
    <col min="14" max="14" width="73.453125" style="34" bestFit="1" customWidth="1"/>
    <col min="15" max="15" width="4" style="34" customWidth="1"/>
    <col min="16" max="17" width="8.81640625" style="34"/>
    <col min="18" max="18" width="21.1796875" style="34" bestFit="1" customWidth="1"/>
    <col min="19" max="19" width="8.81640625" style="34"/>
    <col min="20" max="20" width="21.1796875" style="34" bestFit="1" customWidth="1"/>
    <col min="21" max="16384" width="8.81640625" style="34"/>
  </cols>
  <sheetData>
    <row r="1" spans="6:14" s="17" customFormat="1" ht="15.75" hidden="1" customHeight="1" x14ac:dyDescent="0.35">
      <c r="F1" s="223"/>
      <c r="G1" s="223"/>
      <c r="H1" s="223"/>
      <c r="I1" s="223"/>
      <c r="J1" s="223"/>
      <c r="K1" s="223"/>
      <c r="L1" s="223"/>
      <c r="M1" s="223"/>
      <c r="N1" s="223"/>
    </row>
    <row r="2" spans="6:14" s="17" customFormat="1" hidden="1" x14ac:dyDescent="0.35">
      <c r="F2" s="223"/>
      <c r="G2" s="223"/>
      <c r="H2" s="223"/>
      <c r="I2" s="223"/>
      <c r="J2" s="223"/>
      <c r="K2" s="223"/>
      <c r="L2" s="223"/>
      <c r="M2" s="223"/>
      <c r="N2" s="223"/>
    </row>
    <row r="3" spans="6:14" s="17" customFormat="1" hidden="1" x14ac:dyDescent="0.35">
      <c r="F3" s="223"/>
      <c r="G3" s="223"/>
      <c r="H3" s="223"/>
      <c r="I3" s="223"/>
      <c r="J3" s="223"/>
      <c r="K3" s="223"/>
      <c r="L3" s="223"/>
      <c r="M3" s="223"/>
      <c r="N3" s="224" t="s">
        <v>956</v>
      </c>
    </row>
    <row r="4" spans="6:14" s="17" customFormat="1" hidden="1" x14ac:dyDescent="0.35">
      <c r="F4" s="223"/>
      <c r="G4" s="223"/>
      <c r="H4" s="223"/>
      <c r="I4" s="223"/>
      <c r="J4" s="223"/>
      <c r="K4" s="223"/>
      <c r="L4" s="223"/>
      <c r="M4" s="223"/>
      <c r="N4" s="224" t="str">
        <f>Introduction!G4</f>
        <v>YYYYMMDD</v>
      </c>
    </row>
    <row r="5" spans="6:14" s="17" customFormat="1" hidden="1" x14ac:dyDescent="0.35">
      <c r="F5" s="223"/>
      <c r="G5" s="223"/>
      <c r="H5" s="223"/>
      <c r="I5" s="223"/>
      <c r="J5" s="223"/>
      <c r="K5" s="223"/>
      <c r="L5" s="223"/>
      <c r="M5" s="223"/>
      <c r="N5" s="223"/>
    </row>
    <row r="6" spans="6:14" s="17" customFormat="1" hidden="1" x14ac:dyDescent="0.35">
      <c r="F6" s="223"/>
      <c r="G6" s="223"/>
      <c r="H6" s="223"/>
      <c r="I6" s="223"/>
      <c r="J6" s="223"/>
      <c r="K6" s="223"/>
      <c r="L6" s="223"/>
      <c r="M6" s="223"/>
      <c r="N6" s="223"/>
    </row>
    <row r="7" spans="6:14" s="17" customFormat="1" x14ac:dyDescent="0.35">
      <c r="F7" s="223"/>
      <c r="G7" s="223"/>
      <c r="H7" s="223"/>
      <c r="I7" s="223"/>
      <c r="J7" s="223"/>
      <c r="K7" s="223"/>
      <c r="L7" s="223"/>
      <c r="M7" s="223"/>
      <c r="N7" s="223"/>
    </row>
    <row r="8" spans="6:14" s="17" customFormat="1" x14ac:dyDescent="0.35">
      <c r="F8" s="278" t="s">
        <v>957</v>
      </c>
      <c r="G8" s="278"/>
      <c r="H8" s="278"/>
      <c r="I8" s="278"/>
      <c r="J8" s="278"/>
      <c r="K8" s="278"/>
      <c r="L8" s="278"/>
      <c r="M8" s="278"/>
      <c r="N8" s="278"/>
    </row>
    <row r="9" spans="6:14" s="17" customFormat="1" ht="22.5" x14ac:dyDescent="0.35">
      <c r="F9" s="304" t="s">
        <v>53</v>
      </c>
      <c r="G9" s="304"/>
      <c r="H9" s="304"/>
      <c r="I9" s="304"/>
      <c r="J9" s="304"/>
      <c r="K9" s="304"/>
      <c r="L9" s="304"/>
      <c r="M9" s="304"/>
      <c r="N9" s="304"/>
    </row>
    <row r="10" spans="6:14" s="17" customFormat="1" x14ac:dyDescent="0.35">
      <c r="F10" s="305" t="s">
        <v>958</v>
      </c>
      <c r="G10" s="305"/>
      <c r="H10" s="305"/>
      <c r="I10" s="305"/>
      <c r="J10" s="305"/>
      <c r="K10" s="305"/>
      <c r="L10" s="305"/>
      <c r="M10" s="305"/>
      <c r="N10" s="305"/>
    </row>
    <row r="11" spans="6:14" s="17" customFormat="1" x14ac:dyDescent="0.35">
      <c r="F11" s="280" t="s">
        <v>959</v>
      </c>
      <c r="G11" s="280"/>
      <c r="H11" s="280"/>
      <c r="I11" s="280"/>
      <c r="J11" s="280"/>
      <c r="K11" s="280"/>
      <c r="L11" s="280"/>
      <c r="M11" s="280"/>
      <c r="N11" s="280"/>
    </row>
    <row r="12" spans="6:14" s="17" customFormat="1" x14ac:dyDescent="0.35">
      <c r="F12" s="280" t="s">
        <v>960</v>
      </c>
      <c r="G12" s="280"/>
      <c r="H12" s="280"/>
      <c r="I12" s="280"/>
      <c r="J12" s="280"/>
      <c r="K12" s="280"/>
      <c r="L12" s="280"/>
      <c r="M12" s="280"/>
      <c r="N12" s="280"/>
    </row>
    <row r="13" spans="6:14" s="17" customFormat="1" x14ac:dyDescent="0.35">
      <c r="F13" s="300" t="s">
        <v>961</v>
      </c>
      <c r="G13" s="300"/>
      <c r="H13" s="300"/>
      <c r="I13" s="300"/>
      <c r="J13" s="300"/>
      <c r="K13" s="300"/>
      <c r="L13" s="300"/>
      <c r="M13" s="300"/>
      <c r="N13" s="300"/>
    </row>
    <row r="14" spans="6:14" s="17" customFormat="1" x14ac:dyDescent="0.35">
      <c r="F14" s="301" t="s">
        <v>962</v>
      </c>
      <c r="G14" s="301"/>
      <c r="H14" s="301"/>
      <c r="I14" s="301"/>
      <c r="J14" s="301"/>
      <c r="K14" s="301"/>
      <c r="L14" s="301"/>
      <c r="M14" s="301"/>
      <c r="N14" s="301"/>
    </row>
    <row r="15" spans="6:14" s="17" customFormat="1" x14ac:dyDescent="0.35">
      <c r="F15" s="302" t="s">
        <v>963</v>
      </c>
      <c r="G15" s="302"/>
      <c r="H15" s="302"/>
      <c r="I15" s="302"/>
      <c r="J15" s="302"/>
      <c r="K15" s="302"/>
      <c r="L15" s="302"/>
      <c r="M15" s="302"/>
      <c r="N15" s="302"/>
    </row>
    <row r="16" spans="6:14" s="17" customFormat="1" x14ac:dyDescent="0.4">
      <c r="F16" s="291" t="s">
        <v>404</v>
      </c>
      <c r="G16" s="291"/>
      <c r="H16" s="291"/>
      <c r="I16" s="291"/>
      <c r="J16" s="291"/>
      <c r="K16" s="291"/>
      <c r="L16" s="291"/>
      <c r="M16" s="291"/>
      <c r="N16" s="291"/>
    </row>
    <row r="17" spans="2:21" s="17" customFormat="1" x14ac:dyDescent="0.35">
      <c r="B17" s="223"/>
      <c r="C17" s="223"/>
      <c r="D17" s="223"/>
      <c r="E17" s="223"/>
      <c r="F17" s="223"/>
      <c r="G17" s="223"/>
      <c r="H17" s="223"/>
      <c r="I17" s="223"/>
      <c r="J17" s="223"/>
      <c r="K17" s="223"/>
      <c r="L17" s="223"/>
      <c r="M17" s="223"/>
      <c r="N17" s="223"/>
      <c r="O17" s="223"/>
      <c r="P17" s="223"/>
      <c r="Q17" s="223"/>
      <c r="R17" s="223"/>
      <c r="S17" s="223"/>
      <c r="T17" s="223"/>
      <c r="U17" s="223"/>
    </row>
    <row r="18" spans="2:21" s="17" customFormat="1" ht="22.5" x14ac:dyDescent="0.35">
      <c r="B18" s="223"/>
      <c r="C18" s="223"/>
      <c r="D18" s="223"/>
      <c r="E18" s="223"/>
      <c r="F18" s="293" t="s">
        <v>964</v>
      </c>
      <c r="G18" s="293"/>
      <c r="H18" s="293"/>
      <c r="I18" s="293"/>
      <c r="J18" s="293"/>
      <c r="K18" s="293"/>
      <c r="L18" s="223"/>
      <c r="M18" s="303" t="s">
        <v>965</v>
      </c>
      <c r="N18" s="303"/>
      <c r="O18" s="223"/>
      <c r="P18" s="223"/>
      <c r="Q18" s="223"/>
      <c r="R18" s="223"/>
      <c r="S18" s="223"/>
      <c r="T18" s="223"/>
      <c r="U18" s="223"/>
    </row>
    <row r="19" spans="2:21" s="17" customFormat="1" ht="15.65" customHeight="1" x14ac:dyDescent="0.35">
      <c r="B19" s="223"/>
      <c r="C19" s="223"/>
      <c r="D19" s="223"/>
      <c r="E19" s="223"/>
      <c r="F19" s="223"/>
      <c r="G19" s="223"/>
      <c r="H19" s="223"/>
      <c r="I19" s="223"/>
      <c r="J19" s="223"/>
      <c r="K19" s="223"/>
      <c r="L19" s="223"/>
      <c r="M19" s="309" t="s">
        <v>966</v>
      </c>
      <c r="N19" s="309"/>
      <c r="O19" s="223"/>
      <c r="P19" s="223"/>
      <c r="Q19" s="223"/>
      <c r="R19" s="223"/>
      <c r="S19" s="223"/>
      <c r="T19" s="223"/>
      <c r="U19" s="223"/>
    </row>
    <row r="20" spans="2:21" x14ac:dyDescent="0.4">
      <c r="B20" s="249"/>
      <c r="C20" s="249"/>
      <c r="D20" s="249"/>
      <c r="E20" s="249"/>
      <c r="F20" s="306" t="s">
        <v>967</v>
      </c>
      <c r="G20" s="306"/>
      <c r="H20" s="306"/>
      <c r="I20" s="306"/>
      <c r="J20" s="306"/>
      <c r="K20" s="307"/>
      <c r="L20" s="249"/>
      <c r="M20" s="223"/>
      <c r="N20" s="223"/>
      <c r="O20" s="249"/>
      <c r="P20" s="249"/>
      <c r="Q20" s="249"/>
      <c r="R20" s="249"/>
      <c r="S20" s="249"/>
      <c r="T20" s="249"/>
      <c r="U20" s="249"/>
    </row>
    <row r="21" spans="2:21" ht="22.5" x14ac:dyDescent="0.4">
      <c r="B21" s="149" t="s">
        <v>968</v>
      </c>
      <c r="C21" s="149" t="s">
        <v>969</v>
      </c>
      <c r="D21" s="149" t="s">
        <v>970</v>
      </c>
      <c r="E21" s="149" t="s">
        <v>971</v>
      </c>
      <c r="F21" s="249" t="s">
        <v>972</v>
      </c>
      <c r="G21" s="249" t="s">
        <v>424</v>
      </c>
      <c r="H21" s="249" t="s">
        <v>973</v>
      </c>
      <c r="I21" s="249" t="s">
        <v>974</v>
      </c>
      <c r="J21" s="249" t="s">
        <v>975</v>
      </c>
      <c r="K21" s="223" t="s">
        <v>506</v>
      </c>
      <c r="L21" s="249"/>
      <c r="M21" s="304" t="s">
        <v>976</v>
      </c>
      <c r="N21" s="304"/>
      <c r="O21" s="249"/>
      <c r="P21" s="249"/>
      <c r="Q21" s="249"/>
      <c r="R21" s="249"/>
      <c r="S21" s="249"/>
      <c r="T21" s="249"/>
      <c r="U21" s="249"/>
    </row>
    <row r="22" spans="2:21" ht="15.75" customHeight="1" x14ac:dyDescent="0.4">
      <c r="B22" s="149" t="str">
        <f>IFERROR(VLOOKUP(Government_revenues_table[[#This Row],[GFS Classification]],Table6_GFS_codes_classification[],COLUMNS($F:F)+3,FALSE),"Do not enter data")</f>
        <v>Taxes (11E)</v>
      </c>
      <c r="C22" s="149" t="str">
        <f>IFERROR(VLOOKUP(Government_revenues_table[[#This Row],[GFS Classification]],Table6_GFS_codes_classification[],COLUMNS($F:G)+3,FALSE),"Do not enter data")</f>
        <v>Taxes on income, profits and capital gains (111E)</v>
      </c>
      <c r="D22" s="149" t="str">
        <f>IFERROR(VLOOKUP(Government_revenues_table[[#This Row],[GFS Classification]],Table6_GFS_codes_classification[],COLUMNS($F:H)+3,FALSE),"Do not enter data")</f>
        <v>Ordinary taxes on income, profits and capital gains (1112E1)</v>
      </c>
      <c r="E22" s="149" t="str">
        <f>IFERROR(VLOOKUP(Government_revenues_table[[#This Row],[GFS Classification]],Table6_GFS_codes_classification[],COLUMNS($F:I)+3,FALSE),"Do not enter data")</f>
        <v>Ordinary taxes on income, profits and capital gains (1112E1)</v>
      </c>
      <c r="F22" s="249" t="s">
        <v>977</v>
      </c>
      <c r="G22" s="223" t="s">
        <v>430</v>
      </c>
      <c r="H22" s="249" t="s">
        <v>978</v>
      </c>
      <c r="I22" s="249" t="s">
        <v>412</v>
      </c>
      <c r="J22" s="251">
        <v>28086463429.07</v>
      </c>
      <c r="K22" s="249" t="s">
        <v>100</v>
      </c>
      <c r="L22" s="249"/>
      <c r="M22" s="310" t="s">
        <v>979</v>
      </c>
      <c r="N22" s="310"/>
      <c r="O22" s="249"/>
      <c r="P22" s="249"/>
      <c r="Q22" s="249"/>
      <c r="R22" s="249"/>
      <c r="S22" s="249"/>
      <c r="T22" s="249"/>
      <c r="U22" s="249"/>
    </row>
    <row r="23" spans="2:21" ht="15.75" customHeight="1" x14ac:dyDescent="0.4">
      <c r="B23" s="149" t="str">
        <f>IFERROR(VLOOKUP(Government_revenues_table[[#This Row],[GFS Classification]],Table6_GFS_codes_classification[],COLUMNS($F:F)+3,FALSE),"Do not enter data")</f>
        <v>Taxes (11E)</v>
      </c>
      <c r="C23" s="149" t="str">
        <f>IFERROR(VLOOKUP(Government_revenues_table[[#This Row],[GFS Classification]],Table6_GFS_codes_classification[],COLUMNS($F:G)+3,FALSE),"Do not enter data")</f>
        <v>Taxes on income, profits and capital gains (111E)</v>
      </c>
      <c r="D23" s="149" t="str">
        <f>IFERROR(VLOOKUP(Government_revenues_table[[#This Row],[GFS Classification]],Table6_GFS_codes_classification[],COLUMNS($F:H)+3,FALSE),"Do not enter data")</f>
        <v>Ordinary taxes on income, profits and capital gains (1112E1)</v>
      </c>
      <c r="E23" s="149" t="str">
        <f>IFERROR(VLOOKUP(Government_revenues_table[[#This Row],[GFS Classification]],Table6_GFS_codes_classification[],COLUMNS($F:I)+3,FALSE),"Do not enter data")</f>
        <v>Ordinary taxes on income, profits and capital gains (1112E1)</v>
      </c>
      <c r="F23" s="249" t="s">
        <v>977</v>
      </c>
      <c r="G23" s="223" t="s">
        <v>461</v>
      </c>
      <c r="H23" s="249" t="s">
        <v>978</v>
      </c>
      <c r="I23" s="249" t="s">
        <v>412</v>
      </c>
      <c r="J23" s="251">
        <v>13063911495.18</v>
      </c>
      <c r="K23" s="249" t="s">
        <v>100</v>
      </c>
      <c r="L23" s="249"/>
      <c r="M23" s="310"/>
      <c r="N23" s="310"/>
      <c r="O23" s="249"/>
      <c r="P23" s="249"/>
      <c r="Q23" s="249"/>
      <c r="R23" s="249"/>
      <c r="S23" s="249"/>
      <c r="T23" s="249"/>
      <c r="U23" s="249"/>
    </row>
    <row r="24" spans="2:21" ht="15.75" customHeight="1" x14ac:dyDescent="0.4">
      <c r="B24" s="149" t="str">
        <f>IFERROR(VLOOKUP(Government_revenues_table[[#This Row],[GFS Classification]],Table6_GFS_codes_classification[],COLUMNS($F:F)+3,FALSE),"Do not enter data")</f>
        <v>Taxes (11E)</v>
      </c>
      <c r="C24" s="149" t="str">
        <f>IFERROR(VLOOKUP(Government_revenues_table[[#This Row],[GFS Classification]],Table6_GFS_codes_classification[],COLUMNS($F:G)+3,FALSE),"Do not enter data")</f>
        <v>Taxes on goods and services (114E)</v>
      </c>
      <c r="D24" s="149" t="str">
        <f>IFERROR(VLOOKUP(Government_revenues_table[[#This Row],[GFS Classification]],Table6_GFS_codes_classification[],COLUMNS($F:H)+3,FALSE),"Do not enter data")</f>
        <v>General taxes on goods and services (VAT, sales tax, turnover tax) (1141E)</v>
      </c>
      <c r="E24" s="149" t="str">
        <f>IFERROR(VLOOKUP(Government_revenues_table[[#This Row],[GFS Classification]],Table6_GFS_codes_classification[],COLUMNS($F:I)+3,FALSE),"Do not enter data")</f>
        <v>General taxes on goods and services (VAT, sales tax, turnover tax) (1141E)</v>
      </c>
      <c r="F24" s="249" t="s">
        <v>980</v>
      </c>
      <c r="G24" s="223" t="s">
        <v>430</v>
      </c>
      <c r="H24" s="249" t="s">
        <v>981</v>
      </c>
      <c r="I24" s="249" t="s">
        <v>412</v>
      </c>
      <c r="J24" s="251">
        <v>42113004990.93</v>
      </c>
      <c r="K24" s="249" t="s">
        <v>100</v>
      </c>
      <c r="L24" s="249"/>
      <c r="M24" s="310"/>
      <c r="N24" s="310"/>
      <c r="O24" s="249"/>
      <c r="P24" s="249"/>
      <c r="Q24" s="249"/>
      <c r="R24" s="249"/>
      <c r="S24" s="249"/>
      <c r="T24" s="249"/>
      <c r="U24" s="249"/>
    </row>
    <row r="25" spans="2:21" ht="15.75" customHeight="1" x14ac:dyDescent="0.4">
      <c r="B25" s="149" t="str">
        <f>IFERROR(VLOOKUP(Government_revenues_table[[#This Row],[GFS Classification]],Table6_GFS_codes_classification[],COLUMNS($F:F)+3,FALSE),"Do not enter data")</f>
        <v>Taxes (11E)</v>
      </c>
      <c r="C25" s="149" t="str">
        <f>IFERROR(VLOOKUP(Government_revenues_table[[#This Row],[GFS Classification]],Table6_GFS_codes_classification[],COLUMNS($F:G)+3,FALSE),"Do not enter data")</f>
        <v>Taxes on goods and services (114E)</v>
      </c>
      <c r="D25" s="149" t="str">
        <f>IFERROR(VLOOKUP(Government_revenues_table[[#This Row],[GFS Classification]],Table6_GFS_codes_classification[],COLUMNS($F:H)+3,FALSE),"Do not enter data")</f>
        <v>General taxes on goods and services (VAT, sales tax, turnover tax) (1141E)</v>
      </c>
      <c r="E25" s="149" t="str">
        <f>IFERROR(VLOOKUP(Government_revenues_table[[#This Row],[GFS Classification]],Table6_GFS_codes_classification[],COLUMNS($F:I)+3,FALSE),"Do not enter data")</f>
        <v>General taxes on goods and services (VAT, sales tax, turnover tax) (1141E)</v>
      </c>
      <c r="F25" s="249" t="s">
        <v>980</v>
      </c>
      <c r="G25" s="223" t="s">
        <v>461</v>
      </c>
      <c r="H25" s="249" t="s">
        <v>981</v>
      </c>
      <c r="I25" s="249" t="s">
        <v>412</v>
      </c>
      <c r="J25" s="251">
        <v>3632355427.8699999</v>
      </c>
      <c r="K25" s="249" t="s">
        <v>100</v>
      </c>
      <c r="L25" s="249"/>
      <c r="M25" s="310"/>
      <c r="N25" s="310"/>
      <c r="O25" s="249"/>
      <c r="P25" s="249"/>
      <c r="Q25" s="249"/>
      <c r="R25" s="249"/>
      <c r="S25" s="249"/>
      <c r="T25" s="249"/>
      <c r="U25" s="249"/>
    </row>
    <row r="26" spans="2:21" ht="15.75" customHeight="1" x14ac:dyDescent="0.4">
      <c r="B26" s="149" t="str">
        <f>IFERROR(VLOOKUP(Government_revenues_table[[#This Row],[GFS Classification]],Table6_GFS_codes_classification[],COLUMNS($F:F)+3,FALSE),"Do not enter data")</f>
        <v>Taxes (11E)</v>
      </c>
      <c r="C26" s="149" t="str">
        <f>IFERROR(VLOOKUP(Government_revenues_table[[#This Row],[GFS Classification]],Table6_GFS_codes_classification[],COLUMNS($F:G)+3,FALSE),"Do not enter data")</f>
        <v>Taxes on international trade and transactions (115E)</v>
      </c>
      <c r="D26" s="149" t="str">
        <f>IFERROR(VLOOKUP(Government_revenues_table[[#This Row],[GFS Classification]],Table6_GFS_codes_classification[],COLUMNS($F:H)+3,FALSE),"Do not enter data")</f>
        <v>Customs and other import duties (1151E)</v>
      </c>
      <c r="E26" s="149" t="str">
        <f>IFERROR(VLOOKUP(Government_revenues_table[[#This Row],[GFS Classification]],Table6_GFS_codes_classification[],COLUMNS($F:I)+3,FALSE),"Do not enter data")</f>
        <v>Customs and other import duties (1151E)</v>
      </c>
      <c r="F26" s="249" t="s">
        <v>982</v>
      </c>
      <c r="G26" s="223" t="s">
        <v>430</v>
      </c>
      <c r="H26" s="249" t="s">
        <v>983</v>
      </c>
      <c r="I26" s="249" t="s">
        <v>415</v>
      </c>
      <c r="J26" s="251">
        <v>13884330621.719999</v>
      </c>
      <c r="K26" s="249" t="s">
        <v>100</v>
      </c>
      <c r="L26" s="249"/>
      <c r="M26" s="310"/>
      <c r="N26" s="310"/>
      <c r="O26" s="249"/>
      <c r="P26" s="249"/>
      <c r="Q26" s="249"/>
      <c r="R26" s="249"/>
      <c r="S26" s="249"/>
      <c r="T26" s="249"/>
      <c r="U26" s="249"/>
    </row>
    <row r="27" spans="2:21" x14ac:dyDescent="0.4">
      <c r="B27" s="149" t="str">
        <f>IFERROR(VLOOKUP(Government_revenues_table[[#This Row],[GFS Classification]],Table6_GFS_codes_classification[],COLUMNS($F:F)+3,FALSE),"Do not enter data")</f>
        <v>Taxes (11E)</v>
      </c>
      <c r="C27" s="149" t="str">
        <f>IFERROR(VLOOKUP(Government_revenues_table[[#This Row],[GFS Classification]],Table6_GFS_codes_classification[],COLUMNS($F:G)+3,FALSE),"Do not enter data")</f>
        <v>Taxes on international trade and transactions (115E)</v>
      </c>
      <c r="D27" s="149" t="str">
        <f>IFERROR(VLOOKUP(Government_revenues_table[[#This Row],[GFS Classification]],Table6_GFS_codes_classification[],COLUMNS($F:H)+3,FALSE),"Do not enter data")</f>
        <v>Customs and other import duties (1151E)</v>
      </c>
      <c r="E27" s="149" t="str">
        <f>IFERROR(VLOOKUP(Government_revenues_table[[#This Row],[GFS Classification]],Table6_GFS_codes_classification[],COLUMNS($F:I)+3,FALSE),"Do not enter data")</f>
        <v>Customs and other import duties (1151E)</v>
      </c>
      <c r="F27" s="249" t="s">
        <v>982</v>
      </c>
      <c r="G27" s="223" t="s">
        <v>461</v>
      </c>
      <c r="H27" s="249" t="s">
        <v>983</v>
      </c>
      <c r="I27" s="249" t="s">
        <v>415</v>
      </c>
      <c r="J27" s="251">
        <v>5546183030.1700096</v>
      </c>
      <c r="K27" s="249" t="s">
        <v>100</v>
      </c>
      <c r="L27" s="249"/>
      <c r="M27" s="285" t="s">
        <v>984</v>
      </c>
      <c r="N27" s="285"/>
      <c r="O27" s="249"/>
      <c r="P27" s="249"/>
      <c r="Q27" s="249"/>
      <c r="R27" s="249"/>
      <c r="S27" s="249"/>
      <c r="T27" s="249"/>
      <c r="U27" s="249"/>
    </row>
    <row r="28" spans="2:21" x14ac:dyDescent="0.4">
      <c r="B28" s="149" t="str">
        <f>IFERROR(VLOOKUP(Government_revenues_table[[#This Row],[GFS Classification]],Table6_GFS_codes_classification[],COLUMNS($F:F)+3,FALSE),"Do not enter data")</f>
        <v>Other revenue (14E)</v>
      </c>
      <c r="C28" s="149" t="str">
        <f>IFERROR(VLOOKUP(Government_revenues_table[[#This Row],[GFS Classification]],Table6_GFS_codes_classification[],COLUMNS($F:G)+3,FALSE),"Do not enter data")</f>
        <v>Property income (141E)</v>
      </c>
      <c r="D28" s="149" t="str">
        <f>IFERROR(VLOOKUP(Government_revenues_table[[#This Row],[GFS Classification]],Table6_GFS_codes_classification[],COLUMNS($F:H)+3,FALSE),"Do not enter data")</f>
        <v>Rent (1415E)</v>
      </c>
      <c r="E28" s="149" t="str">
        <f>IFERROR(VLOOKUP(Government_revenues_table[[#This Row],[GFS Classification]],Table6_GFS_codes_classification[],COLUMNS($F:I)+3,FALSE),"Do not enter data")</f>
        <v>Royalties (1415E1)</v>
      </c>
      <c r="F28" s="249" t="s">
        <v>985</v>
      </c>
      <c r="G28" s="223" t="s">
        <v>430</v>
      </c>
      <c r="H28" s="249" t="s">
        <v>986</v>
      </c>
      <c r="I28" s="249" t="s">
        <v>412</v>
      </c>
      <c r="J28" s="251">
        <v>38312372044.949997</v>
      </c>
      <c r="K28" s="249" t="s">
        <v>100</v>
      </c>
      <c r="L28" s="249"/>
      <c r="M28" s="285" t="s">
        <v>987</v>
      </c>
      <c r="N28" s="285"/>
      <c r="O28" s="249"/>
      <c r="P28" s="249"/>
      <c r="Q28" s="249"/>
      <c r="R28" s="249"/>
      <c r="S28" s="249"/>
      <c r="T28" s="249"/>
      <c r="U28" s="249"/>
    </row>
    <row r="29" spans="2:21" ht="15.5" thickBot="1" x14ac:dyDescent="0.45">
      <c r="B29" s="149" t="str">
        <f>IFERROR(VLOOKUP(Government_revenues_table[[#This Row],[GFS Classification]],Table6_GFS_codes_classification[],COLUMNS($F:F)+3,FALSE),"Do not enter data")</f>
        <v>Other revenue (14E)</v>
      </c>
      <c r="C29" s="149" t="str">
        <f>IFERROR(VLOOKUP(Government_revenues_table[[#This Row],[GFS Classification]],Table6_GFS_codes_classification[],COLUMNS($F:G)+3,FALSE),"Do not enter data")</f>
        <v>Property income (141E)</v>
      </c>
      <c r="D29" s="149" t="str">
        <f>IFERROR(VLOOKUP(Government_revenues_table[[#This Row],[GFS Classification]],Table6_GFS_codes_classification[],COLUMNS($F:H)+3,FALSE),"Do not enter data")</f>
        <v>Rent (1415E)</v>
      </c>
      <c r="E29" s="149" t="str">
        <f>IFERROR(VLOOKUP(Government_revenues_table[[#This Row],[GFS Classification]],Table6_GFS_codes_classification[],COLUMNS($F:I)+3,FALSE),"Do not enter data")</f>
        <v>Royalties (1415E1)</v>
      </c>
      <c r="F29" s="249" t="s">
        <v>985</v>
      </c>
      <c r="G29" s="223" t="s">
        <v>461</v>
      </c>
      <c r="H29" s="249" t="s">
        <v>986</v>
      </c>
      <c r="I29" s="249" t="s">
        <v>412</v>
      </c>
      <c r="J29" s="251">
        <v>3649414392.23</v>
      </c>
      <c r="K29" s="249" t="s">
        <v>100</v>
      </c>
      <c r="L29" s="249"/>
      <c r="M29" s="150"/>
      <c r="N29" s="150"/>
      <c r="O29" s="249"/>
      <c r="P29" s="249"/>
      <c r="Q29" s="249"/>
      <c r="R29" s="249"/>
      <c r="S29" s="249"/>
      <c r="T29" s="249"/>
      <c r="U29" s="249"/>
    </row>
    <row r="30" spans="2:21" x14ac:dyDescent="0.4">
      <c r="B30" s="149" t="str">
        <f>IFERROR(VLOOKUP(Government_revenues_table[[#This Row],[GFS Classification]],Table6_GFS_codes_classification[],COLUMNS($F:F)+3,FALSE),"Do not enter data")</f>
        <v>Taxes (11E)</v>
      </c>
      <c r="C30" s="149" t="str">
        <f>IFERROR(VLOOKUP(Government_revenues_table[[#This Row],[GFS Classification]],Table6_GFS_codes_classification[],COLUMNS($F:G)+3,FALSE),"Do not enter data")</f>
        <v>Taxes on goods and services (114E)</v>
      </c>
      <c r="D30" s="149" t="str">
        <f>IFERROR(VLOOKUP(Government_revenues_table[[#This Row],[GFS Classification]],Table6_GFS_codes_classification[],COLUMNS($F:H)+3,FALSE),"Do not enter data")</f>
        <v>Taxes on use of goods/permission to use goods or perform activities (1145E)</v>
      </c>
      <c r="E30" s="149" t="str">
        <f>IFERROR(VLOOKUP(Government_revenues_table[[#This Row],[GFS Classification]],Table6_GFS_codes_classification[],COLUMNS($F:I)+3,FALSE),"Do not enter data")</f>
        <v>Emission and pollution taxes (114522E)</v>
      </c>
      <c r="F30" s="249" t="s">
        <v>988</v>
      </c>
      <c r="G30" s="223" t="s">
        <v>430</v>
      </c>
      <c r="H30" s="249" t="s">
        <v>989</v>
      </c>
      <c r="I30" s="249" t="s">
        <v>412</v>
      </c>
      <c r="J30" s="251">
        <v>60121280.329999998</v>
      </c>
      <c r="K30" s="249" t="s">
        <v>100</v>
      </c>
      <c r="L30" s="249"/>
      <c r="M30" s="249"/>
      <c r="N30" s="249"/>
      <c r="O30" s="249"/>
      <c r="P30" s="31"/>
      <c r="Q30" s="223"/>
      <c r="R30" s="252"/>
      <c r="S30" s="223"/>
      <c r="T30" s="249"/>
      <c r="U30" s="223"/>
    </row>
    <row r="31" spans="2:21" x14ac:dyDescent="0.4">
      <c r="B31" s="149" t="str">
        <f>IFERROR(VLOOKUP(Government_revenues_table[[#This Row],[GFS Classification]],Table6_GFS_codes_classification[],COLUMNS($F:F)+3,FALSE),"Do not enter data")</f>
        <v>Taxes (11E)</v>
      </c>
      <c r="C31" s="149" t="str">
        <f>IFERROR(VLOOKUP(Government_revenues_table[[#This Row],[GFS Classification]],Table6_GFS_codes_classification[],COLUMNS($F:G)+3,FALSE),"Do not enter data")</f>
        <v>Taxes on goods and services (114E)</v>
      </c>
      <c r="D31" s="149" t="str">
        <f>IFERROR(VLOOKUP(Government_revenues_table[[#This Row],[GFS Classification]],Table6_GFS_codes_classification[],COLUMNS($F:H)+3,FALSE),"Do not enter data")</f>
        <v>Taxes on use of goods/permission to use goods or perform activities (1145E)</v>
      </c>
      <c r="E31" s="149" t="str">
        <f>IFERROR(VLOOKUP(Government_revenues_table[[#This Row],[GFS Classification]],Table6_GFS_codes_classification[],COLUMNS($F:I)+3,FALSE),"Do not enter data")</f>
        <v>Emission and pollution taxes (114522E)</v>
      </c>
      <c r="F31" s="249" t="s">
        <v>988</v>
      </c>
      <c r="G31" s="249" t="s">
        <v>461</v>
      </c>
      <c r="H31" s="249" t="s">
        <v>989</v>
      </c>
      <c r="I31" s="249" t="s">
        <v>412</v>
      </c>
      <c r="J31" s="251">
        <v>728061041.12</v>
      </c>
      <c r="K31" s="249" t="s">
        <v>100</v>
      </c>
      <c r="L31" s="249"/>
      <c r="M31" s="249"/>
      <c r="N31" s="249"/>
      <c r="O31" s="249"/>
      <c r="P31" s="308"/>
      <c r="Q31" s="308"/>
      <c r="R31" s="308"/>
      <c r="S31" s="308"/>
      <c r="T31" s="308"/>
      <c r="U31" s="308"/>
    </row>
    <row r="32" spans="2:21" x14ac:dyDescent="0.4">
      <c r="B32" s="149" t="str">
        <f>IFERROR(VLOOKUP(Government_revenues_table[[#This Row],[GFS Classification]],Table6_GFS_codes_classification[],COLUMNS($F:F)+3,FALSE),"Do not enter data")</f>
        <v>Social contributions (12E)</v>
      </c>
      <c r="C32" s="149" t="str">
        <f>IFERROR(VLOOKUP(Government_revenues_table[[#This Row],[GFS Classification]],Table6_GFS_codes_classification[],COLUMNS($F:G)+3,FALSE),"Do not enter data")</f>
        <v>Social security employer contributions (1212E)</v>
      </c>
      <c r="D32" s="149" t="str">
        <f>IFERROR(VLOOKUP(Government_revenues_table[[#This Row],[GFS Classification]],Table6_GFS_codes_classification[],COLUMNS($F:H)+3,FALSE),"Do not enter data")</f>
        <v>Social security employer contributions (1212E)</v>
      </c>
      <c r="E32" s="149" t="str">
        <f>IFERROR(VLOOKUP(Government_revenues_table[[#This Row],[GFS Classification]],Table6_GFS_codes_classification[],COLUMNS($F:I)+3,FALSE),"Do not enter data")</f>
        <v>Social security employer contributions (1212E)</v>
      </c>
      <c r="F32" s="249" t="s">
        <v>990</v>
      </c>
      <c r="G32" s="249" t="s">
        <v>430</v>
      </c>
      <c r="H32" s="249" t="s">
        <v>991</v>
      </c>
      <c r="I32" s="249" t="s">
        <v>412</v>
      </c>
      <c r="J32" s="251">
        <v>2765031233.3800001</v>
      </c>
      <c r="K32" s="249" t="s">
        <v>100</v>
      </c>
      <c r="L32" s="249"/>
      <c r="M32" s="249"/>
      <c r="N32" s="249"/>
      <c r="O32" s="249"/>
      <c r="P32" s="249"/>
      <c r="Q32" s="249"/>
      <c r="R32" s="249"/>
      <c r="S32" s="249"/>
      <c r="T32" s="249"/>
      <c r="U32" s="249"/>
    </row>
    <row r="33" spans="2:20" x14ac:dyDescent="0.4">
      <c r="B33" s="149" t="str">
        <f>IFERROR(VLOOKUP(Government_revenues_table[[#This Row],[GFS Classification]],Table6_GFS_codes_classification[],COLUMNS($F:F)+3,FALSE),"Do not enter data")</f>
        <v>Social contributions (12E)</v>
      </c>
      <c r="C33" s="149" t="str">
        <f>IFERROR(VLOOKUP(Government_revenues_table[[#This Row],[GFS Classification]],Table6_GFS_codes_classification[],COLUMNS($F:G)+3,FALSE),"Do not enter data")</f>
        <v>Social security employer contributions (1212E)</v>
      </c>
      <c r="D33" s="149" t="str">
        <f>IFERROR(VLOOKUP(Government_revenues_table[[#This Row],[GFS Classification]],Table6_GFS_codes_classification[],COLUMNS($F:H)+3,FALSE),"Do not enter data")</f>
        <v>Social security employer contributions (1212E)</v>
      </c>
      <c r="E33" s="149" t="str">
        <f>IFERROR(VLOOKUP(Government_revenues_table[[#This Row],[GFS Classification]],Table6_GFS_codes_classification[],COLUMNS($F:I)+3,FALSE),"Do not enter data")</f>
        <v>Social security employer contributions (1212E)</v>
      </c>
      <c r="F33" s="249" t="s">
        <v>990</v>
      </c>
      <c r="G33" s="249" t="s">
        <v>461</v>
      </c>
      <c r="H33" s="249" t="s">
        <v>991</v>
      </c>
      <c r="I33" s="249" t="s">
        <v>412</v>
      </c>
      <c r="J33" s="251">
        <v>5428532891.6300001</v>
      </c>
      <c r="K33" s="249" t="s">
        <v>100</v>
      </c>
      <c r="L33" s="249"/>
      <c r="M33" s="249"/>
      <c r="N33" s="249"/>
      <c r="O33" s="249"/>
      <c r="P33" s="249"/>
      <c r="Q33" s="249"/>
      <c r="R33" s="249"/>
      <c r="S33" s="249"/>
      <c r="T33" s="249"/>
    </row>
    <row r="34" spans="2:20" x14ac:dyDescent="0.4">
      <c r="B34" s="149" t="str">
        <f>IFERROR(VLOOKUP(Government_revenues_table[[#This Row],[GFS Classification]],Table6_GFS_codes_classification[],COLUMNS($F:F)+3,FALSE),"Do not enter data")</f>
        <v>Taxes (11E)</v>
      </c>
      <c r="C34" s="149" t="str">
        <f>IFERROR(VLOOKUP(Government_revenues_table[[#This Row],[GFS Classification]],Table6_GFS_codes_classification[],COLUMNS($F:G)+3,FALSE),"Do not enter data")</f>
        <v>Taxes on goods and services (114E)</v>
      </c>
      <c r="D34" s="149" t="str">
        <f>IFERROR(VLOOKUP(Government_revenues_table[[#This Row],[GFS Classification]],Table6_GFS_codes_classification[],COLUMNS($F:H)+3,FALSE),"Do not enter data")</f>
        <v>Taxes on use of goods/permission to use goods or perform activities (1145E)</v>
      </c>
      <c r="E34" s="149" t="str">
        <f>IFERROR(VLOOKUP(Government_revenues_table[[#This Row],[GFS Classification]],Table6_GFS_codes_classification[],COLUMNS($F:I)+3,FALSE),"Do not enter data")</f>
        <v>Licence fees (114521E)</v>
      </c>
      <c r="F34" s="249" t="s">
        <v>992</v>
      </c>
      <c r="G34" s="249" t="s">
        <v>430</v>
      </c>
      <c r="H34" s="249" t="s">
        <v>993</v>
      </c>
      <c r="I34" s="249" t="s">
        <v>414</v>
      </c>
      <c r="J34" s="251">
        <v>362151864</v>
      </c>
      <c r="K34" s="249" t="s">
        <v>100</v>
      </c>
      <c r="L34" s="249"/>
      <c r="M34" s="249"/>
      <c r="N34" s="249"/>
      <c r="O34" s="249"/>
      <c r="P34" s="249"/>
      <c r="Q34" s="249"/>
      <c r="R34" s="253"/>
      <c r="S34" s="249"/>
      <c r="T34" s="249"/>
    </row>
    <row r="35" spans="2:20" x14ac:dyDescent="0.4">
      <c r="B35" s="151" t="str">
        <f>IFERROR(VLOOKUP(Government_revenues_table[[#This Row],[GFS Classification]],Table6_GFS_codes_classification[],COLUMNS($F:F)+3,FALSE),"Do not enter data")</f>
        <v>Taxes (11E)</v>
      </c>
      <c r="C35" s="151" t="str">
        <f>IFERROR(VLOOKUP(Government_revenues_table[[#This Row],[GFS Classification]],Table6_GFS_codes_classification[],COLUMNS($F:G)+3,FALSE),"Do not enter data")</f>
        <v>Taxes on goods and services (114E)</v>
      </c>
      <c r="D35" s="151" t="str">
        <f>IFERROR(VLOOKUP(Government_revenues_table[[#This Row],[GFS Classification]],Table6_GFS_codes_classification[],COLUMNS($F:H)+3,FALSE),"Do not enter data")</f>
        <v>Taxes on use of goods/permission to use goods or perform activities (1145E)</v>
      </c>
      <c r="E35" s="151" t="str">
        <f>IFERROR(VLOOKUP(Government_revenues_table[[#This Row],[GFS Classification]],Table6_GFS_codes_classification[],COLUMNS($F:I)+3,FALSE),"Do not enter data")</f>
        <v>Licence fees (114521E)</v>
      </c>
      <c r="F35" s="249" t="s">
        <v>992</v>
      </c>
      <c r="G35" s="249" t="s">
        <v>461</v>
      </c>
      <c r="H35" s="249" t="s">
        <v>993</v>
      </c>
      <c r="I35" s="249" t="s">
        <v>414</v>
      </c>
      <c r="J35" s="251">
        <v>296001221</v>
      </c>
      <c r="K35" s="249" t="s">
        <v>100</v>
      </c>
      <c r="L35" s="249"/>
      <c r="M35" s="249"/>
      <c r="N35" s="249"/>
      <c r="O35" s="249"/>
      <c r="P35" s="249"/>
      <c r="Q35" s="249"/>
      <c r="R35" s="254"/>
      <c r="S35" s="249"/>
      <c r="T35" s="249"/>
    </row>
    <row r="36" spans="2:20" x14ac:dyDescent="0.4">
      <c r="B36" s="149" t="str">
        <f>IFERROR(VLOOKUP(Government_revenues_table[[#This Row],[GFS Classification]],Table6_GFS_codes_classification[],COLUMNS($F:F)+3,FALSE),"Do not enter data")</f>
        <v>Other revenue (14E)</v>
      </c>
      <c r="C36" s="149" t="str">
        <f>IFERROR(VLOOKUP(Government_revenues_table[[#This Row],[GFS Classification]],Table6_GFS_codes_classification[],COLUMNS($F:G)+3,FALSE),"Do not enter data")</f>
        <v>Property income (141E)</v>
      </c>
      <c r="D36" s="149" t="str">
        <f>IFERROR(VLOOKUP(Government_revenues_table[[#This Row],[GFS Classification]],Table6_GFS_codes_classification[],COLUMNS($F:H)+3,FALSE),"Do not enter data")</f>
        <v>Dividends (1412E)</v>
      </c>
      <c r="E36" s="149" t="str">
        <f>IFERROR(VLOOKUP(Government_revenues_table[[#This Row],[GFS Classification]],Table6_GFS_codes_classification[],COLUMNS($F:I)+3,FALSE),"Do not enter data")</f>
        <v>From government participation (equity) (1412E2)</v>
      </c>
      <c r="F36" s="249" t="s">
        <v>994</v>
      </c>
      <c r="G36" s="249" t="s">
        <v>430</v>
      </c>
      <c r="H36" s="249" t="s">
        <v>995</v>
      </c>
      <c r="I36" s="249" t="s">
        <v>416</v>
      </c>
      <c r="J36" s="251">
        <v>28636264102.120003</v>
      </c>
      <c r="K36" s="249" t="s">
        <v>100</v>
      </c>
      <c r="L36" s="249"/>
      <c r="M36" s="249"/>
      <c r="N36" s="249"/>
      <c r="O36" s="249"/>
      <c r="P36" s="249"/>
      <c r="Q36" s="249"/>
      <c r="R36" s="249"/>
      <c r="S36" s="249"/>
      <c r="T36" s="249"/>
    </row>
    <row r="37" spans="2:20" x14ac:dyDescent="0.4">
      <c r="B37" s="149" t="str">
        <f>IFERROR(VLOOKUP(Government_revenues_table[[#This Row],[GFS Classification]],Table6_GFS_codes_classification[],COLUMNS($F:F)+3,FALSE),"Do not enter data")</f>
        <v>Other revenue (14E)</v>
      </c>
      <c r="C37" s="149" t="str">
        <f>IFERROR(VLOOKUP(Government_revenues_table[[#This Row],[GFS Classification]],Table6_GFS_codes_classification[],COLUMNS($F:G)+3,FALSE),"Do not enter data")</f>
        <v>Property income (141E)</v>
      </c>
      <c r="D37" s="149" t="str">
        <f>IFERROR(VLOOKUP(Government_revenues_table[[#This Row],[GFS Classification]],Table6_GFS_codes_classification[],COLUMNS($F:H)+3,FALSE),"Do not enter data")</f>
        <v>Dividends (1412E)</v>
      </c>
      <c r="E37" s="149" t="str">
        <f>IFERROR(VLOOKUP(Government_revenues_table[[#This Row],[GFS Classification]],Table6_GFS_codes_classification[],COLUMNS($F:I)+3,FALSE),"Do not enter data")</f>
        <v>From government participation (equity) (1412E2)</v>
      </c>
      <c r="F37" s="249" t="s">
        <v>994</v>
      </c>
      <c r="G37" s="249" t="s">
        <v>461</v>
      </c>
      <c r="H37" s="249" t="s">
        <v>995</v>
      </c>
      <c r="I37" s="249" t="s">
        <v>416</v>
      </c>
      <c r="J37" s="251">
        <v>310107098.08999997</v>
      </c>
      <c r="K37" s="249" t="s">
        <v>100</v>
      </c>
      <c r="L37" s="249"/>
      <c r="M37" s="249"/>
      <c r="N37" s="249"/>
      <c r="O37" s="249"/>
      <c r="P37" s="249"/>
      <c r="Q37" s="249"/>
      <c r="R37" s="249"/>
      <c r="S37" s="249"/>
      <c r="T37" s="249"/>
    </row>
    <row r="38" spans="2:20" x14ac:dyDescent="0.4">
      <c r="B38" s="149" t="str">
        <f>IFERROR(VLOOKUP(Government_revenues_table[[#This Row],[GFS Classification]],Table6_GFS_codes_classification[],COLUMNS($F:F)+3,FALSE),"Do not enter data")</f>
        <v>Other revenue (14E)</v>
      </c>
      <c r="C38" s="149" t="str">
        <f>IFERROR(VLOOKUP(Government_revenues_table[[#This Row],[GFS Classification]],Table6_GFS_codes_classification[],COLUMNS($F:G)+3,FALSE),"Do not enter data")</f>
        <v>Property income (141E)</v>
      </c>
      <c r="D38" s="149" t="str">
        <f>IFERROR(VLOOKUP(Government_revenues_table[[#This Row],[GFS Classification]],Table6_GFS_codes_classification[],COLUMNS($F:H)+3,FALSE),"Do not enter data")</f>
        <v>Dividends (1412E)</v>
      </c>
      <c r="E38" s="149" t="str">
        <f>IFERROR(VLOOKUP(Government_revenues_table[[#This Row],[GFS Classification]],Table6_GFS_codes_classification[],COLUMNS($F:I)+3,FALSE),"Do not enter data")</f>
        <v>From government participation (equity) (1412E2)</v>
      </c>
      <c r="F38" s="249" t="s">
        <v>994</v>
      </c>
      <c r="G38" s="249" t="s">
        <v>430</v>
      </c>
      <c r="H38" s="249" t="s">
        <v>995</v>
      </c>
      <c r="I38" s="249" t="s">
        <v>412</v>
      </c>
      <c r="J38" s="251">
        <v>0</v>
      </c>
      <c r="K38" s="249" t="s">
        <v>100</v>
      </c>
      <c r="L38" s="249"/>
      <c r="M38" s="249"/>
      <c r="N38" s="249"/>
      <c r="O38" s="249"/>
      <c r="P38" s="249"/>
      <c r="Q38" s="249"/>
      <c r="R38" s="249"/>
      <c r="S38" s="249"/>
      <c r="T38" s="249"/>
    </row>
    <row r="39" spans="2:20" x14ac:dyDescent="0.4">
      <c r="B39" s="149" t="str">
        <f>IFERROR(VLOOKUP(Government_revenues_table[[#This Row],[GFS Classification]],Table6_GFS_codes_classification[],COLUMNS($F:F)+3,FALSE),"Do not enter data")</f>
        <v>Other revenue (14E)</v>
      </c>
      <c r="C39" s="149" t="str">
        <f>IFERROR(VLOOKUP(Government_revenues_table[[#This Row],[GFS Classification]],Table6_GFS_codes_classification[],COLUMNS($F:G)+3,FALSE),"Do not enter data")</f>
        <v>Property income (141E)</v>
      </c>
      <c r="D39" s="149" t="str">
        <f>IFERROR(VLOOKUP(Government_revenues_table[[#This Row],[GFS Classification]],Table6_GFS_codes_classification[],COLUMNS($F:H)+3,FALSE),"Do not enter data")</f>
        <v>Dividends (1412E)</v>
      </c>
      <c r="E39" s="149" t="str">
        <f>IFERROR(VLOOKUP(Government_revenues_table[[#This Row],[GFS Classification]],Table6_GFS_codes_classification[],COLUMNS($F:I)+3,FALSE),"Do not enter data")</f>
        <v>From government participation (equity) (1412E2)</v>
      </c>
      <c r="F39" s="249" t="s">
        <v>994</v>
      </c>
      <c r="G39" s="249" t="s">
        <v>461</v>
      </c>
      <c r="H39" s="249" t="s">
        <v>995</v>
      </c>
      <c r="I39" s="249" t="s">
        <v>412</v>
      </c>
      <c r="J39" s="251">
        <v>1467775.5</v>
      </c>
      <c r="K39" s="249" t="s">
        <v>100</v>
      </c>
      <c r="L39" s="249"/>
      <c r="M39" s="249"/>
      <c r="N39" s="249"/>
      <c r="O39" s="249"/>
      <c r="P39" s="249"/>
      <c r="Q39" s="249"/>
      <c r="R39" s="249"/>
      <c r="S39" s="249"/>
      <c r="T39" s="249"/>
    </row>
    <row r="40" spans="2:20" x14ac:dyDescent="0.4">
      <c r="B40" s="149" t="str">
        <f>IFERROR(VLOOKUP(Government_revenues_table[[#This Row],[GFS Classification]],Table6_GFS_codes_classification[],COLUMNS($F:F)+3,FALSE),"Do not enter data")</f>
        <v>Taxes (11E)</v>
      </c>
      <c r="C40" s="149" t="str">
        <f>IFERROR(VLOOKUP(Government_revenues_table[[#This Row],[GFS Classification]],Table6_GFS_codes_classification[],COLUMNS($F:G)+3,FALSE),"Do not enter data")</f>
        <v>Taxes on property (113E)</v>
      </c>
      <c r="D40" s="149" t="str">
        <f>IFERROR(VLOOKUP(Government_revenues_table[[#This Row],[GFS Classification]],Table6_GFS_codes_classification[],COLUMNS($F:H)+3,FALSE),"Do not enter data")</f>
        <v>Taxes on property (113E)</v>
      </c>
      <c r="E40" s="149" t="str">
        <f>IFERROR(VLOOKUP(Government_revenues_table[[#This Row],[GFS Classification]],Table6_GFS_codes_classification[],COLUMNS($F:I)+3,FALSE),"Do not enter data")</f>
        <v>Taxes on property (113E)</v>
      </c>
      <c r="F40" s="249" t="s">
        <v>996</v>
      </c>
      <c r="G40" s="249" t="s">
        <v>430</v>
      </c>
      <c r="H40" s="249" t="s">
        <v>997</v>
      </c>
      <c r="I40" s="249" t="s">
        <v>412</v>
      </c>
      <c r="J40" s="251">
        <v>358365215.22000003</v>
      </c>
      <c r="K40" s="249" t="s">
        <v>100</v>
      </c>
      <c r="L40" s="249"/>
      <c r="M40" s="249"/>
      <c r="N40" s="249"/>
      <c r="O40" s="249"/>
      <c r="P40" s="249"/>
      <c r="Q40" s="249"/>
      <c r="R40" s="249"/>
      <c r="S40" s="249"/>
      <c r="T40" s="249"/>
    </row>
    <row r="41" spans="2:20" x14ac:dyDescent="0.4">
      <c r="B41" s="149" t="str">
        <f>IFERROR(VLOOKUP(Government_revenues_table[[#This Row],[GFS Classification]],Table6_GFS_codes_classification[],COLUMNS($F:F)+3,FALSE),"Do not enter data")</f>
        <v>Taxes (11E)</v>
      </c>
      <c r="C41" s="149" t="str">
        <f>IFERROR(VLOOKUP(Government_revenues_table[[#This Row],[GFS Classification]],Table6_GFS_codes_classification[],COLUMNS($F:G)+3,FALSE),"Do not enter data")</f>
        <v>Taxes on property (113E)</v>
      </c>
      <c r="D41" s="149" t="str">
        <f>IFERROR(VLOOKUP(Government_revenues_table[[#This Row],[GFS Classification]],Table6_GFS_codes_classification[],COLUMNS($F:H)+3,FALSE),"Do not enter data")</f>
        <v>Taxes on property (113E)</v>
      </c>
      <c r="E41" s="149" t="str">
        <f>IFERROR(VLOOKUP(Government_revenues_table[[#This Row],[GFS Classification]],Table6_GFS_codes_classification[],COLUMNS($F:I)+3,FALSE),"Do not enter data")</f>
        <v>Taxes on property (113E)</v>
      </c>
      <c r="F41" s="249" t="s">
        <v>996</v>
      </c>
      <c r="G41" s="249" t="s">
        <v>461</v>
      </c>
      <c r="H41" s="249" t="s">
        <v>997</v>
      </c>
      <c r="I41" s="249" t="s">
        <v>412</v>
      </c>
      <c r="J41" s="251">
        <v>1041302354.84</v>
      </c>
      <c r="K41" s="249" t="s">
        <v>100</v>
      </c>
      <c r="L41" s="249"/>
      <c r="M41" s="249"/>
      <c r="N41" s="249"/>
      <c r="O41" s="249"/>
      <c r="P41" s="249"/>
      <c r="Q41" s="249"/>
      <c r="R41" s="253"/>
      <c r="S41" s="249"/>
      <c r="T41" s="249"/>
    </row>
    <row r="42" spans="2:20" x14ac:dyDescent="0.4">
      <c r="B42" s="149" t="str">
        <f>IFERROR(VLOOKUP(Government_revenues_table[[#This Row],[GFS Classification]],Table6_GFS_codes_classification[],COLUMNS($F:F)+3,FALSE),"Do not enter data")</f>
        <v>Taxes (11E)</v>
      </c>
      <c r="C42" s="149" t="str">
        <f>IFERROR(VLOOKUP(Government_revenues_table[[#This Row],[GFS Classification]],Table6_GFS_codes_classification[],COLUMNS($F:G)+3,FALSE),"Do not enter data")</f>
        <v>Taxes on goods and services (114E)</v>
      </c>
      <c r="D42" s="149" t="str">
        <f>IFERROR(VLOOKUP(Government_revenues_table[[#This Row],[GFS Classification]],Table6_GFS_codes_classification[],COLUMNS($F:H)+3,FALSE),"Do not enter data")</f>
        <v>General taxes on goods and services (VAT, sales tax, turnover tax) (1141E)</v>
      </c>
      <c r="E42" s="149" t="str">
        <f>IFERROR(VLOOKUP(Government_revenues_table[[#This Row],[GFS Classification]],Table6_GFS_codes_classification[],COLUMNS($F:I)+3,FALSE),"Do not enter data")</f>
        <v>General taxes on goods and services (VAT, sales tax, turnover tax) (1141E)</v>
      </c>
      <c r="F42" s="249" t="s">
        <v>980</v>
      </c>
      <c r="G42" s="249" t="s">
        <v>430</v>
      </c>
      <c r="H42" s="249" t="s">
        <v>998</v>
      </c>
      <c r="I42" s="249" t="s">
        <v>412</v>
      </c>
      <c r="J42" s="251">
        <v>-10041105.020000001</v>
      </c>
      <c r="K42" s="249" t="s">
        <v>100</v>
      </c>
      <c r="L42" s="249"/>
      <c r="M42" s="249"/>
      <c r="N42" s="249"/>
      <c r="O42" s="249"/>
      <c r="P42" s="249"/>
      <c r="Q42" s="249"/>
      <c r="R42" s="254"/>
      <c r="S42" s="249"/>
      <c r="T42" s="249"/>
    </row>
    <row r="43" spans="2:20" x14ac:dyDescent="0.4">
      <c r="B43" s="149" t="str">
        <f>IFERROR(VLOOKUP(Government_revenues_table[[#This Row],[GFS Classification]],Table6_GFS_codes_classification[],COLUMNS($F:F)+3,FALSE),"Do not enter data")</f>
        <v>Taxes (11E)</v>
      </c>
      <c r="C43" s="149" t="str">
        <f>IFERROR(VLOOKUP(Government_revenues_table[[#This Row],[GFS Classification]],Table6_GFS_codes_classification[],COLUMNS($F:G)+3,FALSE),"Do not enter data")</f>
        <v>Taxes on goods and services (114E)</v>
      </c>
      <c r="D43" s="149" t="str">
        <f>IFERROR(VLOOKUP(Government_revenues_table[[#This Row],[GFS Classification]],Table6_GFS_codes_classification[],COLUMNS($F:H)+3,FALSE),"Do not enter data")</f>
        <v>General taxes on goods and services (VAT, sales tax, turnover tax) (1141E)</v>
      </c>
      <c r="E43" s="149" t="str">
        <f>IFERROR(VLOOKUP(Government_revenues_table[[#This Row],[GFS Classification]],Table6_GFS_codes_classification[],COLUMNS($F:I)+3,FALSE),"Do not enter data")</f>
        <v>General taxes on goods and services (VAT, sales tax, turnover tax) (1141E)</v>
      </c>
      <c r="F43" s="249" t="s">
        <v>980</v>
      </c>
      <c r="G43" s="249" t="s">
        <v>461</v>
      </c>
      <c r="H43" s="249" t="s">
        <v>998</v>
      </c>
      <c r="I43" s="249" t="s">
        <v>412</v>
      </c>
      <c r="J43" s="251">
        <v>-11468253591.719999</v>
      </c>
      <c r="K43" s="249" t="s">
        <v>100</v>
      </c>
      <c r="L43" s="249"/>
      <c r="M43" s="249"/>
      <c r="N43" s="249"/>
      <c r="O43" s="249"/>
      <c r="P43" s="249"/>
      <c r="Q43" s="249"/>
      <c r="R43" s="254"/>
      <c r="S43" s="249"/>
      <c r="T43" s="249"/>
    </row>
    <row r="44" spans="2:20" x14ac:dyDescent="0.4">
      <c r="B44" s="151" t="str">
        <f>IFERROR(VLOOKUP(Government_revenues_table[[#This Row],[GFS Classification]],Table6_GFS_codes_classification[],COLUMNS($F:F)+3,FALSE),"Do not enter data")</f>
        <v>Taxes (11E)</v>
      </c>
      <c r="C44" s="151" t="str">
        <f>IFERROR(VLOOKUP(Government_revenues_table[[#This Row],[GFS Classification]],Table6_GFS_codes_classification[],COLUMNS($F:G)+3,FALSE),"Do not enter data")</f>
        <v>Other taxes payable by natural resource companies (116E)</v>
      </c>
      <c r="D44" s="151" t="str">
        <f>IFERROR(VLOOKUP(Government_revenues_table[[#This Row],[GFS Classification]],Table6_GFS_codes_classification[],COLUMNS($F:H)+3,FALSE),"Do not enter data")</f>
        <v>Other taxes payable by natural resource companies (116E)</v>
      </c>
      <c r="E44" s="151" t="str">
        <f>IFERROR(VLOOKUP(Government_revenues_table[[#This Row],[GFS Classification]],Table6_GFS_codes_classification[],COLUMNS($F:I)+3,FALSE),"Do not enter data")</f>
        <v>Other taxes payable by natural resource companies (116E)</v>
      </c>
      <c r="F44" s="249" t="s">
        <v>999</v>
      </c>
      <c r="G44" s="249" t="s">
        <v>430</v>
      </c>
      <c r="H44" s="249" t="s">
        <v>1000</v>
      </c>
      <c r="I44" s="249" t="s">
        <v>412</v>
      </c>
      <c r="J44" s="251">
        <v>2846763704.2399983</v>
      </c>
      <c r="K44" s="249" t="s">
        <v>100</v>
      </c>
      <c r="L44" s="249"/>
      <c r="M44" s="249"/>
      <c r="N44" s="249"/>
      <c r="O44" s="249"/>
      <c r="P44" s="249"/>
      <c r="Q44" s="249"/>
      <c r="R44" s="254"/>
      <c r="S44" s="249"/>
      <c r="T44" s="249"/>
    </row>
    <row r="45" spans="2:20" x14ac:dyDescent="0.4">
      <c r="B45" s="149" t="str">
        <f>IFERROR(VLOOKUP(Government_revenues_table[[#This Row],[GFS Classification]],Table6_GFS_codes_classification[],COLUMNS($F:F)+3,FALSE),"Do not enter data")</f>
        <v>Taxes (11E)</v>
      </c>
      <c r="C45" s="149" t="str">
        <f>IFERROR(VLOOKUP(Government_revenues_table[[#This Row],[GFS Classification]],Table6_GFS_codes_classification[],COLUMNS($F:G)+3,FALSE),"Do not enter data")</f>
        <v>Other taxes payable by natural resource companies (116E)</v>
      </c>
      <c r="D45" s="149" t="str">
        <f>IFERROR(VLOOKUP(Government_revenues_table[[#This Row],[GFS Classification]],Table6_GFS_codes_classification[],COLUMNS($F:H)+3,FALSE),"Do not enter data")</f>
        <v>Other taxes payable by natural resource companies (116E)</v>
      </c>
      <c r="E45" s="149" t="str">
        <f>IFERROR(VLOOKUP(Government_revenues_table[[#This Row],[GFS Classification]],Table6_GFS_codes_classification[],COLUMNS($F:I)+3,FALSE),"Do not enter data")</f>
        <v>Other taxes payable by natural resource companies (116E)</v>
      </c>
      <c r="F45" s="249" t="s">
        <v>999</v>
      </c>
      <c r="G45" s="249" t="s">
        <v>461</v>
      </c>
      <c r="H45" s="249" t="s">
        <v>1000</v>
      </c>
      <c r="I45" s="249" t="s">
        <v>412</v>
      </c>
      <c r="J45" s="251">
        <v>86938558.520000011</v>
      </c>
      <c r="K45" s="249" t="s">
        <v>100</v>
      </c>
      <c r="L45" s="249"/>
      <c r="M45" s="249"/>
      <c r="N45" s="249"/>
      <c r="O45" s="249"/>
      <c r="P45" s="249"/>
      <c r="Q45" s="249"/>
      <c r="R45" s="249"/>
      <c r="S45" s="249"/>
      <c r="T45" s="249"/>
    </row>
    <row r="46" spans="2:20" ht="15.5" thickBot="1" x14ac:dyDescent="0.45">
      <c r="B46" s="249"/>
      <c r="C46" s="249"/>
      <c r="D46" s="249"/>
      <c r="E46" s="249"/>
      <c r="F46" s="249"/>
      <c r="G46" s="249"/>
      <c r="H46" s="249"/>
      <c r="I46" s="249"/>
      <c r="J46" s="249"/>
      <c r="K46" s="249"/>
      <c r="L46" s="249"/>
      <c r="M46" s="249"/>
      <c r="N46" s="249"/>
      <c r="O46" s="249"/>
      <c r="P46" s="249"/>
      <c r="Q46" s="249"/>
      <c r="R46" s="249"/>
      <c r="S46" s="249"/>
      <c r="T46" s="249"/>
    </row>
    <row r="47" spans="2:20" ht="16.5" thickBot="1" x14ac:dyDescent="0.45">
      <c r="B47" s="249"/>
      <c r="C47" s="249"/>
      <c r="D47" s="249"/>
      <c r="E47" s="249"/>
      <c r="F47" s="249"/>
      <c r="G47" s="249"/>
      <c r="H47" s="249"/>
      <c r="I47" s="187" t="s">
        <v>1001</v>
      </c>
      <c r="J47" s="148">
        <f>SUMIF(Government_revenues_table[Currency],"USD",Government_revenues_table[Revenue value])+(IFERROR(SUMIF(Government_revenues_table[Currency],"&lt;&gt;USD",Government_revenues_table[Revenue value])/'Part 1 - About'!$E$45,0))</f>
        <v>6607632192.555933</v>
      </c>
      <c r="K47" s="249"/>
      <c r="L47" s="249"/>
      <c r="M47" s="249"/>
      <c r="N47" s="249"/>
      <c r="O47" s="249"/>
      <c r="P47" s="249"/>
      <c r="Q47" s="249"/>
      <c r="R47" s="249"/>
      <c r="S47" s="249"/>
      <c r="T47" s="254"/>
    </row>
    <row r="48" spans="2:20" ht="15.5" thickBot="1" x14ac:dyDescent="0.45">
      <c r="B48" s="249"/>
      <c r="C48" s="249"/>
      <c r="D48" s="249"/>
      <c r="E48" s="249"/>
      <c r="F48" s="249"/>
      <c r="G48" s="249"/>
      <c r="H48" s="249"/>
      <c r="I48" s="12"/>
      <c r="J48" s="253"/>
      <c r="K48" s="249"/>
      <c r="L48" s="249"/>
      <c r="M48" s="249"/>
      <c r="N48" s="249"/>
      <c r="O48" s="249"/>
      <c r="P48" s="249"/>
      <c r="Q48" s="249"/>
      <c r="R48" s="249"/>
      <c r="S48" s="249"/>
      <c r="T48" s="249"/>
    </row>
    <row r="49" spans="6:20" ht="16.5" thickBot="1" x14ac:dyDescent="0.45">
      <c r="F49" s="249"/>
      <c r="G49" s="249"/>
      <c r="H49" s="249"/>
      <c r="I49" s="187" t="str">
        <f>"Total in "&amp;'Part 1 - About'!E44</f>
        <v>Total in UAH</v>
      </c>
      <c r="J49" s="148">
        <f>IF('Part 1 - About'!$E$44="USD",0,SUMIF(Government_revenues_table[Currency],'Part 1 - About'!$E$44,Government_revenues_table[Revenue value]))+(IFERROR(SUMIF(Government_revenues_table[Currency],"USD",Government_revenues_table[Revenue value])*'Part 1 - About'!$E$45,0))</f>
        <v>179730849075.37</v>
      </c>
      <c r="K49" s="249"/>
      <c r="L49" s="249"/>
      <c r="M49" s="249"/>
      <c r="N49" s="249"/>
      <c r="O49" s="249"/>
      <c r="P49" s="249"/>
      <c r="Q49" s="249"/>
      <c r="R49" s="249"/>
      <c r="S49" s="249"/>
      <c r="T49" s="249"/>
    </row>
    <row r="50" spans="6:20" x14ac:dyDescent="0.4">
      <c r="F50" s="249"/>
      <c r="G50" s="249"/>
      <c r="H50" s="249"/>
      <c r="I50" s="249"/>
      <c r="J50" s="249"/>
      <c r="K50" s="249"/>
      <c r="L50" s="249"/>
      <c r="M50" s="249"/>
      <c r="N50" s="249"/>
      <c r="O50" s="249"/>
      <c r="P50" s="249"/>
      <c r="Q50" s="249"/>
      <c r="R50" s="249"/>
      <c r="S50" s="249"/>
      <c r="T50" s="254"/>
    </row>
    <row r="51" spans="6:20" ht="21" customHeight="1" x14ac:dyDescent="0.4">
      <c r="F51" s="249"/>
      <c r="G51" s="249"/>
      <c r="H51" s="249"/>
      <c r="I51" s="249"/>
      <c r="J51" s="249"/>
      <c r="K51" s="249"/>
      <c r="L51" s="249"/>
      <c r="M51" s="249"/>
      <c r="N51" s="249"/>
      <c r="O51" s="249"/>
      <c r="P51" s="249"/>
      <c r="Q51" s="249"/>
      <c r="R51" s="249"/>
      <c r="S51" s="249"/>
      <c r="T51" s="249"/>
    </row>
    <row r="53" spans="6:20" ht="22.5" x14ac:dyDescent="0.4">
      <c r="F53" s="216" t="s">
        <v>1002</v>
      </c>
      <c r="G53" s="216"/>
      <c r="H53" s="162"/>
      <c r="I53" s="162"/>
      <c r="J53" s="162"/>
      <c r="K53" s="162"/>
      <c r="L53" s="249"/>
      <c r="M53" s="249"/>
      <c r="N53" s="249"/>
      <c r="O53" s="249"/>
      <c r="P53" s="249"/>
      <c r="Q53" s="249"/>
      <c r="R53" s="249"/>
      <c r="S53" s="249"/>
      <c r="T53" s="249"/>
    </row>
    <row r="54" spans="6:20" x14ac:dyDescent="0.4">
      <c r="F54" s="217" t="s">
        <v>1003</v>
      </c>
      <c r="G54" s="152"/>
      <c r="H54" s="152"/>
      <c r="I54" s="152"/>
      <c r="J54" s="153"/>
      <c r="K54" s="152"/>
      <c r="L54" s="249"/>
      <c r="M54" s="249"/>
      <c r="N54" s="249"/>
      <c r="O54" s="249"/>
      <c r="P54" s="249"/>
      <c r="Q54" s="249"/>
      <c r="R54" s="249"/>
      <c r="S54" s="249"/>
      <c r="T54" s="249"/>
    </row>
    <row r="55" spans="6:20" x14ac:dyDescent="0.4">
      <c r="F55" s="217"/>
      <c r="G55" s="152"/>
      <c r="H55" s="152"/>
      <c r="I55" s="152"/>
      <c r="J55" s="153"/>
      <c r="K55" s="152"/>
      <c r="L55" s="249"/>
      <c r="M55" s="249"/>
      <c r="N55" s="249"/>
      <c r="O55" s="249"/>
      <c r="P55" s="249"/>
      <c r="Q55" s="249"/>
      <c r="R55" s="249"/>
      <c r="S55" s="249"/>
      <c r="T55" s="249"/>
    </row>
    <row r="56" spans="6:20" x14ac:dyDescent="0.4">
      <c r="F56" s="217"/>
      <c r="G56" s="152"/>
      <c r="H56" s="152"/>
      <c r="I56" s="152"/>
      <c r="J56" s="153"/>
      <c r="K56" s="152"/>
      <c r="L56" s="249"/>
      <c r="M56" s="249"/>
      <c r="N56" s="249"/>
      <c r="O56" s="249"/>
      <c r="P56" s="249"/>
      <c r="Q56" s="249"/>
      <c r="R56" s="249"/>
      <c r="S56" s="249"/>
      <c r="T56" s="249"/>
    </row>
    <row r="57" spans="6:20" x14ac:dyDescent="0.4">
      <c r="F57" s="217" t="s">
        <v>1004</v>
      </c>
      <c r="G57" s="152" t="s">
        <v>1005</v>
      </c>
      <c r="H57" s="152"/>
      <c r="I57" s="152"/>
      <c r="J57" s="153"/>
      <c r="K57" s="152"/>
      <c r="L57" s="249"/>
      <c r="M57" s="249"/>
      <c r="N57" s="249"/>
      <c r="O57" s="249"/>
      <c r="P57" s="249"/>
      <c r="Q57" s="249"/>
      <c r="R57" s="249"/>
      <c r="S57" s="249"/>
      <c r="T57" s="249"/>
    </row>
    <row r="58" spans="6:20" x14ac:dyDescent="0.4">
      <c r="F58" s="217" t="s">
        <v>1006</v>
      </c>
      <c r="G58" s="152" t="s">
        <v>1007</v>
      </c>
      <c r="H58" s="152"/>
      <c r="I58" s="152"/>
      <c r="J58" s="153"/>
      <c r="K58" s="152"/>
      <c r="L58" s="249"/>
      <c r="M58" s="249"/>
      <c r="N58" s="249"/>
      <c r="O58" s="249"/>
      <c r="P58" s="249"/>
      <c r="Q58" s="249"/>
      <c r="R58" s="249"/>
      <c r="S58" s="249"/>
      <c r="T58" s="249"/>
    </row>
    <row r="59" spans="6:20" x14ac:dyDescent="0.4">
      <c r="F59" s="217"/>
      <c r="G59" s="154" t="s">
        <v>424</v>
      </c>
      <c r="H59" s="154" t="s">
        <v>973</v>
      </c>
      <c r="I59" s="154" t="s">
        <v>974</v>
      </c>
      <c r="J59" s="155" t="s">
        <v>975</v>
      </c>
      <c r="K59" s="154" t="s">
        <v>506</v>
      </c>
      <c r="L59" s="249"/>
      <c r="M59" s="249"/>
      <c r="N59" s="249"/>
      <c r="O59" s="249"/>
      <c r="P59" s="249"/>
      <c r="Q59" s="249"/>
      <c r="R59" s="249"/>
      <c r="S59" s="249"/>
      <c r="T59" s="249"/>
    </row>
    <row r="60" spans="6:20" x14ac:dyDescent="0.4">
      <c r="F60" s="217"/>
      <c r="G60" s="156" t="s">
        <v>1008</v>
      </c>
      <c r="H60" s="156" t="s">
        <v>1009</v>
      </c>
      <c r="I60" s="255" t="s">
        <v>412</v>
      </c>
      <c r="J60" s="157">
        <f>3169579.13652*1000</f>
        <v>3169579136.52</v>
      </c>
      <c r="K60" s="158" t="s">
        <v>100</v>
      </c>
      <c r="L60" s="249"/>
      <c r="M60" s="249"/>
      <c r="N60" s="249"/>
      <c r="O60" s="249"/>
      <c r="P60" s="249"/>
      <c r="Q60" s="249"/>
      <c r="R60" s="249"/>
      <c r="S60" s="249"/>
      <c r="T60" s="249"/>
    </row>
    <row r="61" spans="6:20" x14ac:dyDescent="0.4">
      <c r="F61" s="217"/>
      <c r="G61" s="152" t="s">
        <v>461</v>
      </c>
      <c r="H61" s="156" t="s">
        <v>1009</v>
      </c>
      <c r="I61" s="255" t="s">
        <v>412</v>
      </c>
      <c r="J61" s="153">
        <f>5038307.35402*1000</f>
        <v>5038307354.0200005</v>
      </c>
      <c r="K61" s="152" t="s">
        <v>100</v>
      </c>
      <c r="L61" s="249"/>
      <c r="M61" s="249"/>
      <c r="N61" s="249"/>
      <c r="O61" s="249"/>
      <c r="P61" s="249"/>
      <c r="Q61" s="249"/>
      <c r="R61" s="249"/>
      <c r="S61" s="249"/>
      <c r="T61" s="249"/>
    </row>
    <row r="62" spans="6:20" ht="15.5" thickBot="1" x14ac:dyDescent="0.45">
      <c r="F62" s="217"/>
      <c r="G62" s="159" t="s">
        <v>1010</v>
      </c>
      <c r="H62" s="159"/>
      <c r="I62" s="159"/>
      <c r="J62" s="160">
        <f>SUM(J60:J61)</f>
        <v>8207886490.5400009</v>
      </c>
      <c r="K62" s="159" t="s">
        <v>100</v>
      </c>
      <c r="L62" s="249"/>
      <c r="M62" s="249"/>
      <c r="N62" s="249"/>
      <c r="O62" s="249"/>
      <c r="P62" s="249"/>
      <c r="Q62" s="249"/>
      <c r="R62" s="249"/>
      <c r="S62" s="249"/>
      <c r="T62" s="249"/>
    </row>
    <row r="63" spans="6:20" ht="15.5" thickTop="1" x14ac:dyDescent="0.4">
      <c r="F63" s="217" t="s">
        <v>1011</v>
      </c>
      <c r="G63" s="152" t="s">
        <v>1012</v>
      </c>
      <c r="H63" s="152"/>
      <c r="I63" s="152"/>
      <c r="J63" s="153"/>
      <c r="K63" s="152"/>
      <c r="L63" s="249"/>
      <c r="M63" s="249"/>
      <c r="N63" s="249"/>
      <c r="O63" s="249"/>
      <c r="P63" s="249"/>
      <c r="Q63" s="249"/>
      <c r="R63" s="249"/>
      <c r="S63" s="249"/>
      <c r="T63" s="249"/>
    </row>
    <row r="64" spans="6:20" x14ac:dyDescent="0.4">
      <c r="F64" s="217" t="s">
        <v>1013</v>
      </c>
      <c r="G64" s="152" t="s">
        <v>1012</v>
      </c>
      <c r="H64" s="152"/>
      <c r="I64" s="152"/>
      <c r="J64" s="153"/>
      <c r="K64" s="152"/>
      <c r="L64" s="249"/>
      <c r="M64" s="249"/>
      <c r="N64" s="249"/>
      <c r="O64" s="249"/>
      <c r="P64" s="249"/>
      <c r="Q64" s="249"/>
      <c r="R64" s="249"/>
      <c r="S64" s="249"/>
      <c r="T64" s="249"/>
    </row>
    <row r="65" spans="6:14" x14ac:dyDescent="0.4">
      <c r="F65" s="217" t="s">
        <v>1014</v>
      </c>
      <c r="G65" s="152" t="s">
        <v>1012</v>
      </c>
      <c r="H65" s="152"/>
      <c r="I65" s="152"/>
      <c r="J65" s="153"/>
      <c r="K65" s="152"/>
      <c r="L65" s="249"/>
      <c r="M65" s="249"/>
      <c r="N65" s="249"/>
    </row>
    <row r="66" spans="6:14" x14ac:dyDescent="0.4">
      <c r="F66" s="217"/>
      <c r="G66" s="152"/>
      <c r="H66" s="152"/>
      <c r="I66" s="152"/>
      <c r="J66" s="153"/>
      <c r="K66" s="152"/>
      <c r="L66" s="249"/>
      <c r="M66" s="249"/>
      <c r="N66" s="249"/>
    </row>
    <row r="67" spans="6:14" x14ac:dyDescent="0.4">
      <c r="F67" s="217"/>
      <c r="G67" s="152"/>
      <c r="H67" s="152"/>
      <c r="I67" s="152"/>
      <c r="J67" s="153"/>
      <c r="K67" s="152"/>
      <c r="L67" s="249"/>
      <c r="M67" s="249"/>
      <c r="N67" s="249"/>
    </row>
    <row r="68" spans="6:14" x14ac:dyDescent="0.4">
      <c r="F68" s="217"/>
      <c r="G68" s="152"/>
      <c r="H68" s="152"/>
      <c r="I68" s="152"/>
      <c r="J68" s="153"/>
      <c r="K68" s="152"/>
      <c r="L68" s="249"/>
      <c r="M68" s="249"/>
      <c r="N68" s="249"/>
    </row>
    <row r="69" spans="6:14" x14ac:dyDescent="0.4">
      <c r="F69" s="217"/>
      <c r="G69" s="152"/>
      <c r="H69" s="152"/>
      <c r="I69" s="152"/>
      <c r="J69" s="153"/>
      <c r="K69" s="152"/>
      <c r="L69" s="249"/>
      <c r="M69" s="249"/>
      <c r="N69" s="249"/>
    </row>
    <row r="70" spans="6:14" x14ac:dyDescent="0.4">
      <c r="F70" s="217"/>
      <c r="G70" s="152"/>
      <c r="H70" s="152"/>
      <c r="I70" s="152"/>
      <c r="J70" s="153"/>
      <c r="K70" s="152"/>
      <c r="L70" s="249"/>
      <c r="M70" s="249"/>
      <c r="N70" s="249"/>
    </row>
    <row r="71" spans="6:14" ht="18.75" customHeight="1" x14ac:dyDescent="0.4">
      <c r="F71" s="217"/>
      <c r="G71" s="152"/>
      <c r="H71" s="152"/>
      <c r="I71" s="152"/>
      <c r="J71" s="153"/>
      <c r="K71" s="152"/>
      <c r="L71" s="249"/>
      <c r="M71" s="249"/>
      <c r="N71" s="249"/>
    </row>
    <row r="72" spans="6:14" ht="15.75" customHeight="1" x14ac:dyDescent="0.4">
      <c r="F72" s="218"/>
      <c r="G72" s="218"/>
      <c r="H72" s="218"/>
      <c r="I72" s="218"/>
      <c r="J72" s="218"/>
      <c r="K72" s="218"/>
      <c r="L72" s="249"/>
      <c r="M72" s="249"/>
      <c r="N72" s="249"/>
    </row>
    <row r="73" spans="6:14" ht="15.5" thickBot="1" x14ac:dyDescent="0.45">
      <c r="F73" s="192"/>
      <c r="G73" s="192"/>
      <c r="H73" s="192"/>
      <c r="I73" s="192"/>
      <c r="J73" s="192"/>
      <c r="K73" s="192"/>
      <c r="L73" s="249"/>
      <c r="M73" s="249"/>
      <c r="N73" s="249"/>
    </row>
    <row r="74" spans="6:14" x14ac:dyDescent="0.4">
      <c r="F74" s="198"/>
      <c r="G74" s="198"/>
      <c r="H74" s="198"/>
      <c r="I74" s="198"/>
      <c r="J74" s="198"/>
      <c r="K74" s="198"/>
      <c r="L74" s="249"/>
      <c r="M74" s="249"/>
      <c r="N74" s="249"/>
    </row>
    <row r="75" spans="6:14" ht="15.5" thickBot="1" x14ac:dyDescent="0.45">
      <c r="F75" s="213" t="s">
        <v>125</v>
      </c>
      <c r="G75" s="214"/>
      <c r="H75" s="214"/>
      <c r="I75" s="214"/>
      <c r="J75" s="214"/>
      <c r="K75" s="214"/>
      <c r="L75" s="249"/>
      <c r="M75" s="249"/>
      <c r="N75" s="249"/>
    </row>
    <row r="76" spans="6:14" ht="15.75" customHeight="1" thickBot="1" x14ac:dyDescent="0.45">
      <c r="F76" s="199" t="s">
        <v>47</v>
      </c>
      <c r="G76" s="200"/>
      <c r="H76" s="200"/>
      <c r="I76" s="200"/>
      <c r="J76" s="200"/>
      <c r="K76" s="200"/>
      <c r="L76" s="192"/>
      <c r="M76" s="192"/>
      <c r="N76" s="192"/>
    </row>
    <row r="77" spans="6:14" ht="15.5" thickBot="1" x14ac:dyDescent="0.45">
      <c r="F77" s="219"/>
      <c r="G77" s="219"/>
      <c r="H77" s="219"/>
      <c r="I77" s="219"/>
      <c r="J77" s="219"/>
      <c r="K77" s="219"/>
      <c r="L77" s="198"/>
      <c r="M77" s="198"/>
      <c r="N77" s="198"/>
    </row>
    <row r="78" spans="6:14" ht="15.5" thickBot="1" x14ac:dyDescent="0.45">
      <c r="F78" s="211" t="s">
        <v>48</v>
      </c>
      <c r="G78" s="211"/>
      <c r="H78" s="211"/>
      <c r="I78" s="211"/>
      <c r="J78" s="211"/>
      <c r="K78" s="211"/>
      <c r="L78" s="214"/>
      <c r="M78" s="214"/>
      <c r="N78" s="214"/>
    </row>
    <row r="79" spans="6:14" ht="45" x14ac:dyDescent="0.4">
      <c r="F79" s="207" t="s">
        <v>126</v>
      </c>
      <c r="G79" s="207"/>
      <c r="H79" s="207"/>
      <c r="I79" s="207"/>
      <c r="J79" s="207"/>
      <c r="K79" s="207"/>
      <c r="L79" s="200"/>
      <c r="M79" s="200"/>
      <c r="N79" s="200"/>
    </row>
    <row r="80" spans="6:14" ht="15.5" thickBot="1" x14ac:dyDescent="0.45">
      <c r="F80" s="209" t="s">
        <v>51</v>
      </c>
      <c r="G80" s="209"/>
      <c r="H80" s="209"/>
      <c r="I80" s="209"/>
      <c r="J80" s="209"/>
      <c r="K80" s="209"/>
      <c r="L80" s="219"/>
      <c r="M80" s="219"/>
      <c r="N80" s="219"/>
    </row>
    <row r="81" spans="12:14" x14ac:dyDescent="0.4">
      <c r="L81" s="211"/>
      <c r="M81" s="211"/>
      <c r="N81" s="211"/>
    </row>
    <row r="82" spans="12:14" ht="15.75" customHeight="1" x14ac:dyDescent="0.4">
      <c r="L82" s="207"/>
      <c r="M82" s="207"/>
      <c r="N82" s="207"/>
    </row>
    <row r="83" spans="12:14" x14ac:dyDescent="0.4">
      <c r="L83" s="209"/>
      <c r="M83" s="209"/>
      <c r="N83" s="209"/>
    </row>
  </sheetData>
  <sheetProtection insertRows="0"/>
  <protectedRanges>
    <protectedRange algorithmName="SHA-512" hashValue="19r0bVvPR7yZA0UiYij7Tv1CBk3noIABvFePbLhCJ4nk3L6A+Fy+RdPPS3STf+a52x4pG2PQK4FAkXK9epnlIA==" saltValue="gQC4yrLvnbJqxYZ0KSEoZA==" spinCount="100000" sqref="K60 K47 F22:G45 I22:K45" name="Government revenues"/>
  </protectedRanges>
  <mergeCells count="18">
    <mergeCell ref="F20:K20"/>
    <mergeCell ref="F16:N16"/>
    <mergeCell ref="P31:U31"/>
    <mergeCell ref="M19:N19"/>
    <mergeCell ref="M27:N27"/>
    <mergeCell ref="M28:N28"/>
    <mergeCell ref="M21:N21"/>
    <mergeCell ref="M22:N26"/>
    <mergeCell ref="F18:K18"/>
    <mergeCell ref="F13:N13"/>
    <mergeCell ref="F14:N14"/>
    <mergeCell ref="F15:N15"/>
    <mergeCell ref="M18:N18"/>
    <mergeCell ref="F8:N8"/>
    <mergeCell ref="F9:N9"/>
    <mergeCell ref="F10:N10"/>
    <mergeCell ref="F11:N11"/>
    <mergeCell ref="F12:N12"/>
  </mergeCells>
  <dataValidations count="11">
    <dataValidation type="list" allowBlank="1" showInputMessage="1" showErrorMessage="1" sqref="F22:F45" xr:uid="{00000000-0002-0000-0300-000003000000}">
      <formula1>GFS_list</formula1>
    </dataValidation>
    <dataValidation type="list" allowBlank="1" showInputMessage="1" showErrorMessage="1" sqref="K60:K62"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5" xr:uid="{D5542179-2FB1-4F51-A9A0-8B4969D42E2C}"/>
    <dataValidation type="textLength" allowBlank="1" showInputMessage="1" showErrorMessage="1" errorTitle="Please do not edit these cells" error="Please do not edit these cells" sqref="F53:K5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2:K7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E27B5A3-C2B8-4E40-99E1-9D3C9A6CB861}">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5" xr:uid="{E188CC06-04C5-4523-9D0F-33E094E7A8EB}">
      <formula1>0.1</formula1>
      <formula2>0.2</formula2>
    </dataValidation>
    <dataValidation type="textLength" allowBlank="1" showInputMessage="1" showErrorMessage="1" sqref="B7:K20 O7:O75 A7:A83 B73:E80 B46:H52 I46:J46 J48 I50:J52 K46:K52 F73:K77 L7:N80" xr:uid="{C34C43B0-4B88-4697-A1F8-6046FF94A4E3}">
      <formula1>9999999</formula1>
      <formula2>99999999</formula2>
    </dataValidation>
    <dataValidation type="whole" allowBlank="1" showInputMessage="1" showErrorMessage="1" sqref="I47:J47 I49:J49" xr:uid="{89211BE3-9C99-4B00-84AC-51B5A538A063}">
      <formula1>1</formula1>
      <formula2>2</formula2>
    </dataValidation>
    <dataValidation type="textLength" allowBlank="1" showInputMessage="1" showErrorMessage="1" errorTitle="Do not edit these cells" error="Please do not edit these cells" sqref="L81:N83 F78:K80" xr:uid="{F2954D87-D339-415D-9481-D75E0A4DEE87}">
      <formula1>9999999</formula1>
      <formula2>99999999</formula2>
    </dataValidation>
  </dataValidations>
  <hyperlinks>
    <hyperlink ref="M19" r:id="rId1" location="r5-1" display="EITI Requirement 5.1" xr:uid="{D1298250-E9A8-4B35-9832-EB42334EC5CC}"/>
    <hyperlink ref="F20" r:id="rId2" location="r4-1" display="EITI Requirement 4.1" xr:uid="{EB616848-9320-443F-A042-28F04868856E}"/>
    <hyperlink ref="F76:J76" r:id="rId3" display="Give us your feedback or report a conflict in the data! Write to us at  data@eiti.org" xr:uid="{75CFFD54-1803-40DD-84A4-A9C2A50A545A}"/>
    <hyperlink ref="F75:J75"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Lists!$S$2:$S$29</xm:f>
          </x14:formula1>
          <xm:sqref>B22:E45</xm:sqref>
        </x14:dataValidation>
        <x14:dataValidation type="list" allowBlank="1" showInputMessage="1" showErrorMessage="1" promptTitle="Please select sector" prompt="Please select the relevant sector from the list" xr:uid="{6D0425A3-0C8C-45E2-869B-2175D77CA88E}">
          <x14:formula1>
            <xm:f>Lists!$AA$3:$AA$9</xm:f>
          </x14:formula1>
          <xm:sqref>G22:G45</xm:sqref>
        </x14:dataValidation>
        <x14:dataValidation type="list" allowBlank="1" showInputMessage="1" showErrorMessage="1" xr:uid="{84FF5E48-7B81-4123-B271-67A5E717896F}">
          <x14:formula1>
            <xm:f>Lists!$I$11:$I$168</xm:f>
          </x14:formula1>
          <xm:sqref>K22:K45</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I23:I45</xm:sqref>
        </x14:dataValidation>
        <x14:dataValidation type="list" allowBlank="1" showInputMessage="1" showErrorMessage="1" promptTitle="Receiving government agency" prompt="Input the name of the government recipient here._x000a__x000a_Please refrain from using acronyms, and input complete name" xr:uid="{C50E2496-4C51-4396-9C9A-105E750451D9}">
          <x14:formula1>
            <xm:f>'\\uakyirmpfl01.eure.ey.net\AABS\CCaSS\Clients\World Bank\EITI report 2018\07 Final EITI Report\Summary data\Previous\[2017 Ukraine Summary data_EITI_updated.xlsx]Part 3 - Reporting entities'!#REF!</xm:f>
          </x14:formula1>
          <xm:sqref>I60:I61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940"/>
  <sheetViews>
    <sheetView showGridLines="0" topLeftCell="A884" zoomScale="45" zoomScaleNormal="115" workbookViewId="0">
      <selection activeCell="F898" sqref="F898"/>
    </sheetView>
  </sheetViews>
  <sheetFormatPr defaultColWidth="9.1796875" defaultRowHeight="14" x14ac:dyDescent="0.35"/>
  <cols>
    <col min="1" max="1" width="3.81640625" style="12" customWidth="1"/>
    <col min="2" max="2" width="0.1796875" style="12" customWidth="1"/>
    <col min="3" max="3" width="39.81640625" style="12" customWidth="1"/>
    <col min="4" max="4" width="26" style="12" bestFit="1" customWidth="1"/>
    <col min="5" max="5" width="30.54296875" style="12" bestFit="1" customWidth="1"/>
    <col min="6" max="6" width="31.54296875" style="12" bestFit="1" customWidth="1"/>
    <col min="7" max="7" width="34.1796875" style="12" bestFit="1" customWidth="1"/>
    <col min="8" max="8" width="39.6328125" style="12" customWidth="1"/>
    <col min="9" max="9" width="27.1796875" style="12" bestFit="1" customWidth="1"/>
    <col min="10" max="10" width="22.81640625" style="12" customWidth="1"/>
    <col min="11" max="11" width="37.1796875" style="12" bestFit="1" customWidth="1"/>
    <col min="12" max="12" width="38.54296875" style="12" bestFit="1" customWidth="1"/>
    <col min="13" max="13" width="26" style="12" bestFit="1" customWidth="1"/>
    <col min="14" max="14" width="16.81640625" style="12" bestFit="1" customWidth="1"/>
    <col min="15" max="16384" width="9.1796875" style="12"/>
  </cols>
  <sheetData>
    <row r="2" spans="2:14" s="34" customFormat="1" ht="15" x14ac:dyDescent="0.4">
      <c r="B2" s="249"/>
      <c r="C2" s="278" t="s">
        <v>1015</v>
      </c>
      <c r="D2" s="278"/>
      <c r="E2" s="278"/>
      <c r="F2" s="278"/>
      <c r="G2" s="278"/>
      <c r="H2" s="278"/>
      <c r="I2" s="278"/>
      <c r="J2" s="278"/>
      <c r="K2" s="278"/>
      <c r="L2" s="278"/>
      <c r="M2" s="278"/>
      <c r="N2" s="278"/>
    </row>
    <row r="3" spans="2:14" ht="21" customHeight="1" x14ac:dyDescent="0.35">
      <c r="C3" s="314" t="s">
        <v>1016</v>
      </c>
      <c r="D3" s="314"/>
      <c r="E3" s="314"/>
      <c r="F3" s="314"/>
      <c r="G3" s="314"/>
      <c r="H3" s="314"/>
      <c r="I3" s="314"/>
      <c r="J3" s="314"/>
      <c r="K3" s="314"/>
      <c r="L3" s="314"/>
      <c r="M3" s="314"/>
      <c r="N3" s="314"/>
    </row>
    <row r="4" spans="2:14" s="34" customFormat="1" ht="15.65" customHeight="1" x14ac:dyDescent="0.4">
      <c r="B4" s="249"/>
      <c r="C4" s="315" t="s">
        <v>1017</v>
      </c>
      <c r="D4" s="315"/>
      <c r="E4" s="315"/>
      <c r="F4" s="315"/>
      <c r="G4" s="315"/>
      <c r="H4" s="315"/>
      <c r="I4" s="315"/>
      <c r="J4" s="315"/>
      <c r="K4" s="315"/>
      <c r="L4" s="315"/>
      <c r="M4" s="315"/>
      <c r="N4" s="315"/>
    </row>
    <row r="5" spans="2:14" s="34" customFormat="1" ht="15.65" customHeight="1" x14ac:dyDescent="0.4">
      <c r="B5" s="249"/>
      <c r="C5" s="315" t="s">
        <v>1018</v>
      </c>
      <c r="D5" s="315"/>
      <c r="E5" s="315"/>
      <c r="F5" s="315"/>
      <c r="G5" s="315"/>
      <c r="H5" s="315"/>
      <c r="I5" s="315"/>
      <c r="J5" s="315"/>
      <c r="K5" s="315"/>
      <c r="L5" s="315"/>
      <c r="M5" s="315"/>
      <c r="N5" s="315"/>
    </row>
    <row r="6" spans="2:14" s="34" customFormat="1" ht="15.65" customHeight="1" x14ac:dyDescent="0.4">
      <c r="B6" s="249"/>
      <c r="C6" s="315" t="s">
        <v>1019</v>
      </c>
      <c r="D6" s="315"/>
      <c r="E6" s="315"/>
      <c r="F6" s="315"/>
      <c r="G6" s="315"/>
      <c r="H6" s="315"/>
      <c r="I6" s="315"/>
      <c r="J6" s="315"/>
      <c r="K6" s="315"/>
      <c r="L6" s="315"/>
      <c r="M6" s="315"/>
      <c r="N6" s="315"/>
    </row>
    <row r="7" spans="2:14" s="34" customFormat="1" ht="15.65" customHeight="1" x14ac:dyDescent="0.4">
      <c r="B7" s="249"/>
      <c r="C7" s="315" t="s">
        <v>1020</v>
      </c>
      <c r="D7" s="315"/>
      <c r="E7" s="315"/>
      <c r="F7" s="315"/>
      <c r="G7" s="315"/>
      <c r="H7" s="315"/>
      <c r="I7" s="315"/>
      <c r="J7" s="315"/>
      <c r="K7" s="315"/>
      <c r="L7" s="315"/>
      <c r="M7" s="315"/>
      <c r="N7" s="315"/>
    </row>
    <row r="8" spans="2:14" s="34" customFormat="1" ht="15.65" customHeight="1" x14ac:dyDescent="0.4">
      <c r="B8" s="249"/>
      <c r="C8" s="315" t="s">
        <v>1021</v>
      </c>
      <c r="D8" s="315"/>
      <c r="E8" s="315"/>
      <c r="F8" s="315"/>
      <c r="G8" s="315"/>
      <c r="H8" s="315"/>
      <c r="I8" s="315"/>
      <c r="J8" s="315"/>
      <c r="K8" s="315"/>
      <c r="L8" s="315"/>
      <c r="M8" s="315"/>
      <c r="N8" s="315"/>
    </row>
    <row r="9" spans="2:14" s="34" customFormat="1" ht="15" x14ac:dyDescent="0.4">
      <c r="B9" s="249"/>
      <c r="C9" s="291" t="s">
        <v>404</v>
      </c>
      <c r="D9" s="291"/>
      <c r="E9" s="291"/>
      <c r="F9" s="291"/>
      <c r="G9" s="291"/>
      <c r="H9" s="291"/>
      <c r="I9" s="291"/>
      <c r="J9" s="291"/>
      <c r="K9" s="291"/>
      <c r="L9" s="291"/>
      <c r="M9" s="291"/>
      <c r="N9" s="291"/>
    </row>
    <row r="10" spans="2:14" x14ac:dyDescent="0.35">
      <c r="C10" s="317"/>
      <c r="D10" s="317"/>
      <c r="E10" s="317"/>
      <c r="F10" s="317"/>
      <c r="G10" s="317"/>
      <c r="H10" s="317"/>
      <c r="I10" s="317"/>
      <c r="J10" s="317"/>
      <c r="K10" s="317"/>
      <c r="L10" s="317"/>
      <c r="M10" s="317"/>
      <c r="N10" s="317"/>
    </row>
    <row r="11" spans="2:14" ht="22.5" x14ac:dyDescent="0.35">
      <c r="C11" s="293" t="s">
        <v>1022</v>
      </c>
      <c r="D11" s="293"/>
      <c r="E11" s="293"/>
      <c r="F11" s="293"/>
      <c r="G11" s="293"/>
      <c r="H11" s="293"/>
      <c r="I11" s="293"/>
      <c r="J11" s="293"/>
      <c r="K11" s="293"/>
      <c r="L11" s="293"/>
      <c r="M11" s="293"/>
      <c r="N11" s="293"/>
    </row>
    <row r="12" spans="2:14" s="34" customFormat="1" ht="14.25" customHeight="1" x14ac:dyDescent="0.4">
      <c r="B12" s="249"/>
      <c r="C12" s="249"/>
      <c r="D12" s="249"/>
      <c r="E12" s="249"/>
      <c r="F12" s="249"/>
      <c r="G12" s="249"/>
      <c r="H12" s="249"/>
      <c r="I12" s="249"/>
      <c r="J12" s="249"/>
      <c r="K12" s="249"/>
      <c r="L12" s="249"/>
      <c r="M12" s="249"/>
      <c r="N12" s="249"/>
    </row>
    <row r="13" spans="2:14" s="34" customFormat="1" ht="15.75" customHeight="1" x14ac:dyDescent="0.4">
      <c r="B13" s="306" t="s">
        <v>1023</v>
      </c>
      <c r="C13" s="306"/>
      <c r="D13" s="306"/>
      <c r="E13" s="306"/>
      <c r="F13" s="306"/>
      <c r="G13" s="306"/>
      <c r="H13" s="306"/>
      <c r="I13" s="306"/>
      <c r="J13" s="306"/>
      <c r="K13" s="306"/>
      <c r="L13" s="306"/>
      <c r="M13" s="306"/>
      <c r="N13" s="306"/>
    </row>
    <row r="14" spans="2:14" s="34" customFormat="1" ht="15" x14ac:dyDescent="0.4">
      <c r="B14" s="249" t="s">
        <v>424</v>
      </c>
      <c r="C14" s="249" t="s">
        <v>1024</v>
      </c>
      <c r="D14" s="249" t="s">
        <v>974</v>
      </c>
      <c r="E14" s="249" t="s">
        <v>973</v>
      </c>
      <c r="F14" s="249" t="s">
        <v>1025</v>
      </c>
      <c r="G14" s="249" t="s">
        <v>12</v>
      </c>
      <c r="H14" s="249" t="s">
        <v>1026</v>
      </c>
      <c r="I14" s="249" t="s">
        <v>1027</v>
      </c>
      <c r="J14" s="249" t="s">
        <v>975</v>
      </c>
      <c r="K14" s="249" t="s">
        <v>1028</v>
      </c>
      <c r="L14" s="249" t="s">
        <v>1029</v>
      </c>
      <c r="M14" s="249" t="s">
        <v>1030</v>
      </c>
      <c r="N14" s="249" t="s">
        <v>1031</v>
      </c>
    </row>
    <row r="15" spans="2:14" s="34" customFormat="1" ht="15" x14ac:dyDescent="0.4">
      <c r="B15" s="249">
        <f>VLOOKUP(C15,Companies[],3,FALSE)</f>
        <v>24432974</v>
      </c>
      <c r="C15" s="249" t="s">
        <v>460</v>
      </c>
      <c r="D15" s="249" t="s">
        <v>412</v>
      </c>
      <c r="E15" s="249" t="s">
        <v>986</v>
      </c>
      <c r="F15" s="249" t="s">
        <v>73</v>
      </c>
      <c r="G15" s="249" t="s">
        <v>95</v>
      </c>
      <c r="H15" s="249" t="s">
        <v>887</v>
      </c>
      <c r="I15" s="249" t="s">
        <v>100</v>
      </c>
      <c r="J15" s="256">
        <v>0</v>
      </c>
      <c r="K15" s="249"/>
      <c r="L15" s="249"/>
      <c r="M15" s="249"/>
      <c r="N15" s="256">
        <v>22275162</v>
      </c>
    </row>
    <row r="16" spans="2:14" s="34" customFormat="1" ht="15" x14ac:dyDescent="0.4">
      <c r="B16" s="249">
        <f>VLOOKUP(C16,Companies[],3,FALSE)</f>
        <v>24432974</v>
      </c>
      <c r="C16" s="249" t="s">
        <v>460</v>
      </c>
      <c r="D16" s="249" t="s">
        <v>412</v>
      </c>
      <c r="E16" s="249" t="s">
        <v>986</v>
      </c>
      <c r="F16" s="249" t="s">
        <v>73</v>
      </c>
      <c r="G16" s="249" t="s">
        <v>95</v>
      </c>
      <c r="H16" s="249" t="s">
        <v>884</v>
      </c>
      <c r="I16" s="249" t="s">
        <v>100</v>
      </c>
      <c r="J16" s="256">
        <v>0</v>
      </c>
      <c r="K16" s="249"/>
      <c r="L16" s="249"/>
      <c r="M16" s="249"/>
      <c r="N16" s="256">
        <v>79648688.879999995</v>
      </c>
    </row>
    <row r="17" spans="2:14" s="34" customFormat="1" ht="15" x14ac:dyDescent="0.4">
      <c r="B17" s="249">
        <f>VLOOKUP(C17,Companies[],3,FALSE)</f>
        <v>24432974</v>
      </c>
      <c r="C17" s="249" t="s">
        <v>460</v>
      </c>
      <c r="D17" s="249" t="s">
        <v>412</v>
      </c>
      <c r="E17" s="249" t="s">
        <v>986</v>
      </c>
      <c r="F17" s="249" t="s">
        <v>73</v>
      </c>
      <c r="G17" s="249" t="s">
        <v>95</v>
      </c>
      <c r="H17" s="249" t="s">
        <v>885</v>
      </c>
      <c r="I17" s="249" t="s">
        <v>100</v>
      </c>
      <c r="J17" s="256">
        <v>0</v>
      </c>
      <c r="K17" s="249"/>
      <c r="L17" s="249"/>
      <c r="M17" s="249"/>
      <c r="N17" s="256">
        <v>110317578.95999999</v>
      </c>
    </row>
    <row r="18" spans="2:14" s="34" customFormat="1" ht="15" x14ac:dyDescent="0.4">
      <c r="B18" s="249">
        <f>VLOOKUP(C18,Companies[],3,FALSE)</f>
        <v>24432974</v>
      </c>
      <c r="C18" s="249" t="s">
        <v>460</v>
      </c>
      <c r="D18" s="249" t="s">
        <v>412</v>
      </c>
      <c r="E18" s="249" t="s">
        <v>986</v>
      </c>
      <c r="F18" s="249" t="s">
        <v>73</v>
      </c>
      <c r="G18" s="249" t="s">
        <v>95</v>
      </c>
      <c r="H18" s="249" t="s">
        <v>889</v>
      </c>
      <c r="I18" s="249" t="s">
        <v>100</v>
      </c>
      <c r="J18" s="256">
        <v>0</v>
      </c>
      <c r="K18" s="249"/>
      <c r="L18" s="249"/>
      <c r="M18" s="249"/>
      <c r="N18" s="256">
        <v>25675.899999999998</v>
      </c>
    </row>
    <row r="19" spans="2:14" s="34" customFormat="1" ht="15" x14ac:dyDescent="0.4">
      <c r="B19" s="249">
        <f>VLOOKUP(C19,Companies[],3,FALSE)</f>
        <v>24432974</v>
      </c>
      <c r="C19" s="249" t="s">
        <v>460</v>
      </c>
      <c r="D19" s="249" t="s">
        <v>412</v>
      </c>
      <c r="E19" s="249" t="s">
        <v>998</v>
      </c>
      <c r="F19" s="249" t="s">
        <v>95</v>
      </c>
      <c r="G19" s="249" t="s">
        <v>95</v>
      </c>
      <c r="H19" s="249"/>
      <c r="I19" s="249" t="s">
        <v>100</v>
      </c>
      <c r="J19" s="256">
        <v>-5862580224.3400002</v>
      </c>
      <c r="K19" s="249"/>
      <c r="L19" s="249"/>
      <c r="M19" s="249"/>
      <c r="N19" s="256">
        <v>0</v>
      </c>
    </row>
    <row r="20" spans="2:14" s="34" customFormat="1" ht="15" x14ac:dyDescent="0.4">
      <c r="B20" s="249">
        <f>VLOOKUP(C20,Companies[],3,FALSE)</f>
        <v>24432974</v>
      </c>
      <c r="C20" s="249" t="s">
        <v>460</v>
      </c>
      <c r="D20" s="249" t="s">
        <v>412</v>
      </c>
      <c r="E20" s="249" t="s">
        <v>978</v>
      </c>
      <c r="F20" s="249" t="s">
        <v>95</v>
      </c>
      <c r="G20" s="249" t="s">
        <v>95</v>
      </c>
      <c r="H20" s="249"/>
      <c r="I20" s="249" t="s">
        <v>100</v>
      </c>
      <c r="J20" s="256">
        <v>2443845102.9299998</v>
      </c>
      <c r="K20" s="249"/>
      <c r="L20" s="249"/>
      <c r="M20" s="249"/>
      <c r="N20" s="256">
        <v>0</v>
      </c>
    </row>
    <row r="21" spans="2:14" s="34" customFormat="1" ht="15" x14ac:dyDescent="0.4">
      <c r="B21" s="249">
        <f>VLOOKUP(C21,Companies[],3,FALSE)</f>
        <v>24432974</v>
      </c>
      <c r="C21" s="249" t="s">
        <v>460</v>
      </c>
      <c r="D21" s="249" t="s">
        <v>412</v>
      </c>
      <c r="E21" s="249" t="s">
        <v>995</v>
      </c>
      <c r="F21" s="249" t="s">
        <v>95</v>
      </c>
      <c r="G21" s="249" t="s">
        <v>95</v>
      </c>
      <c r="H21" s="249"/>
      <c r="I21" s="249" t="s">
        <v>100</v>
      </c>
      <c r="J21" s="256">
        <v>0</v>
      </c>
      <c r="K21" s="249"/>
      <c r="L21" s="249"/>
      <c r="M21" s="249"/>
      <c r="N21" s="256">
        <v>0</v>
      </c>
    </row>
    <row r="22" spans="2:14" s="34" customFormat="1" ht="15" x14ac:dyDescent="0.4">
      <c r="B22" s="249">
        <f>VLOOKUP(C22,Companies[],3,FALSE)</f>
        <v>24432974</v>
      </c>
      <c r="C22" s="249" t="s">
        <v>460</v>
      </c>
      <c r="D22" s="249" t="s">
        <v>412</v>
      </c>
      <c r="E22" s="249" t="s">
        <v>989</v>
      </c>
      <c r="F22" s="249" t="s">
        <v>95</v>
      </c>
      <c r="G22" s="249" t="s">
        <v>95</v>
      </c>
      <c r="H22" s="249"/>
      <c r="I22" s="249" t="s">
        <v>100</v>
      </c>
      <c r="J22" s="256">
        <v>223590994.63999999</v>
      </c>
      <c r="K22" s="249"/>
      <c r="L22" s="249"/>
      <c r="M22" s="249"/>
      <c r="N22" s="256">
        <v>0</v>
      </c>
    </row>
    <row r="23" spans="2:14" s="34" customFormat="1" ht="15" x14ac:dyDescent="0.4">
      <c r="B23" s="249">
        <f>VLOOKUP(C23,Companies[],3,FALSE)</f>
        <v>24432974</v>
      </c>
      <c r="C23" s="249" t="s">
        <v>460</v>
      </c>
      <c r="D23" s="249" t="s">
        <v>414</v>
      </c>
      <c r="E23" s="249" t="s">
        <v>993</v>
      </c>
      <c r="F23" s="249" t="s">
        <v>95</v>
      </c>
      <c r="G23" s="249" t="s">
        <v>95</v>
      </c>
      <c r="H23" s="249"/>
      <c r="I23" s="249" t="s">
        <v>100</v>
      </c>
      <c r="J23" s="256">
        <v>157568800</v>
      </c>
      <c r="K23" s="249"/>
      <c r="L23" s="249"/>
      <c r="M23" s="249"/>
      <c r="N23" s="256">
        <v>0</v>
      </c>
    </row>
    <row r="24" spans="2:14" s="34" customFormat="1" ht="15" x14ac:dyDescent="0.4">
      <c r="B24" s="249">
        <f>VLOOKUP(C24,Companies[],3,FALSE)</f>
        <v>24432974</v>
      </c>
      <c r="C24" s="249" t="s">
        <v>460</v>
      </c>
      <c r="D24" s="249" t="s">
        <v>412</v>
      </c>
      <c r="E24" s="249" t="s">
        <v>986</v>
      </c>
      <c r="F24" s="249" t="s">
        <v>73</v>
      </c>
      <c r="G24" s="249" t="s">
        <v>95</v>
      </c>
      <c r="H24" s="249"/>
      <c r="I24" s="249" t="s">
        <v>100</v>
      </c>
      <c r="J24" s="256">
        <v>118230984.57000001</v>
      </c>
      <c r="K24" s="249"/>
      <c r="L24" s="249"/>
      <c r="M24" s="249"/>
      <c r="N24" s="256">
        <v>0</v>
      </c>
    </row>
    <row r="25" spans="2:14" s="34" customFormat="1" ht="15" x14ac:dyDescent="0.4">
      <c r="B25" s="249">
        <f>VLOOKUP(C25,Companies[],3,FALSE)</f>
        <v>24432974</v>
      </c>
      <c r="C25" s="249" t="s">
        <v>460</v>
      </c>
      <c r="D25" s="249" t="s">
        <v>412</v>
      </c>
      <c r="E25" s="249" t="s">
        <v>997</v>
      </c>
      <c r="F25" s="249" t="s">
        <v>95</v>
      </c>
      <c r="G25" s="249" t="s">
        <v>95</v>
      </c>
      <c r="H25" s="249"/>
      <c r="I25" s="249" t="s">
        <v>100</v>
      </c>
      <c r="J25" s="256">
        <v>388543980.21000004</v>
      </c>
      <c r="K25" s="249"/>
      <c r="L25" s="249"/>
      <c r="M25" s="249"/>
      <c r="N25" s="256">
        <v>0</v>
      </c>
    </row>
    <row r="26" spans="2:14" s="34" customFormat="1" ht="15" x14ac:dyDescent="0.4">
      <c r="B26" s="249">
        <f>VLOOKUP(C26,Companies[],3,FALSE)</f>
        <v>24432974</v>
      </c>
      <c r="C26" s="249" t="s">
        <v>460</v>
      </c>
      <c r="D26" s="249" t="s">
        <v>412</v>
      </c>
      <c r="E26" s="249" t="s">
        <v>991</v>
      </c>
      <c r="F26" s="249" t="s">
        <v>95</v>
      </c>
      <c r="G26" s="249" t="s">
        <v>95</v>
      </c>
      <c r="H26" s="249"/>
      <c r="I26" s="249" t="s">
        <v>100</v>
      </c>
      <c r="J26" s="256">
        <v>749066268.40999997</v>
      </c>
      <c r="K26" s="249"/>
      <c r="L26" s="249"/>
      <c r="M26" s="249"/>
      <c r="N26" s="256">
        <v>0</v>
      </c>
    </row>
    <row r="27" spans="2:14" s="34" customFormat="1" ht="15" x14ac:dyDescent="0.4">
      <c r="B27" s="249">
        <f>VLOOKUP(C27,Companies[],3,FALSE)</f>
        <v>24432974</v>
      </c>
      <c r="C27" s="249" t="s">
        <v>460</v>
      </c>
      <c r="D27" s="249" t="s">
        <v>415</v>
      </c>
      <c r="E27" s="249" t="s">
        <v>983</v>
      </c>
      <c r="F27" s="249" t="s">
        <v>95</v>
      </c>
      <c r="G27" s="249" t="s">
        <v>95</v>
      </c>
      <c r="H27" s="249"/>
      <c r="I27" s="249" t="s">
        <v>100</v>
      </c>
      <c r="J27" s="256">
        <v>4179677318.9700098</v>
      </c>
      <c r="K27" s="249"/>
      <c r="L27" s="249"/>
      <c r="M27" s="249"/>
      <c r="N27" s="256">
        <v>0</v>
      </c>
    </row>
    <row r="28" spans="2:14" s="34" customFormat="1" ht="15" x14ac:dyDescent="0.4">
      <c r="B28" s="249">
        <f>VLOOKUP(C28,Companies[],3,FALSE)</f>
        <v>24432974</v>
      </c>
      <c r="C28" s="249" t="s">
        <v>460</v>
      </c>
      <c r="D28" s="249" t="s">
        <v>412</v>
      </c>
      <c r="E28" s="249" t="s">
        <v>981</v>
      </c>
      <c r="F28" s="249" t="s">
        <v>95</v>
      </c>
      <c r="G28" s="249" t="s">
        <v>95</v>
      </c>
      <c r="H28" s="249"/>
      <c r="I28" s="249" t="s">
        <v>100</v>
      </c>
      <c r="J28" s="256">
        <v>0</v>
      </c>
      <c r="K28" s="249"/>
      <c r="L28" s="249"/>
      <c r="M28" s="249"/>
      <c r="N28" s="256">
        <v>0</v>
      </c>
    </row>
    <row r="29" spans="2:14" s="34" customFormat="1" ht="15" x14ac:dyDescent="0.4">
      <c r="B29" s="249">
        <f>VLOOKUP(C29,Companies[],3,FALSE)</f>
        <v>36028628</v>
      </c>
      <c r="C29" s="249" t="s">
        <v>495</v>
      </c>
      <c r="D29" s="249" t="s">
        <v>412</v>
      </c>
      <c r="E29" s="249" t="s">
        <v>986</v>
      </c>
      <c r="F29" s="249" t="s">
        <v>73</v>
      </c>
      <c r="G29" s="249" t="s">
        <v>95</v>
      </c>
      <c r="H29" s="249" t="s">
        <v>939</v>
      </c>
      <c r="I29" s="249" t="s">
        <v>100</v>
      </c>
      <c r="J29" s="256">
        <v>0</v>
      </c>
      <c r="K29" s="249"/>
      <c r="L29" s="249"/>
      <c r="M29" s="249"/>
      <c r="N29" s="256">
        <v>9209769.3300000001</v>
      </c>
    </row>
    <row r="30" spans="2:14" s="34" customFormat="1" ht="15" x14ac:dyDescent="0.4">
      <c r="B30" s="249">
        <f>VLOOKUP(C30,Companies[],3,FALSE)</f>
        <v>36028628</v>
      </c>
      <c r="C30" s="249" t="s">
        <v>495</v>
      </c>
      <c r="D30" s="249" t="s">
        <v>412</v>
      </c>
      <c r="E30" s="249" t="s">
        <v>998</v>
      </c>
      <c r="F30" s="249" t="s">
        <v>95</v>
      </c>
      <c r="G30" s="249" t="s">
        <v>95</v>
      </c>
      <c r="H30" s="249"/>
      <c r="I30" s="249" t="s">
        <v>100</v>
      </c>
      <c r="J30" s="256">
        <v>0</v>
      </c>
      <c r="K30" s="249"/>
      <c r="L30" s="249"/>
      <c r="M30" s="249"/>
      <c r="N30" s="256">
        <v>0</v>
      </c>
    </row>
    <row r="31" spans="2:14" s="34" customFormat="1" ht="15" x14ac:dyDescent="0.4">
      <c r="B31" s="249">
        <f>VLOOKUP(C31,Companies[],3,FALSE)</f>
        <v>36028628</v>
      </c>
      <c r="C31" s="249" t="s">
        <v>495</v>
      </c>
      <c r="D31" s="249" t="s">
        <v>412</v>
      </c>
      <c r="E31" s="249" t="s">
        <v>978</v>
      </c>
      <c r="F31" s="249" t="s">
        <v>95</v>
      </c>
      <c r="G31" s="249" t="s">
        <v>95</v>
      </c>
      <c r="H31" s="249"/>
      <c r="I31" s="249" t="s">
        <v>100</v>
      </c>
      <c r="J31" s="256">
        <v>0</v>
      </c>
      <c r="K31" s="249"/>
      <c r="L31" s="249"/>
      <c r="M31" s="249"/>
      <c r="N31" s="256">
        <v>0</v>
      </c>
    </row>
    <row r="32" spans="2:14" s="34" customFormat="1" ht="15" x14ac:dyDescent="0.4">
      <c r="B32" s="249">
        <f>VLOOKUP(C32,Companies[],3,FALSE)</f>
        <v>36028628</v>
      </c>
      <c r="C32" s="249" t="s">
        <v>495</v>
      </c>
      <c r="D32" s="249" t="s">
        <v>412</v>
      </c>
      <c r="E32" s="249" t="s">
        <v>995</v>
      </c>
      <c r="F32" s="249" t="s">
        <v>95</v>
      </c>
      <c r="G32" s="249" t="s">
        <v>95</v>
      </c>
      <c r="H32" s="249"/>
      <c r="I32" s="249" t="s">
        <v>100</v>
      </c>
      <c r="J32" s="256">
        <v>0</v>
      </c>
      <c r="K32" s="249"/>
      <c r="L32" s="249"/>
      <c r="M32" s="249"/>
      <c r="N32" s="256">
        <v>0</v>
      </c>
    </row>
    <row r="33" spans="2:14" s="34" customFormat="1" ht="15" x14ac:dyDescent="0.4">
      <c r="B33" s="249">
        <f>VLOOKUP(C33,Companies[],3,FALSE)</f>
        <v>36028628</v>
      </c>
      <c r="C33" s="249" t="s">
        <v>495</v>
      </c>
      <c r="D33" s="249" t="s">
        <v>412</v>
      </c>
      <c r="E33" s="249" t="s">
        <v>989</v>
      </c>
      <c r="F33" s="249" t="s">
        <v>95</v>
      </c>
      <c r="G33" s="249" t="s">
        <v>95</v>
      </c>
      <c r="H33" s="249"/>
      <c r="I33" s="249" t="s">
        <v>100</v>
      </c>
      <c r="J33" s="256">
        <v>1578195.31</v>
      </c>
      <c r="K33" s="249"/>
      <c r="L33" s="249"/>
      <c r="M33" s="249"/>
      <c r="N33" s="256">
        <v>0</v>
      </c>
    </row>
    <row r="34" spans="2:14" s="34" customFormat="1" ht="15" x14ac:dyDescent="0.4">
      <c r="B34" s="249">
        <f>VLOOKUP(C34,Companies[],3,FALSE)</f>
        <v>36028628</v>
      </c>
      <c r="C34" s="249" t="s">
        <v>495</v>
      </c>
      <c r="D34" s="249" t="s">
        <v>414</v>
      </c>
      <c r="E34" s="249" t="s">
        <v>993</v>
      </c>
      <c r="F34" s="249" t="s">
        <v>95</v>
      </c>
      <c r="G34" s="249" t="s">
        <v>95</v>
      </c>
      <c r="H34" s="249"/>
      <c r="I34" s="249" t="s">
        <v>100</v>
      </c>
      <c r="J34" s="256">
        <v>0</v>
      </c>
      <c r="K34" s="249"/>
      <c r="L34" s="249"/>
      <c r="M34" s="249"/>
      <c r="N34" s="256">
        <v>0</v>
      </c>
    </row>
    <row r="35" spans="2:14" s="34" customFormat="1" ht="15" x14ac:dyDescent="0.4">
      <c r="B35" s="249">
        <f>VLOOKUP(C35,Companies[],3,FALSE)</f>
        <v>36028628</v>
      </c>
      <c r="C35" s="249" t="s">
        <v>495</v>
      </c>
      <c r="D35" s="249" t="s">
        <v>412</v>
      </c>
      <c r="E35" s="249" t="s">
        <v>986</v>
      </c>
      <c r="F35" s="249" t="s">
        <v>73</v>
      </c>
      <c r="G35" s="249" t="s">
        <v>95</v>
      </c>
      <c r="H35" s="249"/>
      <c r="I35" s="249" t="s">
        <v>100</v>
      </c>
      <c r="J35" s="256">
        <v>7163454.8699999992</v>
      </c>
      <c r="K35" s="249"/>
      <c r="L35" s="249"/>
      <c r="M35" s="249"/>
      <c r="N35" s="256">
        <v>0</v>
      </c>
    </row>
    <row r="36" spans="2:14" s="34" customFormat="1" ht="15" x14ac:dyDescent="0.4">
      <c r="B36" s="249">
        <f>VLOOKUP(C36,Companies[],3,FALSE)</f>
        <v>36028628</v>
      </c>
      <c r="C36" s="249" t="s">
        <v>495</v>
      </c>
      <c r="D36" s="249" t="s">
        <v>412</v>
      </c>
      <c r="E36" s="249" t="s">
        <v>997</v>
      </c>
      <c r="F36" s="249" t="s">
        <v>95</v>
      </c>
      <c r="G36" s="249" t="s">
        <v>95</v>
      </c>
      <c r="H36" s="249"/>
      <c r="I36" s="249" t="s">
        <v>100</v>
      </c>
      <c r="J36" s="256">
        <v>868741.03</v>
      </c>
      <c r="K36" s="249"/>
      <c r="L36" s="249"/>
      <c r="M36" s="249"/>
      <c r="N36" s="256">
        <v>0</v>
      </c>
    </row>
    <row r="37" spans="2:14" ht="23.25" customHeight="1" x14ac:dyDescent="0.4">
      <c r="B37" s="249">
        <f>VLOOKUP(C37,Companies[],3,FALSE)</f>
        <v>36028628</v>
      </c>
      <c r="C37" s="249" t="s">
        <v>495</v>
      </c>
      <c r="D37" s="249" t="s">
        <v>412</v>
      </c>
      <c r="E37" s="249" t="s">
        <v>991</v>
      </c>
      <c r="F37" s="249" t="s">
        <v>95</v>
      </c>
      <c r="G37" s="249" t="s">
        <v>95</v>
      </c>
      <c r="H37" s="249"/>
      <c r="I37" s="249" t="s">
        <v>100</v>
      </c>
      <c r="J37" s="256">
        <v>42212753.080000006</v>
      </c>
      <c r="K37" s="249"/>
      <c r="L37" s="249"/>
      <c r="M37" s="249"/>
      <c r="N37" s="256">
        <v>0</v>
      </c>
    </row>
    <row r="38" spans="2:14" s="34" customFormat="1" ht="15" x14ac:dyDescent="0.4">
      <c r="B38" s="249">
        <f>VLOOKUP(C38,Companies[],3,FALSE)</f>
        <v>36028628</v>
      </c>
      <c r="C38" s="249" t="s">
        <v>495</v>
      </c>
      <c r="D38" s="249" t="s">
        <v>415</v>
      </c>
      <c r="E38" s="249" t="s">
        <v>983</v>
      </c>
      <c r="F38" s="249" t="s">
        <v>95</v>
      </c>
      <c r="G38" s="249" t="s">
        <v>95</v>
      </c>
      <c r="H38" s="249"/>
      <c r="I38" s="249" t="s">
        <v>100</v>
      </c>
      <c r="J38" s="256">
        <v>1032474.4900000001</v>
      </c>
      <c r="K38" s="249"/>
      <c r="L38" s="249"/>
      <c r="M38" s="249"/>
      <c r="N38" s="256">
        <v>0</v>
      </c>
    </row>
    <row r="39" spans="2:14" s="34" customFormat="1" ht="15" x14ac:dyDescent="0.4">
      <c r="B39" s="249">
        <f>VLOOKUP(C39,Companies[],3,FALSE)</f>
        <v>36028628</v>
      </c>
      <c r="C39" s="249" t="s">
        <v>495</v>
      </c>
      <c r="D39" s="249" t="s">
        <v>412</v>
      </c>
      <c r="E39" s="249" t="s">
        <v>981</v>
      </c>
      <c r="F39" s="249" t="s">
        <v>95</v>
      </c>
      <c r="G39" s="249" t="s">
        <v>95</v>
      </c>
      <c r="H39" s="249"/>
      <c r="I39" s="249" t="s">
        <v>100</v>
      </c>
      <c r="J39" s="256">
        <v>19544897</v>
      </c>
      <c r="K39" s="249"/>
      <c r="L39" s="249"/>
      <c r="M39" s="249"/>
      <c r="N39" s="256">
        <v>0</v>
      </c>
    </row>
    <row r="40" spans="2:14" s="34" customFormat="1" ht="15" x14ac:dyDescent="0.4">
      <c r="B40" s="249">
        <f>VLOOKUP(C40,Companies[],3,FALSE)</f>
        <v>190977</v>
      </c>
      <c r="C40" s="249" t="s">
        <v>472</v>
      </c>
      <c r="D40" s="249" t="s">
        <v>412</v>
      </c>
      <c r="E40" s="249" t="s">
        <v>986</v>
      </c>
      <c r="F40" s="249" t="s">
        <v>73</v>
      </c>
      <c r="G40" s="249" t="s">
        <v>95</v>
      </c>
      <c r="H40" s="249" t="s">
        <v>882</v>
      </c>
      <c r="I40" s="249" t="s">
        <v>100</v>
      </c>
      <c r="J40" s="256">
        <v>0</v>
      </c>
      <c r="K40" s="249"/>
      <c r="L40" s="249"/>
      <c r="M40" s="249"/>
      <c r="N40" s="256">
        <v>281.5</v>
      </c>
    </row>
    <row r="41" spans="2:14" s="34" customFormat="1" ht="15" x14ac:dyDescent="0.4">
      <c r="B41" s="249">
        <f>VLOOKUP(C41,Companies[],3,FALSE)</f>
        <v>190977</v>
      </c>
      <c r="C41" s="249" t="s">
        <v>472</v>
      </c>
      <c r="D41" s="249" t="s">
        <v>412</v>
      </c>
      <c r="E41" s="249" t="s">
        <v>986</v>
      </c>
      <c r="F41" s="249" t="s">
        <v>73</v>
      </c>
      <c r="G41" s="249" t="s">
        <v>95</v>
      </c>
      <c r="H41" s="249" t="s">
        <v>877</v>
      </c>
      <c r="I41" s="249" t="s">
        <v>100</v>
      </c>
      <c r="J41" s="256">
        <v>0</v>
      </c>
      <c r="K41" s="249"/>
      <c r="L41" s="249"/>
      <c r="M41" s="249"/>
      <c r="N41" s="256">
        <v>65005688.709999993</v>
      </c>
    </row>
    <row r="42" spans="2:14" s="34" customFormat="1" ht="15" x14ac:dyDescent="0.4">
      <c r="B42" s="249">
        <f>VLOOKUP(C42,Companies[],3,FALSE)</f>
        <v>190977</v>
      </c>
      <c r="C42" s="249" t="s">
        <v>472</v>
      </c>
      <c r="D42" s="249" t="s">
        <v>412</v>
      </c>
      <c r="E42" s="249" t="s">
        <v>986</v>
      </c>
      <c r="F42" s="249" t="s">
        <v>73</v>
      </c>
      <c r="G42" s="249" t="s">
        <v>95</v>
      </c>
      <c r="H42" s="249" t="s">
        <v>878</v>
      </c>
      <c r="I42" s="249" t="s">
        <v>100</v>
      </c>
      <c r="J42" s="256">
        <v>0</v>
      </c>
      <c r="K42" s="249"/>
      <c r="L42" s="249"/>
      <c r="M42" s="249"/>
      <c r="N42" s="256">
        <v>153759889.87</v>
      </c>
    </row>
    <row r="43" spans="2:14" s="34" customFormat="1" ht="15" x14ac:dyDescent="0.4">
      <c r="B43" s="249">
        <f>VLOOKUP(C43,Companies[],3,FALSE)</f>
        <v>190977</v>
      </c>
      <c r="C43" s="249" t="s">
        <v>472</v>
      </c>
      <c r="D43" s="249" t="s">
        <v>412</v>
      </c>
      <c r="E43" s="249" t="s">
        <v>986</v>
      </c>
      <c r="F43" s="249" t="s">
        <v>73</v>
      </c>
      <c r="G43" s="249" t="s">
        <v>95</v>
      </c>
      <c r="H43" s="249" t="s">
        <v>880</v>
      </c>
      <c r="I43" s="249" t="s">
        <v>100</v>
      </c>
      <c r="J43" s="256">
        <v>0</v>
      </c>
      <c r="K43" s="249"/>
      <c r="L43" s="249"/>
      <c r="M43" s="249"/>
      <c r="N43" s="256">
        <v>131589126.3</v>
      </c>
    </row>
    <row r="44" spans="2:14" s="34" customFormat="1" ht="15" x14ac:dyDescent="0.4">
      <c r="B44" s="249">
        <f>VLOOKUP(C44,Companies[],3,FALSE)</f>
        <v>190977</v>
      </c>
      <c r="C44" s="249" t="s">
        <v>472</v>
      </c>
      <c r="D44" s="249" t="s">
        <v>412</v>
      </c>
      <c r="E44" s="249" t="s">
        <v>998</v>
      </c>
      <c r="F44" s="249" t="s">
        <v>95</v>
      </c>
      <c r="G44" s="249" t="s">
        <v>95</v>
      </c>
      <c r="H44" s="249"/>
      <c r="I44" s="249" t="s">
        <v>100</v>
      </c>
      <c r="J44" s="256">
        <v>-61142181.239999995</v>
      </c>
      <c r="K44" s="249"/>
      <c r="L44" s="249"/>
      <c r="M44" s="249"/>
      <c r="N44" s="256">
        <v>0</v>
      </c>
    </row>
    <row r="45" spans="2:14" s="34" customFormat="1" ht="15" x14ac:dyDescent="0.4">
      <c r="B45" s="249">
        <f>VLOOKUP(C45,Companies[],3,FALSE)</f>
        <v>190977</v>
      </c>
      <c r="C45" s="249" t="s">
        <v>472</v>
      </c>
      <c r="D45" s="249" t="s">
        <v>412</v>
      </c>
      <c r="E45" s="249" t="s">
        <v>998</v>
      </c>
      <c r="F45" s="249" t="s">
        <v>95</v>
      </c>
      <c r="G45" s="249" t="s">
        <v>95</v>
      </c>
      <c r="H45" s="249"/>
      <c r="I45" s="249" t="s">
        <v>100</v>
      </c>
      <c r="J45" s="256">
        <v>-1340584953</v>
      </c>
      <c r="K45" s="249"/>
      <c r="L45" s="249"/>
      <c r="M45" s="249"/>
      <c r="N45" s="256">
        <v>0</v>
      </c>
    </row>
    <row r="46" spans="2:14" s="34" customFormat="1" ht="15" x14ac:dyDescent="0.4">
      <c r="B46" s="249">
        <f>VLOOKUP(C46,Companies[],3,FALSE)</f>
        <v>190977</v>
      </c>
      <c r="C46" s="249" t="s">
        <v>472</v>
      </c>
      <c r="D46" s="249" t="s">
        <v>412</v>
      </c>
      <c r="E46" s="249" t="s">
        <v>978</v>
      </c>
      <c r="F46" s="249" t="s">
        <v>95</v>
      </c>
      <c r="G46" s="249" t="s">
        <v>95</v>
      </c>
      <c r="H46" s="249"/>
      <c r="I46" s="249" t="s">
        <v>100</v>
      </c>
      <c r="J46" s="256">
        <v>198396009</v>
      </c>
      <c r="K46" s="249"/>
      <c r="L46" s="249"/>
      <c r="M46" s="249"/>
      <c r="N46" s="256">
        <v>0</v>
      </c>
    </row>
    <row r="47" spans="2:14" s="34" customFormat="1" ht="16.5" customHeight="1" x14ac:dyDescent="0.4">
      <c r="B47" s="249">
        <f>VLOOKUP(C47,Companies[],3,FALSE)</f>
        <v>190977</v>
      </c>
      <c r="C47" s="249" t="s">
        <v>472</v>
      </c>
      <c r="D47" s="249" t="s">
        <v>412</v>
      </c>
      <c r="E47" s="249" t="s">
        <v>978</v>
      </c>
      <c r="F47" s="249" t="s">
        <v>95</v>
      </c>
      <c r="G47" s="249" t="s">
        <v>95</v>
      </c>
      <c r="H47" s="249"/>
      <c r="I47" s="249" t="s">
        <v>100</v>
      </c>
      <c r="J47" s="256">
        <v>547982887</v>
      </c>
      <c r="K47" s="249"/>
      <c r="L47" s="249"/>
      <c r="M47" s="249"/>
      <c r="N47" s="256">
        <v>0</v>
      </c>
    </row>
    <row r="48" spans="2:14" s="34" customFormat="1" ht="15" x14ac:dyDescent="0.4">
      <c r="B48" s="249">
        <f>VLOOKUP(C48,Companies[],3,FALSE)</f>
        <v>190977</v>
      </c>
      <c r="C48" s="249" t="s">
        <v>472</v>
      </c>
      <c r="D48" s="249" t="s">
        <v>412</v>
      </c>
      <c r="E48" s="249" t="s">
        <v>995</v>
      </c>
      <c r="F48" s="249" t="s">
        <v>95</v>
      </c>
      <c r="G48" s="249" t="s">
        <v>95</v>
      </c>
      <c r="H48" s="249"/>
      <c r="I48" s="249" t="s">
        <v>100</v>
      </c>
      <c r="J48" s="256">
        <v>0</v>
      </c>
      <c r="K48" s="249"/>
      <c r="L48" s="249"/>
      <c r="M48" s="249"/>
      <c r="N48" s="256">
        <v>0</v>
      </c>
    </row>
    <row r="49" spans="2:14" s="34" customFormat="1" ht="15" x14ac:dyDescent="0.4">
      <c r="B49" s="249">
        <f>VLOOKUP(C49,Companies[],3,FALSE)</f>
        <v>190977</v>
      </c>
      <c r="C49" s="249" t="s">
        <v>472</v>
      </c>
      <c r="D49" s="249" t="s">
        <v>412</v>
      </c>
      <c r="E49" s="249" t="s">
        <v>995</v>
      </c>
      <c r="F49" s="249" t="s">
        <v>95</v>
      </c>
      <c r="G49" s="249" t="s">
        <v>95</v>
      </c>
      <c r="H49" s="249"/>
      <c r="I49" s="249" t="s">
        <v>100</v>
      </c>
      <c r="J49" s="256">
        <v>0</v>
      </c>
      <c r="K49" s="249"/>
      <c r="L49" s="249"/>
      <c r="M49" s="249"/>
      <c r="N49" s="256">
        <v>0</v>
      </c>
    </row>
    <row r="50" spans="2:14" s="34" customFormat="1" ht="15" x14ac:dyDescent="0.4">
      <c r="B50" s="249">
        <f>VLOOKUP(C50,Companies[],3,FALSE)</f>
        <v>190977</v>
      </c>
      <c r="C50" s="249" t="s">
        <v>472</v>
      </c>
      <c r="D50" s="249" t="s">
        <v>412</v>
      </c>
      <c r="E50" s="249" t="s">
        <v>989</v>
      </c>
      <c r="F50" s="249" t="s">
        <v>95</v>
      </c>
      <c r="G50" s="249" t="s">
        <v>95</v>
      </c>
      <c r="H50" s="249"/>
      <c r="I50" s="249" t="s">
        <v>100</v>
      </c>
      <c r="J50" s="256">
        <v>6133829.5800000001</v>
      </c>
      <c r="K50" s="249"/>
      <c r="L50" s="249"/>
      <c r="M50" s="249"/>
      <c r="N50" s="256">
        <v>0</v>
      </c>
    </row>
    <row r="51" spans="2:14" s="34" customFormat="1" ht="15" x14ac:dyDescent="0.4">
      <c r="B51" s="249">
        <f>VLOOKUP(C51,Companies[],3,FALSE)</f>
        <v>190977</v>
      </c>
      <c r="C51" s="249" t="s">
        <v>472</v>
      </c>
      <c r="D51" s="249" t="s">
        <v>412</v>
      </c>
      <c r="E51" s="249" t="s">
        <v>989</v>
      </c>
      <c r="F51" s="249" t="s">
        <v>95</v>
      </c>
      <c r="G51" s="249" t="s">
        <v>95</v>
      </c>
      <c r="H51" s="249"/>
      <c r="I51" s="249" t="s">
        <v>100</v>
      </c>
      <c r="J51" s="256">
        <v>64046093.459999993</v>
      </c>
      <c r="K51" s="249"/>
      <c r="L51" s="249"/>
      <c r="M51" s="249"/>
      <c r="N51" s="256">
        <v>0</v>
      </c>
    </row>
    <row r="52" spans="2:14" s="34" customFormat="1" ht="15" x14ac:dyDescent="0.4">
      <c r="B52" s="249">
        <f>VLOOKUP(C52,Companies[],3,FALSE)</f>
        <v>190977</v>
      </c>
      <c r="C52" s="249" t="s">
        <v>472</v>
      </c>
      <c r="D52" s="249" t="s">
        <v>414</v>
      </c>
      <c r="E52" s="249" t="s">
        <v>993</v>
      </c>
      <c r="F52" s="249" t="s">
        <v>95</v>
      </c>
      <c r="G52" s="249" t="s">
        <v>95</v>
      </c>
      <c r="H52" s="249"/>
      <c r="I52" s="249" t="s">
        <v>100</v>
      </c>
      <c r="J52" s="256">
        <v>37888810</v>
      </c>
      <c r="K52" s="249"/>
      <c r="L52" s="249"/>
      <c r="M52" s="249"/>
      <c r="N52" s="256">
        <v>0</v>
      </c>
    </row>
    <row r="53" spans="2:14" s="34" customFormat="1" ht="15" x14ac:dyDescent="0.4">
      <c r="B53" s="249">
        <f>VLOOKUP(C53,Companies[],3,FALSE)</f>
        <v>190977</v>
      </c>
      <c r="C53" s="249" t="s">
        <v>472</v>
      </c>
      <c r="D53" s="249" t="s">
        <v>414</v>
      </c>
      <c r="E53" s="249" t="s">
        <v>993</v>
      </c>
      <c r="F53" s="249" t="s">
        <v>95</v>
      </c>
      <c r="G53" s="249" t="s">
        <v>95</v>
      </c>
      <c r="H53" s="249"/>
      <c r="I53" s="249" t="s">
        <v>100</v>
      </c>
      <c r="J53" s="256">
        <v>0</v>
      </c>
      <c r="K53" s="249"/>
      <c r="L53" s="249"/>
      <c r="M53" s="249"/>
      <c r="N53" s="256">
        <v>0</v>
      </c>
    </row>
    <row r="54" spans="2:14" s="34" customFormat="1" ht="15.75" customHeight="1" x14ac:dyDescent="0.4">
      <c r="B54" s="249">
        <f>VLOOKUP(C54,Companies[],3,FALSE)</f>
        <v>190977</v>
      </c>
      <c r="C54" s="249" t="s">
        <v>472</v>
      </c>
      <c r="D54" s="249" t="s">
        <v>412</v>
      </c>
      <c r="E54" s="249" t="s">
        <v>986</v>
      </c>
      <c r="F54" s="249" t="s">
        <v>73</v>
      </c>
      <c r="G54" s="249" t="s">
        <v>95</v>
      </c>
      <c r="H54" s="249"/>
      <c r="I54" s="249" t="s">
        <v>100</v>
      </c>
      <c r="J54" s="256">
        <v>335846089.26999998</v>
      </c>
      <c r="K54" s="249"/>
      <c r="L54" s="249"/>
      <c r="M54" s="249"/>
      <c r="N54" s="256">
        <v>0</v>
      </c>
    </row>
    <row r="55" spans="2:14" s="34" customFormat="1" ht="15" x14ac:dyDescent="0.4">
      <c r="B55" s="249">
        <f>VLOOKUP(C55,Companies[],3,FALSE)</f>
        <v>190977</v>
      </c>
      <c r="C55" s="249" t="s">
        <v>472</v>
      </c>
      <c r="D55" s="249" t="s">
        <v>412</v>
      </c>
      <c r="E55" s="249" t="s">
        <v>986</v>
      </c>
      <c r="F55" s="249" t="s">
        <v>73</v>
      </c>
      <c r="G55" s="249" t="s">
        <v>95</v>
      </c>
      <c r="H55" s="249"/>
      <c r="I55" s="249" t="s">
        <v>100</v>
      </c>
      <c r="J55" s="256">
        <v>341724667.61000001</v>
      </c>
      <c r="K55" s="249"/>
      <c r="L55" s="249"/>
      <c r="M55" s="249"/>
      <c r="N55" s="256">
        <v>0</v>
      </c>
    </row>
    <row r="56" spans="2:14" ht="15" x14ac:dyDescent="0.4">
      <c r="B56" s="249">
        <f>VLOOKUP(C56,Companies[],3,FALSE)</f>
        <v>190977</v>
      </c>
      <c r="C56" s="249" t="s">
        <v>472</v>
      </c>
      <c r="D56" s="249" t="s">
        <v>412</v>
      </c>
      <c r="E56" s="249" t="s">
        <v>997</v>
      </c>
      <c r="F56" s="249" t="s">
        <v>95</v>
      </c>
      <c r="G56" s="249" t="s">
        <v>95</v>
      </c>
      <c r="H56" s="249"/>
      <c r="I56" s="249" t="s">
        <v>100</v>
      </c>
      <c r="J56" s="256">
        <v>44900330.990000002</v>
      </c>
      <c r="K56" s="249"/>
      <c r="L56" s="249"/>
      <c r="M56" s="249"/>
      <c r="N56" s="256">
        <v>0</v>
      </c>
    </row>
    <row r="57" spans="2:14" ht="15" x14ac:dyDescent="0.4">
      <c r="B57" s="249">
        <f>VLOOKUP(C57,Companies[],3,FALSE)</f>
        <v>190977</v>
      </c>
      <c r="C57" s="249" t="s">
        <v>472</v>
      </c>
      <c r="D57" s="249" t="s">
        <v>412</v>
      </c>
      <c r="E57" s="249" t="s">
        <v>997</v>
      </c>
      <c r="F57" s="249" t="s">
        <v>95</v>
      </c>
      <c r="G57" s="249" t="s">
        <v>95</v>
      </c>
      <c r="H57" s="249"/>
      <c r="I57" s="249" t="s">
        <v>100</v>
      </c>
      <c r="J57" s="256">
        <v>133405988.60000001</v>
      </c>
      <c r="K57" s="249"/>
      <c r="L57" s="249"/>
      <c r="M57" s="249"/>
      <c r="N57" s="256">
        <v>0</v>
      </c>
    </row>
    <row r="58" spans="2:14" ht="15" x14ac:dyDescent="0.4">
      <c r="B58" s="249">
        <f>VLOOKUP(C58,Companies[],3,FALSE)</f>
        <v>190977</v>
      </c>
      <c r="C58" s="249" t="s">
        <v>472</v>
      </c>
      <c r="D58" s="249" t="s">
        <v>412</v>
      </c>
      <c r="E58" s="249" t="s">
        <v>991</v>
      </c>
      <c r="F58" s="249" t="s">
        <v>95</v>
      </c>
      <c r="G58" s="249" t="s">
        <v>95</v>
      </c>
      <c r="H58" s="249"/>
      <c r="I58" s="249" t="s">
        <v>100</v>
      </c>
      <c r="J58" s="256">
        <v>273378805.42000002</v>
      </c>
      <c r="K58" s="249"/>
      <c r="L58" s="249"/>
      <c r="M58" s="249"/>
      <c r="N58" s="256">
        <v>0</v>
      </c>
    </row>
    <row r="59" spans="2:14" ht="15" x14ac:dyDescent="0.4">
      <c r="B59" s="249">
        <f>VLOOKUP(C59,Companies[],3,FALSE)</f>
        <v>190977</v>
      </c>
      <c r="C59" s="249" t="s">
        <v>472</v>
      </c>
      <c r="D59" s="249" t="s">
        <v>412</v>
      </c>
      <c r="E59" s="249" t="s">
        <v>991</v>
      </c>
      <c r="F59" s="249" t="s">
        <v>95</v>
      </c>
      <c r="G59" s="249" t="s">
        <v>95</v>
      </c>
      <c r="H59" s="249"/>
      <c r="I59" s="249" t="s">
        <v>100</v>
      </c>
      <c r="J59" s="256">
        <v>173830845.66</v>
      </c>
      <c r="K59" s="249"/>
      <c r="L59" s="249"/>
      <c r="M59" s="249"/>
      <c r="N59" s="256">
        <v>0</v>
      </c>
    </row>
    <row r="60" spans="2:14" ht="15" x14ac:dyDescent="0.4">
      <c r="B60" s="249">
        <f>VLOOKUP(C60,Companies[],3,FALSE)</f>
        <v>190977</v>
      </c>
      <c r="C60" s="249" t="s">
        <v>472</v>
      </c>
      <c r="D60" s="249" t="s">
        <v>415</v>
      </c>
      <c r="E60" s="249" t="s">
        <v>983</v>
      </c>
      <c r="F60" s="249" t="s">
        <v>95</v>
      </c>
      <c r="G60" s="249" t="s">
        <v>95</v>
      </c>
      <c r="H60" s="249"/>
      <c r="I60" s="249" t="s">
        <v>100</v>
      </c>
      <c r="J60" s="256">
        <v>5244106.57</v>
      </c>
      <c r="K60" s="249"/>
      <c r="L60" s="249"/>
      <c r="M60" s="249"/>
      <c r="N60" s="256">
        <v>0</v>
      </c>
    </row>
    <row r="61" spans="2:14" ht="15" x14ac:dyDescent="0.4">
      <c r="B61" s="249">
        <f>VLOOKUP(C61,Companies[],3,FALSE)</f>
        <v>190977</v>
      </c>
      <c r="C61" s="249" t="s">
        <v>472</v>
      </c>
      <c r="D61" s="249" t="s">
        <v>415</v>
      </c>
      <c r="E61" s="249" t="s">
        <v>983</v>
      </c>
      <c r="F61" s="249" t="s">
        <v>95</v>
      </c>
      <c r="G61" s="249" t="s">
        <v>95</v>
      </c>
      <c r="H61" s="249"/>
      <c r="I61" s="249" t="s">
        <v>100</v>
      </c>
      <c r="J61" s="256">
        <v>94358495.349999994</v>
      </c>
      <c r="K61" s="249"/>
      <c r="L61" s="249"/>
      <c r="M61" s="249"/>
      <c r="N61" s="256">
        <v>0</v>
      </c>
    </row>
    <row r="62" spans="2:14" ht="15" x14ac:dyDescent="0.4">
      <c r="B62" s="249">
        <f>VLOOKUP(C62,Companies[],3,FALSE)</f>
        <v>190977</v>
      </c>
      <c r="C62" s="249" t="s">
        <v>472</v>
      </c>
      <c r="D62" s="249" t="s">
        <v>412</v>
      </c>
      <c r="E62" s="249" t="s">
        <v>981</v>
      </c>
      <c r="F62" s="249" t="s">
        <v>95</v>
      </c>
      <c r="G62" s="249" t="s">
        <v>95</v>
      </c>
      <c r="H62" s="249"/>
      <c r="I62" s="249" t="s">
        <v>100</v>
      </c>
      <c r="J62" s="256">
        <v>4372820.169999999</v>
      </c>
      <c r="K62" s="249"/>
      <c r="L62" s="249"/>
      <c r="M62" s="249"/>
      <c r="N62" s="256">
        <v>0</v>
      </c>
    </row>
    <row r="63" spans="2:14" ht="15" x14ac:dyDescent="0.4">
      <c r="B63" s="249">
        <f>VLOOKUP(C63,Companies[],3,FALSE)</f>
        <v>190977</v>
      </c>
      <c r="C63" s="249" t="s">
        <v>472</v>
      </c>
      <c r="D63" s="249" t="s">
        <v>412</v>
      </c>
      <c r="E63" s="249" t="s">
        <v>981</v>
      </c>
      <c r="F63" s="249" t="s">
        <v>95</v>
      </c>
      <c r="G63" s="249" t="s">
        <v>95</v>
      </c>
      <c r="H63" s="249"/>
      <c r="I63" s="249" t="s">
        <v>100</v>
      </c>
      <c r="J63" s="256">
        <v>608.75999997369945</v>
      </c>
      <c r="K63" s="249"/>
      <c r="L63" s="249"/>
      <c r="M63" s="249"/>
      <c r="N63" s="256">
        <v>0</v>
      </c>
    </row>
    <row r="64" spans="2:14" ht="15" x14ac:dyDescent="0.4">
      <c r="B64" s="249">
        <f>VLOOKUP(C64,Companies[],3,FALSE)</f>
        <v>37014600</v>
      </c>
      <c r="C64" s="249" t="s">
        <v>493</v>
      </c>
      <c r="D64" s="249" t="s">
        <v>412</v>
      </c>
      <c r="E64" s="249" t="s">
        <v>986</v>
      </c>
      <c r="F64" s="249" t="s">
        <v>73</v>
      </c>
      <c r="G64" s="249" t="s">
        <v>95</v>
      </c>
      <c r="H64" s="249" t="s">
        <v>950</v>
      </c>
      <c r="I64" s="249" t="s">
        <v>100</v>
      </c>
      <c r="J64" s="256">
        <v>0</v>
      </c>
      <c r="K64" s="249"/>
      <c r="L64" s="249"/>
      <c r="M64" s="249"/>
      <c r="N64" s="256">
        <v>7444638.96</v>
      </c>
    </row>
    <row r="65" spans="2:14" ht="15" x14ac:dyDescent="0.4">
      <c r="B65" s="249">
        <f>VLOOKUP(C65,Companies[],3,FALSE)</f>
        <v>37014600</v>
      </c>
      <c r="C65" s="249" t="s">
        <v>493</v>
      </c>
      <c r="D65" s="249" t="s">
        <v>412</v>
      </c>
      <c r="E65" s="249" t="s">
        <v>986</v>
      </c>
      <c r="F65" s="249" t="s">
        <v>73</v>
      </c>
      <c r="G65" s="249" t="s">
        <v>95</v>
      </c>
      <c r="H65" s="249" t="s">
        <v>951</v>
      </c>
      <c r="I65" s="249" t="s">
        <v>100</v>
      </c>
      <c r="J65" s="256">
        <v>0</v>
      </c>
      <c r="K65" s="249"/>
      <c r="L65" s="249"/>
      <c r="M65" s="249"/>
      <c r="N65" s="256">
        <v>10106161.299999999</v>
      </c>
    </row>
    <row r="66" spans="2:14" ht="15" x14ac:dyDescent="0.4">
      <c r="B66" s="249">
        <f>VLOOKUP(C66,Companies[],3,FALSE)</f>
        <v>37014600</v>
      </c>
      <c r="C66" s="249" t="s">
        <v>493</v>
      </c>
      <c r="D66" s="249" t="s">
        <v>412</v>
      </c>
      <c r="E66" s="249" t="s">
        <v>986</v>
      </c>
      <c r="F66" s="249" t="s">
        <v>73</v>
      </c>
      <c r="G66" s="249" t="s">
        <v>95</v>
      </c>
      <c r="H66" s="249" t="s">
        <v>952</v>
      </c>
      <c r="I66" s="249" t="s">
        <v>100</v>
      </c>
      <c r="J66" s="256">
        <v>0</v>
      </c>
      <c r="K66" s="249"/>
      <c r="L66" s="249"/>
      <c r="M66" s="249"/>
      <c r="N66" s="256">
        <v>13251143.370000001</v>
      </c>
    </row>
    <row r="67" spans="2:14" ht="15" x14ac:dyDescent="0.4">
      <c r="B67" s="249">
        <f>VLOOKUP(C67,Companies[],3,FALSE)</f>
        <v>37014600</v>
      </c>
      <c r="C67" s="249" t="s">
        <v>493</v>
      </c>
      <c r="D67" s="249" t="s">
        <v>412</v>
      </c>
      <c r="E67" s="249" t="s">
        <v>986</v>
      </c>
      <c r="F67" s="249" t="s">
        <v>73</v>
      </c>
      <c r="G67" s="249" t="s">
        <v>95</v>
      </c>
      <c r="H67" s="249" t="s">
        <v>953</v>
      </c>
      <c r="I67" s="249" t="s">
        <v>100</v>
      </c>
      <c r="J67" s="256">
        <v>0</v>
      </c>
      <c r="K67" s="249"/>
      <c r="L67" s="249"/>
      <c r="M67" s="249"/>
      <c r="N67" s="256">
        <v>5390974.1399999997</v>
      </c>
    </row>
    <row r="68" spans="2:14" ht="15" x14ac:dyDescent="0.4">
      <c r="B68" s="249">
        <f>VLOOKUP(C68,Companies[],3,FALSE)</f>
        <v>37014600</v>
      </c>
      <c r="C68" s="249" t="s">
        <v>493</v>
      </c>
      <c r="D68" s="249" t="s">
        <v>412</v>
      </c>
      <c r="E68" s="249" t="s">
        <v>986</v>
      </c>
      <c r="F68" s="249" t="s">
        <v>73</v>
      </c>
      <c r="G68" s="249" t="s">
        <v>95</v>
      </c>
      <c r="H68" s="249" t="s">
        <v>954</v>
      </c>
      <c r="I68" s="249" t="s">
        <v>100</v>
      </c>
      <c r="J68" s="256">
        <v>0</v>
      </c>
      <c r="K68" s="249"/>
      <c r="L68" s="249"/>
      <c r="M68" s="249"/>
      <c r="N68" s="256">
        <v>80747.98</v>
      </c>
    </row>
    <row r="69" spans="2:14" ht="15" x14ac:dyDescent="0.4">
      <c r="B69" s="249">
        <f>VLOOKUP(C69,Companies[],3,FALSE)</f>
        <v>37014600</v>
      </c>
      <c r="C69" s="249" t="s">
        <v>493</v>
      </c>
      <c r="D69" s="249" t="s">
        <v>412</v>
      </c>
      <c r="E69" s="249" t="s">
        <v>998</v>
      </c>
      <c r="F69" s="249" t="s">
        <v>95</v>
      </c>
      <c r="G69" s="249" t="s">
        <v>95</v>
      </c>
      <c r="H69" s="249"/>
      <c r="I69" s="249" t="s">
        <v>100</v>
      </c>
      <c r="J69" s="256">
        <v>0</v>
      </c>
      <c r="K69" s="249"/>
      <c r="L69" s="249"/>
      <c r="M69" s="249"/>
      <c r="N69" s="256">
        <v>0</v>
      </c>
    </row>
    <row r="70" spans="2:14" ht="15" x14ac:dyDescent="0.4">
      <c r="B70" s="249">
        <f>VLOOKUP(C70,Companies[],3,FALSE)</f>
        <v>37014600</v>
      </c>
      <c r="C70" s="249" t="s">
        <v>493</v>
      </c>
      <c r="D70" s="249" t="s">
        <v>412</v>
      </c>
      <c r="E70" s="249" t="s">
        <v>978</v>
      </c>
      <c r="F70" s="249" t="s">
        <v>95</v>
      </c>
      <c r="G70" s="249" t="s">
        <v>95</v>
      </c>
      <c r="H70" s="249"/>
      <c r="I70" s="249" t="s">
        <v>100</v>
      </c>
      <c r="J70" s="256">
        <v>0</v>
      </c>
      <c r="K70" s="249"/>
      <c r="L70" s="249"/>
      <c r="M70" s="249"/>
      <c r="N70" s="256">
        <v>0</v>
      </c>
    </row>
    <row r="71" spans="2:14" ht="15" x14ac:dyDescent="0.4">
      <c r="B71" s="249">
        <f>VLOOKUP(C71,Companies[],3,FALSE)</f>
        <v>37014600</v>
      </c>
      <c r="C71" s="249" t="s">
        <v>493</v>
      </c>
      <c r="D71" s="249" t="s">
        <v>412</v>
      </c>
      <c r="E71" s="249" t="s">
        <v>995</v>
      </c>
      <c r="F71" s="249" t="s">
        <v>95</v>
      </c>
      <c r="G71" s="249" t="s">
        <v>95</v>
      </c>
      <c r="H71" s="249"/>
      <c r="I71" s="249" t="s">
        <v>100</v>
      </c>
      <c r="J71" s="256">
        <v>0</v>
      </c>
      <c r="K71" s="249"/>
      <c r="L71" s="249"/>
      <c r="M71" s="249"/>
      <c r="N71" s="256">
        <v>0</v>
      </c>
    </row>
    <row r="72" spans="2:14" ht="15" x14ac:dyDescent="0.4">
      <c r="B72" s="249">
        <f>VLOOKUP(C72,Companies[],3,FALSE)</f>
        <v>37014600</v>
      </c>
      <c r="C72" s="249" t="s">
        <v>493</v>
      </c>
      <c r="D72" s="249" t="s">
        <v>412</v>
      </c>
      <c r="E72" s="249" t="s">
        <v>989</v>
      </c>
      <c r="F72" s="249" t="s">
        <v>95</v>
      </c>
      <c r="G72" s="249" t="s">
        <v>95</v>
      </c>
      <c r="H72" s="249"/>
      <c r="I72" s="249" t="s">
        <v>100</v>
      </c>
      <c r="J72" s="256">
        <v>7487436.2300000004</v>
      </c>
      <c r="K72" s="249"/>
      <c r="L72" s="249"/>
      <c r="M72" s="249"/>
      <c r="N72" s="256">
        <v>0</v>
      </c>
    </row>
    <row r="73" spans="2:14" ht="15" x14ac:dyDescent="0.4">
      <c r="B73" s="249">
        <f>VLOOKUP(C73,Companies[],3,FALSE)</f>
        <v>37014600</v>
      </c>
      <c r="C73" s="249" t="s">
        <v>493</v>
      </c>
      <c r="D73" s="249" t="s">
        <v>414</v>
      </c>
      <c r="E73" s="249" t="s">
        <v>993</v>
      </c>
      <c r="F73" s="249" t="s">
        <v>95</v>
      </c>
      <c r="G73" s="249" t="s">
        <v>95</v>
      </c>
      <c r="H73" s="249"/>
      <c r="I73" s="249" t="s">
        <v>100</v>
      </c>
      <c r="J73" s="256">
        <v>0</v>
      </c>
      <c r="K73" s="249"/>
      <c r="L73" s="249"/>
      <c r="M73" s="249"/>
      <c r="N73" s="256">
        <v>0</v>
      </c>
    </row>
    <row r="74" spans="2:14" ht="15" x14ac:dyDescent="0.4">
      <c r="B74" s="249">
        <f>VLOOKUP(C74,Companies[],3,FALSE)</f>
        <v>37014600</v>
      </c>
      <c r="C74" s="249" t="s">
        <v>493</v>
      </c>
      <c r="D74" s="249" t="s">
        <v>412</v>
      </c>
      <c r="E74" s="249" t="s">
        <v>986</v>
      </c>
      <c r="F74" s="249" t="s">
        <v>73</v>
      </c>
      <c r="G74" s="249" t="s">
        <v>95</v>
      </c>
      <c r="H74" s="249"/>
      <c r="I74" s="249" t="s">
        <v>100</v>
      </c>
      <c r="J74" s="256">
        <v>40169821.669999994</v>
      </c>
      <c r="K74" s="249"/>
      <c r="L74" s="249"/>
      <c r="M74" s="249"/>
      <c r="N74" s="256">
        <v>0</v>
      </c>
    </row>
    <row r="75" spans="2:14" ht="15" x14ac:dyDescent="0.4">
      <c r="B75" s="249">
        <f>VLOOKUP(C75,Companies[],3,FALSE)</f>
        <v>37014600</v>
      </c>
      <c r="C75" s="249" t="s">
        <v>493</v>
      </c>
      <c r="D75" s="249" t="s">
        <v>412</v>
      </c>
      <c r="E75" s="249" t="s">
        <v>997</v>
      </c>
      <c r="F75" s="249" t="s">
        <v>95</v>
      </c>
      <c r="G75" s="249" t="s">
        <v>95</v>
      </c>
      <c r="H75" s="249"/>
      <c r="I75" s="249" t="s">
        <v>100</v>
      </c>
      <c r="J75" s="256">
        <v>18533444.899999999</v>
      </c>
      <c r="K75" s="249"/>
      <c r="L75" s="249"/>
      <c r="M75" s="249"/>
      <c r="N75" s="256">
        <v>0</v>
      </c>
    </row>
    <row r="76" spans="2:14" ht="15" x14ac:dyDescent="0.4">
      <c r="B76" s="249">
        <f>VLOOKUP(C76,Companies[],3,FALSE)</f>
        <v>37014600</v>
      </c>
      <c r="C76" s="249" t="s">
        <v>493</v>
      </c>
      <c r="D76" s="249" t="s">
        <v>412</v>
      </c>
      <c r="E76" s="249" t="s">
        <v>991</v>
      </c>
      <c r="F76" s="249" t="s">
        <v>95</v>
      </c>
      <c r="G76" s="249" t="s">
        <v>95</v>
      </c>
      <c r="H76" s="249"/>
      <c r="I76" s="249" t="s">
        <v>100</v>
      </c>
      <c r="J76" s="256">
        <v>196690319.92000005</v>
      </c>
      <c r="K76" s="249"/>
      <c r="L76" s="249"/>
      <c r="M76" s="249"/>
      <c r="N76" s="256">
        <v>0</v>
      </c>
    </row>
    <row r="77" spans="2:14" ht="15" x14ac:dyDescent="0.4">
      <c r="B77" s="249">
        <f>VLOOKUP(C77,Companies[],3,FALSE)</f>
        <v>37014600</v>
      </c>
      <c r="C77" s="249" t="s">
        <v>493</v>
      </c>
      <c r="D77" s="249" t="s">
        <v>415</v>
      </c>
      <c r="E77" s="249" t="s">
        <v>983</v>
      </c>
      <c r="F77" s="249" t="s">
        <v>95</v>
      </c>
      <c r="G77" s="249" t="s">
        <v>95</v>
      </c>
      <c r="H77" s="249"/>
      <c r="I77" s="249" t="s">
        <v>100</v>
      </c>
      <c r="J77" s="256">
        <v>12521371.17</v>
      </c>
      <c r="K77" s="249"/>
      <c r="L77" s="249"/>
      <c r="M77" s="249"/>
      <c r="N77" s="256">
        <v>0</v>
      </c>
    </row>
    <row r="78" spans="2:14" ht="15" x14ac:dyDescent="0.4">
      <c r="B78" s="249">
        <f>VLOOKUP(C78,Companies[],3,FALSE)</f>
        <v>37014600</v>
      </c>
      <c r="C78" s="249" t="s">
        <v>493</v>
      </c>
      <c r="D78" s="249" t="s">
        <v>412</v>
      </c>
      <c r="E78" s="249" t="s">
        <v>981</v>
      </c>
      <c r="F78" s="249" t="s">
        <v>95</v>
      </c>
      <c r="G78" s="249" t="s">
        <v>95</v>
      </c>
      <c r="H78" s="249"/>
      <c r="I78" s="249" t="s">
        <v>100</v>
      </c>
      <c r="J78" s="256">
        <v>441095601</v>
      </c>
      <c r="K78" s="249"/>
      <c r="L78" s="249"/>
      <c r="M78" s="249"/>
      <c r="N78" s="256">
        <v>0</v>
      </c>
    </row>
    <row r="79" spans="2:14" ht="15" x14ac:dyDescent="0.4">
      <c r="B79" s="249">
        <f>VLOOKUP(C79,Companies[],3,FALSE)</f>
        <v>178353</v>
      </c>
      <c r="C79" s="249" t="s">
        <v>489</v>
      </c>
      <c r="D79" s="249" t="s">
        <v>412</v>
      </c>
      <c r="E79" s="249" t="s">
        <v>986</v>
      </c>
      <c r="F79" s="249" t="s">
        <v>73</v>
      </c>
      <c r="G79" s="249" t="s">
        <v>95</v>
      </c>
      <c r="H79" s="249" t="s">
        <v>940</v>
      </c>
      <c r="I79" s="249" t="s">
        <v>100</v>
      </c>
      <c r="J79" s="256">
        <v>0</v>
      </c>
      <c r="K79" s="249"/>
      <c r="L79" s="249"/>
      <c r="M79" s="249"/>
      <c r="N79" s="256">
        <v>13239151.35</v>
      </c>
    </row>
    <row r="80" spans="2:14" ht="15" x14ac:dyDescent="0.4">
      <c r="B80" s="249">
        <f>VLOOKUP(C80,Companies[],3,FALSE)</f>
        <v>178353</v>
      </c>
      <c r="C80" s="249" t="s">
        <v>489</v>
      </c>
      <c r="D80" s="249" t="s">
        <v>412</v>
      </c>
      <c r="E80" s="249" t="s">
        <v>986</v>
      </c>
      <c r="F80" s="249" t="s">
        <v>73</v>
      </c>
      <c r="G80" s="249" t="s">
        <v>95</v>
      </c>
      <c r="H80" s="249" t="s">
        <v>941</v>
      </c>
      <c r="I80" s="249" t="s">
        <v>100</v>
      </c>
      <c r="J80" s="256">
        <v>0</v>
      </c>
      <c r="K80" s="249"/>
      <c r="L80" s="249"/>
      <c r="M80" s="249"/>
      <c r="N80" s="256">
        <v>17494699.25</v>
      </c>
    </row>
    <row r="81" spans="2:14" ht="15" x14ac:dyDescent="0.4">
      <c r="B81" s="249">
        <f>VLOOKUP(C81,Companies[],3,FALSE)</f>
        <v>178353</v>
      </c>
      <c r="C81" s="249" t="s">
        <v>489</v>
      </c>
      <c r="D81" s="249" t="s">
        <v>412</v>
      </c>
      <c r="E81" s="249" t="s">
        <v>986</v>
      </c>
      <c r="F81" s="249" t="s">
        <v>73</v>
      </c>
      <c r="G81" s="249" t="s">
        <v>95</v>
      </c>
      <c r="H81" s="249" t="s">
        <v>942</v>
      </c>
      <c r="I81" s="249" t="s">
        <v>100</v>
      </c>
      <c r="J81" s="256">
        <v>0</v>
      </c>
      <c r="K81" s="249"/>
      <c r="L81" s="249"/>
      <c r="M81" s="249"/>
      <c r="N81" s="256">
        <v>31746936.190000001</v>
      </c>
    </row>
    <row r="82" spans="2:14" ht="15" x14ac:dyDescent="0.4">
      <c r="B82" s="249">
        <f>VLOOKUP(C82,Companies[],3,FALSE)</f>
        <v>178353</v>
      </c>
      <c r="C82" s="249" t="s">
        <v>489</v>
      </c>
      <c r="D82" s="249" t="s">
        <v>412</v>
      </c>
      <c r="E82" s="249" t="s">
        <v>986</v>
      </c>
      <c r="F82" s="249" t="s">
        <v>73</v>
      </c>
      <c r="G82" s="249" t="s">
        <v>95</v>
      </c>
      <c r="H82" s="249" t="s">
        <v>943</v>
      </c>
      <c r="I82" s="249" t="s">
        <v>100</v>
      </c>
      <c r="J82" s="256">
        <v>0</v>
      </c>
      <c r="K82" s="249"/>
      <c r="L82" s="249"/>
      <c r="M82" s="249"/>
      <c r="N82" s="256">
        <v>24619085.740000002</v>
      </c>
    </row>
    <row r="83" spans="2:14" ht="15" x14ac:dyDescent="0.4">
      <c r="B83" s="249">
        <f>VLOOKUP(C83,Companies[],3,FALSE)</f>
        <v>178353</v>
      </c>
      <c r="C83" s="249" t="s">
        <v>489</v>
      </c>
      <c r="D83" s="249" t="s">
        <v>412</v>
      </c>
      <c r="E83" s="249" t="s">
        <v>986</v>
      </c>
      <c r="F83" s="249" t="s">
        <v>73</v>
      </c>
      <c r="G83" s="249" t="s">
        <v>95</v>
      </c>
      <c r="H83" s="249" t="s">
        <v>944</v>
      </c>
      <c r="I83" s="249" t="s">
        <v>100</v>
      </c>
      <c r="J83" s="256">
        <v>0</v>
      </c>
      <c r="K83" s="249"/>
      <c r="L83" s="249"/>
      <c r="M83" s="249"/>
      <c r="N83" s="256">
        <v>16911452.73</v>
      </c>
    </row>
    <row r="84" spans="2:14" ht="15" x14ac:dyDescent="0.4">
      <c r="B84" s="249">
        <f>VLOOKUP(C84,Companies[],3,FALSE)</f>
        <v>178353</v>
      </c>
      <c r="C84" s="249" t="s">
        <v>489</v>
      </c>
      <c r="D84" s="249" t="s">
        <v>412</v>
      </c>
      <c r="E84" s="249" t="s">
        <v>986</v>
      </c>
      <c r="F84" s="249" t="s">
        <v>73</v>
      </c>
      <c r="G84" s="249" t="s">
        <v>95</v>
      </c>
      <c r="H84" s="249" t="s">
        <v>945</v>
      </c>
      <c r="I84" s="249" t="s">
        <v>100</v>
      </c>
      <c r="J84" s="256">
        <v>0</v>
      </c>
      <c r="K84" s="249"/>
      <c r="L84" s="249"/>
      <c r="M84" s="249"/>
      <c r="N84" s="256">
        <v>32474087.150000002</v>
      </c>
    </row>
    <row r="85" spans="2:14" ht="15" x14ac:dyDescent="0.4">
      <c r="B85" s="249">
        <f>VLOOKUP(C85,Companies[],3,FALSE)</f>
        <v>178353</v>
      </c>
      <c r="C85" s="249" t="s">
        <v>489</v>
      </c>
      <c r="D85" s="249" t="s">
        <v>412</v>
      </c>
      <c r="E85" s="249" t="s">
        <v>986</v>
      </c>
      <c r="F85" s="249" t="s">
        <v>73</v>
      </c>
      <c r="G85" s="249" t="s">
        <v>95</v>
      </c>
      <c r="H85" s="249" t="s">
        <v>946</v>
      </c>
      <c r="I85" s="249" t="s">
        <v>100</v>
      </c>
      <c r="J85" s="256">
        <v>0</v>
      </c>
      <c r="K85" s="249"/>
      <c r="L85" s="249"/>
      <c r="M85" s="249"/>
      <c r="N85" s="256">
        <v>19507614.760000002</v>
      </c>
    </row>
    <row r="86" spans="2:14" ht="15" x14ac:dyDescent="0.4">
      <c r="B86" s="249">
        <f>VLOOKUP(C86,Companies[],3,FALSE)</f>
        <v>178353</v>
      </c>
      <c r="C86" s="249" t="s">
        <v>489</v>
      </c>
      <c r="D86" s="249" t="s">
        <v>412</v>
      </c>
      <c r="E86" s="249" t="s">
        <v>986</v>
      </c>
      <c r="F86" s="249" t="s">
        <v>73</v>
      </c>
      <c r="G86" s="249" t="s">
        <v>95</v>
      </c>
      <c r="H86" s="249" t="s">
        <v>947</v>
      </c>
      <c r="I86" s="249" t="s">
        <v>100</v>
      </c>
      <c r="J86" s="256">
        <v>0</v>
      </c>
      <c r="K86" s="249"/>
      <c r="L86" s="249"/>
      <c r="M86" s="249"/>
      <c r="N86" s="256">
        <v>5709926.7300000004</v>
      </c>
    </row>
    <row r="87" spans="2:14" ht="15" x14ac:dyDescent="0.4">
      <c r="B87" s="249">
        <f>VLOOKUP(C87,Companies[],3,FALSE)</f>
        <v>178353</v>
      </c>
      <c r="C87" s="249" t="s">
        <v>489</v>
      </c>
      <c r="D87" s="249" t="s">
        <v>412</v>
      </c>
      <c r="E87" s="249" t="s">
        <v>986</v>
      </c>
      <c r="F87" s="249" t="s">
        <v>73</v>
      </c>
      <c r="G87" s="249" t="s">
        <v>95</v>
      </c>
      <c r="H87" s="249" t="s">
        <v>948</v>
      </c>
      <c r="I87" s="249" t="s">
        <v>100</v>
      </c>
      <c r="J87" s="256">
        <v>0</v>
      </c>
      <c r="K87" s="249"/>
      <c r="L87" s="249"/>
      <c r="M87" s="249"/>
      <c r="N87" s="256">
        <v>21378083.77</v>
      </c>
    </row>
    <row r="88" spans="2:14" ht="15" x14ac:dyDescent="0.4">
      <c r="B88" s="249">
        <f>VLOOKUP(C88,Companies[],3,FALSE)</f>
        <v>178353</v>
      </c>
      <c r="C88" s="249" t="s">
        <v>489</v>
      </c>
      <c r="D88" s="249" t="s">
        <v>412</v>
      </c>
      <c r="E88" s="249" t="s">
        <v>986</v>
      </c>
      <c r="F88" s="249" t="s">
        <v>73</v>
      </c>
      <c r="G88" s="249" t="s">
        <v>95</v>
      </c>
      <c r="H88" s="249" t="s">
        <v>949</v>
      </c>
      <c r="I88" s="249" t="s">
        <v>100</v>
      </c>
      <c r="J88" s="256">
        <v>0</v>
      </c>
      <c r="K88" s="249"/>
      <c r="L88" s="249"/>
      <c r="M88" s="249"/>
      <c r="N88" s="256">
        <v>23703623.479999997</v>
      </c>
    </row>
    <row r="89" spans="2:14" ht="15" x14ac:dyDescent="0.4">
      <c r="B89" s="249">
        <f>VLOOKUP(C89,Companies[],3,FALSE)</f>
        <v>178353</v>
      </c>
      <c r="C89" s="249" t="s">
        <v>489</v>
      </c>
      <c r="D89" s="249" t="s">
        <v>412</v>
      </c>
      <c r="E89" s="249" t="s">
        <v>998</v>
      </c>
      <c r="F89" s="249" t="s">
        <v>95</v>
      </c>
      <c r="G89" s="249" t="s">
        <v>95</v>
      </c>
      <c r="H89" s="249"/>
      <c r="I89" s="249" t="s">
        <v>100</v>
      </c>
      <c r="J89" s="256">
        <v>0</v>
      </c>
      <c r="K89" s="249"/>
      <c r="L89" s="249"/>
      <c r="M89" s="249"/>
      <c r="N89" s="256">
        <v>0</v>
      </c>
    </row>
    <row r="90" spans="2:14" ht="15" x14ac:dyDescent="0.4">
      <c r="B90" s="249">
        <f>VLOOKUP(C90,Companies[],3,FALSE)</f>
        <v>178353</v>
      </c>
      <c r="C90" s="249" t="s">
        <v>489</v>
      </c>
      <c r="D90" s="249" t="s">
        <v>412</v>
      </c>
      <c r="E90" s="249" t="s">
        <v>978</v>
      </c>
      <c r="F90" s="249" t="s">
        <v>95</v>
      </c>
      <c r="G90" s="249" t="s">
        <v>95</v>
      </c>
      <c r="H90" s="249"/>
      <c r="I90" s="249" t="s">
        <v>100</v>
      </c>
      <c r="J90" s="256">
        <v>2378183548.4200001</v>
      </c>
      <c r="K90" s="249"/>
      <c r="L90" s="249"/>
      <c r="M90" s="249"/>
      <c r="N90" s="256">
        <v>0</v>
      </c>
    </row>
    <row r="91" spans="2:14" ht="15" x14ac:dyDescent="0.4">
      <c r="B91" s="249">
        <f>VLOOKUP(C91,Companies[],3,FALSE)</f>
        <v>178353</v>
      </c>
      <c r="C91" s="249" t="s">
        <v>489</v>
      </c>
      <c r="D91" s="249" t="s">
        <v>412</v>
      </c>
      <c r="E91" s="249" t="s">
        <v>995</v>
      </c>
      <c r="F91" s="249" t="s">
        <v>95</v>
      </c>
      <c r="G91" s="249" t="s">
        <v>95</v>
      </c>
      <c r="H91" s="249"/>
      <c r="I91" s="249" t="s">
        <v>100</v>
      </c>
      <c r="J91" s="256">
        <v>0</v>
      </c>
      <c r="K91" s="249"/>
      <c r="L91" s="249"/>
      <c r="M91" s="249"/>
      <c r="N91" s="256">
        <v>0</v>
      </c>
    </row>
    <row r="92" spans="2:14" ht="15" x14ac:dyDescent="0.4">
      <c r="B92" s="249">
        <f>VLOOKUP(C92,Companies[],3,FALSE)</f>
        <v>178353</v>
      </c>
      <c r="C92" s="249" t="s">
        <v>489</v>
      </c>
      <c r="D92" s="249" t="s">
        <v>412</v>
      </c>
      <c r="E92" s="249" t="s">
        <v>989</v>
      </c>
      <c r="F92" s="249" t="s">
        <v>95</v>
      </c>
      <c r="G92" s="249" t="s">
        <v>95</v>
      </c>
      <c r="H92" s="249"/>
      <c r="I92" s="249" t="s">
        <v>100</v>
      </c>
      <c r="J92" s="256">
        <v>26377643.68</v>
      </c>
      <c r="K92" s="249"/>
      <c r="L92" s="249"/>
      <c r="M92" s="249"/>
      <c r="N92" s="256">
        <v>0</v>
      </c>
    </row>
    <row r="93" spans="2:14" ht="15" x14ac:dyDescent="0.4">
      <c r="B93" s="249">
        <f>VLOOKUP(C93,Companies[],3,FALSE)</f>
        <v>178353</v>
      </c>
      <c r="C93" s="249" t="s">
        <v>489</v>
      </c>
      <c r="D93" s="249" t="s">
        <v>414</v>
      </c>
      <c r="E93" s="249" t="s">
        <v>993</v>
      </c>
      <c r="F93" s="249" t="s">
        <v>95</v>
      </c>
      <c r="G93" s="249" t="s">
        <v>95</v>
      </c>
      <c r="H93" s="249"/>
      <c r="I93" s="249" t="s">
        <v>100</v>
      </c>
      <c r="J93" s="256">
        <v>93542560</v>
      </c>
      <c r="K93" s="249"/>
      <c r="L93" s="249"/>
      <c r="M93" s="249"/>
      <c r="N93" s="256">
        <v>0</v>
      </c>
    </row>
    <row r="94" spans="2:14" ht="15" x14ac:dyDescent="0.4">
      <c r="B94" s="249">
        <f>VLOOKUP(C94,Companies[],3,FALSE)</f>
        <v>178353</v>
      </c>
      <c r="C94" s="249" t="s">
        <v>489</v>
      </c>
      <c r="D94" s="249" t="s">
        <v>412</v>
      </c>
      <c r="E94" s="249" t="s">
        <v>986</v>
      </c>
      <c r="F94" s="249" t="s">
        <v>73</v>
      </c>
      <c r="G94" s="249" t="s">
        <v>95</v>
      </c>
      <c r="H94" s="249"/>
      <c r="I94" s="249" t="s">
        <v>100</v>
      </c>
      <c r="J94" s="256">
        <v>205593563.72999999</v>
      </c>
      <c r="K94" s="249"/>
      <c r="L94" s="249"/>
      <c r="M94" s="249"/>
      <c r="N94" s="256">
        <v>0</v>
      </c>
    </row>
    <row r="95" spans="2:14" ht="15" x14ac:dyDescent="0.4">
      <c r="B95" s="249">
        <f>VLOOKUP(C95,Companies[],3,FALSE)</f>
        <v>178353</v>
      </c>
      <c r="C95" s="249" t="s">
        <v>489</v>
      </c>
      <c r="D95" s="249" t="s">
        <v>412</v>
      </c>
      <c r="E95" s="249" t="s">
        <v>997</v>
      </c>
      <c r="F95" s="249" t="s">
        <v>95</v>
      </c>
      <c r="G95" s="249" t="s">
        <v>95</v>
      </c>
      <c r="H95" s="249"/>
      <c r="I95" s="249" t="s">
        <v>100</v>
      </c>
      <c r="J95" s="256">
        <v>42744627.039999999</v>
      </c>
      <c r="K95" s="249"/>
      <c r="L95" s="249"/>
      <c r="M95" s="249"/>
      <c r="N95" s="256">
        <v>0</v>
      </c>
    </row>
    <row r="96" spans="2:14" ht="15" x14ac:dyDescent="0.4">
      <c r="B96" s="249">
        <f>VLOOKUP(C96,Companies[],3,FALSE)</f>
        <v>178353</v>
      </c>
      <c r="C96" s="249" t="s">
        <v>489</v>
      </c>
      <c r="D96" s="249" t="s">
        <v>412</v>
      </c>
      <c r="E96" s="249" t="s">
        <v>991</v>
      </c>
      <c r="F96" s="249" t="s">
        <v>95</v>
      </c>
      <c r="G96" s="249" t="s">
        <v>95</v>
      </c>
      <c r="H96" s="249"/>
      <c r="I96" s="249" t="s">
        <v>100</v>
      </c>
      <c r="J96" s="256">
        <v>894516006.85000002</v>
      </c>
      <c r="K96" s="249"/>
      <c r="L96" s="249"/>
      <c r="M96" s="249"/>
      <c r="N96" s="256">
        <v>0</v>
      </c>
    </row>
    <row r="97" spans="2:14" ht="15" x14ac:dyDescent="0.4">
      <c r="B97" s="249">
        <f>VLOOKUP(C97,Companies[],3,FALSE)</f>
        <v>178353</v>
      </c>
      <c r="C97" s="249" t="s">
        <v>489</v>
      </c>
      <c r="D97" s="249" t="s">
        <v>415</v>
      </c>
      <c r="E97" s="249" t="s">
        <v>983</v>
      </c>
      <c r="F97" s="249" t="s">
        <v>95</v>
      </c>
      <c r="G97" s="249" t="s">
        <v>95</v>
      </c>
      <c r="H97" s="249"/>
      <c r="I97" s="249" t="s">
        <v>100</v>
      </c>
      <c r="J97" s="256">
        <v>122999792.5</v>
      </c>
      <c r="K97" s="249"/>
      <c r="L97" s="249"/>
      <c r="M97" s="249"/>
      <c r="N97" s="256">
        <v>0</v>
      </c>
    </row>
    <row r="98" spans="2:14" ht="15" x14ac:dyDescent="0.4">
      <c r="B98" s="249">
        <f>VLOOKUP(C98,Companies[],3,FALSE)</f>
        <v>178353</v>
      </c>
      <c r="C98" s="249" t="s">
        <v>489</v>
      </c>
      <c r="D98" s="249" t="s">
        <v>412</v>
      </c>
      <c r="E98" s="249" t="s">
        <v>981</v>
      </c>
      <c r="F98" s="249" t="s">
        <v>95</v>
      </c>
      <c r="G98" s="249" t="s">
        <v>95</v>
      </c>
      <c r="H98" s="249"/>
      <c r="I98" s="249" t="s">
        <v>100</v>
      </c>
      <c r="J98" s="256">
        <v>2275498775</v>
      </c>
      <c r="K98" s="249"/>
      <c r="L98" s="249"/>
      <c r="M98" s="249"/>
      <c r="N98" s="256">
        <v>0</v>
      </c>
    </row>
    <row r="99" spans="2:14" ht="15" x14ac:dyDescent="0.4">
      <c r="B99" s="249">
        <f>VLOOKUP(C99,Companies[],3,FALSE)</f>
        <v>24186185</v>
      </c>
      <c r="C99" s="249" t="s">
        <v>1032</v>
      </c>
      <c r="D99" s="249" t="s">
        <v>412</v>
      </c>
      <c r="E99" s="249" t="s">
        <v>986</v>
      </c>
      <c r="F99" s="249" t="s">
        <v>73</v>
      </c>
      <c r="G99" s="249" t="s">
        <v>95</v>
      </c>
      <c r="H99" s="249" t="s">
        <v>856</v>
      </c>
      <c r="I99" s="249" t="s">
        <v>100</v>
      </c>
      <c r="J99" s="256">
        <v>0</v>
      </c>
      <c r="K99" s="249"/>
      <c r="L99" s="249"/>
      <c r="M99" s="249"/>
      <c r="N99" s="256">
        <v>131694142.12</v>
      </c>
    </row>
    <row r="100" spans="2:14" ht="15" x14ac:dyDescent="0.4">
      <c r="B100" s="249">
        <f>VLOOKUP(C100,Companies[],3,FALSE)</f>
        <v>24186185</v>
      </c>
      <c r="C100" s="249" t="s">
        <v>1032</v>
      </c>
      <c r="D100" s="249" t="s">
        <v>412</v>
      </c>
      <c r="E100" s="249" t="s">
        <v>998</v>
      </c>
      <c r="F100" s="249" t="s">
        <v>95</v>
      </c>
      <c r="G100" s="249" t="s">
        <v>95</v>
      </c>
      <c r="H100" s="249"/>
      <c r="I100" s="249" t="s">
        <v>100</v>
      </c>
      <c r="J100" s="256">
        <v>0</v>
      </c>
      <c r="K100" s="249"/>
      <c r="L100" s="249"/>
      <c r="M100" s="249"/>
      <c r="N100" s="256">
        <v>0</v>
      </c>
    </row>
    <row r="101" spans="2:14" ht="15" x14ac:dyDescent="0.4">
      <c r="B101" s="249">
        <f>VLOOKUP(C101,Companies[],3,FALSE)</f>
        <v>24186185</v>
      </c>
      <c r="C101" s="249" t="s">
        <v>1032</v>
      </c>
      <c r="D101" s="249" t="s">
        <v>412</v>
      </c>
      <c r="E101" s="249" t="s">
        <v>978</v>
      </c>
      <c r="F101" s="249" t="s">
        <v>95</v>
      </c>
      <c r="G101" s="249" t="s">
        <v>95</v>
      </c>
      <c r="H101" s="249"/>
      <c r="I101" s="249" t="s">
        <v>100</v>
      </c>
      <c r="J101" s="256">
        <v>37444294</v>
      </c>
      <c r="K101" s="249"/>
      <c r="L101" s="249"/>
      <c r="M101" s="249"/>
      <c r="N101" s="256">
        <v>0</v>
      </c>
    </row>
    <row r="102" spans="2:14" ht="15" x14ac:dyDescent="0.4">
      <c r="B102" s="249">
        <f>VLOOKUP(C102,Companies[],3,FALSE)</f>
        <v>24186185</v>
      </c>
      <c r="C102" s="249" t="s">
        <v>1032</v>
      </c>
      <c r="D102" s="249" t="s">
        <v>412</v>
      </c>
      <c r="E102" s="249" t="s">
        <v>995</v>
      </c>
      <c r="F102" s="249" t="s">
        <v>95</v>
      </c>
      <c r="G102" s="249" t="s">
        <v>95</v>
      </c>
      <c r="H102" s="249"/>
      <c r="I102" s="249" t="s">
        <v>100</v>
      </c>
      <c r="J102" s="256">
        <v>0</v>
      </c>
      <c r="K102" s="249"/>
      <c r="L102" s="249"/>
      <c r="M102" s="249"/>
      <c r="N102" s="256">
        <v>0</v>
      </c>
    </row>
    <row r="103" spans="2:14" ht="15" x14ac:dyDescent="0.4">
      <c r="B103" s="249">
        <f>VLOOKUP(C103,Companies[],3,FALSE)</f>
        <v>24186185</v>
      </c>
      <c r="C103" s="249" t="s">
        <v>1032</v>
      </c>
      <c r="D103" s="249" t="s">
        <v>412</v>
      </c>
      <c r="E103" s="249" t="s">
        <v>989</v>
      </c>
      <c r="F103" s="249" t="s">
        <v>95</v>
      </c>
      <c r="G103" s="249" t="s">
        <v>95</v>
      </c>
      <c r="H103" s="249"/>
      <c r="I103" s="249" t="s">
        <v>100</v>
      </c>
      <c r="J103" s="256">
        <v>0</v>
      </c>
      <c r="K103" s="249"/>
      <c r="L103" s="249"/>
      <c r="M103" s="249"/>
      <c r="N103" s="256">
        <v>0</v>
      </c>
    </row>
    <row r="104" spans="2:14" ht="15" x14ac:dyDescent="0.4">
      <c r="B104" s="249">
        <f>VLOOKUP(C104,Companies[],3,FALSE)</f>
        <v>24186185</v>
      </c>
      <c r="C104" s="249" t="s">
        <v>1032</v>
      </c>
      <c r="D104" s="249" t="s">
        <v>414</v>
      </c>
      <c r="E104" s="249" t="s">
        <v>993</v>
      </c>
      <c r="F104" s="249" t="s">
        <v>95</v>
      </c>
      <c r="G104" s="249" t="s">
        <v>95</v>
      </c>
      <c r="H104" s="249"/>
      <c r="I104" s="249" t="s">
        <v>100</v>
      </c>
      <c r="J104" s="256">
        <v>0</v>
      </c>
      <c r="K104" s="249"/>
      <c r="L104" s="249"/>
      <c r="M104" s="249"/>
      <c r="N104" s="256">
        <v>0</v>
      </c>
    </row>
    <row r="105" spans="2:14" ht="15" x14ac:dyDescent="0.4">
      <c r="B105" s="249">
        <f>VLOOKUP(C105,Companies[],3,FALSE)</f>
        <v>24186185</v>
      </c>
      <c r="C105" s="249" t="s">
        <v>1032</v>
      </c>
      <c r="D105" s="249" t="s">
        <v>412</v>
      </c>
      <c r="E105" s="249" t="s">
        <v>986</v>
      </c>
      <c r="F105" s="249" t="s">
        <v>73</v>
      </c>
      <c r="G105" s="249" t="s">
        <v>95</v>
      </c>
      <c r="H105" s="249"/>
      <c r="I105" s="249" t="s">
        <v>100</v>
      </c>
      <c r="J105" s="256">
        <v>135160620.47</v>
      </c>
      <c r="K105" s="249"/>
      <c r="L105" s="249"/>
      <c r="M105" s="249"/>
      <c r="N105" s="256">
        <v>0</v>
      </c>
    </row>
    <row r="106" spans="2:14" ht="15" x14ac:dyDescent="0.4">
      <c r="B106" s="249">
        <f>VLOOKUP(C106,Companies[],3,FALSE)</f>
        <v>24186185</v>
      </c>
      <c r="C106" s="249" t="s">
        <v>1032</v>
      </c>
      <c r="D106" s="249" t="s">
        <v>412</v>
      </c>
      <c r="E106" s="249" t="s">
        <v>997</v>
      </c>
      <c r="F106" s="249" t="s">
        <v>95</v>
      </c>
      <c r="G106" s="249" t="s">
        <v>95</v>
      </c>
      <c r="H106" s="249"/>
      <c r="I106" s="249" t="s">
        <v>100</v>
      </c>
      <c r="J106" s="256">
        <v>0</v>
      </c>
      <c r="K106" s="249"/>
      <c r="L106" s="249"/>
      <c r="M106" s="249"/>
      <c r="N106" s="256">
        <v>0</v>
      </c>
    </row>
    <row r="107" spans="2:14" ht="15" x14ac:dyDescent="0.4">
      <c r="B107" s="249">
        <f>VLOOKUP(C107,Companies[],3,FALSE)</f>
        <v>24186185</v>
      </c>
      <c r="C107" s="249" t="s">
        <v>1032</v>
      </c>
      <c r="D107" s="249" t="s">
        <v>412</v>
      </c>
      <c r="E107" s="249" t="s">
        <v>991</v>
      </c>
      <c r="F107" s="249" t="s">
        <v>95</v>
      </c>
      <c r="G107" s="249" t="s">
        <v>95</v>
      </c>
      <c r="H107" s="249"/>
      <c r="I107" s="249" t="s">
        <v>100</v>
      </c>
      <c r="J107" s="256">
        <v>145254.21</v>
      </c>
      <c r="K107" s="249"/>
      <c r="L107" s="249"/>
      <c r="M107" s="249"/>
      <c r="N107" s="256">
        <v>0</v>
      </c>
    </row>
    <row r="108" spans="2:14" ht="15" x14ac:dyDescent="0.4">
      <c r="B108" s="249">
        <f>VLOOKUP(C108,Companies[],3,FALSE)</f>
        <v>24186185</v>
      </c>
      <c r="C108" s="249" t="s">
        <v>1032</v>
      </c>
      <c r="D108" s="249" t="s">
        <v>415</v>
      </c>
      <c r="E108" s="249" t="s">
        <v>983</v>
      </c>
      <c r="F108" s="249" t="s">
        <v>95</v>
      </c>
      <c r="G108" s="249" t="s">
        <v>95</v>
      </c>
      <c r="H108" s="249"/>
      <c r="I108" s="249" t="s">
        <v>100</v>
      </c>
      <c r="J108" s="256">
        <v>0</v>
      </c>
      <c r="K108" s="249"/>
      <c r="L108" s="249"/>
      <c r="M108" s="249"/>
      <c r="N108" s="256">
        <v>0</v>
      </c>
    </row>
    <row r="109" spans="2:14" ht="15" x14ac:dyDescent="0.4">
      <c r="B109" s="249">
        <f>VLOOKUP(C109,Companies[],3,FALSE)</f>
        <v>24186185</v>
      </c>
      <c r="C109" s="249" t="s">
        <v>1032</v>
      </c>
      <c r="D109" s="249" t="s">
        <v>412</v>
      </c>
      <c r="E109" s="249" t="s">
        <v>981</v>
      </c>
      <c r="F109" s="249" t="s">
        <v>95</v>
      </c>
      <c r="G109" s="249" t="s">
        <v>95</v>
      </c>
      <c r="H109" s="249"/>
      <c r="I109" s="249" t="s">
        <v>100</v>
      </c>
      <c r="J109" s="256">
        <v>49883822</v>
      </c>
      <c r="K109" s="249"/>
      <c r="L109" s="249"/>
      <c r="M109" s="249"/>
      <c r="N109" s="256">
        <v>0</v>
      </c>
    </row>
    <row r="110" spans="2:14" ht="15" x14ac:dyDescent="0.4">
      <c r="B110" s="249">
        <f>VLOOKUP(C110,Companies[],3,FALSE)</f>
        <v>30732144</v>
      </c>
      <c r="C110" s="249" t="s">
        <v>1033</v>
      </c>
      <c r="D110" s="249" t="s">
        <v>412</v>
      </c>
      <c r="E110" s="249" t="s">
        <v>986</v>
      </c>
      <c r="F110" s="249" t="s">
        <v>73</v>
      </c>
      <c r="G110" s="249" t="s">
        <v>95</v>
      </c>
      <c r="H110" s="249" t="s">
        <v>868</v>
      </c>
      <c r="I110" s="249" t="s">
        <v>100</v>
      </c>
      <c r="J110" s="256">
        <v>0</v>
      </c>
      <c r="K110" s="249"/>
      <c r="L110" s="249"/>
      <c r="M110" s="249"/>
      <c r="N110" s="256">
        <v>19464158.390000004</v>
      </c>
    </row>
    <row r="111" spans="2:14" ht="15" x14ac:dyDescent="0.4">
      <c r="B111" s="249">
        <f>VLOOKUP(C111,Companies[],3,FALSE)</f>
        <v>30732144</v>
      </c>
      <c r="C111" s="249" t="s">
        <v>1033</v>
      </c>
      <c r="D111" s="249" t="s">
        <v>412</v>
      </c>
      <c r="E111" s="249" t="s">
        <v>986</v>
      </c>
      <c r="F111" s="249" t="s">
        <v>73</v>
      </c>
      <c r="G111" s="249" t="s">
        <v>95</v>
      </c>
      <c r="H111" s="249" t="s">
        <v>867</v>
      </c>
      <c r="I111" s="249" t="s">
        <v>100</v>
      </c>
      <c r="J111" s="256">
        <v>0</v>
      </c>
      <c r="K111" s="249"/>
      <c r="L111" s="249"/>
      <c r="M111" s="249"/>
      <c r="N111" s="256">
        <v>51989032.189999998</v>
      </c>
    </row>
    <row r="112" spans="2:14" ht="15" x14ac:dyDescent="0.4">
      <c r="B112" s="249">
        <f>VLOOKUP(C112,Companies[],3,FALSE)</f>
        <v>30732144</v>
      </c>
      <c r="C112" s="249" t="s">
        <v>1033</v>
      </c>
      <c r="D112" s="249" t="s">
        <v>412</v>
      </c>
      <c r="E112" s="249" t="s">
        <v>986</v>
      </c>
      <c r="F112" s="249" t="s">
        <v>73</v>
      </c>
      <c r="G112" s="249" t="s">
        <v>95</v>
      </c>
      <c r="H112" s="249" t="s">
        <v>871</v>
      </c>
      <c r="I112" s="249" t="s">
        <v>100</v>
      </c>
      <c r="J112" s="256">
        <v>0</v>
      </c>
      <c r="K112" s="249"/>
      <c r="L112" s="249"/>
      <c r="M112" s="249"/>
      <c r="N112" s="256">
        <v>0</v>
      </c>
    </row>
    <row r="113" spans="2:14" ht="15" x14ac:dyDescent="0.4">
      <c r="B113" s="249">
        <f>VLOOKUP(C113,Companies[],3,FALSE)</f>
        <v>30732144</v>
      </c>
      <c r="C113" s="249" t="s">
        <v>1033</v>
      </c>
      <c r="D113" s="249" t="s">
        <v>412</v>
      </c>
      <c r="E113" s="249" t="s">
        <v>986</v>
      </c>
      <c r="F113" s="249" t="s">
        <v>73</v>
      </c>
      <c r="G113" s="249" t="s">
        <v>95</v>
      </c>
      <c r="H113" s="249" t="s">
        <v>869</v>
      </c>
      <c r="I113" s="249" t="s">
        <v>100</v>
      </c>
      <c r="J113" s="256">
        <v>0</v>
      </c>
      <c r="K113" s="249"/>
      <c r="L113" s="249"/>
      <c r="M113" s="249"/>
      <c r="N113" s="256">
        <v>540715.54</v>
      </c>
    </row>
    <row r="114" spans="2:14" ht="15" x14ac:dyDescent="0.4">
      <c r="B114" s="249">
        <f>VLOOKUP(C114,Companies[],3,FALSE)</f>
        <v>30732144</v>
      </c>
      <c r="C114" s="249" t="s">
        <v>1033</v>
      </c>
      <c r="D114" s="249" t="s">
        <v>412</v>
      </c>
      <c r="E114" s="249" t="s">
        <v>986</v>
      </c>
      <c r="F114" s="249" t="s">
        <v>73</v>
      </c>
      <c r="G114" s="249" t="s">
        <v>95</v>
      </c>
      <c r="H114" s="249" t="s">
        <v>865</v>
      </c>
      <c r="I114" s="249" t="s">
        <v>100</v>
      </c>
      <c r="J114" s="256">
        <v>0</v>
      </c>
      <c r="K114" s="249"/>
      <c r="L114" s="249"/>
      <c r="M114" s="249"/>
      <c r="N114" s="256">
        <v>553073941.41999996</v>
      </c>
    </row>
    <row r="115" spans="2:14" ht="15" x14ac:dyDescent="0.4">
      <c r="B115" s="249">
        <f>VLOOKUP(C115,Companies[],3,FALSE)</f>
        <v>30732144</v>
      </c>
      <c r="C115" s="249" t="s">
        <v>1033</v>
      </c>
      <c r="D115" s="249" t="s">
        <v>412</v>
      </c>
      <c r="E115" s="249" t="s">
        <v>986</v>
      </c>
      <c r="F115" s="249" t="s">
        <v>73</v>
      </c>
      <c r="G115" s="249" t="s">
        <v>95</v>
      </c>
      <c r="H115" s="249" t="s">
        <v>866</v>
      </c>
      <c r="I115" s="249" t="s">
        <v>100</v>
      </c>
      <c r="J115" s="256">
        <v>0</v>
      </c>
      <c r="K115" s="249"/>
      <c r="L115" s="249"/>
      <c r="M115" s="249"/>
      <c r="N115" s="256">
        <v>717605389.28999984</v>
      </c>
    </row>
    <row r="116" spans="2:14" ht="15" x14ac:dyDescent="0.4">
      <c r="B116" s="249">
        <f>VLOOKUP(C116,Companies[],3,FALSE)</f>
        <v>30732144</v>
      </c>
      <c r="C116" s="249" t="s">
        <v>1033</v>
      </c>
      <c r="D116" s="249" t="s">
        <v>412</v>
      </c>
      <c r="E116" s="249" t="s">
        <v>986</v>
      </c>
      <c r="F116" s="249" t="s">
        <v>73</v>
      </c>
      <c r="G116" s="249" t="s">
        <v>95</v>
      </c>
      <c r="H116" s="249" t="s">
        <v>870</v>
      </c>
      <c r="I116" s="249" t="s">
        <v>100</v>
      </c>
      <c r="J116" s="256">
        <v>0</v>
      </c>
      <c r="K116" s="249"/>
      <c r="L116" s="249"/>
      <c r="M116" s="249"/>
      <c r="N116" s="256">
        <v>0</v>
      </c>
    </row>
    <row r="117" spans="2:14" ht="15" x14ac:dyDescent="0.4">
      <c r="B117" s="249">
        <f>VLOOKUP(C117,Companies[],3,FALSE)</f>
        <v>30732144</v>
      </c>
      <c r="C117" s="249" t="s">
        <v>1033</v>
      </c>
      <c r="D117" s="249" t="s">
        <v>412</v>
      </c>
      <c r="E117" s="249" t="s">
        <v>998</v>
      </c>
      <c r="F117" s="249" t="s">
        <v>95</v>
      </c>
      <c r="G117" s="249" t="s">
        <v>95</v>
      </c>
      <c r="H117" s="249"/>
      <c r="I117" s="249" t="s">
        <v>100</v>
      </c>
      <c r="J117" s="256">
        <v>0</v>
      </c>
      <c r="K117" s="249"/>
      <c r="L117" s="249"/>
      <c r="M117" s="249"/>
      <c r="N117" s="256">
        <v>0</v>
      </c>
    </row>
    <row r="118" spans="2:14" ht="15" x14ac:dyDescent="0.4">
      <c r="B118" s="249">
        <f>VLOOKUP(C118,Companies[],3,FALSE)</f>
        <v>30732144</v>
      </c>
      <c r="C118" s="249" t="s">
        <v>1033</v>
      </c>
      <c r="D118" s="249" t="s">
        <v>412</v>
      </c>
      <c r="E118" s="249" t="s">
        <v>978</v>
      </c>
      <c r="F118" s="249" t="s">
        <v>95</v>
      </c>
      <c r="G118" s="249" t="s">
        <v>95</v>
      </c>
      <c r="H118" s="249"/>
      <c r="I118" s="249" t="s">
        <v>100</v>
      </c>
      <c r="J118" s="256">
        <v>261967585.28</v>
      </c>
      <c r="K118" s="249"/>
      <c r="L118" s="249"/>
      <c r="M118" s="249"/>
      <c r="N118" s="256">
        <v>0</v>
      </c>
    </row>
    <row r="119" spans="2:14" ht="15" x14ac:dyDescent="0.4">
      <c r="B119" s="249">
        <f>VLOOKUP(C119,Companies[],3,FALSE)</f>
        <v>30732144</v>
      </c>
      <c r="C119" s="249" t="s">
        <v>1033</v>
      </c>
      <c r="D119" s="249" t="s">
        <v>412</v>
      </c>
      <c r="E119" s="249" t="s">
        <v>995</v>
      </c>
      <c r="F119" s="249" t="s">
        <v>95</v>
      </c>
      <c r="G119" s="249" t="s">
        <v>95</v>
      </c>
      <c r="H119" s="249"/>
      <c r="I119" s="249" t="s">
        <v>100</v>
      </c>
      <c r="J119" s="256">
        <v>0</v>
      </c>
      <c r="K119" s="249"/>
      <c r="L119" s="249"/>
      <c r="M119" s="249"/>
      <c r="N119" s="256">
        <v>0</v>
      </c>
    </row>
    <row r="120" spans="2:14" ht="15" x14ac:dyDescent="0.4">
      <c r="B120" s="249">
        <f>VLOOKUP(C120,Companies[],3,FALSE)</f>
        <v>30732144</v>
      </c>
      <c r="C120" s="249" t="s">
        <v>1033</v>
      </c>
      <c r="D120" s="249" t="s">
        <v>412</v>
      </c>
      <c r="E120" s="249" t="s">
        <v>989</v>
      </c>
      <c r="F120" s="249" t="s">
        <v>95</v>
      </c>
      <c r="G120" s="249" t="s">
        <v>95</v>
      </c>
      <c r="H120" s="249"/>
      <c r="I120" s="249" t="s">
        <v>100</v>
      </c>
      <c r="J120" s="256">
        <v>32046.83</v>
      </c>
      <c r="K120" s="249"/>
      <c r="L120" s="249"/>
      <c r="M120" s="249"/>
      <c r="N120" s="256">
        <v>0</v>
      </c>
    </row>
    <row r="121" spans="2:14" ht="15" x14ac:dyDescent="0.4">
      <c r="B121" s="249">
        <f>VLOOKUP(C121,Companies[],3,FALSE)</f>
        <v>30732144</v>
      </c>
      <c r="C121" s="249" t="s">
        <v>1033</v>
      </c>
      <c r="D121" s="249" t="s">
        <v>414</v>
      </c>
      <c r="E121" s="249" t="s">
        <v>993</v>
      </c>
      <c r="F121" s="249" t="s">
        <v>95</v>
      </c>
      <c r="G121" s="249" t="s">
        <v>95</v>
      </c>
      <c r="H121" s="249"/>
      <c r="I121" s="249" t="s">
        <v>100</v>
      </c>
      <c r="J121" s="256">
        <v>0</v>
      </c>
      <c r="K121" s="249"/>
      <c r="L121" s="249"/>
      <c r="M121" s="249"/>
      <c r="N121" s="256">
        <v>0</v>
      </c>
    </row>
    <row r="122" spans="2:14" ht="15" x14ac:dyDescent="0.4">
      <c r="B122" s="249">
        <f>VLOOKUP(C122,Companies[],3,FALSE)</f>
        <v>30732144</v>
      </c>
      <c r="C122" s="249" t="s">
        <v>1033</v>
      </c>
      <c r="D122" s="249" t="s">
        <v>412</v>
      </c>
      <c r="E122" s="249" t="s">
        <v>986</v>
      </c>
      <c r="F122" s="249" t="s">
        <v>73</v>
      </c>
      <c r="G122" s="249" t="s">
        <v>95</v>
      </c>
      <c r="H122" s="249"/>
      <c r="I122" s="249" t="s">
        <v>100</v>
      </c>
      <c r="J122" s="256">
        <v>1340712953.51</v>
      </c>
      <c r="K122" s="249"/>
      <c r="L122" s="249"/>
      <c r="M122" s="249"/>
      <c r="N122" s="256">
        <v>0</v>
      </c>
    </row>
    <row r="123" spans="2:14" ht="15" x14ac:dyDescent="0.4">
      <c r="B123" s="249">
        <f>VLOOKUP(C123,Companies[],3,FALSE)</f>
        <v>30732144</v>
      </c>
      <c r="C123" s="249" t="s">
        <v>1033</v>
      </c>
      <c r="D123" s="249" t="s">
        <v>412</v>
      </c>
      <c r="E123" s="249" t="s">
        <v>997</v>
      </c>
      <c r="F123" s="249" t="s">
        <v>95</v>
      </c>
      <c r="G123" s="249" t="s">
        <v>95</v>
      </c>
      <c r="H123" s="249"/>
      <c r="I123" s="249" t="s">
        <v>100</v>
      </c>
      <c r="J123" s="256">
        <v>494013.18</v>
      </c>
      <c r="K123" s="249"/>
      <c r="L123" s="249"/>
      <c r="M123" s="249"/>
      <c r="N123" s="256">
        <v>0</v>
      </c>
    </row>
    <row r="124" spans="2:14" ht="15" x14ac:dyDescent="0.4">
      <c r="B124" s="249">
        <f>VLOOKUP(C124,Companies[],3,FALSE)</f>
        <v>30732144</v>
      </c>
      <c r="C124" s="249" t="s">
        <v>1033</v>
      </c>
      <c r="D124" s="249" t="s">
        <v>412</v>
      </c>
      <c r="E124" s="249" t="s">
        <v>991</v>
      </c>
      <c r="F124" s="249" t="s">
        <v>95</v>
      </c>
      <c r="G124" s="249" t="s">
        <v>95</v>
      </c>
      <c r="H124" s="249"/>
      <c r="I124" s="249" t="s">
        <v>100</v>
      </c>
      <c r="J124" s="256">
        <v>7504369.4800000004</v>
      </c>
      <c r="K124" s="249"/>
      <c r="L124" s="249"/>
      <c r="M124" s="249"/>
      <c r="N124" s="256">
        <v>0</v>
      </c>
    </row>
    <row r="125" spans="2:14" ht="15" x14ac:dyDescent="0.4">
      <c r="B125" s="249">
        <f>VLOOKUP(C125,Companies[],3,FALSE)</f>
        <v>30732144</v>
      </c>
      <c r="C125" s="249" t="s">
        <v>1033</v>
      </c>
      <c r="D125" s="249" t="s">
        <v>415</v>
      </c>
      <c r="E125" s="249" t="s">
        <v>983</v>
      </c>
      <c r="F125" s="249" t="s">
        <v>95</v>
      </c>
      <c r="G125" s="249" t="s">
        <v>95</v>
      </c>
      <c r="H125" s="249"/>
      <c r="I125" s="249" t="s">
        <v>100</v>
      </c>
      <c r="J125" s="256">
        <v>25368688.300000001</v>
      </c>
      <c r="K125" s="249"/>
      <c r="L125" s="249"/>
      <c r="M125" s="249"/>
      <c r="N125" s="256">
        <v>0</v>
      </c>
    </row>
    <row r="126" spans="2:14" ht="15" x14ac:dyDescent="0.4">
      <c r="B126" s="249">
        <f>VLOOKUP(C126,Companies[],3,FALSE)</f>
        <v>30732144</v>
      </c>
      <c r="C126" s="249" t="s">
        <v>1033</v>
      </c>
      <c r="D126" s="249" t="s">
        <v>412</v>
      </c>
      <c r="E126" s="249" t="s">
        <v>981</v>
      </c>
      <c r="F126" s="249" t="s">
        <v>95</v>
      </c>
      <c r="G126" s="249" t="s">
        <v>95</v>
      </c>
      <c r="H126" s="249"/>
      <c r="I126" s="249" t="s">
        <v>100</v>
      </c>
      <c r="J126" s="256">
        <v>770439363</v>
      </c>
      <c r="K126" s="249"/>
      <c r="L126" s="249"/>
      <c r="M126" s="249"/>
      <c r="N126" s="256">
        <v>0</v>
      </c>
    </row>
    <row r="127" spans="2:14" ht="15" x14ac:dyDescent="0.4">
      <c r="B127" s="249">
        <f>VLOOKUP(C127,Companies[],3,FALSE)</f>
        <v>191282</v>
      </c>
      <c r="C127" s="249" t="s">
        <v>468</v>
      </c>
      <c r="D127" s="249" t="s">
        <v>412</v>
      </c>
      <c r="E127" s="249" t="s">
        <v>986</v>
      </c>
      <c r="F127" s="249" t="s">
        <v>73</v>
      </c>
      <c r="G127" s="249" t="s">
        <v>95</v>
      </c>
      <c r="H127" s="249" t="s">
        <v>895</v>
      </c>
      <c r="I127" s="249" t="s">
        <v>100</v>
      </c>
      <c r="J127" s="256">
        <v>0</v>
      </c>
      <c r="K127" s="249"/>
      <c r="L127" s="249"/>
      <c r="M127" s="249"/>
      <c r="N127" s="256">
        <v>342499801.62</v>
      </c>
    </row>
    <row r="128" spans="2:14" ht="15" x14ac:dyDescent="0.4">
      <c r="B128" s="249">
        <f>VLOOKUP(C128,Companies[],3,FALSE)</f>
        <v>191282</v>
      </c>
      <c r="C128" s="249" t="s">
        <v>468</v>
      </c>
      <c r="D128" s="249" t="s">
        <v>412</v>
      </c>
      <c r="E128" s="249" t="s">
        <v>986</v>
      </c>
      <c r="F128" s="249" t="s">
        <v>73</v>
      </c>
      <c r="G128" s="249" t="s">
        <v>95</v>
      </c>
      <c r="H128" s="249" t="s">
        <v>1034</v>
      </c>
      <c r="I128" s="249" t="s">
        <v>100</v>
      </c>
      <c r="J128" s="256">
        <v>0</v>
      </c>
      <c r="K128" s="249"/>
      <c r="L128" s="249"/>
      <c r="M128" s="249"/>
      <c r="N128" s="256">
        <v>44840.43</v>
      </c>
    </row>
    <row r="129" spans="2:14" ht="15" x14ac:dyDescent="0.4">
      <c r="B129" s="249">
        <f>VLOOKUP(C129,Companies[],3,FALSE)</f>
        <v>191282</v>
      </c>
      <c r="C129" s="249" t="s">
        <v>468</v>
      </c>
      <c r="D129" s="249" t="s">
        <v>412</v>
      </c>
      <c r="E129" s="249" t="s">
        <v>998</v>
      </c>
      <c r="F129" s="249" t="s">
        <v>95</v>
      </c>
      <c r="G129" s="249" t="s">
        <v>95</v>
      </c>
      <c r="H129" s="249"/>
      <c r="I129" s="249" t="s">
        <v>100</v>
      </c>
      <c r="J129" s="256">
        <v>-2058080754</v>
      </c>
      <c r="K129" s="249"/>
      <c r="L129" s="249"/>
      <c r="M129" s="249"/>
      <c r="N129" s="256">
        <v>0</v>
      </c>
    </row>
    <row r="130" spans="2:14" ht="15" x14ac:dyDescent="0.4">
      <c r="B130" s="249">
        <f>VLOOKUP(C130,Companies[],3,FALSE)</f>
        <v>191282</v>
      </c>
      <c r="C130" s="249" t="s">
        <v>468</v>
      </c>
      <c r="D130" s="249" t="s">
        <v>412</v>
      </c>
      <c r="E130" s="249" t="s">
        <v>978</v>
      </c>
      <c r="F130" s="249" t="s">
        <v>95</v>
      </c>
      <c r="G130" s="249" t="s">
        <v>95</v>
      </c>
      <c r="H130" s="249"/>
      <c r="I130" s="249" t="s">
        <v>100</v>
      </c>
      <c r="J130" s="256">
        <v>974708682</v>
      </c>
      <c r="K130" s="249"/>
      <c r="L130" s="249"/>
      <c r="M130" s="249"/>
      <c r="N130" s="256">
        <v>0</v>
      </c>
    </row>
    <row r="131" spans="2:14" ht="15" x14ac:dyDescent="0.4">
      <c r="B131" s="249">
        <f>VLOOKUP(C131,Companies[],3,FALSE)</f>
        <v>191282</v>
      </c>
      <c r="C131" s="249" t="s">
        <v>468</v>
      </c>
      <c r="D131" s="249" t="s">
        <v>412</v>
      </c>
      <c r="E131" s="249" t="s">
        <v>995</v>
      </c>
      <c r="F131" s="249" t="s">
        <v>95</v>
      </c>
      <c r="G131" s="249" t="s">
        <v>95</v>
      </c>
      <c r="H131" s="249"/>
      <c r="I131" s="249" t="s">
        <v>100</v>
      </c>
      <c r="J131" s="256">
        <v>0</v>
      </c>
      <c r="K131" s="249"/>
      <c r="L131" s="249"/>
      <c r="M131" s="249"/>
      <c r="N131" s="256">
        <v>0</v>
      </c>
    </row>
    <row r="132" spans="2:14" ht="15" x14ac:dyDescent="0.4">
      <c r="B132" s="249">
        <f>VLOOKUP(C132,Companies[],3,FALSE)</f>
        <v>191282</v>
      </c>
      <c r="C132" s="249" t="s">
        <v>468</v>
      </c>
      <c r="D132" s="249" t="s">
        <v>412</v>
      </c>
      <c r="E132" s="249" t="s">
        <v>989</v>
      </c>
      <c r="F132" s="249" t="s">
        <v>95</v>
      </c>
      <c r="G132" s="249" t="s">
        <v>95</v>
      </c>
      <c r="H132" s="249"/>
      <c r="I132" s="249" t="s">
        <v>100</v>
      </c>
      <c r="J132" s="256">
        <v>107131951.36999999</v>
      </c>
      <c r="K132" s="249"/>
      <c r="L132" s="249"/>
      <c r="M132" s="249"/>
      <c r="N132" s="256">
        <v>0</v>
      </c>
    </row>
    <row r="133" spans="2:14" ht="15" x14ac:dyDescent="0.4">
      <c r="B133" s="249">
        <f>VLOOKUP(C133,Companies[],3,FALSE)</f>
        <v>191282</v>
      </c>
      <c r="C133" s="249" t="s">
        <v>468</v>
      </c>
      <c r="D133" s="249" t="s">
        <v>414</v>
      </c>
      <c r="E133" s="249" t="s">
        <v>993</v>
      </c>
      <c r="F133" s="249" t="s">
        <v>95</v>
      </c>
      <c r="G133" s="249" t="s">
        <v>95</v>
      </c>
      <c r="H133" s="249"/>
      <c r="I133" s="249" t="s">
        <v>100</v>
      </c>
      <c r="J133" s="256">
        <v>0</v>
      </c>
      <c r="K133" s="249"/>
      <c r="L133" s="249"/>
      <c r="M133" s="249"/>
      <c r="N133" s="256">
        <v>0</v>
      </c>
    </row>
    <row r="134" spans="2:14" ht="15" x14ac:dyDescent="0.4">
      <c r="B134" s="249">
        <f>VLOOKUP(C134,Companies[],3,FALSE)</f>
        <v>191282</v>
      </c>
      <c r="C134" s="249" t="s">
        <v>468</v>
      </c>
      <c r="D134" s="249" t="s">
        <v>412</v>
      </c>
      <c r="E134" s="249" t="s">
        <v>986</v>
      </c>
      <c r="F134" s="249" t="s">
        <v>73</v>
      </c>
      <c r="G134" s="249" t="s">
        <v>95</v>
      </c>
      <c r="H134" s="249"/>
      <c r="I134" s="249" t="s">
        <v>100</v>
      </c>
      <c r="J134" s="256">
        <v>290838937.25</v>
      </c>
      <c r="K134" s="249"/>
      <c r="L134" s="249"/>
      <c r="M134" s="249"/>
      <c r="N134" s="256">
        <v>0</v>
      </c>
    </row>
    <row r="135" spans="2:14" ht="15" x14ac:dyDescent="0.4">
      <c r="B135" s="249">
        <f>VLOOKUP(C135,Companies[],3,FALSE)</f>
        <v>191282</v>
      </c>
      <c r="C135" s="249" t="s">
        <v>468</v>
      </c>
      <c r="D135" s="249" t="s">
        <v>412</v>
      </c>
      <c r="E135" s="249" t="s">
        <v>997</v>
      </c>
      <c r="F135" s="249" t="s">
        <v>95</v>
      </c>
      <c r="G135" s="249" t="s">
        <v>95</v>
      </c>
      <c r="H135" s="249"/>
      <c r="I135" s="249" t="s">
        <v>100</v>
      </c>
      <c r="J135" s="256">
        <v>61830633.029999994</v>
      </c>
      <c r="K135" s="249"/>
      <c r="L135" s="249"/>
      <c r="M135" s="249"/>
      <c r="N135" s="256">
        <v>0</v>
      </c>
    </row>
    <row r="136" spans="2:14" ht="15" x14ac:dyDescent="0.4">
      <c r="B136" s="249">
        <f>VLOOKUP(C136,Companies[],3,FALSE)</f>
        <v>191282</v>
      </c>
      <c r="C136" s="249" t="s">
        <v>468</v>
      </c>
      <c r="D136" s="249" t="s">
        <v>412</v>
      </c>
      <c r="E136" s="249" t="s">
        <v>991</v>
      </c>
      <c r="F136" s="249" t="s">
        <v>95</v>
      </c>
      <c r="G136" s="249" t="s">
        <v>95</v>
      </c>
      <c r="H136" s="249"/>
      <c r="I136" s="249" t="s">
        <v>100</v>
      </c>
      <c r="J136" s="256">
        <v>266470931.21000001</v>
      </c>
      <c r="K136" s="249"/>
      <c r="L136" s="249"/>
      <c r="M136" s="249"/>
      <c r="N136" s="256">
        <v>0</v>
      </c>
    </row>
    <row r="137" spans="2:14" ht="15" x14ac:dyDescent="0.4">
      <c r="B137" s="249">
        <f>VLOOKUP(C137,Companies[],3,FALSE)</f>
        <v>191282</v>
      </c>
      <c r="C137" s="249" t="s">
        <v>468</v>
      </c>
      <c r="D137" s="249" t="s">
        <v>415</v>
      </c>
      <c r="E137" s="249" t="s">
        <v>983</v>
      </c>
      <c r="F137" s="249" t="s">
        <v>95</v>
      </c>
      <c r="G137" s="249" t="s">
        <v>95</v>
      </c>
      <c r="H137" s="249"/>
      <c r="I137" s="249" t="s">
        <v>100</v>
      </c>
      <c r="J137" s="256">
        <v>333112601.39999998</v>
      </c>
      <c r="K137" s="249"/>
      <c r="L137" s="249"/>
      <c r="M137" s="249"/>
      <c r="N137" s="256">
        <v>0</v>
      </c>
    </row>
    <row r="138" spans="2:14" ht="15" x14ac:dyDescent="0.4">
      <c r="B138" s="249">
        <f>VLOOKUP(C138,Companies[],3,FALSE)</f>
        <v>191282</v>
      </c>
      <c r="C138" s="249" t="s">
        <v>468</v>
      </c>
      <c r="D138" s="249" t="s">
        <v>412</v>
      </c>
      <c r="E138" s="249" t="s">
        <v>981</v>
      </c>
      <c r="F138" s="249" t="s">
        <v>95</v>
      </c>
      <c r="G138" s="249" t="s">
        <v>95</v>
      </c>
      <c r="H138" s="249"/>
      <c r="I138" s="249" t="s">
        <v>100</v>
      </c>
      <c r="J138" s="256">
        <v>0</v>
      </c>
      <c r="K138" s="249"/>
      <c r="L138" s="249"/>
      <c r="M138" s="249"/>
      <c r="N138" s="256">
        <v>0</v>
      </c>
    </row>
    <row r="139" spans="2:14" ht="15" x14ac:dyDescent="0.4">
      <c r="B139" s="249">
        <f>VLOOKUP(C139,Companies[],3,FALSE)</f>
        <v>35713283</v>
      </c>
      <c r="C139" s="249" t="s">
        <v>484</v>
      </c>
      <c r="D139" s="249" t="s">
        <v>412</v>
      </c>
      <c r="E139" s="249" t="s">
        <v>986</v>
      </c>
      <c r="F139" s="249" t="s">
        <v>73</v>
      </c>
      <c r="G139" s="249" t="s">
        <v>95</v>
      </c>
      <c r="H139" s="249" t="s">
        <v>905</v>
      </c>
      <c r="I139" s="249" t="s">
        <v>100</v>
      </c>
      <c r="J139" s="256">
        <v>0</v>
      </c>
      <c r="K139" s="249"/>
      <c r="L139" s="249"/>
      <c r="M139" s="249"/>
      <c r="N139" s="256">
        <v>276611268.90999997</v>
      </c>
    </row>
    <row r="140" spans="2:14" ht="15" x14ac:dyDescent="0.4">
      <c r="B140" s="249">
        <f>VLOOKUP(C140,Companies[],3,FALSE)</f>
        <v>35713283</v>
      </c>
      <c r="C140" s="249" t="s">
        <v>484</v>
      </c>
      <c r="D140" s="249" t="s">
        <v>412</v>
      </c>
      <c r="E140" s="249" t="s">
        <v>998</v>
      </c>
      <c r="F140" s="249" t="s">
        <v>95</v>
      </c>
      <c r="G140" s="249" t="s">
        <v>95</v>
      </c>
      <c r="H140" s="249"/>
      <c r="I140" s="249" t="s">
        <v>100</v>
      </c>
      <c r="J140" s="256">
        <v>-812304028</v>
      </c>
      <c r="K140" s="249"/>
      <c r="L140" s="249"/>
      <c r="M140" s="249"/>
      <c r="N140" s="256">
        <v>0</v>
      </c>
    </row>
    <row r="141" spans="2:14" ht="15" x14ac:dyDescent="0.4">
      <c r="B141" s="249">
        <f>VLOOKUP(C141,Companies[],3,FALSE)</f>
        <v>35713283</v>
      </c>
      <c r="C141" s="249" t="s">
        <v>484</v>
      </c>
      <c r="D141" s="249" t="s">
        <v>412</v>
      </c>
      <c r="E141" s="249" t="s">
        <v>978</v>
      </c>
      <c r="F141" s="249" t="s">
        <v>95</v>
      </c>
      <c r="G141" s="249" t="s">
        <v>95</v>
      </c>
      <c r="H141" s="249"/>
      <c r="I141" s="249" t="s">
        <v>100</v>
      </c>
      <c r="J141" s="256">
        <v>224788.3</v>
      </c>
      <c r="K141" s="249"/>
      <c r="L141" s="249"/>
      <c r="M141" s="249"/>
      <c r="N141" s="256">
        <v>0</v>
      </c>
    </row>
    <row r="142" spans="2:14" ht="15" x14ac:dyDescent="0.4">
      <c r="B142" s="249">
        <f>VLOOKUP(C142,Companies[],3,FALSE)</f>
        <v>35713283</v>
      </c>
      <c r="C142" s="249" t="s">
        <v>484</v>
      </c>
      <c r="D142" s="249" t="s">
        <v>412</v>
      </c>
      <c r="E142" s="249" t="s">
        <v>995</v>
      </c>
      <c r="F142" s="249" t="s">
        <v>95</v>
      </c>
      <c r="G142" s="249" t="s">
        <v>95</v>
      </c>
      <c r="H142" s="249"/>
      <c r="I142" s="249" t="s">
        <v>100</v>
      </c>
      <c r="J142" s="256">
        <v>0</v>
      </c>
      <c r="K142" s="249"/>
      <c r="L142" s="249"/>
      <c r="M142" s="249"/>
      <c r="N142" s="256">
        <v>0</v>
      </c>
    </row>
    <row r="143" spans="2:14" ht="15" x14ac:dyDescent="0.4">
      <c r="B143" s="249">
        <f>VLOOKUP(C143,Companies[],3,FALSE)</f>
        <v>35713283</v>
      </c>
      <c r="C143" s="249" t="s">
        <v>484</v>
      </c>
      <c r="D143" s="249" t="s">
        <v>412</v>
      </c>
      <c r="E143" s="249" t="s">
        <v>989</v>
      </c>
      <c r="F143" s="249" t="s">
        <v>95</v>
      </c>
      <c r="G143" s="249" t="s">
        <v>95</v>
      </c>
      <c r="H143" s="249"/>
      <c r="I143" s="249" t="s">
        <v>100</v>
      </c>
      <c r="J143" s="256">
        <v>29387019.530000001</v>
      </c>
      <c r="K143" s="249"/>
      <c r="L143" s="249"/>
      <c r="M143" s="249"/>
      <c r="N143" s="256">
        <v>0</v>
      </c>
    </row>
    <row r="144" spans="2:14" ht="15" x14ac:dyDescent="0.4">
      <c r="B144" s="249">
        <f>VLOOKUP(C144,Companies[],3,FALSE)</f>
        <v>35713283</v>
      </c>
      <c r="C144" s="249" t="s">
        <v>484</v>
      </c>
      <c r="D144" s="249" t="s">
        <v>414</v>
      </c>
      <c r="E144" s="249" t="s">
        <v>993</v>
      </c>
      <c r="F144" s="249" t="s">
        <v>95</v>
      </c>
      <c r="G144" s="249" t="s">
        <v>95</v>
      </c>
      <c r="H144" s="249"/>
      <c r="I144" s="249" t="s">
        <v>100</v>
      </c>
      <c r="J144" s="256">
        <v>0</v>
      </c>
      <c r="K144" s="249"/>
      <c r="L144" s="249"/>
      <c r="M144" s="249"/>
      <c r="N144" s="256">
        <v>0</v>
      </c>
    </row>
    <row r="145" spans="2:14" ht="15" x14ac:dyDescent="0.4">
      <c r="B145" s="249">
        <f>VLOOKUP(C145,Companies[],3,FALSE)</f>
        <v>35713283</v>
      </c>
      <c r="C145" s="249" t="s">
        <v>484</v>
      </c>
      <c r="D145" s="249" t="s">
        <v>412</v>
      </c>
      <c r="E145" s="249" t="s">
        <v>986</v>
      </c>
      <c r="F145" s="249" t="s">
        <v>73</v>
      </c>
      <c r="G145" s="249" t="s">
        <v>95</v>
      </c>
      <c r="H145" s="249"/>
      <c r="I145" s="249" t="s">
        <v>100</v>
      </c>
      <c r="J145" s="256">
        <v>249741903.53999999</v>
      </c>
      <c r="K145" s="249"/>
      <c r="L145" s="249"/>
      <c r="M145" s="249"/>
      <c r="N145" s="256">
        <v>0</v>
      </c>
    </row>
    <row r="146" spans="2:14" ht="15" x14ac:dyDescent="0.4">
      <c r="B146" s="249">
        <f>VLOOKUP(C146,Companies[],3,FALSE)</f>
        <v>35713283</v>
      </c>
      <c r="C146" s="249" t="s">
        <v>484</v>
      </c>
      <c r="D146" s="249" t="s">
        <v>412</v>
      </c>
      <c r="E146" s="249" t="s">
        <v>997</v>
      </c>
      <c r="F146" s="249" t="s">
        <v>95</v>
      </c>
      <c r="G146" s="249" t="s">
        <v>95</v>
      </c>
      <c r="H146" s="249"/>
      <c r="I146" s="249" t="s">
        <v>100</v>
      </c>
      <c r="J146" s="256">
        <v>9430599.3699999992</v>
      </c>
      <c r="K146" s="249"/>
      <c r="L146" s="249"/>
      <c r="M146" s="249"/>
      <c r="N146" s="256">
        <v>0</v>
      </c>
    </row>
    <row r="147" spans="2:14" ht="15" x14ac:dyDescent="0.4">
      <c r="B147" s="249">
        <f>VLOOKUP(C147,Companies[],3,FALSE)</f>
        <v>35713283</v>
      </c>
      <c r="C147" s="249" t="s">
        <v>484</v>
      </c>
      <c r="D147" s="249" t="s">
        <v>412</v>
      </c>
      <c r="E147" s="249" t="s">
        <v>991</v>
      </c>
      <c r="F147" s="249" t="s">
        <v>95</v>
      </c>
      <c r="G147" s="249" t="s">
        <v>95</v>
      </c>
      <c r="H147" s="249"/>
      <c r="I147" s="249" t="s">
        <v>100</v>
      </c>
      <c r="J147" s="256">
        <v>55497574.289999999</v>
      </c>
      <c r="K147" s="249"/>
      <c r="L147" s="249"/>
      <c r="M147" s="249"/>
      <c r="N147" s="256">
        <v>0</v>
      </c>
    </row>
    <row r="148" spans="2:14" ht="15" x14ac:dyDescent="0.4">
      <c r="B148" s="249">
        <f>VLOOKUP(C148,Companies[],3,FALSE)</f>
        <v>35713283</v>
      </c>
      <c r="C148" s="249" t="s">
        <v>484</v>
      </c>
      <c r="D148" s="249" t="s">
        <v>415</v>
      </c>
      <c r="E148" s="249" t="s">
        <v>983</v>
      </c>
      <c r="F148" s="249" t="s">
        <v>95</v>
      </c>
      <c r="G148" s="249" t="s">
        <v>95</v>
      </c>
      <c r="H148" s="249"/>
      <c r="I148" s="249" t="s">
        <v>100</v>
      </c>
      <c r="J148" s="256">
        <v>13768757.880000001</v>
      </c>
      <c r="K148" s="249"/>
      <c r="L148" s="249"/>
      <c r="M148" s="249"/>
      <c r="N148" s="256">
        <v>0</v>
      </c>
    </row>
    <row r="149" spans="2:14" ht="15" x14ac:dyDescent="0.4">
      <c r="B149" s="249">
        <f>VLOOKUP(C149,Companies[],3,FALSE)</f>
        <v>35713283</v>
      </c>
      <c r="C149" s="249" t="s">
        <v>484</v>
      </c>
      <c r="D149" s="249" t="s">
        <v>412</v>
      </c>
      <c r="E149" s="249" t="s">
        <v>981</v>
      </c>
      <c r="F149" s="249" t="s">
        <v>95</v>
      </c>
      <c r="G149" s="249" t="s">
        <v>95</v>
      </c>
      <c r="H149" s="249"/>
      <c r="I149" s="249" t="s">
        <v>100</v>
      </c>
      <c r="J149" s="256">
        <v>0.98000001162290573</v>
      </c>
      <c r="K149" s="249"/>
      <c r="L149" s="249"/>
      <c r="M149" s="249"/>
      <c r="N149" s="256">
        <v>0</v>
      </c>
    </row>
    <row r="150" spans="2:14" ht="15" x14ac:dyDescent="0.4">
      <c r="B150" s="249">
        <f>VLOOKUP(C150,Companies[],3,FALSE)</f>
        <v>190905</v>
      </c>
      <c r="C150" s="249" t="s">
        <v>470</v>
      </c>
      <c r="D150" s="249" t="s">
        <v>412</v>
      </c>
      <c r="E150" s="249" t="s">
        <v>986</v>
      </c>
      <c r="F150" s="249" t="s">
        <v>73</v>
      </c>
      <c r="G150" s="249" t="s">
        <v>95</v>
      </c>
      <c r="H150" s="249" t="s">
        <v>875</v>
      </c>
      <c r="I150" s="249" t="s">
        <v>100</v>
      </c>
      <c r="J150" s="256">
        <v>0</v>
      </c>
      <c r="K150" s="249"/>
      <c r="L150" s="249"/>
      <c r="M150" s="249"/>
      <c r="N150" s="256">
        <v>464838225.44000006</v>
      </c>
    </row>
    <row r="151" spans="2:14" ht="15" x14ac:dyDescent="0.4">
      <c r="B151" s="249">
        <f>VLOOKUP(C151,Companies[],3,FALSE)</f>
        <v>190905</v>
      </c>
      <c r="C151" s="249" t="s">
        <v>470</v>
      </c>
      <c r="D151" s="249" t="s">
        <v>412</v>
      </c>
      <c r="E151" s="249" t="s">
        <v>998</v>
      </c>
      <c r="F151" s="249" t="s">
        <v>95</v>
      </c>
      <c r="G151" s="249" t="s">
        <v>95</v>
      </c>
      <c r="H151" s="249"/>
      <c r="I151" s="249" t="s">
        <v>100</v>
      </c>
      <c r="J151" s="256">
        <v>-205036356</v>
      </c>
      <c r="K151" s="249"/>
      <c r="L151" s="249"/>
      <c r="M151" s="249"/>
      <c r="N151" s="256">
        <v>0</v>
      </c>
    </row>
    <row r="152" spans="2:14" ht="15" x14ac:dyDescent="0.4">
      <c r="B152" s="249">
        <f>VLOOKUP(C152,Companies[],3,FALSE)</f>
        <v>190905</v>
      </c>
      <c r="C152" s="249" t="s">
        <v>470</v>
      </c>
      <c r="D152" s="249" t="s">
        <v>412</v>
      </c>
      <c r="E152" s="249" t="s">
        <v>978</v>
      </c>
      <c r="F152" s="249" t="s">
        <v>95</v>
      </c>
      <c r="G152" s="249" t="s">
        <v>95</v>
      </c>
      <c r="H152" s="249"/>
      <c r="I152" s="249" t="s">
        <v>100</v>
      </c>
      <c r="J152" s="256">
        <v>948738586</v>
      </c>
      <c r="K152" s="249"/>
      <c r="L152" s="249"/>
      <c r="M152" s="249"/>
      <c r="N152" s="256">
        <v>0</v>
      </c>
    </row>
    <row r="153" spans="2:14" ht="15" x14ac:dyDescent="0.4">
      <c r="B153" s="249">
        <f>VLOOKUP(C153,Companies[],3,FALSE)</f>
        <v>190905</v>
      </c>
      <c r="C153" s="249" t="s">
        <v>470</v>
      </c>
      <c r="D153" s="249" t="s">
        <v>412</v>
      </c>
      <c r="E153" s="249" t="s">
        <v>995</v>
      </c>
      <c r="F153" s="249" t="s">
        <v>95</v>
      </c>
      <c r="G153" s="249" t="s">
        <v>95</v>
      </c>
      <c r="H153" s="249"/>
      <c r="I153" s="249" t="s">
        <v>100</v>
      </c>
      <c r="J153" s="256">
        <v>0</v>
      </c>
      <c r="K153" s="249"/>
      <c r="L153" s="249"/>
      <c r="M153" s="249"/>
      <c r="N153" s="256">
        <v>0</v>
      </c>
    </row>
    <row r="154" spans="2:14" ht="15" x14ac:dyDescent="0.4">
      <c r="B154" s="249">
        <f>VLOOKUP(C154,Companies[],3,FALSE)</f>
        <v>190905</v>
      </c>
      <c r="C154" s="249" t="s">
        <v>470</v>
      </c>
      <c r="D154" s="249" t="s">
        <v>412</v>
      </c>
      <c r="E154" s="249" t="s">
        <v>989</v>
      </c>
      <c r="F154" s="249" t="s">
        <v>95</v>
      </c>
      <c r="G154" s="249" t="s">
        <v>95</v>
      </c>
      <c r="H154" s="249"/>
      <c r="I154" s="249" t="s">
        <v>100</v>
      </c>
      <c r="J154" s="256">
        <v>88446959.600000009</v>
      </c>
      <c r="K154" s="249"/>
      <c r="L154" s="249"/>
      <c r="M154" s="249"/>
      <c r="N154" s="256">
        <v>0</v>
      </c>
    </row>
    <row r="155" spans="2:14" ht="15" x14ac:dyDescent="0.4">
      <c r="B155" s="249">
        <f>VLOOKUP(C155,Companies[],3,FALSE)</f>
        <v>190905</v>
      </c>
      <c r="C155" s="249" t="s">
        <v>470</v>
      </c>
      <c r="D155" s="249" t="s">
        <v>414</v>
      </c>
      <c r="E155" s="249" t="s">
        <v>993</v>
      </c>
      <c r="F155" s="249" t="s">
        <v>95</v>
      </c>
      <c r="G155" s="249" t="s">
        <v>95</v>
      </c>
      <c r="H155" s="249"/>
      <c r="I155" s="249" t="s">
        <v>100</v>
      </c>
      <c r="J155" s="256">
        <v>0</v>
      </c>
      <c r="K155" s="249"/>
      <c r="L155" s="249"/>
      <c r="M155" s="249"/>
      <c r="N155" s="256">
        <v>0</v>
      </c>
    </row>
    <row r="156" spans="2:14" ht="15" x14ac:dyDescent="0.4">
      <c r="B156" s="249">
        <f>VLOOKUP(C156,Companies[],3,FALSE)</f>
        <v>190905</v>
      </c>
      <c r="C156" s="249" t="s">
        <v>470</v>
      </c>
      <c r="D156" s="249" t="s">
        <v>412</v>
      </c>
      <c r="E156" s="249" t="s">
        <v>986</v>
      </c>
      <c r="F156" s="249" t="s">
        <v>73</v>
      </c>
      <c r="G156" s="249" t="s">
        <v>95</v>
      </c>
      <c r="H156" s="249"/>
      <c r="I156" s="249" t="s">
        <v>100</v>
      </c>
      <c r="J156" s="256">
        <v>437238798.23999995</v>
      </c>
      <c r="K156" s="249"/>
      <c r="L156" s="249"/>
      <c r="M156" s="249"/>
      <c r="N156" s="256">
        <v>0</v>
      </c>
    </row>
    <row r="157" spans="2:14" ht="15" x14ac:dyDescent="0.4">
      <c r="B157" s="249">
        <f>VLOOKUP(C157,Companies[],3,FALSE)</f>
        <v>190905</v>
      </c>
      <c r="C157" s="249" t="s">
        <v>470</v>
      </c>
      <c r="D157" s="249" t="s">
        <v>412</v>
      </c>
      <c r="E157" s="249" t="s">
        <v>997</v>
      </c>
      <c r="F157" s="249" t="s">
        <v>95</v>
      </c>
      <c r="G157" s="249" t="s">
        <v>95</v>
      </c>
      <c r="H157" s="249"/>
      <c r="I157" s="249" t="s">
        <v>100</v>
      </c>
      <c r="J157" s="256">
        <v>26742377.149999999</v>
      </c>
      <c r="K157" s="249"/>
      <c r="L157" s="249"/>
      <c r="M157" s="249"/>
      <c r="N157" s="256">
        <v>0</v>
      </c>
    </row>
    <row r="158" spans="2:14" ht="15" x14ac:dyDescent="0.4">
      <c r="B158" s="249">
        <f>VLOOKUP(C158,Companies[],3,FALSE)</f>
        <v>190905</v>
      </c>
      <c r="C158" s="249" t="s">
        <v>470</v>
      </c>
      <c r="D158" s="249" t="s">
        <v>412</v>
      </c>
      <c r="E158" s="249" t="s">
        <v>991</v>
      </c>
      <c r="F158" s="249" t="s">
        <v>95</v>
      </c>
      <c r="G158" s="249" t="s">
        <v>95</v>
      </c>
      <c r="H158" s="249"/>
      <c r="I158" s="249" t="s">
        <v>100</v>
      </c>
      <c r="J158" s="256">
        <v>189171049.12</v>
      </c>
      <c r="K158" s="249"/>
      <c r="L158" s="249"/>
      <c r="M158" s="249"/>
      <c r="N158" s="256">
        <v>0</v>
      </c>
    </row>
    <row r="159" spans="2:14" ht="15" x14ac:dyDescent="0.4">
      <c r="B159" s="249">
        <f>VLOOKUP(C159,Companies[],3,FALSE)</f>
        <v>190905</v>
      </c>
      <c r="C159" s="249" t="s">
        <v>470</v>
      </c>
      <c r="D159" s="249" t="s">
        <v>415</v>
      </c>
      <c r="E159" s="249" t="s">
        <v>983</v>
      </c>
      <c r="F159" s="249" t="s">
        <v>95</v>
      </c>
      <c r="G159" s="249" t="s">
        <v>95</v>
      </c>
      <c r="H159" s="249"/>
      <c r="I159" s="249" t="s">
        <v>100</v>
      </c>
      <c r="J159" s="256">
        <v>75251248.069999993</v>
      </c>
      <c r="K159" s="249"/>
      <c r="L159" s="249"/>
      <c r="M159" s="249"/>
      <c r="N159" s="256">
        <v>0</v>
      </c>
    </row>
    <row r="160" spans="2:14" ht="15" x14ac:dyDescent="0.4">
      <c r="B160" s="249">
        <f>VLOOKUP(C160,Companies[],3,FALSE)</f>
        <v>190905</v>
      </c>
      <c r="C160" s="249" t="s">
        <v>470</v>
      </c>
      <c r="D160" s="249" t="s">
        <v>412</v>
      </c>
      <c r="E160" s="249" t="s">
        <v>981</v>
      </c>
      <c r="F160" s="249" t="s">
        <v>95</v>
      </c>
      <c r="G160" s="249" t="s">
        <v>95</v>
      </c>
      <c r="H160" s="249"/>
      <c r="I160" s="249" t="s">
        <v>100</v>
      </c>
      <c r="J160" s="256">
        <v>0</v>
      </c>
      <c r="K160" s="249"/>
      <c r="L160" s="249"/>
      <c r="M160" s="249"/>
      <c r="N160" s="256">
        <v>0</v>
      </c>
    </row>
    <row r="161" spans="2:14" ht="15" x14ac:dyDescent="0.4">
      <c r="B161" s="249">
        <f>VLOOKUP(C161,Companies[],3,FALSE)</f>
        <v>534663345</v>
      </c>
      <c r="C161" s="249" t="s">
        <v>1035</v>
      </c>
      <c r="D161" s="249" t="s">
        <v>412</v>
      </c>
      <c r="E161" s="249" t="s">
        <v>986</v>
      </c>
      <c r="F161" s="249" t="s">
        <v>73</v>
      </c>
      <c r="G161" s="249" t="s">
        <v>95</v>
      </c>
      <c r="H161" s="249" t="s">
        <v>727</v>
      </c>
      <c r="I161" s="249" t="s">
        <v>100</v>
      </c>
      <c r="J161" s="256">
        <v>0</v>
      </c>
      <c r="K161" s="249"/>
      <c r="L161" s="249"/>
      <c r="M161" s="249"/>
      <c r="N161" s="256">
        <v>1361227.21</v>
      </c>
    </row>
    <row r="162" spans="2:14" ht="15" x14ac:dyDescent="0.4">
      <c r="B162" s="249">
        <f>VLOOKUP(C162,Companies[],3,FALSE)</f>
        <v>534663345</v>
      </c>
      <c r="C162" s="249" t="s">
        <v>1035</v>
      </c>
      <c r="D162" s="249" t="s">
        <v>412</v>
      </c>
      <c r="E162" s="249" t="s">
        <v>986</v>
      </c>
      <c r="F162" s="249" t="s">
        <v>73</v>
      </c>
      <c r="G162" s="249" t="s">
        <v>95</v>
      </c>
      <c r="H162" s="249" t="s">
        <v>721</v>
      </c>
      <c r="I162" s="249" t="s">
        <v>100</v>
      </c>
      <c r="J162" s="256">
        <v>0</v>
      </c>
      <c r="K162" s="249"/>
      <c r="L162" s="249"/>
      <c r="M162" s="249"/>
      <c r="N162" s="256">
        <v>16521244.479999997</v>
      </c>
    </row>
    <row r="163" spans="2:14" ht="15" x14ac:dyDescent="0.4">
      <c r="B163" s="249">
        <f>VLOOKUP(C163,Companies[],3,FALSE)</f>
        <v>534663345</v>
      </c>
      <c r="C163" s="249" t="s">
        <v>1035</v>
      </c>
      <c r="D163" s="249" t="s">
        <v>412</v>
      </c>
      <c r="E163" s="249" t="s">
        <v>986</v>
      </c>
      <c r="F163" s="249" t="s">
        <v>73</v>
      </c>
      <c r="G163" s="249" t="s">
        <v>95</v>
      </c>
      <c r="H163" s="249" t="s">
        <v>720</v>
      </c>
      <c r="I163" s="249" t="s">
        <v>100</v>
      </c>
      <c r="J163" s="256">
        <v>0</v>
      </c>
      <c r="K163" s="249"/>
      <c r="L163" s="249"/>
      <c r="M163" s="249"/>
      <c r="N163" s="256">
        <v>233873.14</v>
      </c>
    </row>
    <row r="164" spans="2:14" ht="15" x14ac:dyDescent="0.4">
      <c r="B164" s="249">
        <f>VLOOKUP(C164,Companies[],3,FALSE)</f>
        <v>534663345</v>
      </c>
      <c r="C164" s="249" t="s">
        <v>1035</v>
      </c>
      <c r="D164" s="249" t="s">
        <v>412</v>
      </c>
      <c r="E164" s="249" t="s">
        <v>986</v>
      </c>
      <c r="F164" s="249" t="s">
        <v>73</v>
      </c>
      <c r="G164" s="249" t="s">
        <v>95</v>
      </c>
      <c r="H164" s="249" t="s">
        <v>728</v>
      </c>
      <c r="I164" s="249" t="s">
        <v>100</v>
      </c>
      <c r="J164" s="256">
        <v>0</v>
      </c>
      <c r="K164" s="249"/>
      <c r="L164" s="249"/>
      <c r="M164" s="249"/>
      <c r="N164" s="256">
        <v>193408.09000000003</v>
      </c>
    </row>
    <row r="165" spans="2:14" ht="15" x14ac:dyDescent="0.4">
      <c r="B165" s="249">
        <f>VLOOKUP(C165,Companies[],3,FALSE)</f>
        <v>534663345</v>
      </c>
      <c r="C165" s="249" t="s">
        <v>1035</v>
      </c>
      <c r="D165" s="249" t="s">
        <v>412</v>
      </c>
      <c r="E165" s="249" t="s">
        <v>998</v>
      </c>
      <c r="F165" s="249" t="s">
        <v>95</v>
      </c>
      <c r="G165" s="249" t="s">
        <v>95</v>
      </c>
      <c r="H165" s="249"/>
      <c r="I165" s="249" t="s">
        <v>100</v>
      </c>
      <c r="J165" s="256">
        <v>0</v>
      </c>
      <c r="K165" s="249"/>
      <c r="L165" s="249"/>
      <c r="M165" s="249"/>
      <c r="N165" s="256">
        <v>0</v>
      </c>
    </row>
    <row r="166" spans="2:14" ht="15" x14ac:dyDescent="0.4">
      <c r="B166" s="249">
        <f>VLOOKUP(C166,Companies[],3,FALSE)</f>
        <v>534663345</v>
      </c>
      <c r="C166" s="249" t="s">
        <v>1035</v>
      </c>
      <c r="D166" s="249" t="s">
        <v>412</v>
      </c>
      <c r="E166" s="249" t="s">
        <v>978</v>
      </c>
      <c r="F166" s="249" t="s">
        <v>95</v>
      </c>
      <c r="G166" s="249" t="s">
        <v>95</v>
      </c>
      <c r="H166" s="249"/>
      <c r="I166" s="249" t="s">
        <v>100</v>
      </c>
      <c r="J166" s="256">
        <v>0</v>
      </c>
      <c r="K166" s="249"/>
      <c r="L166" s="249"/>
      <c r="M166" s="249"/>
      <c r="N166" s="256">
        <v>0</v>
      </c>
    </row>
    <row r="167" spans="2:14" ht="15" x14ac:dyDescent="0.4">
      <c r="B167" s="249">
        <f>VLOOKUP(C167,Companies[],3,FALSE)</f>
        <v>534663345</v>
      </c>
      <c r="C167" s="249" t="s">
        <v>1035</v>
      </c>
      <c r="D167" s="249" t="s">
        <v>412</v>
      </c>
      <c r="E167" s="249" t="s">
        <v>995</v>
      </c>
      <c r="F167" s="249" t="s">
        <v>95</v>
      </c>
      <c r="G167" s="249" t="s">
        <v>95</v>
      </c>
      <c r="H167" s="249"/>
      <c r="I167" s="249" t="s">
        <v>100</v>
      </c>
      <c r="J167" s="256">
        <v>0</v>
      </c>
      <c r="K167" s="249"/>
      <c r="L167" s="249"/>
      <c r="M167" s="249"/>
      <c r="N167" s="256">
        <v>0</v>
      </c>
    </row>
    <row r="168" spans="2:14" ht="15" x14ac:dyDescent="0.4">
      <c r="B168" s="249">
        <f>VLOOKUP(C168,Companies[],3,FALSE)</f>
        <v>534663345</v>
      </c>
      <c r="C168" s="249" t="s">
        <v>1035</v>
      </c>
      <c r="D168" s="249" t="s">
        <v>412</v>
      </c>
      <c r="E168" s="249" t="s">
        <v>989</v>
      </c>
      <c r="F168" s="249" t="s">
        <v>95</v>
      </c>
      <c r="G168" s="249" t="s">
        <v>95</v>
      </c>
      <c r="H168" s="249"/>
      <c r="I168" s="249" t="s">
        <v>100</v>
      </c>
      <c r="J168" s="256">
        <v>0</v>
      </c>
      <c r="K168" s="249"/>
      <c r="L168" s="249"/>
      <c r="M168" s="249"/>
      <c r="N168" s="256">
        <v>0</v>
      </c>
    </row>
    <row r="169" spans="2:14" ht="15" x14ac:dyDescent="0.4">
      <c r="B169" s="249">
        <f>VLOOKUP(C169,Companies[],3,FALSE)</f>
        <v>534663345</v>
      </c>
      <c r="C169" s="249" t="s">
        <v>1035</v>
      </c>
      <c r="D169" s="249" t="s">
        <v>414</v>
      </c>
      <c r="E169" s="249" t="s">
        <v>993</v>
      </c>
      <c r="F169" s="249" t="s">
        <v>95</v>
      </c>
      <c r="G169" s="249" t="s">
        <v>95</v>
      </c>
      <c r="H169" s="249"/>
      <c r="I169" s="249" t="s">
        <v>100</v>
      </c>
      <c r="J169" s="256">
        <v>0</v>
      </c>
      <c r="K169" s="249"/>
      <c r="L169" s="249"/>
      <c r="M169" s="249"/>
      <c r="N169" s="256">
        <v>0</v>
      </c>
    </row>
    <row r="170" spans="2:14" ht="15" x14ac:dyDescent="0.4">
      <c r="B170" s="249">
        <f>VLOOKUP(C170,Companies[],3,FALSE)</f>
        <v>534663345</v>
      </c>
      <c r="C170" s="249" t="s">
        <v>1035</v>
      </c>
      <c r="D170" s="249" t="s">
        <v>412</v>
      </c>
      <c r="E170" s="249" t="s">
        <v>986</v>
      </c>
      <c r="F170" s="249" t="s">
        <v>73</v>
      </c>
      <c r="G170" s="249" t="s">
        <v>95</v>
      </c>
      <c r="H170" s="249"/>
      <c r="I170" s="249" t="s">
        <v>100</v>
      </c>
      <c r="J170" s="256">
        <v>22098605.370000001</v>
      </c>
      <c r="K170" s="249"/>
      <c r="L170" s="249"/>
      <c r="M170" s="249"/>
      <c r="N170" s="256">
        <v>0</v>
      </c>
    </row>
    <row r="171" spans="2:14" ht="15" x14ac:dyDescent="0.4">
      <c r="B171" s="249">
        <f>VLOOKUP(C171,Companies[],3,FALSE)</f>
        <v>534663345</v>
      </c>
      <c r="C171" s="249" t="s">
        <v>1035</v>
      </c>
      <c r="D171" s="249" t="s">
        <v>412</v>
      </c>
      <c r="E171" s="249" t="s">
        <v>997</v>
      </c>
      <c r="F171" s="249" t="s">
        <v>95</v>
      </c>
      <c r="G171" s="249" t="s">
        <v>95</v>
      </c>
      <c r="H171" s="249"/>
      <c r="I171" s="249" t="s">
        <v>100</v>
      </c>
      <c r="J171" s="256">
        <v>0</v>
      </c>
      <c r="K171" s="249"/>
      <c r="L171" s="249"/>
      <c r="M171" s="249"/>
      <c r="N171" s="256">
        <v>0</v>
      </c>
    </row>
    <row r="172" spans="2:14" ht="15" x14ac:dyDescent="0.4">
      <c r="B172" s="249">
        <f>VLOOKUP(C172,Companies[],3,FALSE)</f>
        <v>534663345</v>
      </c>
      <c r="C172" s="249" t="s">
        <v>1035</v>
      </c>
      <c r="D172" s="249" t="s">
        <v>412</v>
      </c>
      <c r="E172" s="249" t="s">
        <v>991</v>
      </c>
      <c r="F172" s="249" t="s">
        <v>95</v>
      </c>
      <c r="G172" s="249" t="s">
        <v>95</v>
      </c>
      <c r="H172" s="249"/>
      <c r="I172" s="249" t="s">
        <v>100</v>
      </c>
      <c r="J172" s="256">
        <v>471680.1</v>
      </c>
      <c r="K172" s="249"/>
      <c r="L172" s="249"/>
      <c r="M172" s="249"/>
      <c r="N172" s="256">
        <v>0</v>
      </c>
    </row>
    <row r="173" spans="2:14" ht="15" x14ac:dyDescent="0.4">
      <c r="B173" s="249">
        <f>VLOOKUP(C173,Companies[],3,FALSE)</f>
        <v>534663345</v>
      </c>
      <c r="C173" s="249" t="s">
        <v>1035</v>
      </c>
      <c r="D173" s="249" t="s">
        <v>415</v>
      </c>
      <c r="E173" s="249" t="s">
        <v>983</v>
      </c>
      <c r="F173" s="249" t="s">
        <v>95</v>
      </c>
      <c r="G173" s="249" t="s">
        <v>95</v>
      </c>
      <c r="H173" s="249"/>
      <c r="I173" s="249" t="s">
        <v>100</v>
      </c>
      <c r="J173" s="256">
        <v>0</v>
      </c>
      <c r="K173" s="249"/>
      <c r="L173" s="249"/>
      <c r="M173" s="249"/>
      <c r="N173" s="256">
        <v>0</v>
      </c>
    </row>
    <row r="174" spans="2:14" ht="15" x14ac:dyDescent="0.4">
      <c r="B174" s="249">
        <f>VLOOKUP(C174,Companies[],3,FALSE)</f>
        <v>534663345</v>
      </c>
      <c r="C174" s="249" t="s">
        <v>1035</v>
      </c>
      <c r="D174" s="249" t="s">
        <v>412</v>
      </c>
      <c r="E174" s="249" t="s">
        <v>981</v>
      </c>
      <c r="F174" s="249" t="s">
        <v>95</v>
      </c>
      <c r="G174" s="249" t="s">
        <v>95</v>
      </c>
      <c r="H174" s="249"/>
      <c r="I174" s="249" t="s">
        <v>100</v>
      </c>
      <c r="J174" s="256">
        <v>118130320</v>
      </c>
      <c r="K174" s="249"/>
      <c r="L174" s="249"/>
      <c r="M174" s="249"/>
      <c r="N174" s="256">
        <v>0</v>
      </c>
    </row>
    <row r="175" spans="2:14" ht="15" x14ac:dyDescent="0.4">
      <c r="B175" s="249">
        <f>VLOOKUP(C175,Companies[],3,FALSE)</f>
        <v>403739509</v>
      </c>
      <c r="C175" s="249" t="s">
        <v>1036</v>
      </c>
      <c r="D175" s="249" t="s">
        <v>412</v>
      </c>
      <c r="E175" s="249" t="s">
        <v>998</v>
      </c>
      <c r="F175" s="249" t="s">
        <v>95</v>
      </c>
      <c r="G175" s="249" t="s">
        <v>95</v>
      </c>
      <c r="H175" s="249"/>
      <c r="I175" s="249" t="s">
        <v>100</v>
      </c>
      <c r="J175" s="256">
        <v>0</v>
      </c>
      <c r="K175" s="249"/>
      <c r="L175" s="249"/>
      <c r="M175" s="249"/>
      <c r="N175" s="256">
        <v>0</v>
      </c>
    </row>
    <row r="176" spans="2:14" ht="15" x14ac:dyDescent="0.4">
      <c r="B176" s="249">
        <f>VLOOKUP(C176,Companies[],3,FALSE)</f>
        <v>403739509</v>
      </c>
      <c r="C176" s="249" t="s">
        <v>1036</v>
      </c>
      <c r="D176" s="249" t="s">
        <v>412</v>
      </c>
      <c r="E176" s="249" t="s">
        <v>978</v>
      </c>
      <c r="F176" s="249" t="s">
        <v>95</v>
      </c>
      <c r="G176" s="249" t="s">
        <v>95</v>
      </c>
      <c r="H176" s="249"/>
      <c r="I176" s="249" t="s">
        <v>100</v>
      </c>
      <c r="J176" s="256">
        <v>0</v>
      </c>
      <c r="K176" s="249"/>
      <c r="L176" s="249"/>
      <c r="M176" s="249"/>
      <c r="N176" s="256">
        <v>0</v>
      </c>
    </row>
    <row r="177" spans="2:14" ht="15" x14ac:dyDescent="0.4">
      <c r="B177" s="249">
        <f>VLOOKUP(C177,Companies[],3,FALSE)</f>
        <v>403739509</v>
      </c>
      <c r="C177" s="249" t="s">
        <v>1036</v>
      </c>
      <c r="D177" s="249" t="s">
        <v>412</v>
      </c>
      <c r="E177" s="249" t="s">
        <v>995</v>
      </c>
      <c r="F177" s="249" t="s">
        <v>95</v>
      </c>
      <c r="G177" s="249" t="s">
        <v>95</v>
      </c>
      <c r="H177" s="249"/>
      <c r="I177" s="249" t="s">
        <v>100</v>
      </c>
      <c r="J177" s="256">
        <v>0</v>
      </c>
      <c r="K177" s="249"/>
      <c r="L177" s="249"/>
      <c r="M177" s="249"/>
      <c r="N177" s="256">
        <v>0</v>
      </c>
    </row>
    <row r="178" spans="2:14" ht="15" x14ac:dyDescent="0.4">
      <c r="B178" s="249">
        <f>VLOOKUP(C178,Companies[],3,FALSE)</f>
        <v>403739509</v>
      </c>
      <c r="C178" s="249" t="s">
        <v>1036</v>
      </c>
      <c r="D178" s="249" t="s">
        <v>412</v>
      </c>
      <c r="E178" s="249" t="s">
        <v>989</v>
      </c>
      <c r="F178" s="249" t="s">
        <v>95</v>
      </c>
      <c r="G178" s="249" t="s">
        <v>95</v>
      </c>
      <c r="H178" s="249"/>
      <c r="I178" s="249" t="s">
        <v>100</v>
      </c>
      <c r="J178" s="256">
        <v>0</v>
      </c>
      <c r="K178" s="249"/>
      <c r="L178" s="249"/>
      <c r="M178" s="249"/>
      <c r="N178" s="256">
        <v>0</v>
      </c>
    </row>
    <row r="179" spans="2:14" ht="15" x14ac:dyDescent="0.4">
      <c r="B179" s="249">
        <f>VLOOKUP(C179,Companies[],3,FALSE)</f>
        <v>403739509</v>
      </c>
      <c r="C179" s="249" t="s">
        <v>1036</v>
      </c>
      <c r="D179" s="249" t="s">
        <v>414</v>
      </c>
      <c r="E179" s="249" t="s">
        <v>993</v>
      </c>
      <c r="F179" s="249" t="s">
        <v>95</v>
      </c>
      <c r="G179" s="249" t="s">
        <v>95</v>
      </c>
      <c r="H179" s="249"/>
      <c r="I179" s="249" t="s">
        <v>100</v>
      </c>
      <c r="J179" s="256">
        <v>0</v>
      </c>
      <c r="K179" s="249"/>
      <c r="L179" s="249"/>
      <c r="M179" s="249"/>
      <c r="N179" s="256">
        <v>0</v>
      </c>
    </row>
    <row r="180" spans="2:14" ht="15" x14ac:dyDescent="0.4">
      <c r="B180" s="249">
        <f>VLOOKUP(C180,Companies[],3,FALSE)</f>
        <v>403739509</v>
      </c>
      <c r="C180" s="249" t="s">
        <v>1036</v>
      </c>
      <c r="D180" s="249" t="s">
        <v>412</v>
      </c>
      <c r="E180" s="249" t="s">
        <v>986</v>
      </c>
      <c r="F180" s="249" t="s">
        <v>73</v>
      </c>
      <c r="G180" s="249" t="s">
        <v>95</v>
      </c>
      <c r="H180" s="249"/>
      <c r="I180" s="249" t="s">
        <v>100</v>
      </c>
      <c r="J180" s="256">
        <v>231530454.93000001</v>
      </c>
      <c r="K180" s="249"/>
      <c r="L180" s="249"/>
      <c r="M180" s="249"/>
      <c r="N180" s="256">
        <v>0</v>
      </c>
    </row>
    <row r="181" spans="2:14" ht="15" x14ac:dyDescent="0.4">
      <c r="B181" s="249">
        <f>VLOOKUP(C181,Companies[],3,FALSE)</f>
        <v>403739509</v>
      </c>
      <c r="C181" s="249" t="s">
        <v>1036</v>
      </c>
      <c r="D181" s="249" t="s">
        <v>412</v>
      </c>
      <c r="E181" s="249" t="s">
        <v>997</v>
      </c>
      <c r="F181" s="249" t="s">
        <v>95</v>
      </c>
      <c r="G181" s="249" t="s">
        <v>95</v>
      </c>
      <c r="H181" s="249"/>
      <c r="I181" s="249" t="s">
        <v>100</v>
      </c>
      <c r="J181" s="256">
        <v>0</v>
      </c>
      <c r="K181" s="249"/>
      <c r="L181" s="249"/>
      <c r="M181" s="249"/>
      <c r="N181" s="256">
        <v>0</v>
      </c>
    </row>
    <row r="182" spans="2:14" ht="15" x14ac:dyDescent="0.4">
      <c r="B182" s="249">
        <f>VLOOKUP(C182,Companies[],3,FALSE)</f>
        <v>403739509</v>
      </c>
      <c r="C182" s="249" t="s">
        <v>1036</v>
      </c>
      <c r="D182" s="249" t="s">
        <v>412</v>
      </c>
      <c r="E182" s="249" t="s">
        <v>991</v>
      </c>
      <c r="F182" s="249" t="s">
        <v>95</v>
      </c>
      <c r="G182" s="249" t="s">
        <v>95</v>
      </c>
      <c r="H182" s="249"/>
      <c r="I182" s="249" t="s">
        <v>100</v>
      </c>
      <c r="J182" s="256">
        <v>0</v>
      </c>
      <c r="K182" s="249"/>
      <c r="L182" s="249"/>
      <c r="M182" s="249"/>
      <c r="N182" s="256">
        <v>0</v>
      </c>
    </row>
    <row r="183" spans="2:14" ht="15" x14ac:dyDescent="0.4">
      <c r="B183" s="249">
        <f>VLOOKUP(C183,Companies[],3,FALSE)</f>
        <v>403739509</v>
      </c>
      <c r="C183" s="249" t="s">
        <v>1036</v>
      </c>
      <c r="D183" s="249" t="s">
        <v>415</v>
      </c>
      <c r="E183" s="249" t="s">
        <v>983</v>
      </c>
      <c r="F183" s="249" t="s">
        <v>95</v>
      </c>
      <c r="G183" s="249" t="s">
        <v>95</v>
      </c>
      <c r="H183" s="249"/>
      <c r="I183" s="249" t="s">
        <v>100</v>
      </c>
      <c r="J183" s="256">
        <v>0</v>
      </c>
      <c r="K183" s="249"/>
      <c r="L183" s="249"/>
      <c r="M183" s="249"/>
      <c r="N183" s="256">
        <v>0</v>
      </c>
    </row>
    <row r="184" spans="2:14" ht="15" x14ac:dyDescent="0.4">
      <c r="B184" s="249">
        <f>VLOOKUP(C184,Companies[],3,FALSE)</f>
        <v>403739509</v>
      </c>
      <c r="C184" s="249" t="s">
        <v>1036</v>
      </c>
      <c r="D184" s="249" t="s">
        <v>412</v>
      </c>
      <c r="E184" s="249" t="s">
        <v>981</v>
      </c>
      <c r="F184" s="249" t="s">
        <v>95</v>
      </c>
      <c r="G184" s="249" t="s">
        <v>95</v>
      </c>
      <c r="H184" s="249"/>
      <c r="I184" s="249" t="s">
        <v>100</v>
      </c>
      <c r="J184" s="256">
        <v>39992000</v>
      </c>
      <c r="K184" s="249"/>
      <c r="L184" s="249"/>
      <c r="M184" s="249"/>
      <c r="N184" s="256">
        <v>0</v>
      </c>
    </row>
    <row r="185" spans="2:14" ht="15" x14ac:dyDescent="0.4">
      <c r="B185" s="249">
        <f>VLOOKUP(C185,Companies[],3,FALSE)</f>
        <v>23152126</v>
      </c>
      <c r="C185" s="249" t="s">
        <v>203</v>
      </c>
      <c r="D185" s="249" t="s">
        <v>412</v>
      </c>
      <c r="E185" s="249" t="s">
        <v>986</v>
      </c>
      <c r="F185" s="249" t="s">
        <v>73</v>
      </c>
      <c r="G185" s="249" t="s">
        <v>95</v>
      </c>
      <c r="H185" s="249" t="s">
        <v>862</v>
      </c>
      <c r="I185" s="249" t="s">
        <v>100</v>
      </c>
      <c r="J185" s="256">
        <v>0</v>
      </c>
      <c r="K185" s="249"/>
      <c r="L185" s="249"/>
      <c r="M185" s="249"/>
      <c r="N185" s="256">
        <v>102764108.66999999</v>
      </c>
    </row>
    <row r="186" spans="2:14" ht="15" x14ac:dyDescent="0.4">
      <c r="B186" s="249">
        <f>VLOOKUP(C186,Companies[],3,FALSE)</f>
        <v>23152126</v>
      </c>
      <c r="C186" s="249" t="s">
        <v>203</v>
      </c>
      <c r="D186" s="249" t="s">
        <v>412</v>
      </c>
      <c r="E186" s="249" t="s">
        <v>998</v>
      </c>
      <c r="F186" s="249" t="s">
        <v>95</v>
      </c>
      <c r="G186" s="249" t="s">
        <v>95</v>
      </c>
      <c r="H186" s="249"/>
      <c r="I186" s="249" t="s">
        <v>100</v>
      </c>
      <c r="J186" s="256">
        <v>0</v>
      </c>
      <c r="K186" s="249"/>
      <c r="L186" s="249"/>
      <c r="M186" s="249"/>
      <c r="N186" s="256">
        <v>0</v>
      </c>
    </row>
    <row r="187" spans="2:14" ht="15" x14ac:dyDescent="0.4">
      <c r="B187" s="249">
        <f>VLOOKUP(C187,Companies[],3,FALSE)</f>
        <v>23152126</v>
      </c>
      <c r="C187" s="249" t="s">
        <v>203</v>
      </c>
      <c r="D187" s="249" t="s">
        <v>412</v>
      </c>
      <c r="E187" s="249" t="s">
        <v>978</v>
      </c>
      <c r="F187" s="249" t="s">
        <v>95</v>
      </c>
      <c r="G187" s="249" t="s">
        <v>95</v>
      </c>
      <c r="H187" s="249"/>
      <c r="I187" s="249" t="s">
        <v>100</v>
      </c>
      <c r="J187" s="256">
        <v>0</v>
      </c>
      <c r="K187" s="249"/>
      <c r="L187" s="249"/>
      <c r="M187" s="249"/>
      <c r="N187" s="256">
        <v>0</v>
      </c>
    </row>
    <row r="188" spans="2:14" ht="15" x14ac:dyDescent="0.4">
      <c r="B188" s="249">
        <f>VLOOKUP(C188,Companies[],3,FALSE)</f>
        <v>23152126</v>
      </c>
      <c r="C188" s="249" t="s">
        <v>203</v>
      </c>
      <c r="D188" s="249" t="s">
        <v>412</v>
      </c>
      <c r="E188" s="249" t="s">
        <v>995</v>
      </c>
      <c r="F188" s="249" t="s">
        <v>95</v>
      </c>
      <c r="G188" s="249" t="s">
        <v>95</v>
      </c>
      <c r="H188" s="249"/>
      <c r="I188" s="249" t="s">
        <v>100</v>
      </c>
      <c r="J188" s="256">
        <v>0</v>
      </c>
      <c r="K188" s="249"/>
      <c r="L188" s="249"/>
      <c r="M188" s="249"/>
      <c r="N188" s="256">
        <v>0</v>
      </c>
    </row>
    <row r="189" spans="2:14" ht="15" x14ac:dyDescent="0.4">
      <c r="B189" s="249">
        <f>VLOOKUP(C189,Companies[],3,FALSE)</f>
        <v>23152126</v>
      </c>
      <c r="C189" s="249" t="s">
        <v>203</v>
      </c>
      <c r="D189" s="249" t="s">
        <v>412</v>
      </c>
      <c r="E189" s="249" t="s">
        <v>989</v>
      </c>
      <c r="F189" s="249" t="s">
        <v>95</v>
      </c>
      <c r="G189" s="249" t="s">
        <v>95</v>
      </c>
      <c r="H189" s="249"/>
      <c r="I189" s="249" t="s">
        <v>100</v>
      </c>
      <c r="J189" s="256">
        <v>0</v>
      </c>
      <c r="K189" s="249"/>
      <c r="L189" s="249"/>
      <c r="M189" s="249"/>
      <c r="N189" s="256">
        <v>0</v>
      </c>
    </row>
    <row r="190" spans="2:14" ht="15" x14ac:dyDescent="0.4">
      <c r="B190" s="249">
        <f>VLOOKUP(C190,Companies[],3,FALSE)</f>
        <v>23152126</v>
      </c>
      <c r="C190" s="249" t="s">
        <v>203</v>
      </c>
      <c r="D190" s="249" t="s">
        <v>414</v>
      </c>
      <c r="E190" s="249" t="s">
        <v>993</v>
      </c>
      <c r="F190" s="249" t="s">
        <v>95</v>
      </c>
      <c r="G190" s="249" t="s">
        <v>95</v>
      </c>
      <c r="H190" s="249"/>
      <c r="I190" s="249" t="s">
        <v>100</v>
      </c>
      <c r="J190" s="256">
        <v>0</v>
      </c>
      <c r="K190" s="249"/>
      <c r="L190" s="249"/>
      <c r="M190" s="249"/>
      <c r="N190" s="256">
        <v>0</v>
      </c>
    </row>
    <row r="191" spans="2:14" ht="15" x14ac:dyDescent="0.4">
      <c r="B191" s="249">
        <f>VLOOKUP(C191,Companies[],3,FALSE)</f>
        <v>23152126</v>
      </c>
      <c r="C191" s="249" t="s">
        <v>203</v>
      </c>
      <c r="D191" s="249" t="s">
        <v>412</v>
      </c>
      <c r="E191" s="249" t="s">
        <v>986</v>
      </c>
      <c r="F191" s="249" t="s">
        <v>73</v>
      </c>
      <c r="G191" s="249" t="s">
        <v>95</v>
      </c>
      <c r="H191" s="249"/>
      <c r="I191" s="249" t="s">
        <v>100</v>
      </c>
      <c r="J191" s="256">
        <v>297629408.34999996</v>
      </c>
      <c r="K191" s="249"/>
      <c r="L191" s="249"/>
      <c r="M191" s="249"/>
      <c r="N191" s="256">
        <v>0</v>
      </c>
    </row>
    <row r="192" spans="2:14" ht="15" x14ac:dyDescent="0.4">
      <c r="B192" s="249">
        <f>VLOOKUP(C192,Companies[],3,FALSE)</f>
        <v>23152126</v>
      </c>
      <c r="C192" s="249" t="s">
        <v>203</v>
      </c>
      <c r="D192" s="249" t="s">
        <v>412</v>
      </c>
      <c r="E192" s="249" t="s">
        <v>997</v>
      </c>
      <c r="F192" s="249" t="s">
        <v>95</v>
      </c>
      <c r="G192" s="249" t="s">
        <v>95</v>
      </c>
      <c r="H192" s="249"/>
      <c r="I192" s="249" t="s">
        <v>100</v>
      </c>
      <c r="J192" s="256">
        <v>11284.73</v>
      </c>
      <c r="K192" s="249"/>
      <c r="L192" s="249"/>
      <c r="M192" s="249"/>
      <c r="N192" s="256">
        <v>0</v>
      </c>
    </row>
    <row r="193" spans="2:14" ht="15" x14ac:dyDescent="0.4">
      <c r="B193" s="249">
        <f>VLOOKUP(C193,Companies[],3,FALSE)</f>
        <v>23152126</v>
      </c>
      <c r="C193" s="249" t="s">
        <v>203</v>
      </c>
      <c r="D193" s="249" t="s">
        <v>412</v>
      </c>
      <c r="E193" s="249" t="s">
        <v>991</v>
      </c>
      <c r="F193" s="249" t="s">
        <v>95</v>
      </c>
      <c r="G193" s="249" t="s">
        <v>95</v>
      </c>
      <c r="H193" s="249"/>
      <c r="I193" s="249" t="s">
        <v>100</v>
      </c>
      <c r="J193" s="256">
        <v>920970.31</v>
      </c>
      <c r="K193" s="249"/>
      <c r="L193" s="249"/>
      <c r="M193" s="249"/>
      <c r="N193" s="256">
        <v>0</v>
      </c>
    </row>
    <row r="194" spans="2:14" ht="15" x14ac:dyDescent="0.4">
      <c r="B194" s="249">
        <f>VLOOKUP(C194,Companies[],3,FALSE)</f>
        <v>23152126</v>
      </c>
      <c r="C194" s="249" t="s">
        <v>203</v>
      </c>
      <c r="D194" s="249" t="s">
        <v>415</v>
      </c>
      <c r="E194" s="249" t="s">
        <v>983</v>
      </c>
      <c r="F194" s="249" t="s">
        <v>95</v>
      </c>
      <c r="G194" s="249" t="s">
        <v>95</v>
      </c>
      <c r="H194" s="249"/>
      <c r="I194" s="249" t="s">
        <v>100</v>
      </c>
      <c r="J194" s="256">
        <v>0</v>
      </c>
      <c r="K194" s="249"/>
      <c r="L194" s="249"/>
      <c r="M194" s="249"/>
      <c r="N194" s="256">
        <v>0</v>
      </c>
    </row>
    <row r="195" spans="2:14" ht="15" x14ac:dyDescent="0.4">
      <c r="B195" s="249">
        <f>VLOOKUP(C195,Companies[],3,FALSE)</f>
        <v>23152126</v>
      </c>
      <c r="C195" s="249" t="s">
        <v>203</v>
      </c>
      <c r="D195" s="249" t="s">
        <v>412</v>
      </c>
      <c r="E195" s="249" t="s">
        <v>981</v>
      </c>
      <c r="F195" s="249" t="s">
        <v>95</v>
      </c>
      <c r="G195" s="249" t="s">
        <v>95</v>
      </c>
      <c r="H195" s="249"/>
      <c r="I195" s="249" t="s">
        <v>100</v>
      </c>
      <c r="J195" s="256">
        <v>4173676.41</v>
      </c>
      <c r="K195" s="249"/>
      <c r="L195" s="249"/>
      <c r="M195" s="249"/>
      <c r="N195" s="256">
        <v>0</v>
      </c>
    </row>
    <row r="196" spans="2:14" ht="15" x14ac:dyDescent="0.4">
      <c r="B196" s="249">
        <f>VLOOKUP(C196,Companies[],3,FALSE)</f>
        <v>23703371</v>
      </c>
      <c r="C196" s="249" t="s">
        <v>455</v>
      </c>
      <c r="D196" s="249" t="s">
        <v>412</v>
      </c>
      <c r="E196" s="249" t="s">
        <v>986</v>
      </c>
      <c r="F196" s="249" t="s">
        <v>73</v>
      </c>
      <c r="G196" s="249" t="s">
        <v>95</v>
      </c>
      <c r="H196" s="249" t="s">
        <v>849</v>
      </c>
      <c r="I196" s="249" t="s">
        <v>100</v>
      </c>
      <c r="J196" s="256">
        <v>0</v>
      </c>
      <c r="K196" s="249"/>
      <c r="L196" s="249"/>
      <c r="M196" s="249"/>
      <c r="N196" s="256">
        <v>114707424.50999998</v>
      </c>
    </row>
    <row r="197" spans="2:14" ht="15" x14ac:dyDescent="0.4">
      <c r="B197" s="249">
        <f>VLOOKUP(C197,Companies[],3,FALSE)</f>
        <v>23703371</v>
      </c>
      <c r="C197" s="249" t="s">
        <v>455</v>
      </c>
      <c r="D197" s="249" t="s">
        <v>412</v>
      </c>
      <c r="E197" s="249" t="s">
        <v>998</v>
      </c>
      <c r="F197" s="249" t="s">
        <v>95</v>
      </c>
      <c r="G197" s="249" t="s">
        <v>95</v>
      </c>
      <c r="H197" s="249"/>
      <c r="I197" s="249" t="s">
        <v>100</v>
      </c>
      <c r="J197" s="256">
        <v>0</v>
      </c>
      <c r="K197" s="249"/>
      <c r="L197" s="249"/>
      <c r="M197" s="249"/>
      <c r="N197" s="256">
        <v>0</v>
      </c>
    </row>
    <row r="198" spans="2:14" ht="15" x14ac:dyDescent="0.4">
      <c r="B198" s="249">
        <f>VLOOKUP(C198,Companies[],3,FALSE)</f>
        <v>23703371</v>
      </c>
      <c r="C198" s="249" t="s">
        <v>455</v>
      </c>
      <c r="D198" s="249" t="s">
        <v>412</v>
      </c>
      <c r="E198" s="249" t="s">
        <v>978</v>
      </c>
      <c r="F198" s="249" t="s">
        <v>95</v>
      </c>
      <c r="G198" s="249" t="s">
        <v>95</v>
      </c>
      <c r="H198" s="249"/>
      <c r="I198" s="249" t="s">
        <v>100</v>
      </c>
      <c r="J198" s="256">
        <v>20013960.859999999</v>
      </c>
      <c r="K198" s="249"/>
      <c r="L198" s="249"/>
      <c r="M198" s="249"/>
      <c r="N198" s="256">
        <v>0</v>
      </c>
    </row>
    <row r="199" spans="2:14" ht="15" x14ac:dyDescent="0.4">
      <c r="B199" s="249">
        <f>VLOOKUP(C199,Companies[],3,FALSE)</f>
        <v>23703371</v>
      </c>
      <c r="C199" s="249" t="s">
        <v>455</v>
      </c>
      <c r="D199" s="249" t="s">
        <v>412</v>
      </c>
      <c r="E199" s="249" t="s">
        <v>995</v>
      </c>
      <c r="F199" s="249" t="s">
        <v>95</v>
      </c>
      <c r="G199" s="249" t="s">
        <v>95</v>
      </c>
      <c r="H199" s="249"/>
      <c r="I199" s="249" t="s">
        <v>100</v>
      </c>
      <c r="J199" s="256">
        <v>0</v>
      </c>
      <c r="K199" s="249"/>
      <c r="L199" s="249"/>
      <c r="M199" s="249"/>
      <c r="N199" s="256">
        <v>0</v>
      </c>
    </row>
    <row r="200" spans="2:14" ht="15" x14ac:dyDescent="0.4">
      <c r="B200" s="249">
        <f>VLOOKUP(C200,Companies[],3,FALSE)</f>
        <v>23703371</v>
      </c>
      <c r="C200" s="249" t="s">
        <v>455</v>
      </c>
      <c r="D200" s="249" t="s">
        <v>412</v>
      </c>
      <c r="E200" s="249" t="s">
        <v>989</v>
      </c>
      <c r="F200" s="249" t="s">
        <v>95</v>
      </c>
      <c r="G200" s="249" t="s">
        <v>95</v>
      </c>
      <c r="H200" s="249"/>
      <c r="I200" s="249" t="s">
        <v>100</v>
      </c>
      <c r="J200" s="256">
        <v>35.1</v>
      </c>
      <c r="K200" s="249"/>
      <c r="L200" s="249"/>
      <c r="M200" s="249"/>
      <c r="N200" s="256">
        <v>0</v>
      </c>
    </row>
    <row r="201" spans="2:14" ht="15" x14ac:dyDescent="0.4">
      <c r="B201" s="249">
        <f>VLOOKUP(C201,Companies[],3,FALSE)</f>
        <v>23703371</v>
      </c>
      <c r="C201" s="249" t="s">
        <v>455</v>
      </c>
      <c r="D201" s="249" t="s">
        <v>414</v>
      </c>
      <c r="E201" s="249" t="s">
        <v>993</v>
      </c>
      <c r="F201" s="249" t="s">
        <v>95</v>
      </c>
      <c r="G201" s="249" t="s">
        <v>95</v>
      </c>
      <c r="H201" s="249"/>
      <c r="I201" s="249" t="s">
        <v>100</v>
      </c>
      <c r="J201" s="256">
        <v>0</v>
      </c>
      <c r="K201" s="249"/>
      <c r="L201" s="249"/>
      <c r="M201" s="249"/>
      <c r="N201" s="256">
        <v>0</v>
      </c>
    </row>
    <row r="202" spans="2:14" ht="15" x14ac:dyDescent="0.4">
      <c r="B202" s="249">
        <f>VLOOKUP(C202,Companies[],3,FALSE)</f>
        <v>23703371</v>
      </c>
      <c r="C202" s="249" t="s">
        <v>455</v>
      </c>
      <c r="D202" s="249" t="s">
        <v>412</v>
      </c>
      <c r="E202" s="249" t="s">
        <v>986</v>
      </c>
      <c r="F202" s="249" t="s">
        <v>73</v>
      </c>
      <c r="G202" s="249" t="s">
        <v>95</v>
      </c>
      <c r="H202" s="249"/>
      <c r="I202" s="249" t="s">
        <v>100</v>
      </c>
      <c r="J202" s="256">
        <v>115060764.95999999</v>
      </c>
      <c r="K202" s="249"/>
      <c r="L202" s="249"/>
      <c r="M202" s="249"/>
      <c r="N202" s="256">
        <v>0</v>
      </c>
    </row>
    <row r="203" spans="2:14" ht="15" x14ac:dyDescent="0.4">
      <c r="B203" s="249">
        <f>VLOOKUP(C203,Companies[],3,FALSE)</f>
        <v>23703371</v>
      </c>
      <c r="C203" s="249" t="s">
        <v>455</v>
      </c>
      <c r="D203" s="249" t="s">
        <v>412</v>
      </c>
      <c r="E203" s="249" t="s">
        <v>997</v>
      </c>
      <c r="F203" s="249" t="s">
        <v>95</v>
      </c>
      <c r="G203" s="249" t="s">
        <v>95</v>
      </c>
      <c r="H203" s="249"/>
      <c r="I203" s="249" t="s">
        <v>100</v>
      </c>
      <c r="J203" s="256">
        <v>113379.59999999999</v>
      </c>
      <c r="K203" s="249"/>
      <c r="L203" s="249"/>
      <c r="M203" s="249"/>
      <c r="N203" s="256">
        <v>0</v>
      </c>
    </row>
    <row r="204" spans="2:14" ht="15" x14ac:dyDescent="0.4">
      <c r="B204" s="249">
        <f>VLOOKUP(C204,Companies[],3,FALSE)</f>
        <v>23703371</v>
      </c>
      <c r="C204" s="249" t="s">
        <v>455</v>
      </c>
      <c r="D204" s="249" t="s">
        <v>412</v>
      </c>
      <c r="E204" s="249" t="s">
        <v>991</v>
      </c>
      <c r="F204" s="249" t="s">
        <v>95</v>
      </c>
      <c r="G204" s="249" t="s">
        <v>95</v>
      </c>
      <c r="H204" s="249"/>
      <c r="I204" s="249" t="s">
        <v>100</v>
      </c>
      <c r="J204" s="256">
        <v>908647.16999999993</v>
      </c>
      <c r="K204" s="249"/>
      <c r="L204" s="249"/>
      <c r="M204" s="249"/>
      <c r="N204" s="256">
        <v>0</v>
      </c>
    </row>
    <row r="205" spans="2:14" ht="15" x14ac:dyDescent="0.4">
      <c r="B205" s="249">
        <f>VLOOKUP(C205,Companies[],3,FALSE)</f>
        <v>23703371</v>
      </c>
      <c r="C205" s="249" t="s">
        <v>455</v>
      </c>
      <c r="D205" s="249" t="s">
        <v>415</v>
      </c>
      <c r="E205" s="249" t="s">
        <v>983</v>
      </c>
      <c r="F205" s="249" t="s">
        <v>95</v>
      </c>
      <c r="G205" s="249" t="s">
        <v>95</v>
      </c>
      <c r="H205" s="249"/>
      <c r="I205" s="249" t="s">
        <v>100</v>
      </c>
      <c r="J205" s="256">
        <v>0</v>
      </c>
      <c r="K205" s="249"/>
      <c r="L205" s="249"/>
      <c r="M205" s="249"/>
      <c r="N205" s="256">
        <v>0</v>
      </c>
    </row>
    <row r="206" spans="2:14" ht="15" x14ac:dyDescent="0.4">
      <c r="B206" s="249">
        <f>VLOOKUP(C206,Companies[],3,FALSE)</f>
        <v>23703371</v>
      </c>
      <c r="C206" s="249" t="s">
        <v>455</v>
      </c>
      <c r="D206" s="249" t="s">
        <v>412</v>
      </c>
      <c r="E206" s="249" t="s">
        <v>981</v>
      </c>
      <c r="F206" s="249" t="s">
        <v>95</v>
      </c>
      <c r="G206" s="249" t="s">
        <v>95</v>
      </c>
      <c r="H206" s="249"/>
      <c r="I206" s="249" t="s">
        <v>100</v>
      </c>
      <c r="J206" s="256">
        <v>59840910.310000002</v>
      </c>
      <c r="K206" s="249"/>
      <c r="L206" s="249"/>
      <c r="M206" s="249"/>
      <c r="N206" s="256">
        <v>0</v>
      </c>
    </row>
    <row r="207" spans="2:14" ht="15" x14ac:dyDescent="0.4">
      <c r="B207" s="249">
        <f>VLOOKUP(C207,Companies[],3,FALSE)</f>
        <v>191307</v>
      </c>
      <c r="C207" s="249" t="s">
        <v>1037</v>
      </c>
      <c r="D207" s="249" t="s">
        <v>412</v>
      </c>
      <c r="E207" s="249" t="s">
        <v>986</v>
      </c>
      <c r="F207" s="249" t="s">
        <v>73</v>
      </c>
      <c r="G207" s="249" t="s">
        <v>95</v>
      </c>
      <c r="H207" s="249" t="s">
        <v>890</v>
      </c>
      <c r="I207" s="249" t="s">
        <v>100</v>
      </c>
      <c r="J207" s="256">
        <v>0</v>
      </c>
      <c r="K207" s="249"/>
      <c r="L207" s="249"/>
      <c r="M207" s="249"/>
      <c r="N207" s="256">
        <v>10835507.199999999</v>
      </c>
    </row>
    <row r="208" spans="2:14" ht="15" x14ac:dyDescent="0.4">
      <c r="B208" s="249">
        <f>VLOOKUP(C208,Companies[],3,FALSE)</f>
        <v>191307</v>
      </c>
      <c r="C208" s="249" t="s">
        <v>1037</v>
      </c>
      <c r="D208" s="249" t="s">
        <v>412</v>
      </c>
      <c r="E208" s="249" t="s">
        <v>986</v>
      </c>
      <c r="F208" s="249" t="s">
        <v>73</v>
      </c>
      <c r="G208" s="249" t="s">
        <v>95</v>
      </c>
      <c r="H208" s="249" t="s">
        <v>892</v>
      </c>
      <c r="I208" s="249" t="s">
        <v>100</v>
      </c>
      <c r="J208" s="256">
        <v>0</v>
      </c>
      <c r="K208" s="249"/>
      <c r="L208" s="249"/>
      <c r="M208" s="249"/>
      <c r="N208" s="256">
        <v>23114812.560000002</v>
      </c>
    </row>
    <row r="209" spans="2:14" ht="15" x14ac:dyDescent="0.4">
      <c r="B209" s="249">
        <f>VLOOKUP(C209,Companies[],3,FALSE)</f>
        <v>191307</v>
      </c>
      <c r="C209" s="249" t="s">
        <v>1037</v>
      </c>
      <c r="D209" s="249" t="s">
        <v>412</v>
      </c>
      <c r="E209" s="249" t="s">
        <v>986</v>
      </c>
      <c r="F209" s="249" t="s">
        <v>73</v>
      </c>
      <c r="G209" s="249" t="s">
        <v>95</v>
      </c>
      <c r="H209" s="249" t="s">
        <v>891</v>
      </c>
      <c r="I209" s="249" t="s">
        <v>100</v>
      </c>
      <c r="J209" s="256">
        <v>0</v>
      </c>
      <c r="K209" s="249"/>
      <c r="L209" s="249"/>
      <c r="M209" s="249"/>
      <c r="N209" s="256">
        <v>14347132.800000001</v>
      </c>
    </row>
    <row r="210" spans="2:14" ht="15" x14ac:dyDescent="0.4">
      <c r="B210" s="249">
        <f>VLOOKUP(C210,Companies[],3,FALSE)</f>
        <v>191307</v>
      </c>
      <c r="C210" s="249" t="s">
        <v>1037</v>
      </c>
      <c r="D210" s="249" t="s">
        <v>412</v>
      </c>
      <c r="E210" s="249" t="s">
        <v>986</v>
      </c>
      <c r="F210" s="249" t="s">
        <v>73</v>
      </c>
      <c r="G210" s="249" t="s">
        <v>95</v>
      </c>
      <c r="H210" s="249" t="s">
        <v>893</v>
      </c>
      <c r="I210" s="249" t="s">
        <v>100</v>
      </c>
      <c r="J210" s="256">
        <v>0</v>
      </c>
      <c r="K210" s="249"/>
      <c r="L210" s="249"/>
      <c r="M210" s="249"/>
      <c r="N210" s="256">
        <v>21332052</v>
      </c>
    </row>
    <row r="211" spans="2:14" ht="15" x14ac:dyDescent="0.4">
      <c r="B211" s="249">
        <f>VLOOKUP(C211,Companies[],3,FALSE)</f>
        <v>191307</v>
      </c>
      <c r="C211" s="249" t="s">
        <v>1037</v>
      </c>
      <c r="D211" s="249" t="s">
        <v>412</v>
      </c>
      <c r="E211" s="249" t="s">
        <v>986</v>
      </c>
      <c r="F211" s="249" t="s">
        <v>73</v>
      </c>
      <c r="G211" s="262" t="s">
        <v>95</v>
      </c>
      <c r="H211" s="249" t="s">
        <v>894</v>
      </c>
      <c r="I211" s="249" t="s">
        <v>100</v>
      </c>
      <c r="J211" s="256">
        <v>0</v>
      </c>
      <c r="K211" s="249"/>
      <c r="L211" s="249"/>
      <c r="M211" s="249"/>
      <c r="N211" s="256">
        <v>4203.96</v>
      </c>
    </row>
    <row r="212" spans="2:14" ht="15" x14ac:dyDescent="0.4">
      <c r="B212" s="249">
        <f>VLOOKUP(C212,Companies[],3,FALSE)</f>
        <v>30694895</v>
      </c>
      <c r="C212" s="249" t="s">
        <v>1038</v>
      </c>
      <c r="D212" s="249" t="s">
        <v>412</v>
      </c>
      <c r="E212" s="249" t="s">
        <v>986</v>
      </c>
      <c r="F212" s="249" t="s">
        <v>73</v>
      </c>
      <c r="G212" s="249" t="s">
        <v>95</v>
      </c>
      <c r="H212" s="249" t="s">
        <v>852</v>
      </c>
      <c r="I212" s="249" t="s">
        <v>100</v>
      </c>
      <c r="J212" s="256">
        <v>0</v>
      </c>
      <c r="K212" s="249"/>
      <c r="L212" s="249"/>
      <c r="M212" s="249"/>
      <c r="N212" s="256">
        <v>0</v>
      </c>
    </row>
    <row r="213" spans="2:14" ht="15" x14ac:dyDescent="0.4">
      <c r="B213" s="249">
        <f>VLOOKUP(C213,Companies[],3,FALSE)</f>
        <v>30694895</v>
      </c>
      <c r="C213" s="249" t="s">
        <v>1038</v>
      </c>
      <c r="D213" s="249" t="s">
        <v>412</v>
      </c>
      <c r="E213" s="249" t="s">
        <v>986</v>
      </c>
      <c r="F213" s="249" t="s">
        <v>73</v>
      </c>
      <c r="G213" s="249" t="s">
        <v>95</v>
      </c>
      <c r="H213" s="249" t="s">
        <v>850</v>
      </c>
      <c r="I213" s="249" t="s">
        <v>100</v>
      </c>
      <c r="J213" s="256">
        <v>0</v>
      </c>
      <c r="K213" s="249"/>
      <c r="L213" s="249"/>
      <c r="M213" s="249"/>
      <c r="N213" s="256">
        <v>218223232.54000002</v>
      </c>
    </row>
    <row r="214" spans="2:14" ht="15" x14ac:dyDescent="0.4">
      <c r="B214" s="249">
        <f>VLOOKUP(C214,Companies[],3,FALSE)</f>
        <v>30694895</v>
      </c>
      <c r="C214" s="249" t="s">
        <v>1038</v>
      </c>
      <c r="D214" s="249" t="s">
        <v>412</v>
      </c>
      <c r="E214" s="249" t="s">
        <v>986</v>
      </c>
      <c r="F214" s="249" t="s">
        <v>73</v>
      </c>
      <c r="G214" s="249" t="s">
        <v>95</v>
      </c>
      <c r="H214" s="249" t="s">
        <v>851</v>
      </c>
      <c r="I214" s="249" t="s">
        <v>100</v>
      </c>
      <c r="J214" s="256">
        <v>0</v>
      </c>
      <c r="K214" s="249"/>
      <c r="L214" s="249"/>
      <c r="M214" s="249"/>
      <c r="N214" s="256">
        <v>123059160.28</v>
      </c>
    </row>
    <row r="215" spans="2:14" ht="15" x14ac:dyDescent="0.4">
      <c r="B215" s="249">
        <f>VLOOKUP(C215,Companies[],3,FALSE)</f>
        <v>30694895</v>
      </c>
      <c r="C215" s="249" t="s">
        <v>1038</v>
      </c>
      <c r="D215" s="249" t="s">
        <v>412</v>
      </c>
      <c r="E215" s="249" t="s">
        <v>986</v>
      </c>
      <c r="F215" s="249" t="s">
        <v>73</v>
      </c>
      <c r="G215" s="249" t="s">
        <v>95</v>
      </c>
      <c r="H215" s="249" t="s">
        <v>853</v>
      </c>
      <c r="I215" s="249" t="s">
        <v>100</v>
      </c>
      <c r="J215" s="256">
        <v>0</v>
      </c>
      <c r="K215" s="249"/>
      <c r="L215" s="249"/>
      <c r="M215" s="249"/>
      <c r="N215" s="256">
        <v>0</v>
      </c>
    </row>
    <row r="216" spans="2:14" ht="15" x14ac:dyDescent="0.4">
      <c r="B216" s="249">
        <f>VLOOKUP(C216,Companies[],3,FALSE)</f>
        <v>30694895</v>
      </c>
      <c r="C216" s="249" t="s">
        <v>1038</v>
      </c>
      <c r="D216" s="249" t="s">
        <v>412</v>
      </c>
      <c r="E216" s="249" t="s">
        <v>998</v>
      </c>
      <c r="F216" s="249" t="s">
        <v>95</v>
      </c>
      <c r="G216" s="249" t="s">
        <v>95</v>
      </c>
      <c r="H216" s="249"/>
      <c r="I216" s="249" t="s">
        <v>100</v>
      </c>
      <c r="J216" s="256">
        <v>0</v>
      </c>
      <c r="K216" s="249"/>
      <c r="L216" s="249"/>
      <c r="M216" s="249"/>
      <c r="N216" s="256">
        <v>0</v>
      </c>
    </row>
    <row r="217" spans="2:14" ht="15" x14ac:dyDescent="0.4">
      <c r="B217" s="249">
        <f>VLOOKUP(C217,Companies[],3,FALSE)</f>
        <v>30694895</v>
      </c>
      <c r="C217" s="249" t="s">
        <v>1038</v>
      </c>
      <c r="D217" s="249" t="s">
        <v>412</v>
      </c>
      <c r="E217" s="249" t="s">
        <v>978</v>
      </c>
      <c r="F217" s="249" t="s">
        <v>95</v>
      </c>
      <c r="G217" s="249" t="s">
        <v>95</v>
      </c>
      <c r="H217" s="249"/>
      <c r="I217" s="249" t="s">
        <v>100</v>
      </c>
      <c r="J217" s="256">
        <v>130079421.20999999</v>
      </c>
      <c r="K217" s="249"/>
      <c r="L217" s="249"/>
      <c r="M217" s="249"/>
      <c r="N217" s="256">
        <v>0</v>
      </c>
    </row>
    <row r="218" spans="2:14" ht="15" x14ac:dyDescent="0.4">
      <c r="B218" s="249">
        <f>VLOOKUP(C218,Companies[],3,FALSE)</f>
        <v>30694895</v>
      </c>
      <c r="C218" s="249" t="s">
        <v>1038</v>
      </c>
      <c r="D218" s="249" t="s">
        <v>412</v>
      </c>
      <c r="E218" s="249" t="s">
        <v>995</v>
      </c>
      <c r="F218" s="249" t="s">
        <v>95</v>
      </c>
      <c r="G218" s="249" t="s">
        <v>95</v>
      </c>
      <c r="H218" s="249"/>
      <c r="I218" s="249" t="s">
        <v>100</v>
      </c>
      <c r="J218" s="256">
        <v>0</v>
      </c>
      <c r="K218" s="249"/>
      <c r="L218" s="249"/>
      <c r="M218" s="249"/>
      <c r="N218" s="256">
        <v>0</v>
      </c>
    </row>
    <row r="219" spans="2:14" ht="15" x14ac:dyDescent="0.4">
      <c r="B219" s="249">
        <f>VLOOKUP(C219,Companies[],3,FALSE)</f>
        <v>30694895</v>
      </c>
      <c r="C219" s="249" t="s">
        <v>1038</v>
      </c>
      <c r="D219" s="249" t="s">
        <v>412</v>
      </c>
      <c r="E219" s="249" t="s">
        <v>989</v>
      </c>
      <c r="F219" s="249" t="s">
        <v>95</v>
      </c>
      <c r="G219" s="249" t="s">
        <v>95</v>
      </c>
      <c r="H219" s="249"/>
      <c r="I219" s="249" t="s">
        <v>100</v>
      </c>
      <c r="J219" s="256">
        <v>52680.49</v>
      </c>
      <c r="K219" s="249"/>
      <c r="L219" s="249"/>
      <c r="M219" s="249"/>
      <c r="N219" s="256">
        <v>0</v>
      </c>
    </row>
    <row r="220" spans="2:14" ht="15" x14ac:dyDescent="0.4">
      <c r="B220" s="249">
        <f>VLOOKUP(C220,Companies[],3,FALSE)</f>
        <v>30694895</v>
      </c>
      <c r="C220" s="249" t="s">
        <v>1038</v>
      </c>
      <c r="D220" s="249" t="s">
        <v>414</v>
      </c>
      <c r="E220" s="249" t="s">
        <v>993</v>
      </c>
      <c r="F220" s="249" t="s">
        <v>95</v>
      </c>
      <c r="G220" s="249" t="s">
        <v>95</v>
      </c>
      <c r="H220" s="249"/>
      <c r="I220" s="249" t="s">
        <v>100</v>
      </c>
      <c r="J220" s="256">
        <v>0</v>
      </c>
      <c r="K220" s="249"/>
      <c r="L220" s="249"/>
      <c r="M220" s="249"/>
      <c r="N220" s="256">
        <v>0</v>
      </c>
    </row>
    <row r="221" spans="2:14" ht="15" x14ac:dyDescent="0.4">
      <c r="B221" s="249">
        <f>VLOOKUP(C221,Companies[],3,FALSE)</f>
        <v>30694895</v>
      </c>
      <c r="C221" s="249" t="s">
        <v>1038</v>
      </c>
      <c r="D221" s="249" t="s">
        <v>412</v>
      </c>
      <c r="E221" s="249" t="s">
        <v>986</v>
      </c>
      <c r="F221" s="249" t="s">
        <v>73</v>
      </c>
      <c r="G221" s="249" t="s">
        <v>95</v>
      </c>
      <c r="H221" s="249"/>
      <c r="I221" s="249" t="s">
        <v>100</v>
      </c>
      <c r="J221" s="256">
        <v>334906748.73000002</v>
      </c>
      <c r="K221" s="249"/>
      <c r="L221" s="249"/>
      <c r="M221" s="249"/>
      <c r="N221" s="256">
        <v>0</v>
      </c>
    </row>
    <row r="222" spans="2:14" ht="15" x14ac:dyDescent="0.4">
      <c r="B222" s="249">
        <f>VLOOKUP(C222,Companies[],3,FALSE)</f>
        <v>30694895</v>
      </c>
      <c r="C222" s="249" t="s">
        <v>1038</v>
      </c>
      <c r="D222" s="249" t="s">
        <v>412</v>
      </c>
      <c r="E222" s="249" t="s">
        <v>997</v>
      </c>
      <c r="F222" s="249" t="s">
        <v>95</v>
      </c>
      <c r="G222" s="249" t="s">
        <v>95</v>
      </c>
      <c r="H222" s="249"/>
      <c r="I222" s="249" t="s">
        <v>100</v>
      </c>
      <c r="J222" s="256">
        <v>730860.72</v>
      </c>
      <c r="K222" s="249"/>
      <c r="L222" s="249"/>
      <c r="M222" s="249"/>
      <c r="N222" s="256">
        <v>0</v>
      </c>
    </row>
    <row r="223" spans="2:14" ht="15" x14ac:dyDescent="0.4">
      <c r="B223" s="249">
        <f>VLOOKUP(C223,Companies[],3,FALSE)</f>
        <v>30694895</v>
      </c>
      <c r="C223" s="249" t="s">
        <v>1038</v>
      </c>
      <c r="D223" s="249" t="s">
        <v>412</v>
      </c>
      <c r="E223" s="249" t="s">
        <v>991</v>
      </c>
      <c r="F223" s="249" t="s">
        <v>95</v>
      </c>
      <c r="G223" s="249" t="s">
        <v>95</v>
      </c>
      <c r="H223" s="249"/>
      <c r="I223" s="249" t="s">
        <v>100</v>
      </c>
      <c r="J223" s="256">
        <v>9775575.0499999989</v>
      </c>
      <c r="K223" s="249"/>
      <c r="L223" s="249"/>
      <c r="M223" s="249"/>
      <c r="N223" s="256">
        <v>0</v>
      </c>
    </row>
    <row r="224" spans="2:14" ht="15" x14ac:dyDescent="0.4">
      <c r="B224" s="249">
        <f>VLOOKUP(C224,Companies[],3,FALSE)</f>
        <v>30694895</v>
      </c>
      <c r="C224" s="249" t="s">
        <v>1038</v>
      </c>
      <c r="D224" s="249" t="s">
        <v>415</v>
      </c>
      <c r="E224" s="249" t="s">
        <v>983</v>
      </c>
      <c r="F224" s="249" t="s">
        <v>95</v>
      </c>
      <c r="G224" s="249" t="s">
        <v>95</v>
      </c>
      <c r="H224" s="249"/>
      <c r="I224" s="249" t="s">
        <v>100</v>
      </c>
      <c r="J224" s="256">
        <v>232706.1</v>
      </c>
      <c r="K224" s="249"/>
      <c r="L224" s="249"/>
      <c r="M224" s="249"/>
      <c r="N224" s="256">
        <v>0</v>
      </c>
    </row>
    <row r="225" spans="2:14" ht="15" x14ac:dyDescent="0.4">
      <c r="B225" s="249">
        <f>VLOOKUP(C225,Companies[],3,FALSE)</f>
        <v>30694895</v>
      </c>
      <c r="C225" s="249" t="s">
        <v>1038</v>
      </c>
      <c r="D225" s="249" t="s">
        <v>412</v>
      </c>
      <c r="E225" s="249" t="s">
        <v>981</v>
      </c>
      <c r="F225" s="249" t="s">
        <v>95</v>
      </c>
      <c r="G225" s="249" t="s">
        <v>95</v>
      </c>
      <c r="H225" s="249"/>
      <c r="I225" s="249" t="s">
        <v>100</v>
      </c>
      <c r="J225" s="256">
        <v>209313569.97</v>
      </c>
      <c r="K225" s="249"/>
      <c r="L225" s="249"/>
      <c r="M225" s="249"/>
      <c r="N225" s="256">
        <v>0</v>
      </c>
    </row>
    <row r="226" spans="2:14" ht="15" x14ac:dyDescent="0.4">
      <c r="B226" s="249">
        <f>VLOOKUP(C226,Companies[],3,FALSE)</f>
        <v>32323256</v>
      </c>
      <c r="C226" s="249" t="s">
        <v>207</v>
      </c>
      <c r="D226" s="249" t="s">
        <v>412</v>
      </c>
      <c r="E226" s="249" t="s">
        <v>986</v>
      </c>
      <c r="F226" s="249" t="s">
        <v>73</v>
      </c>
      <c r="G226" s="249" t="s">
        <v>95</v>
      </c>
      <c r="H226" s="249" t="s">
        <v>931</v>
      </c>
      <c r="I226" s="249" t="s">
        <v>100</v>
      </c>
      <c r="J226" s="256">
        <v>0</v>
      </c>
      <c r="K226" s="249"/>
      <c r="L226" s="249"/>
      <c r="M226" s="249"/>
      <c r="N226" s="256">
        <v>1425229.84</v>
      </c>
    </row>
    <row r="227" spans="2:14" ht="15" x14ac:dyDescent="0.4">
      <c r="B227" s="249">
        <f>VLOOKUP(C227,Companies[],3,FALSE)</f>
        <v>32323256</v>
      </c>
      <c r="C227" s="249" t="s">
        <v>207</v>
      </c>
      <c r="D227" s="249" t="s">
        <v>412</v>
      </c>
      <c r="E227" s="249" t="s">
        <v>986</v>
      </c>
      <c r="F227" s="249" t="s">
        <v>73</v>
      </c>
      <c r="G227" s="249" t="s">
        <v>95</v>
      </c>
      <c r="H227" s="249" t="s">
        <v>928</v>
      </c>
      <c r="I227" s="249" t="s">
        <v>100</v>
      </c>
      <c r="J227" s="256">
        <v>0</v>
      </c>
      <c r="K227" s="249"/>
      <c r="L227" s="249"/>
      <c r="M227" s="249"/>
      <c r="N227" s="256">
        <v>2442115.7400000002</v>
      </c>
    </row>
    <row r="228" spans="2:14" ht="15" x14ac:dyDescent="0.4">
      <c r="B228" s="249">
        <f>VLOOKUP(C228,Companies[],3,FALSE)</f>
        <v>32323256</v>
      </c>
      <c r="C228" s="249" t="s">
        <v>207</v>
      </c>
      <c r="D228" s="249" t="s">
        <v>412</v>
      </c>
      <c r="E228" s="249" t="s">
        <v>986</v>
      </c>
      <c r="F228" s="249" t="s">
        <v>73</v>
      </c>
      <c r="G228" s="249" t="s">
        <v>95</v>
      </c>
      <c r="H228" s="249" t="s">
        <v>930</v>
      </c>
      <c r="I228" s="249" t="s">
        <v>100</v>
      </c>
      <c r="J228" s="256">
        <v>0</v>
      </c>
      <c r="K228" s="249"/>
      <c r="L228" s="249"/>
      <c r="M228" s="249"/>
      <c r="N228" s="256">
        <v>910449.64</v>
      </c>
    </row>
    <row r="229" spans="2:14" ht="15" x14ac:dyDescent="0.4">
      <c r="B229" s="249">
        <f>VLOOKUP(C229,Companies[],3,FALSE)</f>
        <v>32323256</v>
      </c>
      <c r="C229" s="249" t="s">
        <v>207</v>
      </c>
      <c r="D229" s="249" t="s">
        <v>412</v>
      </c>
      <c r="E229" s="249" t="s">
        <v>986</v>
      </c>
      <c r="F229" s="249" t="s">
        <v>73</v>
      </c>
      <c r="G229" s="249" t="s">
        <v>95</v>
      </c>
      <c r="H229" s="249" t="s">
        <v>932</v>
      </c>
      <c r="I229" s="249" t="s">
        <v>100</v>
      </c>
      <c r="J229" s="256">
        <v>0</v>
      </c>
      <c r="K229" s="249"/>
      <c r="L229" s="249"/>
      <c r="M229" s="249"/>
      <c r="N229" s="256">
        <v>1603296.4400000002</v>
      </c>
    </row>
    <row r="230" spans="2:14" ht="15" x14ac:dyDescent="0.4">
      <c r="B230" s="249">
        <f>VLOOKUP(C230,Companies[],3,FALSE)</f>
        <v>32323256</v>
      </c>
      <c r="C230" s="249" t="s">
        <v>207</v>
      </c>
      <c r="D230" s="249" t="s">
        <v>412</v>
      </c>
      <c r="E230" s="249" t="s">
        <v>986</v>
      </c>
      <c r="F230" s="249" t="s">
        <v>73</v>
      </c>
      <c r="G230" s="249" t="s">
        <v>95</v>
      </c>
      <c r="H230" s="249" t="s">
        <v>933</v>
      </c>
      <c r="I230" s="249" t="s">
        <v>100</v>
      </c>
      <c r="J230" s="256">
        <v>0</v>
      </c>
      <c r="K230" s="249"/>
      <c r="L230" s="249"/>
      <c r="M230" s="249"/>
      <c r="N230" s="256">
        <v>2791621.18</v>
      </c>
    </row>
    <row r="231" spans="2:14" ht="15" x14ac:dyDescent="0.4">
      <c r="B231" s="249">
        <f>VLOOKUP(C231,Companies[],3,FALSE)</f>
        <v>32323256</v>
      </c>
      <c r="C231" s="249" t="s">
        <v>207</v>
      </c>
      <c r="D231" s="249" t="s">
        <v>412</v>
      </c>
      <c r="E231" s="249" t="s">
        <v>986</v>
      </c>
      <c r="F231" s="249" t="s">
        <v>73</v>
      </c>
      <c r="G231" s="249" t="s">
        <v>95</v>
      </c>
      <c r="H231" s="249" t="s">
        <v>929</v>
      </c>
      <c r="I231" s="249" t="s">
        <v>100</v>
      </c>
      <c r="J231" s="256">
        <v>0</v>
      </c>
      <c r="K231" s="249"/>
      <c r="L231" s="249"/>
      <c r="M231" s="249"/>
      <c r="N231" s="256">
        <v>2788963.68</v>
      </c>
    </row>
    <row r="232" spans="2:14" ht="15" x14ac:dyDescent="0.4">
      <c r="B232" s="249">
        <f>VLOOKUP(C232,Companies[],3,FALSE)</f>
        <v>32323256</v>
      </c>
      <c r="C232" s="249" t="s">
        <v>207</v>
      </c>
      <c r="D232" s="249" t="s">
        <v>412</v>
      </c>
      <c r="E232" s="249" t="s">
        <v>998</v>
      </c>
      <c r="F232" s="249" t="s">
        <v>95</v>
      </c>
      <c r="G232" s="249" t="s">
        <v>95</v>
      </c>
      <c r="H232" s="249"/>
      <c r="I232" s="249" t="s">
        <v>100</v>
      </c>
      <c r="J232" s="256">
        <v>0</v>
      </c>
      <c r="K232" s="249"/>
      <c r="L232" s="249"/>
      <c r="M232" s="249"/>
      <c r="N232" s="256">
        <v>0</v>
      </c>
    </row>
    <row r="233" spans="2:14" ht="15" x14ac:dyDescent="0.4">
      <c r="B233" s="249">
        <f>VLOOKUP(C233,Companies[],3,FALSE)</f>
        <v>32323256</v>
      </c>
      <c r="C233" s="249" t="s">
        <v>207</v>
      </c>
      <c r="D233" s="249" t="s">
        <v>412</v>
      </c>
      <c r="E233" s="249" t="s">
        <v>978</v>
      </c>
      <c r="F233" s="249" t="s">
        <v>95</v>
      </c>
      <c r="G233" s="249" t="s">
        <v>95</v>
      </c>
      <c r="H233" s="249"/>
      <c r="I233" s="249" t="s">
        <v>100</v>
      </c>
      <c r="J233" s="256">
        <v>1200692.99</v>
      </c>
      <c r="K233" s="249"/>
      <c r="L233" s="249"/>
      <c r="M233" s="249"/>
      <c r="N233" s="256">
        <v>0</v>
      </c>
    </row>
    <row r="234" spans="2:14" ht="15" x14ac:dyDescent="0.4">
      <c r="B234" s="249">
        <f>VLOOKUP(C234,Companies[],3,FALSE)</f>
        <v>32323256</v>
      </c>
      <c r="C234" s="249" t="s">
        <v>207</v>
      </c>
      <c r="D234" s="249" t="s">
        <v>412</v>
      </c>
      <c r="E234" s="249" t="s">
        <v>995</v>
      </c>
      <c r="F234" s="249" t="s">
        <v>95</v>
      </c>
      <c r="G234" s="249" t="s">
        <v>95</v>
      </c>
      <c r="H234" s="249"/>
      <c r="I234" s="249" t="s">
        <v>100</v>
      </c>
      <c r="J234" s="256">
        <v>478921.2</v>
      </c>
      <c r="K234" s="249"/>
      <c r="L234" s="249"/>
      <c r="M234" s="249"/>
      <c r="N234" s="256">
        <v>0</v>
      </c>
    </row>
    <row r="235" spans="2:14" ht="15" x14ac:dyDescent="0.4">
      <c r="B235" s="249">
        <f>VLOOKUP(C235,Companies[],3,FALSE)</f>
        <v>32323256</v>
      </c>
      <c r="C235" s="249" t="s">
        <v>207</v>
      </c>
      <c r="D235" s="249" t="s">
        <v>412</v>
      </c>
      <c r="E235" s="249" t="s">
        <v>989</v>
      </c>
      <c r="F235" s="249" t="s">
        <v>95</v>
      </c>
      <c r="G235" s="249" t="s">
        <v>95</v>
      </c>
      <c r="H235" s="249"/>
      <c r="I235" s="249" t="s">
        <v>100</v>
      </c>
      <c r="J235" s="256">
        <v>0</v>
      </c>
      <c r="K235" s="249"/>
      <c r="L235" s="249"/>
      <c r="M235" s="249"/>
      <c r="N235" s="256">
        <v>0</v>
      </c>
    </row>
    <row r="236" spans="2:14" ht="15" x14ac:dyDescent="0.4">
      <c r="B236" s="249">
        <f>VLOOKUP(C236,Companies[],3,FALSE)</f>
        <v>32323256</v>
      </c>
      <c r="C236" s="249" t="s">
        <v>207</v>
      </c>
      <c r="D236" s="249" t="s">
        <v>414</v>
      </c>
      <c r="E236" s="249" t="s">
        <v>993</v>
      </c>
      <c r="F236" s="249" t="s">
        <v>95</v>
      </c>
      <c r="G236" s="249" t="s">
        <v>95</v>
      </c>
      <c r="H236" s="249"/>
      <c r="I236" s="249" t="s">
        <v>100</v>
      </c>
      <c r="J236" s="256">
        <v>3854573</v>
      </c>
      <c r="K236" s="249"/>
      <c r="L236" s="249"/>
      <c r="M236" s="249"/>
      <c r="N236" s="256">
        <v>0</v>
      </c>
    </row>
    <row r="237" spans="2:14" ht="15" x14ac:dyDescent="0.4">
      <c r="B237" s="249">
        <f>VLOOKUP(C237,Companies[],3,FALSE)</f>
        <v>32323256</v>
      </c>
      <c r="C237" s="249" t="s">
        <v>207</v>
      </c>
      <c r="D237" s="249" t="s">
        <v>412</v>
      </c>
      <c r="E237" s="249" t="s">
        <v>986</v>
      </c>
      <c r="F237" s="249" t="s">
        <v>73</v>
      </c>
      <c r="G237" s="249" t="s">
        <v>95</v>
      </c>
      <c r="H237" s="249"/>
      <c r="I237" s="249" t="s">
        <v>100</v>
      </c>
      <c r="J237" s="256">
        <v>1830268.2799999998</v>
      </c>
      <c r="K237" s="249"/>
      <c r="L237" s="249"/>
      <c r="M237" s="249"/>
      <c r="N237" s="256">
        <v>0</v>
      </c>
    </row>
    <row r="238" spans="2:14" ht="15" x14ac:dyDescent="0.4">
      <c r="B238" s="249">
        <f>VLOOKUP(C238,Companies[],3,FALSE)</f>
        <v>32323256</v>
      </c>
      <c r="C238" s="249" t="s">
        <v>207</v>
      </c>
      <c r="D238" s="249" t="s">
        <v>412</v>
      </c>
      <c r="E238" s="249" t="s">
        <v>997</v>
      </c>
      <c r="F238" s="249" t="s">
        <v>95</v>
      </c>
      <c r="G238" s="249" t="s">
        <v>95</v>
      </c>
      <c r="H238" s="249"/>
      <c r="I238" s="249" t="s">
        <v>100</v>
      </c>
      <c r="J238" s="256">
        <v>871796.6100000001</v>
      </c>
      <c r="K238" s="249"/>
      <c r="L238" s="249"/>
      <c r="M238" s="249"/>
      <c r="N238" s="256">
        <v>0</v>
      </c>
    </row>
    <row r="239" spans="2:14" ht="15" x14ac:dyDescent="0.4">
      <c r="B239" s="249">
        <f>VLOOKUP(C239,Companies[],3,FALSE)</f>
        <v>32323256</v>
      </c>
      <c r="C239" s="249" t="s">
        <v>207</v>
      </c>
      <c r="D239" s="249" t="s">
        <v>412</v>
      </c>
      <c r="E239" s="249" t="s">
        <v>991</v>
      </c>
      <c r="F239" s="249" t="s">
        <v>95</v>
      </c>
      <c r="G239" s="249" t="s">
        <v>95</v>
      </c>
      <c r="H239" s="249"/>
      <c r="I239" s="249" t="s">
        <v>100</v>
      </c>
      <c r="J239" s="256">
        <v>264546831.98999998</v>
      </c>
      <c r="K239" s="249"/>
      <c r="L239" s="249"/>
      <c r="M239" s="249"/>
      <c r="N239" s="256">
        <v>0</v>
      </c>
    </row>
    <row r="240" spans="2:14" ht="15" x14ac:dyDescent="0.4">
      <c r="B240" s="249">
        <f>VLOOKUP(C240,Companies[],3,FALSE)</f>
        <v>32323256</v>
      </c>
      <c r="C240" s="249" t="s">
        <v>207</v>
      </c>
      <c r="D240" s="249" t="s">
        <v>415</v>
      </c>
      <c r="E240" s="249" t="s">
        <v>983</v>
      </c>
      <c r="F240" s="249" t="s">
        <v>95</v>
      </c>
      <c r="G240" s="249" t="s">
        <v>95</v>
      </c>
      <c r="H240" s="249"/>
      <c r="I240" s="249" t="s">
        <v>100</v>
      </c>
      <c r="J240" s="256">
        <v>359986.1</v>
      </c>
      <c r="K240" s="249"/>
      <c r="L240" s="249"/>
      <c r="M240" s="249"/>
      <c r="N240" s="256">
        <v>0</v>
      </c>
    </row>
    <row r="241" spans="2:14" ht="15" x14ac:dyDescent="0.4">
      <c r="B241" s="249">
        <f>VLOOKUP(C241,Companies[],3,FALSE)</f>
        <v>32323256</v>
      </c>
      <c r="C241" s="249" t="s">
        <v>207</v>
      </c>
      <c r="D241" s="249" t="s">
        <v>412</v>
      </c>
      <c r="E241" s="249" t="s">
        <v>981</v>
      </c>
      <c r="F241" s="249" t="s">
        <v>95</v>
      </c>
      <c r="G241" s="249" t="s">
        <v>95</v>
      </c>
      <c r="H241" s="249"/>
      <c r="I241" s="249" t="s">
        <v>100</v>
      </c>
      <c r="J241" s="256">
        <v>4895380.3600000003</v>
      </c>
      <c r="K241" s="249"/>
      <c r="L241" s="249"/>
      <c r="M241" s="249"/>
      <c r="N241" s="256">
        <v>0</v>
      </c>
    </row>
    <row r="242" spans="2:14" ht="15" x14ac:dyDescent="0.4">
      <c r="B242" s="249">
        <f>VLOOKUP(C242,Companies[],3,FALSE)</f>
        <v>32359108</v>
      </c>
      <c r="C242" s="249" t="s">
        <v>214</v>
      </c>
      <c r="D242" s="249" t="s">
        <v>412</v>
      </c>
      <c r="E242" s="249" t="s">
        <v>986</v>
      </c>
      <c r="F242" s="249" t="s">
        <v>73</v>
      </c>
      <c r="G242" s="249" t="s">
        <v>95</v>
      </c>
      <c r="H242" s="249" t="s">
        <v>924</v>
      </c>
      <c r="I242" s="249" t="s">
        <v>100</v>
      </c>
      <c r="J242" s="256">
        <v>0</v>
      </c>
      <c r="K242" s="249"/>
      <c r="L242" s="249"/>
      <c r="M242" s="249"/>
      <c r="N242" s="256">
        <v>4865076.57</v>
      </c>
    </row>
    <row r="243" spans="2:14" ht="15" x14ac:dyDescent="0.4">
      <c r="B243" s="249">
        <f>VLOOKUP(C243,Companies[],3,FALSE)</f>
        <v>32359108</v>
      </c>
      <c r="C243" s="249" t="s">
        <v>214</v>
      </c>
      <c r="D243" s="249" t="s">
        <v>412</v>
      </c>
      <c r="E243" s="249" t="s">
        <v>986</v>
      </c>
      <c r="F243" s="249" t="s">
        <v>73</v>
      </c>
      <c r="G243" s="249" t="s">
        <v>95</v>
      </c>
      <c r="H243" s="249" t="s">
        <v>925</v>
      </c>
      <c r="I243" s="249" t="s">
        <v>100</v>
      </c>
      <c r="J243" s="256">
        <v>0</v>
      </c>
      <c r="K243" s="249"/>
      <c r="L243" s="249"/>
      <c r="M243" s="249"/>
      <c r="N243" s="256">
        <v>1000378.4900000001</v>
      </c>
    </row>
    <row r="244" spans="2:14" ht="15" x14ac:dyDescent="0.4">
      <c r="B244" s="249">
        <f>VLOOKUP(C244,Companies[],3,FALSE)</f>
        <v>32359108</v>
      </c>
      <c r="C244" s="249" t="s">
        <v>214</v>
      </c>
      <c r="D244" s="249" t="s">
        <v>412</v>
      </c>
      <c r="E244" s="249" t="s">
        <v>986</v>
      </c>
      <c r="F244" s="249" t="s">
        <v>73</v>
      </c>
      <c r="G244" s="249" t="s">
        <v>95</v>
      </c>
      <c r="H244" s="249" t="s">
        <v>923</v>
      </c>
      <c r="I244" s="249" t="s">
        <v>100</v>
      </c>
      <c r="J244" s="256">
        <v>0</v>
      </c>
      <c r="K244" s="249"/>
      <c r="L244" s="249"/>
      <c r="M244" s="249"/>
      <c r="N244" s="256">
        <v>811828.21</v>
      </c>
    </row>
    <row r="245" spans="2:14" ht="15" x14ac:dyDescent="0.4">
      <c r="B245" s="249">
        <f>VLOOKUP(C245,Companies[],3,FALSE)</f>
        <v>32359108</v>
      </c>
      <c r="C245" s="249" t="s">
        <v>214</v>
      </c>
      <c r="D245" s="249" t="s">
        <v>412</v>
      </c>
      <c r="E245" s="249" t="s">
        <v>986</v>
      </c>
      <c r="F245" s="249" t="s">
        <v>73</v>
      </c>
      <c r="G245" s="249" t="s">
        <v>95</v>
      </c>
      <c r="H245" s="249" t="s">
        <v>926</v>
      </c>
      <c r="I245" s="249" t="s">
        <v>100</v>
      </c>
      <c r="J245" s="256">
        <v>0</v>
      </c>
      <c r="K245" s="249"/>
      <c r="L245" s="249"/>
      <c r="M245" s="249"/>
      <c r="N245" s="256">
        <v>1351934.8399999999</v>
      </c>
    </row>
    <row r="246" spans="2:14" ht="15" x14ac:dyDescent="0.4">
      <c r="B246" s="249">
        <f>VLOOKUP(C246,Companies[],3,FALSE)</f>
        <v>32359108</v>
      </c>
      <c r="C246" s="249" t="s">
        <v>214</v>
      </c>
      <c r="D246" s="249" t="s">
        <v>412</v>
      </c>
      <c r="E246" s="249" t="s">
        <v>998</v>
      </c>
      <c r="F246" s="249" t="s">
        <v>95</v>
      </c>
      <c r="G246" s="249" t="s">
        <v>95</v>
      </c>
      <c r="H246" s="249"/>
      <c r="I246" s="249" t="s">
        <v>100</v>
      </c>
      <c r="J246" s="256">
        <v>0</v>
      </c>
      <c r="K246" s="249"/>
      <c r="L246" s="249"/>
      <c r="M246" s="249"/>
      <c r="N246" s="256">
        <v>0</v>
      </c>
    </row>
    <row r="247" spans="2:14" ht="15" x14ac:dyDescent="0.4">
      <c r="B247" s="249">
        <f>VLOOKUP(C247,Companies[],3,FALSE)</f>
        <v>32359108</v>
      </c>
      <c r="C247" s="249" t="s">
        <v>214</v>
      </c>
      <c r="D247" s="249" t="s">
        <v>412</v>
      </c>
      <c r="E247" s="249" t="s">
        <v>978</v>
      </c>
      <c r="F247" s="249" t="s">
        <v>95</v>
      </c>
      <c r="G247" s="249" t="s">
        <v>95</v>
      </c>
      <c r="H247" s="249"/>
      <c r="I247" s="249" t="s">
        <v>100</v>
      </c>
      <c r="J247" s="256">
        <v>23000</v>
      </c>
      <c r="K247" s="249"/>
      <c r="L247" s="249"/>
      <c r="M247" s="249"/>
      <c r="N247" s="256">
        <v>0</v>
      </c>
    </row>
    <row r="248" spans="2:14" ht="15" x14ac:dyDescent="0.4">
      <c r="B248" s="249">
        <f>VLOOKUP(C248,Companies[],3,FALSE)</f>
        <v>32359108</v>
      </c>
      <c r="C248" s="249" t="s">
        <v>214</v>
      </c>
      <c r="D248" s="249" t="s">
        <v>412</v>
      </c>
      <c r="E248" s="249" t="s">
        <v>995</v>
      </c>
      <c r="F248" s="249" t="s">
        <v>95</v>
      </c>
      <c r="G248" s="249" t="s">
        <v>95</v>
      </c>
      <c r="H248" s="249"/>
      <c r="I248" s="249" t="s">
        <v>100</v>
      </c>
      <c r="J248" s="256">
        <v>5000</v>
      </c>
      <c r="K248" s="249"/>
      <c r="L248" s="249"/>
      <c r="M248" s="249"/>
      <c r="N248" s="256">
        <v>0</v>
      </c>
    </row>
    <row r="249" spans="2:14" ht="15" x14ac:dyDescent="0.4">
      <c r="B249" s="249">
        <f>VLOOKUP(C249,Companies[],3,FALSE)</f>
        <v>32359108</v>
      </c>
      <c r="C249" s="249" t="s">
        <v>214</v>
      </c>
      <c r="D249" s="249" t="s">
        <v>412</v>
      </c>
      <c r="E249" s="249" t="s">
        <v>989</v>
      </c>
      <c r="F249" s="249" t="s">
        <v>95</v>
      </c>
      <c r="G249" s="249" t="s">
        <v>95</v>
      </c>
      <c r="H249" s="249"/>
      <c r="I249" s="249" t="s">
        <v>100</v>
      </c>
      <c r="J249" s="256">
        <v>33248.409999999996</v>
      </c>
      <c r="K249" s="249"/>
      <c r="L249" s="249"/>
      <c r="M249" s="249"/>
      <c r="N249" s="256">
        <v>0</v>
      </c>
    </row>
    <row r="250" spans="2:14" ht="15" x14ac:dyDescent="0.4">
      <c r="B250" s="249">
        <f>VLOOKUP(C250,Companies[],3,FALSE)</f>
        <v>32359108</v>
      </c>
      <c r="C250" s="249" t="s">
        <v>214</v>
      </c>
      <c r="D250" s="249" t="s">
        <v>414</v>
      </c>
      <c r="E250" s="249" t="s">
        <v>993</v>
      </c>
      <c r="F250" s="249" t="s">
        <v>95</v>
      </c>
      <c r="G250" s="249" t="s">
        <v>95</v>
      </c>
      <c r="H250" s="249"/>
      <c r="I250" s="249" t="s">
        <v>100</v>
      </c>
      <c r="J250" s="256">
        <v>0</v>
      </c>
      <c r="K250" s="249"/>
      <c r="L250" s="249"/>
      <c r="M250" s="249"/>
      <c r="N250" s="256">
        <v>0</v>
      </c>
    </row>
    <row r="251" spans="2:14" ht="15" x14ac:dyDescent="0.4">
      <c r="B251" s="249">
        <f>VLOOKUP(C251,Companies[],3,FALSE)</f>
        <v>32359108</v>
      </c>
      <c r="C251" s="249" t="s">
        <v>214</v>
      </c>
      <c r="D251" s="249" t="s">
        <v>412</v>
      </c>
      <c r="E251" s="249" t="s">
        <v>986</v>
      </c>
      <c r="F251" s="249" t="s">
        <v>73</v>
      </c>
      <c r="G251" s="249" t="s">
        <v>95</v>
      </c>
      <c r="H251" s="249"/>
      <c r="I251" s="249" t="s">
        <v>100</v>
      </c>
      <c r="J251" s="256">
        <v>888283.53</v>
      </c>
      <c r="K251" s="249"/>
      <c r="L251" s="249"/>
      <c r="M251" s="249"/>
      <c r="N251" s="256">
        <v>0</v>
      </c>
    </row>
    <row r="252" spans="2:14" ht="15" x14ac:dyDescent="0.4">
      <c r="B252" s="249">
        <f>VLOOKUP(C252,Companies[],3,FALSE)</f>
        <v>32359108</v>
      </c>
      <c r="C252" s="249" t="s">
        <v>214</v>
      </c>
      <c r="D252" s="249" t="s">
        <v>412</v>
      </c>
      <c r="E252" s="249" t="s">
        <v>997</v>
      </c>
      <c r="F252" s="249" t="s">
        <v>95</v>
      </c>
      <c r="G252" s="249" t="s">
        <v>95</v>
      </c>
      <c r="H252" s="249"/>
      <c r="I252" s="249" t="s">
        <v>100</v>
      </c>
      <c r="J252" s="256">
        <v>210264.19</v>
      </c>
      <c r="K252" s="249"/>
      <c r="L252" s="249"/>
      <c r="M252" s="249"/>
      <c r="N252" s="256">
        <v>0</v>
      </c>
    </row>
    <row r="253" spans="2:14" ht="15" x14ac:dyDescent="0.4">
      <c r="B253" s="249">
        <f>VLOOKUP(C253,Companies[],3,FALSE)</f>
        <v>32359108</v>
      </c>
      <c r="C253" s="249" t="s">
        <v>214</v>
      </c>
      <c r="D253" s="249" t="s">
        <v>412</v>
      </c>
      <c r="E253" s="249" t="s">
        <v>991</v>
      </c>
      <c r="F253" s="249" t="s">
        <v>95</v>
      </c>
      <c r="G253" s="249" t="s">
        <v>95</v>
      </c>
      <c r="H253" s="249"/>
      <c r="I253" s="249" t="s">
        <v>100</v>
      </c>
      <c r="J253" s="256">
        <v>97991707.040000007</v>
      </c>
      <c r="K253" s="249"/>
      <c r="L253" s="249"/>
      <c r="M253" s="249"/>
      <c r="N253" s="256">
        <v>0</v>
      </c>
    </row>
    <row r="254" spans="2:14" ht="15" x14ac:dyDescent="0.4">
      <c r="B254" s="249">
        <f>VLOOKUP(C254,Companies[],3,FALSE)</f>
        <v>32359108</v>
      </c>
      <c r="C254" s="249" t="s">
        <v>214</v>
      </c>
      <c r="D254" s="249" t="s">
        <v>415</v>
      </c>
      <c r="E254" s="249" t="s">
        <v>983</v>
      </c>
      <c r="F254" s="249" t="s">
        <v>95</v>
      </c>
      <c r="G254" s="249" t="s">
        <v>95</v>
      </c>
      <c r="H254" s="249"/>
      <c r="I254" s="249" t="s">
        <v>100</v>
      </c>
      <c r="J254" s="256">
        <v>0</v>
      </c>
      <c r="K254" s="249"/>
      <c r="L254" s="249"/>
      <c r="M254" s="249"/>
      <c r="N254" s="256">
        <v>0</v>
      </c>
    </row>
    <row r="255" spans="2:14" ht="15" x14ac:dyDescent="0.4">
      <c r="B255" s="249">
        <f>VLOOKUP(C255,Companies[],3,FALSE)</f>
        <v>32359108</v>
      </c>
      <c r="C255" s="249" t="s">
        <v>214</v>
      </c>
      <c r="D255" s="249" t="s">
        <v>412</v>
      </c>
      <c r="E255" s="249" t="s">
        <v>981</v>
      </c>
      <c r="F255" s="249" t="s">
        <v>95</v>
      </c>
      <c r="G255" s="249" t="s">
        <v>95</v>
      </c>
      <c r="H255" s="249"/>
      <c r="I255" s="249" t="s">
        <v>100</v>
      </c>
      <c r="J255" s="256">
        <v>757034.27</v>
      </c>
      <c r="K255" s="249"/>
      <c r="L255" s="249"/>
      <c r="M255" s="249"/>
      <c r="N255" s="256">
        <v>0</v>
      </c>
    </row>
    <row r="256" spans="2:14" ht="15" x14ac:dyDescent="0.4">
      <c r="B256" s="249">
        <f>VLOOKUP(C256,Companies[],3,FALSE)</f>
        <v>190911</v>
      </c>
      <c r="C256" s="249" t="s">
        <v>486</v>
      </c>
      <c r="D256" s="249" t="s">
        <v>412</v>
      </c>
      <c r="E256" s="249" t="s">
        <v>986</v>
      </c>
      <c r="F256" s="249" t="s">
        <v>73</v>
      </c>
      <c r="G256" s="249" t="s">
        <v>95</v>
      </c>
      <c r="H256" s="249" t="s">
        <v>898</v>
      </c>
      <c r="I256" s="249" t="s">
        <v>100</v>
      </c>
      <c r="J256" s="256">
        <v>0</v>
      </c>
      <c r="K256" s="249"/>
      <c r="L256" s="249"/>
      <c r="M256" s="249"/>
      <c r="N256" s="256">
        <v>44802241.75</v>
      </c>
    </row>
    <row r="257" spans="2:14" ht="15" x14ac:dyDescent="0.4">
      <c r="B257" s="249">
        <f>VLOOKUP(C257,Companies[],3,FALSE)</f>
        <v>190911</v>
      </c>
      <c r="C257" s="249" t="s">
        <v>486</v>
      </c>
      <c r="D257" s="249" t="s">
        <v>412</v>
      </c>
      <c r="E257" s="249" t="s">
        <v>998</v>
      </c>
      <c r="F257" s="249" t="s">
        <v>95</v>
      </c>
      <c r="G257" s="249" t="s">
        <v>95</v>
      </c>
      <c r="H257" s="249"/>
      <c r="I257" s="249" t="s">
        <v>100</v>
      </c>
      <c r="J257" s="256">
        <v>-215059736</v>
      </c>
      <c r="K257" s="249"/>
      <c r="L257" s="249"/>
      <c r="M257" s="249"/>
      <c r="N257" s="256">
        <v>0</v>
      </c>
    </row>
    <row r="258" spans="2:14" ht="15" x14ac:dyDescent="0.4">
      <c r="B258" s="249">
        <f>VLOOKUP(C258,Companies[],3,FALSE)</f>
        <v>190911</v>
      </c>
      <c r="C258" s="249" t="s">
        <v>486</v>
      </c>
      <c r="D258" s="249" t="s">
        <v>412</v>
      </c>
      <c r="E258" s="249" t="s">
        <v>978</v>
      </c>
      <c r="F258" s="249" t="s">
        <v>95</v>
      </c>
      <c r="G258" s="249" t="s">
        <v>95</v>
      </c>
      <c r="H258" s="249"/>
      <c r="I258" s="249" t="s">
        <v>100</v>
      </c>
      <c r="J258" s="257">
        <v>77922060</v>
      </c>
      <c r="K258" s="249"/>
      <c r="L258" s="249"/>
      <c r="M258" s="249"/>
      <c r="N258" s="256">
        <v>0</v>
      </c>
    </row>
    <row r="259" spans="2:14" ht="15" x14ac:dyDescent="0.4">
      <c r="B259" s="249">
        <f>VLOOKUP(C259,Companies[],3,FALSE)</f>
        <v>190911</v>
      </c>
      <c r="C259" s="249" t="s">
        <v>486</v>
      </c>
      <c r="D259" s="249" t="s">
        <v>412</v>
      </c>
      <c r="E259" s="249" t="s">
        <v>995</v>
      </c>
      <c r="F259" s="249" t="s">
        <v>95</v>
      </c>
      <c r="G259" s="249" t="s">
        <v>95</v>
      </c>
      <c r="H259" s="249"/>
      <c r="I259" s="249" t="s">
        <v>100</v>
      </c>
      <c r="J259" s="256">
        <v>0</v>
      </c>
      <c r="K259" s="249"/>
      <c r="L259" s="249"/>
      <c r="M259" s="249"/>
      <c r="N259" s="256">
        <v>0</v>
      </c>
    </row>
    <row r="260" spans="2:14" ht="15" x14ac:dyDescent="0.4">
      <c r="B260" s="249">
        <f>VLOOKUP(C260,Companies[],3,FALSE)</f>
        <v>190911</v>
      </c>
      <c r="C260" s="249" t="s">
        <v>486</v>
      </c>
      <c r="D260" s="249" t="s">
        <v>412</v>
      </c>
      <c r="E260" s="249" t="s">
        <v>989</v>
      </c>
      <c r="F260" s="249" t="s">
        <v>95</v>
      </c>
      <c r="G260" s="249" t="s">
        <v>95</v>
      </c>
      <c r="H260" s="249"/>
      <c r="I260" s="249" t="s">
        <v>100</v>
      </c>
      <c r="J260" s="256">
        <v>968475.07</v>
      </c>
      <c r="K260" s="249"/>
      <c r="L260" s="249"/>
      <c r="M260" s="249"/>
      <c r="N260" s="256">
        <v>0</v>
      </c>
    </row>
    <row r="261" spans="2:14" ht="15" x14ac:dyDescent="0.4">
      <c r="B261" s="249">
        <f>VLOOKUP(C261,Companies[],3,FALSE)</f>
        <v>190911</v>
      </c>
      <c r="C261" s="249" t="s">
        <v>486</v>
      </c>
      <c r="D261" s="249" t="s">
        <v>414</v>
      </c>
      <c r="E261" s="249" t="s">
        <v>993</v>
      </c>
      <c r="F261" s="249" t="s">
        <v>95</v>
      </c>
      <c r="G261" s="249" t="s">
        <v>95</v>
      </c>
      <c r="H261" s="249"/>
      <c r="I261" s="249" t="s">
        <v>100</v>
      </c>
      <c r="J261" s="256">
        <v>0</v>
      </c>
      <c r="K261" s="249"/>
      <c r="L261" s="249"/>
      <c r="M261" s="249"/>
      <c r="N261" s="256">
        <v>0</v>
      </c>
    </row>
    <row r="262" spans="2:14" ht="15" x14ac:dyDescent="0.4">
      <c r="B262" s="249">
        <f>VLOOKUP(C262,Companies[],3,FALSE)</f>
        <v>190911</v>
      </c>
      <c r="C262" s="249" t="s">
        <v>486</v>
      </c>
      <c r="D262" s="249" t="s">
        <v>412</v>
      </c>
      <c r="E262" s="249" t="s">
        <v>986</v>
      </c>
      <c r="F262" s="249" t="s">
        <v>73</v>
      </c>
      <c r="G262" s="249" t="s">
        <v>95</v>
      </c>
      <c r="H262" s="249"/>
      <c r="I262" s="249" t="s">
        <v>100</v>
      </c>
      <c r="J262" s="256">
        <v>50812973.390000001</v>
      </c>
      <c r="K262" s="249"/>
      <c r="L262" s="249"/>
      <c r="M262" s="249"/>
      <c r="N262" s="256">
        <v>0</v>
      </c>
    </row>
    <row r="263" spans="2:14" ht="15" x14ac:dyDescent="0.4">
      <c r="B263" s="249">
        <f>VLOOKUP(C263,Companies[],3,FALSE)</f>
        <v>190911</v>
      </c>
      <c r="C263" s="249" t="s">
        <v>486</v>
      </c>
      <c r="D263" s="249" t="s">
        <v>412</v>
      </c>
      <c r="E263" s="249" t="s">
        <v>997</v>
      </c>
      <c r="F263" s="249" t="s">
        <v>95</v>
      </c>
      <c r="G263" s="249" t="s">
        <v>95</v>
      </c>
      <c r="H263" s="249"/>
      <c r="I263" s="249" t="s">
        <v>100</v>
      </c>
      <c r="J263" s="256">
        <v>6776581.5199999996</v>
      </c>
      <c r="K263" s="249"/>
      <c r="L263" s="249"/>
      <c r="M263" s="249"/>
      <c r="N263" s="256">
        <v>0</v>
      </c>
    </row>
    <row r="264" spans="2:14" ht="15" x14ac:dyDescent="0.4">
      <c r="B264" s="249">
        <f>VLOOKUP(C264,Companies[],3,FALSE)</f>
        <v>190911</v>
      </c>
      <c r="C264" s="249" t="s">
        <v>486</v>
      </c>
      <c r="D264" s="249" t="s">
        <v>412</v>
      </c>
      <c r="E264" s="249" t="s">
        <v>991</v>
      </c>
      <c r="F264" s="249" t="s">
        <v>95</v>
      </c>
      <c r="G264" s="249" t="s">
        <v>95</v>
      </c>
      <c r="H264" s="249"/>
      <c r="I264" s="249" t="s">
        <v>100</v>
      </c>
      <c r="J264" s="256">
        <v>97062041.939999998</v>
      </c>
      <c r="K264" s="249"/>
      <c r="L264" s="249"/>
      <c r="M264" s="249"/>
      <c r="N264" s="256">
        <v>0</v>
      </c>
    </row>
    <row r="265" spans="2:14" ht="15" x14ac:dyDescent="0.4">
      <c r="B265" s="249">
        <f>VLOOKUP(C265,Companies[],3,FALSE)</f>
        <v>190911</v>
      </c>
      <c r="C265" s="249" t="s">
        <v>486</v>
      </c>
      <c r="D265" s="249" t="s">
        <v>415</v>
      </c>
      <c r="E265" s="249" t="s">
        <v>983</v>
      </c>
      <c r="F265" s="249" t="s">
        <v>95</v>
      </c>
      <c r="G265" s="249" t="s">
        <v>95</v>
      </c>
      <c r="H265" s="249"/>
      <c r="I265" s="249" t="s">
        <v>100</v>
      </c>
      <c r="J265" s="256">
        <v>21942869.129999999</v>
      </c>
      <c r="K265" s="249"/>
      <c r="L265" s="249"/>
      <c r="M265" s="249"/>
      <c r="N265" s="256">
        <v>0</v>
      </c>
    </row>
    <row r="266" spans="2:14" ht="15" x14ac:dyDescent="0.4">
      <c r="B266" s="249">
        <f>VLOOKUP(C266,Companies[],3,FALSE)</f>
        <v>190911</v>
      </c>
      <c r="C266" s="249" t="s">
        <v>486</v>
      </c>
      <c r="D266" s="249" t="s">
        <v>412</v>
      </c>
      <c r="E266" s="249" t="s">
        <v>981</v>
      </c>
      <c r="F266" s="249" t="s">
        <v>95</v>
      </c>
      <c r="G266" s="249" t="s">
        <v>95</v>
      </c>
      <c r="H266" s="249"/>
      <c r="I266" s="249" t="s">
        <v>100</v>
      </c>
      <c r="J266" s="256">
        <v>0</v>
      </c>
      <c r="K266" s="249"/>
      <c r="L266" s="249"/>
      <c r="M266" s="249"/>
      <c r="N266" s="256">
        <v>0</v>
      </c>
    </row>
    <row r="267" spans="2:14" ht="15" x14ac:dyDescent="0.4">
      <c r="B267" s="249">
        <f>VLOOKUP(C267,Companies[],3,FALSE)</f>
        <v>40695853</v>
      </c>
      <c r="C267" s="249" t="s">
        <v>222</v>
      </c>
      <c r="D267" s="249" t="s">
        <v>412</v>
      </c>
      <c r="E267" s="249" t="s">
        <v>986</v>
      </c>
      <c r="F267" s="249" t="s">
        <v>73</v>
      </c>
      <c r="G267" s="249" t="s">
        <v>95</v>
      </c>
      <c r="H267" s="249" t="s">
        <v>922</v>
      </c>
      <c r="I267" s="249" t="s">
        <v>100</v>
      </c>
      <c r="J267" s="256">
        <v>0</v>
      </c>
      <c r="K267" s="249"/>
      <c r="L267" s="249"/>
      <c r="M267" s="249"/>
      <c r="N267" s="256">
        <v>15454458.73</v>
      </c>
    </row>
    <row r="268" spans="2:14" ht="15" x14ac:dyDescent="0.4">
      <c r="B268" s="249">
        <f>VLOOKUP(C268,Companies[],3,FALSE)</f>
        <v>40695853</v>
      </c>
      <c r="C268" s="249" t="s">
        <v>222</v>
      </c>
      <c r="D268" s="249" t="s">
        <v>412</v>
      </c>
      <c r="E268" s="249" t="s">
        <v>998</v>
      </c>
      <c r="F268" s="249" t="s">
        <v>95</v>
      </c>
      <c r="G268" s="249" t="s">
        <v>95</v>
      </c>
      <c r="H268" s="249"/>
      <c r="I268" s="249" t="s">
        <v>100</v>
      </c>
      <c r="J268" s="256">
        <v>0</v>
      </c>
      <c r="K268" s="249"/>
      <c r="L268" s="249"/>
      <c r="M268" s="249"/>
      <c r="N268" s="256">
        <v>0</v>
      </c>
    </row>
    <row r="269" spans="2:14" ht="15" x14ac:dyDescent="0.4">
      <c r="B269" s="249">
        <f>VLOOKUP(C269,Companies[],3,FALSE)</f>
        <v>40695853</v>
      </c>
      <c r="C269" s="249" t="s">
        <v>222</v>
      </c>
      <c r="D269" s="249" t="s">
        <v>412</v>
      </c>
      <c r="E269" s="249" t="s">
        <v>978</v>
      </c>
      <c r="F269" s="249" t="s">
        <v>95</v>
      </c>
      <c r="G269" s="249" t="s">
        <v>95</v>
      </c>
      <c r="H269" s="249"/>
      <c r="I269" s="249" t="s">
        <v>100</v>
      </c>
      <c r="J269" s="258">
        <v>131123.16</v>
      </c>
      <c r="K269" s="249"/>
      <c r="L269" s="249"/>
      <c r="M269" s="249"/>
      <c r="N269" s="256">
        <v>0</v>
      </c>
    </row>
    <row r="270" spans="2:14" ht="15" x14ac:dyDescent="0.4">
      <c r="B270" s="249">
        <f>VLOOKUP(C270,Companies[],3,FALSE)</f>
        <v>40695853</v>
      </c>
      <c r="C270" s="249" t="s">
        <v>222</v>
      </c>
      <c r="D270" s="249" t="s">
        <v>412</v>
      </c>
      <c r="E270" s="249" t="s">
        <v>995</v>
      </c>
      <c r="F270" s="249" t="s">
        <v>95</v>
      </c>
      <c r="G270" s="249" t="s">
        <v>95</v>
      </c>
      <c r="H270" s="249"/>
      <c r="I270" s="249" t="s">
        <v>100</v>
      </c>
      <c r="J270" s="256">
        <v>0</v>
      </c>
      <c r="K270" s="249"/>
      <c r="L270" s="249"/>
      <c r="M270" s="249"/>
      <c r="N270" s="256">
        <v>0</v>
      </c>
    </row>
    <row r="271" spans="2:14" ht="15" x14ac:dyDescent="0.4">
      <c r="B271" s="249">
        <f>VLOOKUP(C271,Companies[],3,FALSE)</f>
        <v>40695853</v>
      </c>
      <c r="C271" s="249" t="s">
        <v>222</v>
      </c>
      <c r="D271" s="249" t="s">
        <v>412</v>
      </c>
      <c r="E271" s="249" t="s">
        <v>989</v>
      </c>
      <c r="F271" s="249" t="s">
        <v>95</v>
      </c>
      <c r="G271" s="249" t="s">
        <v>95</v>
      </c>
      <c r="H271" s="249"/>
      <c r="I271" s="249" t="s">
        <v>100</v>
      </c>
      <c r="J271" s="256">
        <v>625968.65</v>
      </c>
      <c r="K271" s="249"/>
      <c r="L271" s="249"/>
      <c r="M271" s="249"/>
      <c r="N271" s="256">
        <v>0</v>
      </c>
    </row>
    <row r="272" spans="2:14" ht="15" x14ac:dyDescent="0.4">
      <c r="B272" s="249">
        <f>VLOOKUP(C272,Companies[],3,FALSE)</f>
        <v>40695853</v>
      </c>
      <c r="C272" s="249" t="s">
        <v>222</v>
      </c>
      <c r="D272" s="249" t="s">
        <v>414</v>
      </c>
      <c r="E272" s="249" t="s">
        <v>993</v>
      </c>
      <c r="F272" s="249" t="s">
        <v>95</v>
      </c>
      <c r="G272" s="249" t="s">
        <v>95</v>
      </c>
      <c r="H272" s="249"/>
      <c r="I272" s="249" t="s">
        <v>100</v>
      </c>
      <c r="J272" s="256">
        <v>0</v>
      </c>
      <c r="K272" s="249"/>
      <c r="L272" s="249"/>
      <c r="M272" s="249"/>
      <c r="N272" s="256">
        <v>0</v>
      </c>
    </row>
    <row r="273" spans="2:14" ht="15" x14ac:dyDescent="0.4">
      <c r="B273" s="249">
        <f>VLOOKUP(C273,Companies[],3,FALSE)</f>
        <v>40695853</v>
      </c>
      <c r="C273" s="249" t="s">
        <v>222</v>
      </c>
      <c r="D273" s="249" t="s">
        <v>412</v>
      </c>
      <c r="E273" s="249" t="s">
        <v>986</v>
      </c>
      <c r="F273" s="249" t="s">
        <v>73</v>
      </c>
      <c r="G273" s="249" t="s">
        <v>95</v>
      </c>
      <c r="H273" s="249"/>
      <c r="I273" s="249" t="s">
        <v>100</v>
      </c>
      <c r="J273" s="256">
        <v>764384.32</v>
      </c>
      <c r="K273" s="249"/>
      <c r="L273" s="249"/>
      <c r="M273" s="249"/>
      <c r="N273" s="256">
        <v>0</v>
      </c>
    </row>
    <row r="274" spans="2:14" ht="15" x14ac:dyDescent="0.4">
      <c r="B274" s="249">
        <f>VLOOKUP(C274,Companies[],3,FALSE)</f>
        <v>40695853</v>
      </c>
      <c r="C274" s="249" t="s">
        <v>222</v>
      </c>
      <c r="D274" s="249" t="s">
        <v>412</v>
      </c>
      <c r="E274" s="249" t="s">
        <v>997</v>
      </c>
      <c r="F274" s="249" t="s">
        <v>95</v>
      </c>
      <c r="G274" s="249" t="s">
        <v>95</v>
      </c>
      <c r="H274" s="249"/>
      <c r="I274" s="249" t="s">
        <v>100</v>
      </c>
      <c r="J274" s="256">
        <v>198967.02</v>
      </c>
      <c r="K274" s="249"/>
      <c r="L274" s="249"/>
      <c r="M274" s="249"/>
      <c r="N274" s="256">
        <v>0</v>
      </c>
    </row>
    <row r="275" spans="2:14" ht="15" x14ac:dyDescent="0.4">
      <c r="B275" s="249">
        <f>VLOOKUP(C275,Companies[],3,FALSE)</f>
        <v>40695853</v>
      </c>
      <c r="C275" s="249" t="s">
        <v>222</v>
      </c>
      <c r="D275" s="249" t="s">
        <v>412</v>
      </c>
      <c r="E275" s="249" t="s">
        <v>991</v>
      </c>
      <c r="F275" s="249" t="s">
        <v>95</v>
      </c>
      <c r="G275" s="249" t="s">
        <v>95</v>
      </c>
      <c r="H275" s="249"/>
      <c r="I275" s="249" t="s">
        <v>100</v>
      </c>
      <c r="J275" s="256">
        <v>51077316.789999999</v>
      </c>
      <c r="K275" s="249"/>
      <c r="L275" s="249"/>
      <c r="M275" s="249"/>
      <c r="N275" s="256">
        <v>0</v>
      </c>
    </row>
    <row r="276" spans="2:14" ht="15" x14ac:dyDescent="0.4">
      <c r="B276" s="249">
        <f>VLOOKUP(C276,Companies[],3,FALSE)</f>
        <v>40695853</v>
      </c>
      <c r="C276" s="249" t="s">
        <v>222</v>
      </c>
      <c r="D276" s="249" t="s">
        <v>415</v>
      </c>
      <c r="E276" s="249" t="s">
        <v>983</v>
      </c>
      <c r="F276" s="249" t="s">
        <v>95</v>
      </c>
      <c r="G276" s="249" t="s">
        <v>95</v>
      </c>
      <c r="H276" s="249"/>
      <c r="I276" s="249" t="s">
        <v>100</v>
      </c>
      <c r="J276" s="256">
        <v>0</v>
      </c>
      <c r="K276" s="249"/>
      <c r="L276" s="249"/>
      <c r="M276" s="249"/>
      <c r="N276" s="256">
        <v>0</v>
      </c>
    </row>
    <row r="277" spans="2:14" ht="15" x14ac:dyDescent="0.4">
      <c r="B277" s="249">
        <f>VLOOKUP(C277,Companies[],3,FALSE)</f>
        <v>40695853</v>
      </c>
      <c r="C277" s="249" t="s">
        <v>222</v>
      </c>
      <c r="D277" s="249" t="s">
        <v>412</v>
      </c>
      <c r="E277" s="249" t="s">
        <v>981</v>
      </c>
      <c r="F277" s="249" t="s">
        <v>95</v>
      </c>
      <c r="G277" s="249" t="s">
        <v>95</v>
      </c>
      <c r="H277" s="249"/>
      <c r="I277" s="249" t="s">
        <v>100</v>
      </c>
      <c r="J277" s="256">
        <v>680000</v>
      </c>
      <c r="K277" s="249"/>
      <c r="L277" s="249"/>
      <c r="M277" s="249"/>
      <c r="N277" s="256">
        <v>0</v>
      </c>
    </row>
    <row r="278" spans="2:14" ht="15" x14ac:dyDescent="0.4">
      <c r="B278" s="249">
        <f>VLOOKUP(C278,Companies[],3,FALSE)</f>
        <v>32087941</v>
      </c>
      <c r="C278" s="249" t="s">
        <v>210</v>
      </c>
      <c r="D278" s="249" t="s">
        <v>412</v>
      </c>
      <c r="E278" s="249" t="s">
        <v>986</v>
      </c>
      <c r="F278" s="249" t="s">
        <v>73</v>
      </c>
      <c r="G278" s="249" t="s">
        <v>95</v>
      </c>
      <c r="H278" s="249" t="s">
        <v>911</v>
      </c>
      <c r="I278" s="249" t="s">
        <v>100</v>
      </c>
      <c r="J278" s="256">
        <v>0</v>
      </c>
      <c r="K278" s="249"/>
      <c r="L278" s="249"/>
      <c r="M278" s="249"/>
      <c r="N278" s="256">
        <v>2218446.21</v>
      </c>
    </row>
    <row r="279" spans="2:14" ht="15" x14ac:dyDescent="0.4">
      <c r="B279" s="249">
        <f>VLOOKUP(C279,Companies[],3,FALSE)</f>
        <v>32087941</v>
      </c>
      <c r="C279" s="249" t="s">
        <v>210</v>
      </c>
      <c r="D279" s="249" t="s">
        <v>412</v>
      </c>
      <c r="E279" s="249" t="s">
        <v>986</v>
      </c>
      <c r="F279" s="249" t="s">
        <v>73</v>
      </c>
      <c r="G279" s="249" t="s">
        <v>95</v>
      </c>
      <c r="H279" s="249" t="s">
        <v>913</v>
      </c>
      <c r="I279" s="249" t="s">
        <v>100</v>
      </c>
      <c r="J279" s="256">
        <v>0</v>
      </c>
      <c r="K279" s="249"/>
      <c r="L279" s="249"/>
      <c r="M279" s="249"/>
      <c r="N279" s="256">
        <v>1738568.8599999999</v>
      </c>
    </row>
    <row r="280" spans="2:14" ht="15" x14ac:dyDescent="0.4">
      <c r="B280" s="249">
        <f>VLOOKUP(C280,Companies[],3,FALSE)</f>
        <v>32087941</v>
      </c>
      <c r="C280" s="249" t="s">
        <v>210</v>
      </c>
      <c r="D280" s="249" t="s">
        <v>412</v>
      </c>
      <c r="E280" s="249" t="s">
        <v>986</v>
      </c>
      <c r="F280" s="249" t="s">
        <v>73</v>
      </c>
      <c r="G280" s="249" t="s">
        <v>95</v>
      </c>
      <c r="H280" s="249" t="s">
        <v>915</v>
      </c>
      <c r="I280" s="249" t="s">
        <v>100</v>
      </c>
      <c r="J280" s="256">
        <v>0</v>
      </c>
      <c r="K280" s="249"/>
      <c r="L280" s="249"/>
      <c r="M280" s="249"/>
      <c r="N280" s="256">
        <v>823251.91999999993</v>
      </c>
    </row>
    <row r="281" spans="2:14" ht="15" x14ac:dyDescent="0.4">
      <c r="B281" s="249">
        <f>VLOOKUP(C281,Companies[],3,FALSE)</f>
        <v>32087941</v>
      </c>
      <c r="C281" s="249" t="s">
        <v>210</v>
      </c>
      <c r="D281" s="249" t="s">
        <v>412</v>
      </c>
      <c r="E281" s="249" t="s">
        <v>986</v>
      </c>
      <c r="F281" s="249" t="s">
        <v>73</v>
      </c>
      <c r="G281" s="249" t="s">
        <v>95</v>
      </c>
      <c r="H281" s="249" t="s">
        <v>914</v>
      </c>
      <c r="I281" s="249" t="s">
        <v>100</v>
      </c>
      <c r="J281" s="256">
        <v>0</v>
      </c>
      <c r="K281" s="249"/>
      <c r="L281" s="249"/>
      <c r="M281" s="249"/>
      <c r="N281" s="256">
        <v>9458406.0299999993</v>
      </c>
    </row>
    <row r="282" spans="2:14" ht="15" x14ac:dyDescent="0.4">
      <c r="B282" s="249">
        <f>VLOOKUP(C282,Companies[],3,FALSE)</f>
        <v>32087941</v>
      </c>
      <c r="C282" s="249" t="s">
        <v>210</v>
      </c>
      <c r="D282" s="249" t="s">
        <v>412</v>
      </c>
      <c r="E282" s="249" t="s">
        <v>998</v>
      </c>
      <c r="F282" s="249" t="s">
        <v>95</v>
      </c>
      <c r="G282" s="249" t="s">
        <v>95</v>
      </c>
      <c r="H282" s="249"/>
      <c r="I282" s="249" t="s">
        <v>100</v>
      </c>
      <c r="J282" s="256">
        <v>0</v>
      </c>
      <c r="K282" s="249"/>
      <c r="L282" s="249"/>
      <c r="M282" s="249"/>
      <c r="N282" s="256">
        <v>0</v>
      </c>
    </row>
    <row r="283" spans="2:14" ht="15" x14ac:dyDescent="0.4">
      <c r="B283" s="249">
        <f>VLOOKUP(C283,Companies[],3,FALSE)</f>
        <v>32087941</v>
      </c>
      <c r="C283" s="249" t="s">
        <v>210</v>
      </c>
      <c r="D283" s="249" t="s">
        <v>412</v>
      </c>
      <c r="E283" s="249" t="s">
        <v>978</v>
      </c>
      <c r="F283" s="249" t="s">
        <v>95</v>
      </c>
      <c r="G283" s="249" t="s">
        <v>95</v>
      </c>
      <c r="H283" s="249"/>
      <c r="I283" s="249" t="s">
        <v>100</v>
      </c>
      <c r="J283" s="256">
        <v>45000</v>
      </c>
      <c r="K283" s="249"/>
      <c r="L283" s="249"/>
      <c r="M283" s="249"/>
      <c r="N283" s="256">
        <v>0</v>
      </c>
    </row>
    <row r="284" spans="2:14" ht="15" x14ac:dyDescent="0.4">
      <c r="B284" s="249">
        <f>VLOOKUP(C284,Companies[],3,FALSE)</f>
        <v>32087941</v>
      </c>
      <c r="C284" s="249" t="s">
        <v>210</v>
      </c>
      <c r="D284" s="249" t="s">
        <v>412</v>
      </c>
      <c r="E284" s="249" t="s">
        <v>995</v>
      </c>
      <c r="F284" s="249" t="s">
        <v>95</v>
      </c>
      <c r="G284" s="249" t="s">
        <v>95</v>
      </c>
      <c r="H284" s="249"/>
      <c r="I284" s="249" t="s">
        <v>100</v>
      </c>
      <c r="J284" s="256">
        <v>105000</v>
      </c>
      <c r="K284" s="249"/>
      <c r="L284" s="249"/>
      <c r="M284" s="249"/>
      <c r="N284" s="256">
        <v>0</v>
      </c>
    </row>
    <row r="285" spans="2:14" ht="15" x14ac:dyDescent="0.4">
      <c r="B285" s="249">
        <f>VLOOKUP(C285,Companies[],3,FALSE)</f>
        <v>32087941</v>
      </c>
      <c r="C285" s="249" t="s">
        <v>210</v>
      </c>
      <c r="D285" s="249" t="s">
        <v>412</v>
      </c>
      <c r="E285" s="249" t="s">
        <v>989</v>
      </c>
      <c r="F285" s="249" t="s">
        <v>95</v>
      </c>
      <c r="G285" s="249" t="s">
        <v>95</v>
      </c>
      <c r="H285" s="249"/>
      <c r="I285" s="249" t="s">
        <v>100</v>
      </c>
      <c r="J285" s="256">
        <v>478633.05000000005</v>
      </c>
      <c r="K285" s="249"/>
      <c r="L285" s="249"/>
      <c r="M285" s="249"/>
      <c r="N285" s="256">
        <v>0</v>
      </c>
    </row>
    <row r="286" spans="2:14" ht="15" x14ac:dyDescent="0.4">
      <c r="B286" s="249">
        <f>VLOOKUP(C286,Companies[],3,FALSE)</f>
        <v>32087941</v>
      </c>
      <c r="C286" s="249" t="s">
        <v>210</v>
      </c>
      <c r="D286" s="249" t="s">
        <v>414</v>
      </c>
      <c r="E286" s="249" t="s">
        <v>993</v>
      </c>
      <c r="F286" s="249" t="s">
        <v>95</v>
      </c>
      <c r="G286" s="249" t="s">
        <v>95</v>
      </c>
      <c r="H286" s="249"/>
      <c r="I286" s="249" t="s">
        <v>100</v>
      </c>
      <c r="J286" s="256">
        <v>0</v>
      </c>
      <c r="K286" s="249"/>
      <c r="L286" s="249"/>
      <c r="M286" s="249"/>
      <c r="N286" s="256">
        <v>0</v>
      </c>
    </row>
    <row r="287" spans="2:14" ht="15" x14ac:dyDescent="0.4">
      <c r="B287" s="249">
        <f>VLOOKUP(C287,Companies[],3,FALSE)</f>
        <v>32087941</v>
      </c>
      <c r="C287" s="249" t="s">
        <v>210</v>
      </c>
      <c r="D287" s="249" t="s">
        <v>412</v>
      </c>
      <c r="E287" s="249" t="s">
        <v>986</v>
      </c>
      <c r="F287" s="249" t="s">
        <v>73</v>
      </c>
      <c r="G287" s="249" t="s">
        <v>95</v>
      </c>
      <c r="H287" s="249"/>
      <c r="I287" s="249" t="s">
        <v>100</v>
      </c>
      <c r="J287" s="256">
        <v>2157344.87</v>
      </c>
      <c r="K287" s="249"/>
      <c r="L287" s="249"/>
      <c r="M287" s="249"/>
      <c r="N287" s="256">
        <v>0</v>
      </c>
    </row>
    <row r="288" spans="2:14" ht="15" x14ac:dyDescent="0.4">
      <c r="B288" s="249">
        <f>VLOOKUP(C288,Companies[],3,FALSE)</f>
        <v>32087941</v>
      </c>
      <c r="C288" s="249" t="s">
        <v>210</v>
      </c>
      <c r="D288" s="249" t="s">
        <v>412</v>
      </c>
      <c r="E288" s="249" t="s">
        <v>997</v>
      </c>
      <c r="F288" s="249" t="s">
        <v>95</v>
      </c>
      <c r="G288" s="249" t="s">
        <v>95</v>
      </c>
      <c r="H288" s="249"/>
      <c r="I288" s="249" t="s">
        <v>100</v>
      </c>
      <c r="J288" s="256">
        <v>38242.400000000001</v>
      </c>
      <c r="K288" s="249"/>
      <c r="L288" s="249"/>
      <c r="M288" s="249"/>
      <c r="N288" s="256">
        <v>0</v>
      </c>
    </row>
    <row r="289" spans="2:14" ht="15" x14ac:dyDescent="0.4">
      <c r="B289" s="249">
        <f>VLOOKUP(C289,Companies[],3,FALSE)</f>
        <v>32087941</v>
      </c>
      <c r="C289" s="249" t="s">
        <v>210</v>
      </c>
      <c r="D289" s="249" t="s">
        <v>412</v>
      </c>
      <c r="E289" s="249" t="s">
        <v>991</v>
      </c>
      <c r="F289" s="249" t="s">
        <v>95</v>
      </c>
      <c r="G289" s="249" t="s">
        <v>95</v>
      </c>
      <c r="H289" s="249"/>
      <c r="I289" s="249" t="s">
        <v>100</v>
      </c>
      <c r="J289" s="256">
        <v>108055818.64</v>
      </c>
      <c r="K289" s="249"/>
      <c r="L289" s="249"/>
      <c r="M289" s="249"/>
      <c r="N289" s="256">
        <v>0</v>
      </c>
    </row>
    <row r="290" spans="2:14" ht="15" x14ac:dyDescent="0.4">
      <c r="B290" s="249">
        <f>VLOOKUP(C290,Companies[],3,FALSE)</f>
        <v>32087941</v>
      </c>
      <c r="C290" s="249" t="s">
        <v>210</v>
      </c>
      <c r="D290" s="249" t="s">
        <v>415</v>
      </c>
      <c r="E290" s="249" t="s">
        <v>983</v>
      </c>
      <c r="F290" s="249" t="s">
        <v>95</v>
      </c>
      <c r="G290" s="249" t="s">
        <v>95</v>
      </c>
      <c r="H290" s="249"/>
      <c r="I290" s="249" t="s">
        <v>100</v>
      </c>
      <c r="J290" s="256">
        <v>0</v>
      </c>
      <c r="K290" s="249"/>
      <c r="L290" s="249"/>
      <c r="M290" s="249"/>
      <c r="N290" s="256">
        <v>0</v>
      </c>
    </row>
    <row r="291" spans="2:14" ht="15" x14ac:dyDescent="0.4">
      <c r="B291" s="249">
        <f>VLOOKUP(C291,Companies[],3,FALSE)</f>
        <v>32087941</v>
      </c>
      <c r="C291" s="249" t="s">
        <v>210</v>
      </c>
      <c r="D291" s="249" t="s">
        <v>412</v>
      </c>
      <c r="E291" s="249" t="s">
        <v>981</v>
      </c>
      <c r="F291" s="249" t="s">
        <v>95</v>
      </c>
      <c r="G291" s="249" t="s">
        <v>95</v>
      </c>
      <c r="H291" s="249"/>
      <c r="I291" s="249" t="s">
        <v>100</v>
      </c>
      <c r="J291" s="256">
        <v>220000</v>
      </c>
      <c r="K291" s="249"/>
      <c r="L291" s="249"/>
      <c r="M291" s="249"/>
      <c r="N291" s="256">
        <v>0</v>
      </c>
    </row>
    <row r="292" spans="2:14" ht="15" x14ac:dyDescent="0.4">
      <c r="B292" s="249">
        <f>VLOOKUP(C292,Companies[],3,FALSE)</f>
        <v>35602704</v>
      </c>
      <c r="C292" s="249" t="s">
        <v>1039</v>
      </c>
      <c r="D292" s="249" t="s">
        <v>412</v>
      </c>
      <c r="E292" s="249" t="s">
        <v>986</v>
      </c>
      <c r="F292" s="249" t="s">
        <v>73</v>
      </c>
      <c r="G292" s="249" t="s">
        <v>95</v>
      </c>
      <c r="H292" s="249" t="s">
        <v>841</v>
      </c>
      <c r="I292" s="249" t="s">
        <v>100</v>
      </c>
      <c r="J292" s="256">
        <v>0</v>
      </c>
      <c r="K292" s="249"/>
      <c r="L292" s="249"/>
      <c r="M292" s="249"/>
      <c r="N292" s="256">
        <v>129406728.88000001</v>
      </c>
    </row>
    <row r="293" spans="2:14" ht="15" x14ac:dyDescent="0.4">
      <c r="B293" s="249">
        <f>VLOOKUP(C293,Companies[],3,FALSE)</f>
        <v>35602704</v>
      </c>
      <c r="C293" s="249" t="s">
        <v>1039</v>
      </c>
      <c r="D293" s="249" t="s">
        <v>412</v>
      </c>
      <c r="E293" s="249" t="s">
        <v>986</v>
      </c>
      <c r="F293" s="249" t="s">
        <v>73</v>
      </c>
      <c r="G293" s="249" t="s">
        <v>95</v>
      </c>
      <c r="H293" s="249" t="s">
        <v>842</v>
      </c>
      <c r="I293" s="249" t="s">
        <v>100</v>
      </c>
      <c r="J293" s="256">
        <v>0</v>
      </c>
      <c r="K293" s="249"/>
      <c r="L293" s="249"/>
      <c r="M293" s="249"/>
      <c r="N293" s="256">
        <v>2330246.29</v>
      </c>
    </row>
    <row r="294" spans="2:14" ht="15" x14ac:dyDescent="0.4">
      <c r="B294" s="249">
        <f>VLOOKUP(C294,Companies[],3,FALSE)</f>
        <v>35602704</v>
      </c>
      <c r="C294" s="249" t="s">
        <v>1039</v>
      </c>
      <c r="D294" s="249" t="s">
        <v>412</v>
      </c>
      <c r="E294" s="249" t="s">
        <v>998</v>
      </c>
      <c r="F294" s="249" t="s">
        <v>95</v>
      </c>
      <c r="G294" s="249" t="s">
        <v>95</v>
      </c>
      <c r="H294" s="249"/>
      <c r="I294" s="249" t="s">
        <v>100</v>
      </c>
      <c r="J294" s="256">
        <v>0</v>
      </c>
      <c r="K294" s="249"/>
      <c r="L294" s="249"/>
      <c r="M294" s="249"/>
      <c r="N294" s="256">
        <v>0</v>
      </c>
    </row>
    <row r="295" spans="2:14" ht="15" x14ac:dyDescent="0.4">
      <c r="B295" s="249">
        <f>VLOOKUP(C295,Companies[],3,FALSE)</f>
        <v>35602704</v>
      </c>
      <c r="C295" s="249" t="s">
        <v>1039</v>
      </c>
      <c r="D295" s="249" t="s">
        <v>412</v>
      </c>
      <c r="E295" s="249" t="s">
        <v>978</v>
      </c>
      <c r="F295" s="249" t="s">
        <v>95</v>
      </c>
      <c r="G295" s="249" t="s">
        <v>95</v>
      </c>
      <c r="H295" s="249"/>
      <c r="I295" s="249" t="s">
        <v>100</v>
      </c>
      <c r="J295" s="256">
        <v>11186975</v>
      </c>
      <c r="K295" s="249"/>
      <c r="L295" s="249"/>
      <c r="M295" s="249"/>
      <c r="N295" s="256">
        <v>0</v>
      </c>
    </row>
    <row r="296" spans="2:14" ht="15" x14ac:dyDescent="0.4">
      <c r="B296" s="249">
        <f>VLOOKUP(C296,Companies[],3,FALSE)</f>
        <v>35602704</v>
      </c>
      <c r="C296" s="249" t="s">
        <v>1039</v>
      </c>
      <c r="D296" s="249" t="s">
        <v>412</v>
      </c>
      <c r="E296" s="249" t="s">
        <v>995</v>
      </c>
      <c r="F296" s="249" t="s">
        <v>95</v>
      </c>
      <c r="G296" s="249" t="s">
        <v>95</v>
      </c>
      <c r="H296" s="249"/>
      <c r="I296" s="249" t="s">
        <v>100</v>
      </c>
      <c r="J296" s="256">
        <v>0</v>
      </c>
      <c r="K296" s="249"/>
      <c r="L296" s="249"/>
      <c r="M296" s="249"/>
      <c r="N296" s="256">
        <v>0</v>
      </c>
    </row>
    <row r="297" spans="2:14" ht="15" x14ac:dyDescent="0.4">
      <c r="B297" s="249">
        <f>VLOOKUP(C297,Companies[],3,FALSE)</f>
        <v>35602704</v>
      </c>
      <c r="C297" s="249" t="s">
        <v>1039</v>
      </c>
      <c r="D297" s="249" t="s">
        <v>412</v>
      </c>
      <c r="E297" s="249" t="s">
        <v>989</v>
      </c>
      <c r="F297" s="249" t="s">
        <v>95</v>
      </c>
      <c r="G297" s="249" t="s">
        <v>95</v>
      </c>
      <c r="H297" s="249"/>
      <c r="I297" s="249" t="s">
        <v>100</v>
      </c>
      <c r="J297" s="256">
        <v>0</v>
      </c>
      <c r="K297" s="249"/>
      <c r="L297" s="249"/>
      <c r="M297" s="249"/>
      <c r="N297" s="256">
        <v>0</v>
      </c>
    </row>
    <row r="298" spans="2:14" ht="15" x14ac:dyDescent="0.4">
      <c r="B298" s="249">
        <f>VLOOKUP(C298,Companies[],3,FALSE)</f>
        <v>35602704</v>
      </c>
      <c r="C298" s="249" t="s">
        <v>1039</v>
      </c>
      <c r="D298" s="249" t="s">
        <v>414</v>
      </c>
      <c r="E298" s="249" t="s">
        <v>993</v>
      </c>
      <c r="F298" s="249" t="s">
        <v>95</v>
      </c>
      <c r="G298" s="249" t="s">
        <v>95</v>
      </c>
      <c r="H298" s="249"/>
      <c r="I298" s="249" t="s">
        <v>100</v>
      </c>
      <c r="J298" s="256">
        <v>0</v>
      </c>
      <c r="K298" s="249"/>
      <c r="L298" s="249"/>
      <c r="M298" s="249"/>
      <c r="N298" s="256">
        <v>0</v>
      </c>
    </row>
    <row r="299" spans="2:14" ht="15" x14ac:dyDescent="0.4">
      <c r="B299" s="249">
        <f>VLOOKUP(C299,Companies[],3,FALSE)</f>
        <v>35602704</v>
      </c>
      <c r="C299" s="249" t="s">
        <v>1039</v>
      </c>
      <c r="D299" s="249" t="s">
        <v>412</v>
      </c>
      <c r="E299" s="249" t="s">
        <v>986</v>
      </c>
      <c r="F299" s="249" t="s">
        <v>73</v>
      </c>
      <c r="G299" s="249" t="s">
        <v>95</v>
      </c>
      <c r="H299" s="249"/>
      <c r="I299" s="249" t="s">
        <v>100</v>
      </c>
      <c r="J299" s="256">
        <v>126920701.75</v>
      </c>
      <c r="K299" s="249"/>
      <c r="L299" s="249"/>
      <c r="M299" s="249"/>
      <c r="N299" s="256">
        <v>0</v>
      </c>
    </row>
    <row r="300" spans="2:14" ht="15" x14ac:dyDescent="0.4">
      <c r="B300" s="249">
        <f>VLOOKUP(C300,Companies[],3,FALSE)</f>
        <v>35602704</v>
      </c>
      <c r="C300" s="249" t="s">
        <v>1039</v>
      </c>
      <c r="D300" s="249" t="s">
        <v>412</v>
      </c>
      <c r="E300" s="249" t="s">
        <v>997</v>
      </c>
      <c r="F300" s="249" t="s">
        <v>95</v>
      </c>
      <c r="G300" s="249" t="s">
        <v>95</v>
      </c>
      <c r="H300" s="249"/>
      <c r="I300" s="249" t="s">
        <v>100</v>
      </c>
      <c r="J300" s="256">
        <v>7193.0300000000007</v>
      </c>
      <c r="K300" s="249"/>
      <c r="L300" s="249"/>
      <c r="M300" s="249"/>
      <c r="N300" s="256">
        <v>0</v>
      </c>
    </row>
    <row r="301" spans="2:14" ht="15" x14ac:dyDescent="0.4">
      <c r="B301" s="249">
        <f>VLOOKUP(C301,Companies[],3,FALSE)</f>
        <v>35602704</v>
      </c>
      <c r="C301" s="249" t="s">
        <v>1039</v>
      </c>
      <c r="D301" s="249" t="s">
        <v>412</v>
      </c>
      <c r="E301" s="249" t="s">
        <v>991</v>
      </c>
      <c r="F301" s="249" t="s">
        <v>95</v>
      </c>
      <c r="G301" s="249" t="s">
        <v>95</v>
      </c>
      <c r="H301" s="249"/>
      <c r="I301" s="249" t="s">
        <v>100</v>
      </c>
      <c r="J301" s="256">
        <v>679011.75</v>
      </c>
      <c r="K301" s="249"/>
      <c r="L301" s="249"/>
      <c r="M301" s="249"/>
      <c r="N301" s="256">
        <v>0</v>
      </c>
    </row>
    <row r="302" spans="2:14" ht="15" x14ac:dyDescent="0.4">
      <c r="B302" s="249">
        <f>VLOOKUP(C302,Companies[],3,FALSE)</f>
        <v>35602704</v>
      </c>
      <c r="C302" s="249" t="s">
        <v>1039</v>
      </c>
      <c r="D302" s="249" t="s">
        <v>415</v>
      </c>
      <c r="E302" s="249" t="s">
        <v>983</v>
      </c>
      <c r="F302" s="249" t="s">
        <v>95</v>
      </c>
      <c r="G302" s="249" t="s">
        <v>95</v>
      </c>
      <c r="H302" s="249"/>
      <c r="I302" s="249" t="s">
        <v>100</v>
      </c>
      <c r="J302" s="256">
        <v>0</v>
      </c>
      <c r="K302" s="249"/>
      <c r="L302" s="249"/>
      <c r="M302" s="249"/>
      <c r="N302" s="256">
        <v>0</v>
      </c>
    </row>
    <row r="303" spans="2:14" ht="15" x14ac:dyDescent="0.4">
      <c r="B303" s="249">
        <f>VLOOKUP(C303,Companies[],3,FALSE)</f>
        <v>35602704</v>
      </c>
      <c r="C303" s="249" t="s">
        <v>1039</v>
      </c>
      <c r="D303" s="249" t="s">
        <v>412</v>
      </c>
      <c r="E303" s="249" t="s">
        <v>981</v>
      </c>
      <c r="F303" s="249" t="s">
        <v>95</v>
      </c>
      <c r="G303" s="249" t="s">
        <v>95</v>
      </c>
      <c r="H303" s="249"/>
      <c r="I303" s="249" t="s">
        <v>100</v>
      </c>
      <c r="J303" s="256">
        <v>15653515</v>
      </c>
      <c r="K303" s="249"/>
      <c r="L303" s="249"/>
      <c r="M303" s="249"/>
      <c r="N303" s="256">
        <v>0</v>
      </c>
    </row>
    <row r="304" spans="2:14" ht="15" x14ac:dyDescent="0.4">
      <c r="B304" s="249">
        <f>VLOOKUP(C304,Companies[],3,FALSE)</f>
        <v>20077720</v>
      </c>
      <c r="C304" s="249" t="s">
        <v>193</v>
      </c>
      <c r="D304" s="249" t="s">
        <v>412</v>
      </c>
      <c r="E304" s="249" t="s">
        <v>986</v>
      </c>
      <c r="F304" s="249" t="s">
        <v>73</v>
      </c>
      <c r="G304" s="249" t="s">
        <v>95</v>
      </c>
      <c r="H304" s="249" t="s">
        <v>807</v>
      </c>
      <c r="I304" s="249" t="s">
        <v>100</v>
      </c>
      <c r="J304" s="256">
        <v>0</v>
      </c>
      <c r="K304" s="249"/>
      <c r="L304" s="249"/>
      <c r="M304" s="249"/>
      <c r="N304" s="256">
        <v>0</v>
      </c>
    </row>
    <row r="305" spans="2:14" ht="15" x14ac:dyDescent="0.4">
      <c r="B305" s="249">
        <f>VLOOKUP(C305,Companies[],3,FALSE)</f>
        <v>20077720</v>
      </c>
      <c r="C305" s="249" t="s">
        <v>193</v>
      </c>
      <c r="D305" s="249" t="s">
        <v>412</v>
      </c>
      <c r="E305" s="249" t="s">
        <v>986</v>
      </c>
      <c r="F305" s="249" t="s">
        <v>73</v>
      </c>
      <c r="G305" s="249" t="s">
        <v>95</v>
      </c>
      <c r="H305" s="249" t="s">
        <v>807</v>
      </c>
      <c r="I305" s="249" t="s">
        <v>100</v>
      </c>
      <c r="J305" s="256">
        <v>0</v>
      </c>
      <c r="K305" s="249"/>
      <c r="L305" s="249"/>
      <c r="M305" s="249"/>
      <c r="N305" s="256">
        <v>0</v>
      </c>
    </row>
    <row r="306" spans="2:14" ht="15" x14ac:dyDescent="0.4">
      <c r="B306" s="249">
        <f>VLOOKUP(C306,Companies[],3,FALSE)</f>
        <v>20077720</v>
      </c>
      <c r="C306" s="249" t="s">
        <v>193</v>
      </c>
      <c r="D306" s="249" t="s">
        <v>412</v>
      </c>
      <c r="E306" s="249" t="s">
        <v>986</v>
      </c>
      <c r="F306" s="249" t="s">
        <v>73</v>
      </c>
      <c r="G306" s="249" t="s">
        <v>95</v>
      </c>
      <c r="H306" s="249" t="s">
        <v>813</v>
      </c>
      <c r="I306" s="249" t="s">
        <v>100</v>
      </c>
      <c r="J306" s="256">
        <v>0</v>
      </c>
      <c r="K306" s="249"/>
      <c r="L306" s="249"/>
      <c r="M306" s="249"/>
      <c r="N306" s="256">
        <v>0</v>
      </c>
    </row>
    <row r="307" spans="2:14" ht="15" x14ac:dyDescent="0.4">
      <c r="B307" s="249">
        <f>VLOOKUP(C307,Companies[],3,FALSE)</f>
        <v>20077720</v>
      </c>
      <c r="C307" s="249" t="s">
        <v>193</v>
      </c>
      <c r="D307" s="249" t="s">
        <v>412</v>
      </c>
      <c r="E307" s="249" t="s">
        <v>986</v>
      </c>
      <c r="F307" s="249" t="s">
        <v>73</v>
      </c>
      <c r="G307" s="249" t="s">
        <v>95</v>
      </c>
      <c r="H307" s="249" t="s">
        <v>813</v>
      </c>
      <c r="I307" s="249" t="s">
        <v>100</v>
      </c>
      <c r="J307" s="256">
        <v>0</v>
      </c>
      <c r="K307" s="249"/>
      <c r="L307" s="249"/>
      <c r="M307" s="249"/>
      <c r="N307" s="256">
        <v>0</v>
      </c>
    </row>
    <row r="308" spans="2:14" ht="15" x14ac:dyDescent="0.4">
      <c r="B308" s="249">
        <f>VLOOKUP(C308,Companies[],3,FALSE)</f>
        <v>20077720</v>
      </c>
      <c r="C308" s="249" t="s">
        <v>193</v>
      </c>
      <c r="D308" s="249" t="s">
        <v>412</v>
      </c>
      <c r="E308" s="249" t="s">
        <v>986</v>
      </c>
      <c r="F308" s="249" t="s">
        <v>73</v>
      </c>
      <c r="G308" s="249" t="s">
        <v>95</v>
      </c>
      <c r="H308" s="249" t="s">
        <v>814</v>
      </c>
      <c r="I308" s="249" t="s">
        <v>100</v>
      </c>
      <c r="J308" s="256">
        <v>0</v>
      </c>
      <c r="K308" s="249"/>
      <c r="L308" s="249"/>
      <c r="M308" s="249"/>
      <c r="N308" s="256">
        <v>0</v>
      </c>
    </row>
    <row r="309" spans="2:14" ht="15" x14ac:dyDescent="0.4">
      <c r="B309" s="249">
        <f>VLOOKUP(C309,Companies[],3,FALSE)</f>
        <v>20077720</v>
      </c>
      <c r="C309" s="249" t="s">
        <v>193</v>
      </c>
      <c r="D309" s="249" t="s">
        <v>412</v>
      </c>
      <c r="E309" s="249" t="s">
        <v>986</v>
      </c>
      <c r="F309" s="249" t="s">
        <v>73</v>
      </c>
      <c r="G309" s="249" t="s">
        <v>95</v>
      </c>
      <c r="H309" s="249" t="s">
        <v>814</v>
      </c>
      <c r="I309" s="249" t="s">
        <v>100</v>
      </c>
      <c r="J309" s="256">
        <v>0</v>
      </c>
      <c r="K309" s="249"/>
      <c r="L309" s="249"/>
      <c r="M309" s="249"/>
      <c r="N309" s="256">
        <v>0</v>
      </c>
    </row>
    <row r="310" spans="2:14" ht="15" x14ac:dyDescent="0.4">
      <c r="B310" s="249">
        <f>VLOOKUP(C310,Companies[],3,FALSE)</f>
        <v>20077720</v>
      </c>
      <c r="C310" s="249" t="s">
        <v>193</v>
      </c>
      <c r="D310" s="249" t="s">
        <v>412</v>
      </c>
      <c r="E310" s="249" t="s">
        <v>986</v>
      </c>
      <c r="F310" s="249" t="s">
        <v>73</v>
      </c>
      <c r="G310" s="249" t="s">
        <v>95</v>
      </c>
      <c r="H310" s="249" t="s">
        <v>808</v>
      </c>
      <c r="I310" s="249" t="s">
        <v>100</v>
      </c>
      <c r="J310" s="256">
        <v>0</v>
      </c>
      <c r="K310" s="249"/>
      <c r="L310" s="249"/>
      <c r="M310" s="249"/>
      <c r="N310" s="256">
        <v>0</v>
      </c>
    </row>
    <row r="311" spans="2:14" ht="15" x14ac:dyDescent="0.4">
      <c r="B311" s="249">
        <f>VLOOKUP(C311,Companies[],3,FALSE)</f>
        <v>20077720</v>
      </c>
      <c r="C311" s="249" t="s">
        <v>193</v>
      </c>
      <c r="D311" s="249" t="s">
        <v>412</v>
      </c>
      <c r="E311" s="249" t="s">
        <v>986</v>
      </c>
      <c r="F311" s="249" t="s">
        <v>73</v>
      </c>
      <c r="G311" s="249" t="s">
        <v>95</v>
      </c>
      <c r="H311" s="249" t="s">
        <v>808</v>
      </c>
      <c r="I311" s="249" t="s">
        <v>100</v>
      </c>
      <c r="J311" s="256">
        <v>0</v>
      </c>
      <c r="K311" s="249"/>
      <c r="L311" s="249"/>
      <c r="M311" s="249"/>
      <c r="N311" s="256">
        <v>0</v>
      </c>
    </row>
    <row r="312" spans="2:14" ht="15" x14ac:dyDescent="0.4">
      <c r="B312" s="249">
        <f>VLOOKUP(C312,Companies[],3,FALSE)</f>
        <v>20077720</v>
      </c>
      <c r="C312" s="249" t="s">
        <v>193</v>
      </c>
      <c r="D312" s="249" t="s">
        <v>412</v>
      </c>
      <c r="E312" s="249" t="s">
        <v>986</v>
      </c>
      <c r="F312" s="249" t="s">
        <v>73</v>
      </c>
      <c r="G312" s="249" t="s">
        <v>95</v>
      </c>
      <c r="H312" s="249" t="s">
        <v>809</v>
      </c>
      <c r="I312" s="249" t="s">
        <v>100</v>
      </c>
      <c r="J312" s="256">
        <v>0</v>
      </c>
      <c r="K312" s="249"/>
      <c r="L312" s="249"/>
      <c r="M312" s="249"/>
      <c r="N312" s="256">
        <v>0</v>
      </c>
    </row>
    <row r="313" spans="2:14" ht="15" x14ac:dyDescent="0.4">
      <c r="B313" s="249">
        <f>VLOOKUP(C313,Companies[],3,FALSE)</f>
        <v>20077720</v>
      </c>
      <c r="C313" s="249" t="s">
        <v>193</v>
      </c>
      <c r="D313" s="249" t="s">
        <v>412</v>
      </c>
      <c r="E313" s="249" t="s">
        <v>986</v>
      </c>
      <c r="F313" s="249" t="s">
        <v>73</v>
      </c>
      <c r="G313" s="249" t="s">
        <v>95</v>
      </c>
      <c r="H313" s="249" t="s">
        <v>809</v>
      </c>
      <c r="I313" s="249" t="s">
        <v>100</v>
      </c>
      <c r="J313" s="256">
        <v>0</v>
      </c>
      <c r="K313" s="249"/>
      <c r="L313" s="249"/>
      <c r="M313" s="249"/>
      <c r="N313" s="256">
        <v>0</v>
      </c>
    </row>
    <row r="314" spans="2:14" ht="15" x14ac:dyDescent="0.4">
      <c r="B314" s="249">
        <f>VLOOKUP(C314,Companies[],3,FALSE)</f>
        <v>20077720</v>
      </c>
      <c r="C314" s="249" t="s">
        <v>193</v>
      </c>
      <c r="D314" s="249" t="s">
        <v>412</v>
      </c>
      <c r="E314" s="249" t="s">
        <v>986</v>
      </c>
      <c r="F314" s="249" t="s">
        <v>73</v>
      </c>
      <c r="G314" s="249" t="s">
        <v>95</v>
      </c>
      <c r="H314" s="249" t="s">
        <v>810</v>
      </c>
      <c r="I314" s="249" t="s">
        <v>100</v>
      </c>
      <c r="J314" s="256">
        <v>0</v>
      </c>
      <c r="K314" s="249"/>
      <c r="L314" s="249"/>
      <c r="M314" s="249"/>
      <c r="N314" s="256">
        <v>0</v>
      </c>
    </row>
    <row r="315" spans="2:14" ht="15" x14ac:dyDescent="0.4">
      <c r="B315" s="249">
        <f>VLOOKUP(C315,Companies[],3,FALSE)</f>
        <v>20077720</v>
      </c>
      <c r="C315" s="249" t="s">
        <v>193</v>
      </c>
      <c r="D315" s="249" t="s">
        <v>412</v>
      </c>
      <c r="E315" s="249" t="s">
        <v>986</v>
      </c>
      <c r="F315" s="249" t="s">
        <v>73</v>
      </c>
      <c r="G315" s="249" t="s">
        <v>95</v>
      </c>
      <c r="H315" s="249" t="s">
        <v>816</v>
      </c>
      <c r="I315" s="249" t="s">
        <v>100</v>
      </c>
      <c r="J315" s="256">
        <v>0</v>
      </c>
      <c r="K315" s="249"/>
      <c r="L315" s="249"/>
      <c r="M315" s="249"/>
      <c r="N315" s="256">
        <v>0</v>
      </c>
    </row>
    <row r="316" spans="2:14" ht="15" x14ac:dyDescent="0.4">
      <c r="B316" s="249">
        <f>VLOOKUP(C316,Companies[],3,FALSE)</f>
        <v>20077720</v>
      </c>
      <c r="C316" s="249" t="s">
        <v>193</v>
      </c>
      <c r="D316" s="249" t="s">
        <v>412</v>
      </c>
      <c r="E316" s="249" t="s">
        <v>986</v>
      </c>
      <c r="F316" s="249" t="s">
        <v>73</v>
      </c>
      <c r="G316" s="249" t="s">
        <v>95</v>
      </c>
      <c r="H316" s="249" t="s">
        <v>811</v>
      </c>
      <c r="I316" s="249" t="s">
        <v>100</v>
      </c>
      <c r="J316" s="256">
        <v>0</v>
      </c>
      <c r="K316" s="249"/>
      <c r="L316" s="249"/>
      <c r="M316" s="249"/>
      <c r="N316" s="256">
        <v>0</v>
      </c>
    </row>
    <row r="317" spans="2:14" ht="15" x14ac:dyDescent="0.4">
      <c r="B317" s="249">
        <f>VLOOKUP(C317,Companies[],3,FALSE)</f>
        <v>20077720</v>
      </c>
      <c r="C317" s="249" t="s">
        <v>193</v>
      </c>
      <c r="D317" s="249" t="s">
        <v>412</v>
      </c>
      <c r="E317" s="249" t="s">
        <v>986</v>
      </c>
      <c r="F317" s="249" t="s">
        <v>73</v>
      </c>
      <c r="G317" s="249" t="s">
        <v>95</v>
      </c>
      <c r="H317" s="249" t="s">
        <v>817</v>
      </c>
      <c r="I317" s="249" t="s">
        <v>100</v>
      </c>
      <c r="J317" s="256">
        <v>0</v>
      </c>
      <c r="K317" s="249"/>
      <c r="L317" s="249"/>
      <c r="M317" s="249"/>
      <c r="N317" s="256">
        <v>0</v>
      </c>
    </row>
    <row r="318" spans="2:14" ht="15" x14ac:dyDescent="0.4">
      <c r="B318" s="249">
        <f>VLOOKUP(C318,Companies[],3,FALSE)</f>
        <v>20077720</v>
      </c>
      <c r="C318" s="249" t="s">
        <v>193</v>
      </c>
      <c r="D318" s="249" t="s">
        <v>412</v>
      </c>
      <c r="E318" s="249" t="s">
        <v>986</v>
      </c>
      <c r="F318" s="249" t="s">
        <v>73</v>
      </c>
      <c r="G318" s="249" t="s">
        <v>95</v>
      </c>
      <c r="H318" s="249" t="s">
        <v>815</v>
      </c>
      <c r="I318" s="249" t="s">
        <v>100</v>
      </c>
      <c r="J318" s="256">
        <v>0</v>
      </c>
      <c r="K318" s="249"/>
      <c r="L318" s="249"/>
      <c r="M318" s="249"/>
      <c r="N318" s="256">
        <v>0</v>
      </c>
    </row>
    <row r="319" spans="2:14" ht="15" x14ac:dyDescent="0.4">
      <c r="B319" s="249">
        <f>VLOOKUP(C319,Companies[],3,FALSE)</f>
        <v>20077720</v>
      </c>
      <c r="C319" s="249" t="s">
        <v>193</v>
      </c>
      <c r="D319" s="249" t="s">
        <v>412</v>
      </c>
      <c r="E319" s="249" t="s">
        <v>986</v>
      </c>
      <c r="F319" s="249" t="s">
        <v>73</v>
      </c>
      <c r="G319" s="249" t="s">
        <v>95</v>
      </c>
      <c r="H319" s="249" t="s">
        <v>815</v>
      </c>
      <c r="I319" s="249" t="s">
        <v>100</v>
      </c>
      <c r="J319" s="256">
        <v>0</v>
      </c>
      <c r="K319" s="249"/>
      <c r="L319" s="249"/>
      <c r="M319" s="249"/>
      <c r="N319" s="256">
        <v>0</v>
      </c>
    </row>
    <row r="320" spans="2:14" ht="15" x14ac:dyDescent="0.4">
      <c r="B320" s="249">
        <f>VLOOKUP(C320,Companies[],3,FALSE)</f>
        <v>20077720</v>
      </c>
      <c r="C320" s="249" t="s">
        <v>193</v>
      </c>
      <c r="D320" s="249" t="s">
        <v>412</v>
      </c>
      <c r="E320" s="249" t="s">
        <v>986</v>
      </c>
      <c r="F320" s="249" t="s">
        <v>73</v>
      </c>
      <c r="G320" s="249" t="s">
        <v>95</v>
      </c>
      <c r="H320" s="249" t="s">
        <v>812</v>
      </c>
      <c r="I320" s="249" t="s">
        <v>100</v>
      </c>
      <c r="J320" s="256">
        <v>0</v>
      </c>
      <c r="K320" s="249"/>
      <c r="L320" s="249"/>
      <c r="M320" s="249"/>
      <c r="N320" s="256">
        <v>0</v>
      </c>
    </row>
    <row r="321" spans="2:14" ht="15" x14ac:dyDescent="0.4">
      <c r="B321" s="249">
        <f>VLOOKUP(C321,Companies[],3,FALSE)</f>
        <v>20077720</v>
      </c>
      <c r="C321" s="249" t="s">
        <v>193</v>
      </c>
      <c r="D321" s="249" t="s">
        <v>412</v>
      </c>
      <c r="E321" s="249" t="s">
        <v>986</v>
      </c>
      <c r="F321" s="249" t="s">
        <v>73</v>
      </c>
      <c r="G321" s="249" t="s">
        <v>95</v>
      </c>
      <c r="H321" s="249" t="s">
        <v>812</v>
      </c>
      <c r="I321" s="249" t="s">
        <v>100</v>
      </c>
      <c r="J321" s="256">
        <v>0</v>
      </c>
      <c r="K321" s="249"/>
      <c r="L321" s="249"/>
      <c r="M321" s="249"/>
      <c r="N321" s="256">
        <v>0</v>
      </c>
    </row>
    <row r="322" spans="2:14" ht="15" x14ac:dyDescent="0.4">
      <c r="B322" s="249">
        <f>VLOOKUP(C322,Companies[],3,FALSE)</f>
        <v>20077720</v>
      </c>
      <c r="C322" s="249" t="s">
        <v>193</v>
      </c>
      <c r="D322" s="249" t="s">
        <v>412</v>
      </c>
      <c r="E322" s="249" t="s">
        <v>998</v>
      </c>
      <c r="F322" s="249" t="s">
        <v>95</v>
      </c>
      <c r="G322" s="249" t="s">
        <v>95</v>
      </c>
      <c r="H322" s="249"/>
      <c r="I322" s="249" t="s">
        <v>100</v>
      </c>
      <c r="J322" s="256">
        <v>0</v>
      </c>
      <c r="K322" s="249"/>
      <c r="L322" s="249"/>
      <c r="M322" s="249"/>
      <c r="N322" s="256">
        <v>0</v>
      </c>
    </row>
    <row r="323" spans="2:14" ht="15" x14ac:dyDescent="0.4">
      <c r="B323" s="249">
        <f>VLOOKUP(C323,Companies[],3,FALSE)</f>
        <v>20077720</v>
      </c>
      <c r="C323" s="249" t="s">
        <v>193</v>
      </c>
      <c r="D323" s="249" t="s">
        <v>412</v>
      </c>
      <c r="E323" s="249" t="s">
        <v>978</v>
      </c>
      <c r="F323" s="249" t="s">
        <v>95</v>
      </c>
      <c r="G323" s="249" t="s">
        <v>95</v>
      </c>
      <c r="H323" s="249"/>
      <c r="I323" s="249" t="s">
        <v>100</v>
      </c>
      <c r="J323" s="256">
        <v>11128193673.43</v>
      </c>
      <c r="K323" s="249"/>
      <c r="L323" s="249"/>
      <c r="M323" s="249"/>
      <c r="N323" s="256">
        <v>0</v>
      </c>
    </row>
    <row r="324" spans="2:14" ht="15" x14ac:dyDescent="0.4">
      <c r="B324" s="249">
        <f>VLOOKUP(C324,Companies[],3,FALSE)</f>
        <v>20077720</v>
      </c>
      <c r="C324" s="249" t="s">
        <v>193</v>
      </c>
      <c r="D324" s="249" t="s">
        <v>416</v>
      </c>
      <c r="E324" s="249" t="s">
        <v>995</v>
      </c>
      <c r="F324" s="249" t="s">
        <v>95</v>
      </c>
      <c r="G324" s="249" t="s">
        <v>95</v>
      </c>
      <c r="H324" s="249"/>
      <c r="I324" s="249" t="s">
        <v>100</v>
      </c>
      <c r="J324" s="256">
        <v>28597621391.709999</v>
      </c>
      <c r="K324" s="249"/>
      <c r="L324" s="249"/>
      <c r="M324" s="249"/>
      <c r="N324" s="256">
        <v>0</v>
      </c>
    </row>
    <row r="325" spans="2:14" ht="15" x14ac:dyDescent="0.4">
      <c r="B325" s="249">
        <f>VLOOKUP(C325,Companies[],3,FALSE)</f>
        <v>20077720</v>
      </c>
      <c r="C325" s="249" t="s">
        <v>193</v>
      </c>
      <c r="D325" s="249" t="s">
        <v>412</v>
      </c>
      <c r="E325" s="249" t="s">
        <v>989</v>
      </c>
      <c r="F325" s="249" t="s">
        <v>95</v>
      </c>
      <c r="G325" s="249" t="s">
        <v>95</v>
      </c>
      <c r="H325" s="249"/>
      <c r="I325" s="249" t="s">
        <v>100</v>
      </c>
      <c r="J325" s="256">
        <v>0</v>
      </c>
      <c r="K325" s="249"/>
      <c r="L325" s="249"/>
      <c r="M325" s="249"/>
      <c r="N325" s="256">
        <v>0</v>
      </c>
    </row>
    <row r="326" spans="2:14" ht="15" x14ac:dyDescent="0.4">
      <c r="B326" s="249">
        <f>VLOOKUP(C326,Companies[],3,FALSE)</f>
        <v>20077720</v>
      </c>
      <c r="C326" s="249" t="s">
        <v>193</v>
      </c>
      <c r="D326" s="249" t="s">
        <v>414</v>
      </c>
      <c r="E326" s="249" t="s">
        <v>993</v>
      </c>
      <c r="F326" s="249" t="s">
        <v>95</v>
      </c>
      <c r="G326" s="249" t="s">
        <v>95</v>
      </c>
      <c r="H326" s="249"/>
      <c r="I326" s="249" t="s">
        <v>100</v>
      </c>
      <c r="J326" s="256">
        <v>0</v>
      </c>
      <c r="K326" s="249"/>
      <c r="L326" s="249"/>
      <c r="M326" s="249"/>
      <c r="N326" s="256">
        <v>0</v>
      </c>
    </row>
    <row r="327" spans="2:14" ht="15" x14ac:dyDescent="0.4">
      <c r="B327" s="249">
        <f>VLOOKUP(C327,Companies[],3,FALSE)</f>
        <v>20077720</v>
      </c>
      <c r="C327" s="249" t="s">
        <v>193</v>
      </c>
      <c r="D327" s="249" t="s">
        <v>412</v>
      </c>
      <c r="E327" s="249" t="s">
        <v>986</v>
      </c>
      <c r="F327" s="249" t="s">
        <v>73</v>
      </c>
      <c r="G327" s="249" t="s">
        <v>95</v>
      </c>
      <c r="H327" s="249"/>
      <c r="I327" s="249" t="s">
        <v>100</v>
      </c>
      <c r="J327" s="256">
        <v>0</v>
      </c>
      <c r="K327" s="249"/>
      <c r="L327" s="249"/>
      <c r="M327" s="249"/>
      <c r="N327" s="256">
        <v>0</v>
      </c>
    </row>
    <row r="328" spans="2:14" ht="15" x14ac:dyDescent="0.4">
      <c r="B328" s="249">
        <f>VLOOKUP(C328,Companies[],3,FALSE)</f>
        <v>20077720</v>
      </c>
      <c r="C328" s="249" t="s">
        <v>193</v>
      </c>
      <c r="D328" s="249" t="s">
        <v>412</v>
      </c>
      <c r="E328" s="249" t="s">
        <v>997</v>
      </c>
      <c r="F328" s="249" t="s">
        <v>95</v>
      </c>
      <c r="G328" s="249" t="s">
        <v>95</v>
      </c>
      <c r="H328" s="249"/>
      <c r="I328" s="249" t="s">
        <v>100</v>
      </c>
      <c r="J328" s="256">
        <v>10399032.960000001</v>
      </c>
      <c r="K328" s="249"/>
      <c r="L328" s="249"/>
      <c r="M328" s="249"/>
      <c r="N328" s="256">
        <v>0</v>
      </c>
    </row>
    <row r="329" spans="2:14" ht="15" x14ac:dyDescent="0.4">
      <c r="B329" s="249">
        <f>VLOOKUP(C329,Companies[],3,FALSE)</f>
        <v>20077720</v>
      </c>
      <c r="C329" s="249" t="s">
        <v>193</v>
      </c>
      <c r="D329" s="249" t="s">
        <v>412</v>
      </c>
      <c r="E329" s="249" t="s">
        <v>991</v>
      </c>
      <c r="F329" s="249" t="s">
        <v>95</v>
      </c>
      <c r="G329" s="249" t="s">
        <v>95</v>
      </c>
      <c r="H329" s="249"/>
      <c r="I329" s="249" t="s">
        <v>100</v>
      </c>
      <c r="J329" s="256">
        <v>78571149.730000004</v>
      </c>
      <c r="K329" s="249"/>
      <c r="L329" s="249"/>
      <c r="M329" s="249"/>
      <c r="N329" s="256">
        <v>0</v>
      </c>
    </row>
    <row r="330" spans="2:14" ht="15" x14ac:dyDescent="0.4">
      <c r="B330" s="249">
        <f>VLOOKUP(C330,Companies[],3,FALSE)</f>
        <v>20077720</v>
      </c>
      <c r="C330" s="249" t="s">
        <v>193</v>
      </c>
      <c r="D330" s="249" t="s">
        <v>415</v>
      </c>
      <c r="E330" s="249" t="s">
        <v>983</v>
      </c>
      <c r="F330" s="249" t="s">
        <v>95</v>
      </c>
      <c r="G330" s="249" t="s">
        <v>95</v>
      </c>
      <c r="H330" s="249"/>
      <c r="I330" s="249" t="s">
        <v>100</v>
      </c>
      <c r="J330" s="256">
        <v>11865344731.15</v>
      </c>
      <c r="K330" s="249"/>
      <c r="L330" s="249"/>
      <c r="M330" s="249"/>
      <c r="N330" s="256">
        <v>0</v>
      </c>
    </row>
    <row r="331" spans="2:14" ht="15" x14ac:dyDescent="0.4">
      <c r="B331" s="249">
        <f>VLOOKUP(C331,Companies[],3,FALSE)</f>
        <v>20077720</v>
      </c>
      <c r="C331" s="249" t="s">
        <v>193</v>
      </c>
      <c r="D331" s="249" t="s">
        <v>412</v>
      </c>
      <c r="E331" s="249" t="s">
        <v>981</v>
      </c>
      <c r="F331" s="249" t="s">
        <v>95</v>
      </c>
      <c r="G331" s="249" t="s">
        <v>95</v>
      </c>
      <c r="H331" s="249"/>
      <c r="I331" s="249" t="s">
        <v>100</v>
      </c>
      <c r="J331" s="256">
        <v>16699147129</v>
      </c>
      <c r="K331" s="249"/>
      <c r="L331" s="249"/>
      <c r="M331" s="249"/>
      <c r="N331" s="256">
        <v>0</v>
      </c>
    </row>
    <row r="332" spans="2:14" ht="15" x14ac:dyDescent="0.4">
      <c r="B332" s="249">
        <f>VLOOKUP(C332,Companies[],3,FALSE)</f>
        <v>32377038</v>
      </c>
      <c r="C332" s="249" t="s">
        <v>432</v>
      </c>
      <c r="D332" s="249" t="s">
        <v>412</v>
      </c>
      <c r="E332" s="249" t="s">
        <v>986</v>
      </c>
      <c r="F332" s="249" t="s">
        <v>73</v>
      </c>
      <c r="G332" s="249" t="s">
        <v>95</v>
      </c>
      <c r="H332" s="249" t="s">
        <v>854</v>
      </c>
      <c r="I332" s="249" t="s">
        <v>100</v>
      </c>
      <c r="J332" s="256">
        <v>0</v>
      </c>
      <c r="K332" s="249"/>
      <c r="L332" s="249"/>
      <c r="M332" s="249"/>
      <c r="N332" s="256">
        <v>1706875276.9400001</v>
      </c>
    </row>
    <row r="333" spans="2:14" ht="15" x14ac:dyDescent="0.4">
      <c r="B333" s="249">
        <f>VLOOKUP(C333,Companies[],3,FALSE)</f>
        <v>32377038</v>
      </c>
      <c r="C333" s="249" t="s">
        <v>432</v>
      </c>
      <c r="D333" s="249" t="s">
        <v>412</v>
      </c>
      <c r="E333" s="249" t="s">
        <v>986</v>
      </c>
      <c r="F333" s="249" t="s">
        <v>73</v>
      </c>
      <c r="G333" s="249" t="s">
        <v>95</v>
      </c>
      <c r="H333" s="249" t="s">
        <v>855</v>
      </c>
      <c r="I333" s="249" t="s">
        <v>100</v>
      </c>
      <c r="J333" s="256">
        <v>0</v>
      </c>
      <c r="K333" s="249"/>
      <c r="L333" s="249"/>
      <c r="M333" s="249"/>
      <c r="N333" s="256">
        <v>282819583.75</v>
      </c>
    </row>
    <row r="334" spans="2:14" ht="15" x14ac:dyDescent="0.4">
      <c r="B334" s="249">
        <f>VLOOKUP(C334,Companies[],3,FALSE)</f>
        <v>32377038</v>
      </c>
      <c r="C334" s="249" t="s">
        <v>432</v>
      </c>
      <c r="D334" s="249" t="s">
        <v>412</v>
      </c>
      <c r="E334" s="249" t="s">
        <v>998</v>
      </c>
      <c r="F334" s="249" t="s">
        <v>95</v>
      </c>
      <c r="G334" s="249" t="s">
        <v>95</v>
      </c>
      <c r="H334" s="249"/>
      <c r="I334" s="249" t="s">
        <v>100</v>
      </c>
      <c r="J334" s="256">
        <v>0</v>
      </c>
      <c r="K334" s="249"/>
      <c r="L334" s="249"/>
      <c r="M334" s="249"/>
      <c r="N334" s="256">
        <v>0</v>
      </c>
    </row>
    <row r="335" spans="2:14" ht="15" x14ac:dyDescent="0.4">
      <c r="B335" s="249">
        <f>VLOOKUP(C335,Companies[],3,FALSE)</f>
        <v>32377038</v>
      </c>
      <c r="C335" s="249" t="s">
        <v>432</v>
      </c>
      <c r="D335" s="249" t="s">
        <v>412</v>
      </c>
      <c r="E335" s="249" t="s">
        <v>978</v>
      </c>
      <c r="F335" s="249" t="s">
        <v>95</v>
      </c>
      <c r="G335" s="249" t="s">
        <v>95</v>
      </c>
      <c r="H335" s="249"/>
      <c r="I335" s="249" t="s">
        <v>100</v>
      </c>
      <c r="J335" s="256">
        <v>1885388744.1600001</v>
      </c>
      <c r="K335" s="249"/>
      <c r="L335" s="249"/>
      <c r="M335" s="249"/>
      <c r="N335" s="256">
        <v>0</v>
      </c>
    </row>
    <row r="336" spans="2:14" ht="15" x14ac:dyDescent="0.4">
      <c r="B336" s="249">
        <f>VLOOKUP(C336,Companies[],3,FALSE)</f>
        <v>32377038</v>
      </c>
      <c r="C336" s="249" t="s">
        <v>432</v>
      </c>
      <c r="D336" s="249" t="s">
        <v>412</v>
      </c>
      <c r="E336" s="249" t="s">
        <v>995</v>
      </c>
      <c r="F336" s="249" t="s">
        <v>95</v>
      </c>
      <c r="G336" s="249" t="s">
        <v>95</v>
      </c>
      <c r="H336" s="249"/>
      <c r="I336" s="249" t="s">
        <v>100</v>
      </c>
      <c r="J336" s="256">
        <v>0</v>
      </c>
      <c r="K336" s="249"/>
      <c r="L336" s="249"/>
      <c r="M336" s="249"/>
      <c r="N336" s="256">
        <v>0</v>
      </c>
    </row>
    <row r="337" spans="2:14" ht="15" x14ac:dyDescent="0.4">
      <c r="B337" s="249">
        <f>VLOOKUP(C337,Companies[],3,FALSE)</f>
        <v>32377038</v>
      </c>
      <c r="C337" s="249" t="s">
        <v>432</v>
      </c>
      <c r="D337" s="249" t="s">
        <v>412</v>
      </c>
      <c r="E337" s="249" t="s">
        <v>989</v>
      </c>
      <c r="F337" s="249" t="s">
        <v>95</v>
      </c>
      <c r="G337" s="249" t="s">
        <v>95</v>
      </c>
      <c r="H337" s="249"/>
      <c r="I337" s="249" t="s">
        <v>100</v>
      </c>
      <c r="J337" s="256">
        <v>25115.54</v>
      </c>
      <c r="K337" s="249"/>
      <c r="L337" s="249"/>
      <c r="M337" s="249"/>
      <c r="N337" s="256">
        <v>0</v>
      </c>
    </row>
    <row r="338" spans="2:14" ht="15" x14ac:dyDescent="0.4">
      <c r="B338" s="249">
        <f>VLOOKUP(C338,Companies[],3,FALSE)</f>
        <v>32377038</v>
      </c>
      <c r="C338" s="249" t="s">
        <v>432</v>
      </c>
      <c r="D338" s="249" t="s">
        <v>414</v>
      </c>
      <c r="E338" s="249" t="s">
        <v>993</v>
      </c>
      <c r="F338" s="249" t="s">
        <v>95</v>
      </c>
      <c r="G338" s="249" t="s">
        <v>95</v>
      </c>
      <c r="H338" s="249"/>
      <c r="I338" s="249" t="s">
        <v>100</v>
      </c>
      <c r="J338" s="256">
        <v>0</v>
      </c>
      <c r="K338" s="249"/>
      <c r="L338" s="249"/>
      <c r="M338" s="249"/>
      <c r="N338" s="256">
        <v>0</v>
      </c>
    </row>
    <row r="339" spans="2:14" ht="15" x14ac:dyDescent="0.4">
      <c r="B339" s="249">
        <f>VLOOKUP(C339,Companies[],3,FALSE)</f>
        <v>32377038</v>
      </c>
      <c r="C339" s="249" t="s">
        <v>432</v>
      </c>
      <c r="D339" s="249" t="s">
        <v>412</v>
      </c>
      <c r="E339" s="249" t="s">
        <v>986</v>
      </c>
      <c r="F339" s="249" t="s">
        <v>73</v>
      </c>
      <c r="G339" s="249" t="s">
        <v>95</v>
      </c>
      <c r="H339" s="249"/>
      <c r="I339" s="249" t="s">
        <v>100</v>
      </c>
      <c r="J339" s="256">
        <v>1944551446.05</v>
      </c>
      <c r="K339" s="249"/>
      <c r="L339" s="249"/>
      <c r="M339" s="249"/>
      <c r="N339" s="256">
        <v>0</v>
      </c>
    </row>
    <row r="340" spans="2:14" ht="15" x14ac:dyDescent="0.4">
      <c r="B340" s="249">
        <f>VLOOKUP(C340,Companies[],3,FALSE)</f>
        <v>32377038</v>
      </c>
      <c r="C340" s="249" t="s">
        <v>432</v>
      </c>
      <c r="D340" s="249" t="s">
        <v>412</v>
      </c>
      <c r="E340" s="249" t="s">
        <v>997</v>
      </c>
      <c r="F340" s="249" t="s">
        <v>95</v>
      </c>
      <c r="G340" s="249" t="s">
        <v>95</v>
      </c>
      <c r="H340" s="249"/>
      <c r="I340" s="249" t="s">
        <v>100</v>
      </c>
      <c r="J340" s="256">
        <v>2174683.27</v>
      </c>
      <c r="K340" s="249"/>
      <c r="L340" s="249"/>
      <c r="M340" s="249"/>
      <c r="N340" s="256">
        <v>0</v>
      </c>
    </row>
    <row r="341" spans="2:14" ht="15" x14ac:dyDescent="0.4">
      <c r="B341" s="249">
        <f>VLOOKUP(C341,Companies[],3,FALSE)</f>
        <v>32377038</v>
      </c>
      <c r="C341" s="249" t="s">
        <v>432</v>
      </c>
      <c r="D341" s="249" t="s">
        <v>412</v>
      </c>
      <c r="E341" s="249" t="s">
        <v>991</v>
      </c>
      <c r="F341" s="249" t="s">
        <v>95</v>
      </c>
      <c r="G341" s="249" t="s">
        <v>95</v>
      </c>
      <c r="H341" s="249"/>
      <c r="I341" s="249" t="s">
        <v>100</v>
      </c>
      <c r="J341" s="256">
        <v>12514515.040000001</v>
      </c>
      <c r="K341" s="249"/>
      <c r="L341" s="249"/>
      <c r="M341" s="249"/>
      <c r="N341" s="256">
        <v>0</v>
      </c>
    </row>
    <row r="342" spans="2:14" ht="15" x14ac:dyDescent="0.4">
      <c r="B342" s="249">
        <f>VLOOKUP(C342,Companies[],3,FALSE)</f>
        <v>32377038</v>
      </c>
      <c r="C342" s="249" t="s">
        <v>432</v>
      </c>
      <c r="D342" s="249" t="s">
        <v>415</v>
      </c>
      <c r="E342" s="249" t="s">
        <v>983</v>
      </c>
      <c r="F342" s="249" t="s">
        <v>95</v>
      </c>
      <c r="G342" s="249" t="s">
        <v>95</v>
      </c>
      <c r="H342" s="249"/>
      <c r="I342" s="249" t="s">
        <v>100</v>
      </c>
      <c r="J342" s="256">
        <v>60028024.740000002</v>
      </c>
      <c r="K342" s="249"/>
      <c r="L342" s="249"/>
      <c r="M342" s="249"/>
      <c r="N342" s="256">
        <v>0</v>
      </c>
    </row>
    <row r="343" spans="2:14" ht="15" x14ac:dyDescent="0.4">
      <c r="B343" s="249">
        <f>VLOOKUP(C343,Companies[],3,FALSE)</f>
        <v>32377038</v>
      </c>
      <c r="C343" s="249" t="s">
        <v>432</v>
      </c>
      <c r="D343" s="249" t="s">
        <v>412</v>
      </c>
      <c r="E343" s="249" t="s">
        <v>981</v>
      </c>
      <c r="F343" s="249" t="s">
        <v>95</v>
      </c>
      <c r="G343" s="249" t="s">
        <v>95</v>
      </c>
      <c r="H343" s="249"/>
      <c r="I343" s="249" t="s">
        <v>100</v>
      </c>
      <c r="J343" s="256">
        <v>2293488291</v>
      </c>
      <c r="K343" s="249"/>
      <c r="L343" s="249"/>
      <c r="M343" s="249"/>
      <c r="N343" s="256">
        <v>0</v>
      </c>
    </row>
    <row r="344" spans="2:14" ht="15" x14ac:dyDescent="0.4">
      <c r="B344" s="249">
        <f>VLOOKUP(C344,Companies[],3,FALSE)</f>
        <v>33100376</v>
      </c>
      <c r="C344" s="249" t="s">
        <v>439</v>
      </c>
      <c r="D344" s="249" t="s">
        <v>412</v>
      </c>
      <c r="E344" s="249" t="s">
        <v>986</v>
      </c>
      <c r="F344" s="249" t="s">
        <v>73</v>
      </c>
      <c r="G344" s="249" t="s">
        <v>95</v>
      </c>
      <c r="H344" s="249" t="s">
        <v>818</v>
      </c>
      <c r="I344" s="249" t="s">
        <v>100</v>
      </c>
      <c r="J344" s="256">
        <v>0</v>
      </c>
      <c r="K344" s="249"/>
      <c r="L344" s="249"/>
      <c r="M344" s="249"/>
      <c r="N344" s="256">
        <v>627696308.62999988</v>
      </c>
    </row>
    <row r="345" spans="2:14" ht="15" x14ac:dyDescent="0.4">
      <c r="B345" s="249">
        <f>VLOOKUP(C345,Companies[],3,FALSE)</f>
        <v>33100376</v>
      </c>
      <c r="C345" s="249" t="s">
        <v>439</v>
      </c>
      <c r="D345" s="249" t="s">
        <v>412</v>
      </c>
      <c r="E345" s="249" t="s">
        <v>998</v>
      </c>
      <c r="F345" s="249" t="s">
        <v>95</v>
      </c>
      <c r="G345" s="249" t="s">
        <v>95</v>
      </c>
      <c r="H345" s="249"/>
      <c r="I345" s="249" t="s">
        <v>100</v>
      </c>
      <c r="J345" s="256">
        <v>0</v>
      </c>
      <c r="K345" s="249"/>
      <c r="L345" s="249"/>
      <c r="M345" s="249"/>
      <c r="N345" s="256">
        <v>0</v>
      </c>
    </row>
    <row r="346" spans="2:14" ht="15" x14ac:dyDescent="0.4">
      <c r="B346" s="249">
        <f>VLOOKUP(C346,Companies[],3,FALSE)</f>
        <v>33100376</v>
      </c>
      <c r="C346" s="249" t="s">
        <v>439</v>
      </c>
      <c r="D346" s="249" t="s">
        <v>412</v>
      </c>
      <c r="E346" s="249" t="s">
        <v>978</v>
      </c>
      <c r="F346" s="249" t="s">
        <v>95</v>
      </c>
      <c r="G346" s="249" t="s">
        <v>95</v>
      </c>
      <c r="H346" s="249"/>
      <c r="I346" s="249" t="s">
        <v>100</v>
      </c>
      <c r="J346" s="256">
        <v>284175159.41999996</v>
      </c>
      <c r="K346" s="249"/>
      <c r="L346" s="249"/>
      <c r="M346" s="249"/>
      <c r="N346" s="256">
        <v>0</v>
      </c>
    </row>
    <row r="347" spans="2:14" ht="15" x14ac:dyDescent="0.4">
      <c r="B347" s="249">
        <f>VLOOKUP(C347,Companies[],3,FALSE)</f>
        <v>33100376</v>
      </c>
      <c r="C347" s="249" t="s">
        <v>439</v>
      </c>
      <c r="D347" s="249" t="s">
        <v>412</v>
      </c>
      <c r="E347" s="249" t="s">
        <v>995</v>
      </c>
      <c r="F347" s="249" t="s">
        <v>95</v>
      </c>
      <c r="G347" s="249" t="s">
        <v>95</v>
      </c>
      <c r="H347" s="249"/>
      <c r="I347" s="249" t="s">
        <v>100</v>
      </c>
      <c r="J347" s="256">
        <v>0</v>
      </c>
      <c r="K347" s="249"/>
      <c r="L347" s="249"/>
      <c r="M347" s="249"/>
      <c r="N347" s="256">
        <v>0</v>
      </c>
    </row>
    <row r="348" spans="2:14" ht="15" x14ac:dyDescent="0.4">
      <c r="B348" s="249">
        <f>VLOOKUP(C348,Companies[],3,FALSE)</f>
        <v>33100376</v>
      </c>
      <c r="C348" s="249" t="s">
        <v>439</v>
      </c>
      <c r="D348" s="249" t="s">
        <v>412</v>
      </c>
      <c r="E348" s="249" t="s">
        <v>989</v>
      </c>
      <c r="F348" s="249" t="s">
        <v>95</v>
      </c>
      <c r="G348" s="249" t="s">
        <v>95</v>
      </c>
      <c r="H348" s="249"/>
      <c r="I348" s="249" t="s">
        <v>100</v>
      </c>
      <c r="J348" s="256">
        <v>50008.47</v>
      </c>
      <c r="K348" s="249"/>
      <c r="L348" s="249"/>
      <c r="M348" s="249"/>
      <c r="N348" s="256">
        <v>0</v>
      </c>
    </row>
    <row r="349" spans="2:14" ht="15" x14ac:dyDescent="0.4">
      <c r="B349" s="249">
        <f>VLOOKUP(C349,Companies[],3,FALSE)</f>
        <v>33100376</v>
      </c>
      <c r="C349" s="249" t="s">
        <v>439</v>
      </c>
      <c r="D349" s="249" t="s">
        <v>414</v>
      </c>
      <c r="E349" s="249" t="s">
        <v>993</v>
      </c>
      <c r="F349" s="249" t="s">
        <v>95</v>
      </c>
      <c r="G349" s="249" t="s">
        <v>95</v>
      </c>
      <c r="H349" s="249"/>
      <c r="I349" s="249" t="s">
        <v>100</v>
      </c>
      <c r="J349" s="256">
        <v>0</v>
      </c>
      <c r="K349" s="249"/>
      <c r="L349" s="249"/>
      <c r="M349" s="249"/>
      <c r="N349" s="256">
        <v>0</v>
      </c>
    </row>
    <row r="350" spans="2:14" ht="15" x14ac:dyDescent="0.4">
      <c r="B350" s="249">
        <f>VLOOKUP(C350,Companies[],3,FALSE)</f>
        <v>33100376</v>
      </c>
      <c r="C350" s="249" t="s">
        <v>439</v>
      </c>
      <c r="D350" s="249" t="s">
        <v>412</v>
      </c>
      <c r="E350" s="249" t="s">
        <v>986</v>
      </c>
      <c r="F350" s="249" t="s">
        <v>73</v>
      </c>
      <c r="G350" s="249" t="s">
        <v>95</v>
      </c>
      <c r="H350" s="249"/>
      <c r="I350" s="249" t="s">
        <v>100</v>
      </c>
      <c r="J350" s="256">
        <v>630744962.29000008</v>
      </c>
      <c r="K350" s="249"/>
      <c r="L350" s="249"/>
      <c r="M350" s="249"/>
      <c r="N350" s="256">
        <v>0</v>
      </c>
    </row>
    <row r="351" spans="2:14" ht="15" x14ac:dyDescent="0.4">
      <c r="B351" s="249">
        <f>VLOOKUP(C351,Companies[],3,FALSE)</f>
        <v>33100376</v>
      </c>
      <c r="C351" s="249" t="s">
        <v>439</v>
      </c>
      <c r="D351" s="249" t="s">
        <v>412</v>
      </c>
      <c r="E351" s="249" t="s">
        <v>997</v>
      </c>
      <c r="F351" s="249" t="s">
        <v>95</v>
      </c>
      <c r="G351" s="249" t="s">
        <v>95</v>
      </c>
      <c r="H351" s="249"/>
      <c r="I351" s="249" t="s">
        <v>100</v>
      </c>
      <c r="J351" s="256">
        <v>444924.43</v>
      </c>
      <c r="K351" s="249"/>
      <c r="L351" s="249"/>
      <c r="M351" s="249"/>
      <c r="N351" s="256">
        <v>0</v>
      </c>
    </row>
    <row r="352" spans="2:14" ht="15" x14ac:dyDescent="0.4">
      <c r="B352" s="249">
        <f>VLOOKUP(C352,Companies[],3,FALSE)</f>
        <v>33100376</v>
      </c>
      <c r="C352" s="249" t="s">
        <v>439</v>
      </c>
      <c r="D352" s="249" t="s">
        <v>412</v>
      </c>
      <c r="E352" s="249" t="s">
        <v>991</v>
      </c>
      <c r="F352" s="249" t="s">
        <v>95</v>
      </c>
      <c r="G352" s="249" t="s">
        <v>95</v>
      </c>
      <c r="H352" s="249"/>
      <c r="I352" s="249" t="s">
        <v>100</v>
      </c>
      <c r="J352" s="256">
        <v>11697933.720000001</v>
      </c>
      <c r="K352" s="249"/>
      <c r="L352" s="249"/>
      <c r="M352" s="249"/>
      <c r="N352" s="256">
        <v>0</v>
      </c>
    </row>
    <row r="353" spans="2:14" ht="15" x14ac:dyDescent="0.4">
      <c r="B353" s="249">
        <f>VLOOKUP(C353,Companies[],3,FALSE)</f>
        <v>33100376</v>
      </c>
      <c r="C353" s="249" t="s">
        <v>439</v>
      </c>
      <c r="D353" s="249" t="s">
        <v>415</v>
      </c>
      <c r="E353" s="249" t="s">
        <v>983</v>
      </c>
      <c r="F353" s="249" t="s">
        <v>95</v>
      </c>
      <c r="G353" s="249" t="s">
        <v>95</v>
      </c>
      <c r="H353" s="249"/>
      <c r="I353" s="249" t="s">
        <v>100</v>
      </c>
      <c r="J353" s="256">
        <v>9096673.3399999999</v>
      </c>
      <c r="K353" s="249"/>
      <c r="L353" s="249"/>
      <c r="M353" s="249"/>
      <c r="N353" s="256">
        <v>0</v>
      </c>
    </row>
    <row r="354" spans="2:14" ht="15" x14ac:dyDescent="0.4">
      <c r="B354" s="249">
        <f>VLOOKUP(C354,Companies[],3,FALSE)</f>
        <v>33100376</v>
      </c>
      <c r="C354" s="249" t="s">
        <v>439</v>
      </c>
      <c r="D354" s="249" t="s">
        <v>412</v>
      </c>
      <c r="E354" s="249" t="s">
        <v>981</v>
      </c>
      <c r="F354" s="249" t="s">
        <v>95</v>
      </c>
      <c r="G354" s="249" t="s">
        <v>95</v>
      </c>
      <c r="H354" s="249"/>
      <c r="I354" s="249" t="s">
        <v>100</v>
      </c>
      <c r="J354" s="256">
        <v>429164896.80000001</v>
      </c>
      <c r="K354" s="249"/>
      <c r="L354" s="249"/>
      <c r="M354" s="249"/>
      <c r="N354" s="256">
        <v>0</v>
      </c>
    </row>
    <row r="355" spans="2:14" ht="15" x14ac:dyDescent="0.4">
      <c r="B355" s="249">
        <f>VLOOKUP(C355,Companies[],3,FALSE)</f>
        <v>33862865</v>
      </c>
      <c r="C355" s="249" t="s">
        <v>448</v>
      </c>
      <c r="D355" s="249" t="s">
        <v>412</v>
      </c>
      <c r="E355" s="249" t="s">
        <v>986</v>
      </c>
      <c r="F355" s="249" t="s">
        <v>73</v>
      </c>
      <c r="G355" s="249" t="s">
        <v>95</v>
      </c>
      <c r="H355" s="249" t="s">
        <v>843</v>
      </c>
      <c r="I355" s="249" t="s">
        <v>100</v>
      </c>
      <c r="J355" s="256">
        <v>0</v>
      </c>
      <c r="K355" s="249"/>
      <c r="L355" s="249"/>
      <c r="M355" s="249"/>
      <c r="N355" s="256">
        <v>112515842.05999997</v>
      </c>
    </row>
    <row r="356" spans="2:14" ht="15" x14ac:dyDescent="0.4">
      <c r="B356" s="249">
        <f>VLOOKUP(C356,Companies[],3,FALSE)</f>
        <v>33862865</v>
      </c>
      <c r="C356" s="249" t="s">
        <v>448</v>
      </c>
      <c r="D356" s="249" t="s">
        <v>412</v>
      </c>
      <c r="E356" s="249" t="s">
        <v>998</v>
      </c>
      <c r="F356" s="249" t="s">
        <v>95</v>
      </c>
      <c r="G356" s="249" t="s">
        <v>95</v>
      </c>
      <c r="H356" s="249"/>
      <c r="I356" s="249" t="s">
        <v>100</v>
      </c>
      <c r="J356" s="256">
        <v>0</v>
      </c>
      <c r="K356" s="249"/>
      <c r="L356" s="249"/>
      <c r="M356" s="249"/>
      <c r="N356" s="256">
        <v>0</v>
      </c>
    </row>
    <row r="357" spans="2:14" ht="15" x14ac:dyDescent="0.4">
      <c r="B357" s="249">
        <f>VLOOKUP(C357,Companies[],3,FALSE)</f>
        <v>33862865</v>
      </c>
      <c r="C357" s="249" t="s">
        <v>448</v>
      </c>
      <c r="D357" s="249" t="s">
        <v>412</v>
      </c>
      <c r="E357" s="249" t="s">
        <v>978</v>
      </c>
      <c r="F357" s="249" t="s">
        <v>95</v>
      </c>
      <c r="G357" s="249" t="s">
        <v>95</v>
      </c>
      <c r="H357" s="249"/>
      <c r="I357" s="249" t="s">
        <v>100</v>
      </c>
      <c r="J357" s="256">
        <v>81265229.269999996</v>
      </c>
      <c r="K357" s="249"/>
      <c r="L357" s="249"/>
      <c r="M357" s="249"/>
      <c r="N357" s="256">
        <v>0</v>
      </c>
    </row>
    <row r="358" spans="2:14" ht="15" x14ac:dyDescent="0.4">
      <c r="B358" s="249">
        <f>VLOOKUP(C358,Companies[],3,FALSE)</f>
        <v>33862865</v>
      </c>
      <c r="C358" s="249" t="s">
        <v>448</v>
      </c>
      <c r="D358" s="249" t="s">
        <v>412</v>
      </c>
      <c r="E358" s="249" t="s">
        <v>995</v>
      </c>
      <c r="F358" s="249" t="s">
        <v>95</v>
      </c>
      <c r="G358" s="249" t="s">
        <v>95</v>
      </c>
      <c r="H358" s="249"/>
      <c r="I358" s="249" t="s">
        <v>100</v>
      </c>
      <c r="J358" s="256">
        <v>0</v>
      </c>
      <c r="K358" s="249"/>
      <c r="L358" s="249"/>
      <c r="M358" s="249"/>
      <c r="N358" s="256">
        <v>0</v>
      </c>
    </row>
    <row r="359" spans="2:14" ht="15" x14ac:dyDescent="0.4">
      <c r="B359" s="249">
        <f>VLOOKUP(C359,Companies[],3,FALSE)</f>
        <v>33862865</v>
      </c>
      <c r="C359" s="249" t="s">
        <v>448</v>
      </c>
      <c r="D359" s="249" t="s">
        <v>412</v>
      </c>
      <c r="E359" s="249" t="s">
        <v>989</v>
      </c>
      <c r="F359" s="249" t="s">
        <v>95</v>
      </c>
      <c r="G359" s="249" t="s">
        <v>95</v>
      </c>
      <c r="H359" s="249"/>
      <c r="I359" s="249" t="s">
        <v>100</v>
      </c>
      <c r="J359" s="256">
        <v>344.64</v>
      </c>
      <c r="K359" s="249"/>
      <c r="L359" s="249"/>
      <c r="M359" s="249"/>
      <c r="N359" s="256">
        <v>0</v>
      </c>
    </row>
    <row r="360" spans="2:14" ht="15" x14ac:dyDescent="0.4">
      <c r="B360" s="249">
        <f>VLOOKUP(C360,Companies[],3,FALSE)</f>
        <v>33862865</v>
      </c>
      <c r="C360" s="249" t="s">
        <v>448</v>
      </c>
      <c r="D360" s="249" t="s">
        <v>414</v>
      </c>
      <c r="E360" s="249" t="s">
        <v>993</v>
      </c>
      <c r="F360" s="249" t="s">
        <v>95</v>
      </c>
      <c r="G360" s="249" t="s">
        <v>95</v>
      </c>
      <c r="H360" s="249"/>
      <c r="I360" s="249" t="s">
        <v>100</v>
      </c>
      <c r="J360" s="256">
        <v>0</v>
      </c>
      <c r="K360" s="249"/>
      <c r="L360" s="249"/>
      <c r="M360" s="249"/>
      <c r="N360" s="256">
        <v>0</v>
      </c>
    </row>
    <row r="361" spans="2:14" ht="15" x14ac:dyDescent="0.4">
      <c r="B361" s="249">
        <f>VLOOKUP(C361,Companies[],3,FALSE)</f>
        <v>33862865</v>
      </c>
      <c r="C361" s="249" t="s">
        <v>448</v>
      </c>
      <c r="D361" s="249" t="s">
        <v>412</v>
      </c>
      <c r="E361" s="249" t="s">
        <v>986</v>
      </c>
      <c r="F361" s="249" t="s">
        <v>73</v>
      </c>
      <c r="G361" s="249" t="s">
        <v>95</v>
      </c>
      <c r="H361" s="249"/>
      <c r="I361" s="249" t="s">
        <v>100</v>
      </c>
      <c r="J361" s="256">
        <v>110522614.88</v>
      </c>
      <c r="K361" s="249"/>
      <c r="L361" s="249"/>
      <c r="M361" s="249"/>
      <c r="N361" s="256">
        <v>0</v>
      </c>
    </row>
    <row r="362" spans="2:14" ht="15" x14ac:dyDescent="0.4">
      <c r="B362" s="249">
        <f>VLOOKUP(C362,Companies[],3,FALSE)</f>
        <v>33862865</v>
      </c>
      <c r="C362" s="249" t="s">
        <v>448</v>
      </c>
      <c r="D362" s="249" t="s">
        <v>412</v>
      </c>
      <c r="E362" s="249" t="s">
        <v>997</v>
      </c>
      <c r="F362" s="249" t="s">
        <v>95</v>
      </c>
      <c r="G362" s="249" t="s">
        <v>95</v>
      </c>
      <c r="H362" s="249"/>
      <c r="I362" s="249" t="s">
        <v>100</v>
      </c>
      <c r="J362" s="256">
        <v>50000</v>
      </c>
      <c r="K362" s="249"/>
      <c r="L362" s="249"/>
      <c r="M362" s="249"/>
      <c r="N362" s="256">
        <v>0</v>
      </c>
    </row>
    <row r="363" spans="2:14" ht="15" x14ac:dyDescent="0.4">
      <c r="B363" s="249">
        <f>VLOOKUP(C363,Companies[],3,FALSE)</f>
        <v>33862865</v>
      </c>
      <c r="C363" s="249" t="s">
        <v>448</v>
      </c>
      <c r="D363" s="249" t="s">
        <v>412</v>
      </c>
      <c r="E363" s="249" t="s">
        <v>991</v>
      </c>
      <c r="F363" s="249" t="s">
        <v>95</v>
      </c>
      <c r="G363" s="249" t="s">
        <v>95</v>
      </c>
      <c r="H363" s="249"/>
      <c r="I363" s="249" t="s">
        <v>100</v>
      </c>
      <c r="J363" s="256">
        <v>4018382.51</v>
      </c>
      <c r="K363" s="249"/>
      <c r="L363" s="249"/>
      <c r="M363" s="249"/>
      <c r="N363" s="256">
        <v>0</v>
      </c>
    </row>
    <row r="364" spans="2:14" ht="15" x14ac:dyDescent="0.4">
      <c r="B364" s="249">
        <f>VLOOKUP(C364,Companies[],3,FALSE)</f>
        <v>33862865</v>
      </c>
      <c r="C364" s="249" t="s">
        <v>448</v>
      </c>
      <c r="D364" s="249" t="s">
        <v>415</v>
      </c>
      <c r="E364" s="249" t="s">
        <v>983</v>
      </c>
      <c r="F364" s="249" t="s">
        <v>95</v>
      </c>
      <c r="G364" s="249" t="s">
        <v>95</v>
      </c>
      <c r="H364" s="249"/>
      <c r="I364" s="249" t="s">
        <v>100</v>
      </c>
      <c r="J364" s="256">
        <v>94078887.049999997</v>
      </c>
      <c r="K364" s="249"/>
      <c r="L364" s="249"/>
      <c r="M364" s="249"/>
      <c r="N364" s="256">
        <v>0</v>
      </c>
    </row>
    <row r="365" spans="2:14" ht="15" x14ac:dyDescent="0.4">
      <c r="B365" s="249">
        <f>VLOOKUP(C365,Companies[],3,FALSE)</f>
        <v>33862865</v>
      </c>
      <c r="C365" s="249" t="s">
        <v>448</v>
      </c>
      <c r="D365" s="249" t="s">
        <v>412</v>
      </c>
      <c r="E365" s="249" t="s">
        <v>981</v>
      </c>
      <c r="F365" s="249" t="s">
        <v>95</v>
      </c>
      <c r="G365" s="249" t="s">
        <v>95</v>
      </c>
      <c r="H365" s="249"/>
      <c r="I365" s="249" t="s">
        <v>100</v>
      </c>
      <c r="J365" s="256">
        <v>72291207</v>
      </c>
      <c r="K365" s="249"/>
      <c r="L365" s="249"/>
      <c r="M365" s="249"/>
      <c r="N365" s="256">
        <v>0</v>
      </c>
    </row>
    <row r="366" spans="2:14" ht="15" x14ac:dyDescent="0.4">
      <c r="B366" s="249">
        <f>VLOOKUP(C366,Companies[],3,FALSE)</f>
        <v>191023</v>
      </c>
      <c r="C366" s="249" t="s">
        <v>466</v>
      </c>
      <c r="D366" s="249" t="s">
        <v>412</v>
      </c>
      <c r="E366" s="249" t="s">
        <v>986</v>
      </c>
      <c r="F366" s="249" t="s">
        <v>73</v>
      </c>
      <c r="G366" s="249" t="s">
        <v>95</v>
      </c>
      <c r="H366" s="249" t="s">
        <v>872</v>
      </c>
      <c r="I366" s="249" t="s">
        <v>100</v>
      </c>
      <c r="J366" s="256">
        <v>0</v>
      </c>
      <c r="K366" s="249"/>
      <c r="L366" s="249"/>
      <c r="M366" s="249"/>
      <c r="N366" s="256">
        <v>152705636.50999999</v>
      </c>
    </row>
    <row r="367" spans="2:14" ht="15" x14ac:dyDescent="0.4">
      <c r="B367" s="249">
        <f>VLOOKUP(C367,Companies[],3,FALSE)</f>
        <v>191023</v>
      </c>
      <c r="C367" s="249" t="s">
        <v>466</v>
      </c>
      <c r="D367" s="249" t="s">
        <v>412</v>
      </c>
      <c r="E367" s="249" t="s">
        <v>986</v>
      </c>
      <c r="F367" s="249" t="s">
        <v>73</v>
      </c>
      <c r="G367" s="249" t="s">
        <v>95</v>
      </c>
      <c r="H367" s="249" t="s">
        <v>874</v>
      </c>
      <c r="I367" s="249" t="s">
        <v>100</v>
      </c>
      <c r="J367" s="256">
        <v>0</v>
      </c>
      <c r="K367" s="249"/>
      <c r="L367" s="249"/>
      <c r="M367" s="249"/>
      <c r="N367" s="256">
        <v>93206855.390000001</v>
      </c>
    </row>
    <row r="368" spans="2:14" ht="15" x14ac:dyDescent="0.4">
      <c r="B368" s="249">
        <f>VLOOKUP(C368,Companies[],3,FALSE)</f>
        <v>191023</v>
      </c>
      <c r="C368" s="249" t="s">
        <v>466</v>
      </c>
      <c r="D368" s="249" t="s">
        <v>412</v>
      </c>
      <c r="E368" s="249" t="s">
        <v>998</v>
      </c>
      <c r="F368" s="249" t="s">
        <v>95</v>
      </c>
      <c r="G368" s="249" t="s">
        <v>95</v>
      </c>
      <c r="H368" s="249"/>
      <c r="I368" s="249" t="s">
        <v>100</v>
      </c>
      <c r="J368" s="256">
        <v>0</v>
      </c>
      <c r="K368" s="249"/>
      <c r="L368" s="249"/>
      <c r="M368" s="249"/>
      <c r="N368" s="256">
        <v>0</v>
      </c>
    </row>
    <row r="369" spans="2:14" ht="15" x14ac:dyDescent="0.4">
      <c r="B369" s="249">
        <f>VLOOKUP(C369,Companies[],3,FALSE)</f>
        <v>191023</v>
      </c>
      <c r="C369" s="249" t="s">
        <v>466</v>
      </c>
      <c r="D369" s="249" t="s">
        <v>412</v>
      </c>
      <c r="E369" s="249" t="s">
        <v>978</v>
      </c>
      <c r="F369" s="249" t="s">
        <v>95</v>
      </c>
      <c r="G369" s="249" t="s">
        <v>95</v>
      </c>
      <c r="H369" s="249"/>
      <c r="I369" s="249" t="s">
        <v>100</v>
      </c>
      <c r="J369" s="256">
        <v>1994982021.46</v>
      </c>
      <c r="K369" s="249"/>
      <c r="L369" s="249"/>
      <c r="M369" s="249"/>
      <c r="N369" s="256">
        <v>0</v>
      </c>
    </row>
    <row r="370" spans="2:14" ht="15" x14ac:dyDescent="0.4">
      <c r="B370" s="249">
        <f>VLOOKUP(C370,Companies[],3,FALSE)</f>
        <v>191023</v>
      </c>
      <c r="C370" s="249" t="s">
        <v>466</v>
      </c>
      <c r="D370" s="249" t="s">
        <v>412</v>
      </c>
      <c r="E370" s="249" t="s">
        <v>995</v>
      </c>
      <c r="F370" s="249" t="s">
        <v>95</v>
      </c>
      <c r="G370" s="249" t="s">
        <v>95</v>
      </c>
      <c r="H370" s="249"/>
      <c r="I370" s="249" t="s">
        <v>100</v>
      </c>
      <c r="J370" s="256">
        <v>0</v>
      </c>
      <c r="K370" s="249"/>
      <c r="L370" s="249"/>
      <c r="M370" s="249"/>
      <c r="N370" s="256">
        <v>0</v>
      </c>
    </row>
    <row r="371" spans="2:14" ht="15" x14ac:dyDescent="0.4">
      <c r="B371" s="249">
        <f>VLOOKUP(C371,Companies[],3,FALSE)</f>
        <v>191023</v>
      </c>
      <c r="C371" s="249" t="s">
        <v>466</v>
      </c>
      <c r="D371" s="249" t="s">
        <v>412</v>
      </c>
      <c r="E371" s="249" t="s">
        <v>989</v>
      </c>
      <c r="F371" s="249" t="s">
        <v>95</v>
      </c>
      <c r="G371" s="249" t="s">
        <v>95</v>
      </c>
      <c r="H371" s="249"/>
      <c r="I371" s="249" t="s">
        <v>100</v>
      </c>
      <c r="J371" s="256">
        <v>90032768.560000002</v>
      </c>
      <c r="K371" s="249"/>
      <c r="L371" s="249"/>
      <c r="M371" s="249"/>
      <c r="N371" s="256">
        <v>0</v>
      </c>
    </row>
    <row r="372" spans="2:14" ht="15" x14ac:dyDescent="0.4">
      <c r="B372" s="249">
        <f>VLOOKUP(C372,Companies[],3,FALSE)</f>
        <v>191023</v>
      </c>
      <c r="C372" s="249" t="s">
        <v>466</v>
      </c>
      <c r="D372" s="249" t="s">
        <v>414</v>
      </c>
      <c r="E372" s="249" t="s">
        <v>993</v>
      </c>
      <c r="F372" s="249" t="s">
        <v>95</v>
      </c>
      <c r="G372" s="249" t="s">
        <v>95</v>
      </c>
      <c r="H372" s="249"/>
      <c r="I372" s="249" t="s">
        <v>100</v>
      </c>
      <c r="J372" s="256">
        <v>0</v>
      </c>
      <c r="K372" s="249"/>
      <c r="L372" s="249"/>
      <c r="M372" s="249"/>
      <c r="N372" s="256">
        <v>0</v>
      </c>
    </row>
    <row r="373" spans="2:14" ht="15" x14ac:dyDescent="0.4">
      <c r="B373" s="249">
        <f>VLOOKUP(C373,Companies[],3,FALSE)</f>
        <v>191023</v>
      </c>
      <c r="C373" s="249" t="s">
        <v>466</v>
      </c>
      <c r="D373" s="249" t="s">
        <v>412</v>
      </c>
      <c r="E373" s="249" t="s">
        <v>986</v>
      </c>
      <c r="F373" s="249" t="s">
        <v>73</v>
      </c>
      <c r="G373" s="249" t="s">
        <v>95</v>
      </c>
      <c r="H373" s="249"/>
      <c r="I373" s="249" t="s">
        <v>100</v>
      </c>
      <c r="J373" s="256">
        <v>479915422.78999996</v>
      </c>
      <c r="K373" s="249"/>
      <c r="L373" s="249"/>
      <c r="M373" s="249"/>
      <c r="N373" s="256">
        <v>0</v>
      </c>
    </row>
    <row r="374" spans="2:14" ht="15" x14ac:dyDescent="0.4">
      <c r="B374" s="249">
        <f>VLOOKUP(C374,Companies[],3,FALSE)</f>
        <v>191023</v>
      </c>
      <c r="C374" s="249" t="s">
        <v>466</v>
      </c>
      <c r="D374" s="249" t="s">
        <v>412</v>
      </c>
      <c r="E374" s="249" t="s">
        <v>997</v>
      </c>
      <c r="F374" s="249" t="s">
        <v>95</v>
      </c>
      <c r="G374" s="249" t="s">
        <v>95</v>
      </c>
      <c r="H374" s="249"/>
      <c r="I374" s="249" t="s">
        <v>100</v>
      </c>
      <c r="J374" s="256">
        <v>33867118.229999997</v>
      </c>
      <c r="K374" s="249"/>
      <c r="L374" s="249"/>
      <c r="M374" s="249"/>
      <c r="N374" s="256">
        <v>0</v>
      </c>
    </row>
    <row r="375" spans="2:14" ht="15" x14ac:dyDescent="0.4">
      <c r="B375" s="249">
        <f>VLOOKUP(C375,Companies[],3,FALSE)</f>
        <v>191023</v>
      </c>
      <c r="C375" s="249" t="s">
        <v>466</v>
      </c>
      <c r="D375" s="249" t="s">
        <v>412</v>
      </c>
      <c r="E375" s="249" t="s">
        <v>991</v>
      </c>
      <c r="F375" s="249" t="s">
        <v>95</v>
      </c>
      <c r="G375" s="249" t="s">
        <v>95</v>
      </c>
      <c r="H375" s="249"/>
      <c r="I375" s="249" t="s">
        <v>100</v>
      </c>
      <c r="J375" s="256">
        <v>216415595.62</v>
      </c>
      <c r="K375" s="249"/>
      <c r="L375" s="249"/>
      <c r="M375" s="249"/>
      <c r="N375" s="256">
        <v>0</v>
      </c>
    </row>
    <row r="376" spans="2:14" ht="15" x14ac:dyDescent="0.4">
      <c r="B376" s="249">
        <f>VLOOKUP(C376,Companies[],3,FALSE)</f>
        <v>191023</v>
      </c>
      <c r="C376" s="249" t="s">
        <v>466</v>
      </c>
      <c r="D376" s="249" t="s">
        <v>415</v>
      </c>
      <c r="E376" s="249" t="s">
        <v>983</v>
      </c>
      <c r="F376" s="249" t="s">
        <v>95</v>
      </c>
      <c r="G376" s="249" t="s">
        <v>95</v>
      </c>
      <c r="H376" s="249"/>
      <c r="I376" s="249" t="s">
        <v>100</v>
      </c>
      <c r="J376" s="256">
        <v>195719723.24000001</v>
      </c>
      <c r="K376" s="249"/>
      <c r="L376" s="249"/>
      <c r="M376" s="249"/>
      <c r="N376" s="256">
        <v>0</v>
      </c>
    </row>
    <row r="377" spans="2:14" ht="15" x14ac:dyDescent="0.4">
      <c r="B377" s="249">
        <f>VLOOKUP(C377,Companies[],3,FALSE)</f>
        <v>191023</v>
      </c>
      <c r="C377" s="249" t="s">
        <v>466</v>
      </c>
      <c r="D377" s="249" t="s">
        <v>412</v>
      </c>
      <c r="E377" s="249" t="s">
        <v>981</v>
      </c>
      <c r="F377" s="249" t="s">
        <v>95</v>
      </c>
      <c r="G377" s="249" t="s">
        <v>95</v>
      </c>
      <c r="H377" s="249"/>
      <c r="I377" s="249" t="s">
        <v>100</v>
      </c>
      <c r="J377" s="256">
        <v>29338486.640000001</v>
      </c>
      <c r="K377" s="249"/>
      <c r="L377" s="249"/>
      <c r="M377" s="249"/>
      <c r="N377" s="256">
        <v>0</v>
      </c>
    </row>
    <row r="378" spans="2:14" ht="15" x14ac:dyDescent="0.4">
      <c r="B378" s="249">
        <f>VLOOKUP(C378,Companies[],3,FALSE)</f>
        <v>36050166</v>
      </c>
      <c r="C378" s="249" t="s">
        <v>446</v>
      </c>
      <c r="D378" s="249" t="s">
        <v>412</v>
      </c>
      <c r="E378" s="249" t="s">
        <v>986</v>
      </c>
      <c r="F378" s="249" t="s">
        <v>73</v>
      </c>
      <c r="G378" s="249" t="s">
        <v>95</v>
      </c>
      <c r="H378" s="249" t="s">
        <v>857</v>
      </c>
      <c r="I378" s="249" t="s">
        <v>100</v>
      </c>
      <c r="J378" s="256">
        <v>0</v>
      </c>
      <c r="K378" s="249"/>
      <c r="L378" s="249"/>
      <c r="M378" s="249"/>
      <c r="N378" s="256">
        <v>719417.54</v>
      </c>
    </row>
    <row r="379" spans="2:14" ht="15" x14ac:dyDescent="0.4">
      <c r="B379" s="249">
        <f>VLOOKUP(C379,Companies[],3,FALSE)</f>
        <v>36050166</v>
      </c>
      <c r="C379" s="249" t="s">
        <v>446</v>
      </c>
      <c r="D379" s="249" t="s">
        <v>412</v>
      </c>
      <c r="E379" s="249" t="s">
        <v>986</v>
      </c>
      <c r="F379" s="249" t="s">
        <v>73</v>
      </c>
      <c r="G379" s="249" t="s">
        <v>95</v>
      </c>
      <c r="H379" s="249" t="s">
        <v>859</v>
      </c>
      <c r="I379" s="249" t="s">
        <v>100</v>
      </c>
      <c r="J379" s="256">
        <v>0</v>
      </c>
      <c r="K379" s="249"/>
      <c r="L379" s="249"/>
      <c r="M379" s="249"/>
      <c r="N379" s="256">
        <v>201520382.98000002</v>
      </c>
    </row>
    <row r="380" spans="2:14" ht="15" x14ac:dyDescent="0.4">
      <c r="B380" s="249">
        <f>VLOOKUP(C380,Companies[],3,FALSE)</f>
        <v>36050166</v>
      </c>
      <c r="C380" s="249" t="s">
        <v>446</v>
      </c>
      <c r="D380" s="249" t="s">
        <v>412</v>
      </c>
      <c r="E380" s="249" t="s">
        <v>986</v>
      </c>
      <c r="F380" s="249" t="s">
        <v>73</v>
      </c>
      <c r="G380" s="249" t="s">
        <v>95</v>
      </c>
      <c r="H380" s="249" t="s">
        <v>861</v>
      </c>
      <c r="I380" s="249" t="s">
        <v>100</v>
      </c>
      <c r="J380" s="256">
        <v>0</v>
      </c>
      <c r="K380" s="249"/>
      <c r="L380" s="249"/>
      <c r="M380" s="249"/>
      <c r="N380" s="256">
        <v>0</v>
      </c>
    </row>
    <row r="381" spans="2:14" ht="15" x14ac:dyDescent="0.4">
      <c r="B381" s="249">
        <f>VLOOKUP(C381,Companies[],3,FALSE)</f>
        <v>36050166</v>
      </c>
      <c r="C381" s="249" t="s">
        <v>446</v>
      </c>
      <c r="D381" s="249" t="s">
        <v>412</v>
      </c>
      <c r="E381" s="249" t="s">
        <v>986</v>
      </c>
      <c r="F381" s="249" t="s">
        <v>73</v>
      </c>
      <c r="G381" s="249" t="s">
        <v>95</v>
      </c>
      <c r="H381" s="249" t="s">
        <v>860</v>
      </c>
      <c r="I381" s="249" t="s">
        <v>100</v>
      </c>
      <c r="J381" s="256">
        <v>0</v>
      </c>
      <c r="K381" s="249"/>
      <c r="L381" s="249"/>
      <c r="M381" s="249"/>
      <c r="N381" s="256">
        <v>31101846.569999997</v>
      </c>
    </row>
    <row r="382" spans="2:14" ht="15" x14ac:dyDescent="0.4">
      <c r="B382" s="249">
        <f>VLOOKUP(C382,Companies[],3,FALSE)</f>
        <v>36050166</v>
      </c>
      <c r="C382" s="249" t="s">
        <v>446</v>
      </c>
      <c r="D382" s="249" t="s">
        <v>412</v>
      </c>
      <c r="E382" s="249" t="s">
        <v>998</v>
      </c>
      <c r="F382" s="249" t="s">
        <v>95</v>
      </c>
      <c r="G382" s="249" t="s">
        <v>95</v>
      </c>
      <c r="H382" s="249"/>
      <c r="I382" s="249" t="s">
        <v>100</v>
      </c>
      <c r="J382" s="256">
        <v>0</v>
      </c>
      <c r="K382" s="249"/>
      <c r="L382" s="249"/>
      <c r="M382" s="249"/>
      <c r="N382" s="256">
        <v>0</v>
      </c>
    </row>
    <row r="383" spans="2:14" ht="15" x14ac:dyDescent="0.4">
      <c r="B383" s="249">
        <f>VLOOKUP(C383,Companies[],3,FALSE)</f>
        <v>36050166</v>
      </c>
      <c r="C383" s="249" t="s">
        <v>446</v>
      </c>
      <c r="D383" s="249" t="s">
        <v>412</v>
      </c>
      <c r="E383" s="249" t="s">
        <v>978</v>
      </c>
      <c r="F383" s="249" t="s">
        <v>95</v>
      </c>
      <c r="G383" s="249" t="s">
        <v>95</v>
      </c>
      <c r="H383" s="249"/>
      <c r="I383" s="249" t="s">
        <v>100</v>
      </c>
      <c r="J383" s="256">
        <v>54516738</v>
      </c>
      <c r="K383" s="249"/>
      <c r="L383" s="249"/>
      <c r="M383" s="249"/>
      <c r="N383" s="256">
        <v>0</v>
      </c>
    </row>
    <row r="384" spans="2:14" ht="15" x14ac:dyDescent="0.4">
      <c r="B384" s="249">
        <f>VLOOKUP(C384,Companies[],3,FALSE)</f>
        <v>36050166</v>
      </c>
      <c r="C384" s="249" t="s">
        <v>446</v>
      </c>
      <c r="D384" s="249" t="s">
        <v>412</v>
      </c>
      <c r="E384" s="249" t="s">
        <v>995</v>
      </c>
      <c r="F384" s="249" t="s">
        <v>95</v>
      </c>
      <c r="G384" s="249" t="s">
        <v>95</v>
      </c>
      <c r="H384" s="249"/>
      <c r="I384" s="249" t="s">
        <v>100</v>
      </c>
      <c r="J384" s="256">
        <v>0</v>
      </c>
      <c r="K384" s="249"/>
      <c r="L384" s="249"/>
      <c r="M384" s="249"/>
      <c r="N384" s="256">
        <v>0</v>
      </c>
    </row>
    <row r="385" spans="2:14" ht="15" x14ac:dyDescent="0.4">
      <c r="B385" s="249">
        <f>VLOOKUP(C385,Companies[],3,FALSE)</f>
        <v>36050166</v>
      </c>
      <c r="C385" s="249" t="s">
        <v>446</v>
      </c>
      <c r="D385" s="249" t="s">
        <v>412</v>
      </c>
      <c r="E385" s="249" t="s">
        <v>989</v>
      </c>
      <c r="F385" s="249" t="s">
        <v>95</v>
      </c>
      <c r="G385" s="249" t="s">
        <v>95</v>
      </c>
      <c r="H385" s="249"/>
      <c r="I385" s="249" t="s">
        <v>100</v>
      </c>
      <c r="J385" s="256">
        <v>32196.469999999998</v>
      </c>
      <c r="K385" s="249"/>
      <c r="L385" s="249"/>
      <c r="M385" s="249"/>
      <c r="N385" s="256">
        <v>0</v>
      </c>
    </row>
    <row r="386" spans="2:14" ht="15" x14ac:dyDescent="0.4">
      <c r="B386" s="249">
        <f>VLOOKUP(C386,Companies[],3,FALSE)</f>
        <v>36050166</v>
      </c>
      <c r="C386" s="249" t="s">
        <v>446</v>
      </c>
      <c r="D386" s="249" t="s">
        <v>414</v>
      </c>
      <c r="E386" s="249" t="s">
        <v>993</v>
      </c>
      <c r="F386" s="249" t="s">
        <v>95</v>
      </c>
      <c r="G386" s="249" t="s">
        <v>95</v>
      </c>
      <c r="H386" s="249"/>
      <c r="I386" s="249" t="s">
        <v>100</v>
      </c>
      <c r="J386" s="256">
        <v>0</v>
      </c>
      <c r="K386" s="249"/>
      <c r="L386" s="249"/>
      <c r="M386" s="249"/>
      <c r="N386" s="256">
        <v>0</v>
      </c>
    </row>
    <row r="387" spans="2:14" ht="15" x14ac:dyDescent="0.4">
      <c r="B387" s="249">
        <f>VLOOKUP(C387,Companies[],3,FALSE)</f>
        <v>36050166</v>
      </c>
      <c r="C387" s="249" t="s">
        <v>446</v>
      </c>
      <c r="D387" s="249" t="s">
        <v>412</v>
      </c>
      <c r="E387" s="249" t="s">
        <v>986</v>
      </c>
      <c r="F387" s="249" t="s">
        <v>73</v>
      </c>
      <c r="G387" s="249" t="s">
        <v>95</v>
      </c>
      <c r="H387" s="249"/>
      <c r="I387" s="249" t="s">
        <v>100</v>
      </c>
      <c r="J387" s="256">
        <v>231267568.04000002</v>
      </c>
      <c r="K387" s="249"/>
      <c r="L387" s="249"/>
      <c r="M387" s="249"/>
      <c r="N387" s="256">
        <v>0</v>
      </c>
    </row>
    <row r="388" spans="2:14" ht="15" x14ac:dyDescent="0.4">
      <c r="B388" s="249">
        <f>VLOOKUP(C388,Companies[],3,FALSE)</f>
        <v>36050166</v>
      </c>
      <c r="C388" s="249" t="s">
        <v>446</v>
      </c>
      <c r="D388" s="249" t="s">
        <v>412</v>
      </c>
      <c r="E388" s="249" t="s">
        <v>997</v>
      </c>
      <c r="F388" s="249" t="s">
        <v>95</v>
      </c>
      <c r="G388" s="249" t="s">
        <v>95</v>
      </c>
      <c r="H388" s="249"/>
      <c r="I388" s="249" t="s">
        <v>100</v>
      </c>
      <c r="J388" s="256">
        <v>41499.81</v>
      </c>
      <c r="K388" s="249"/>
      <c r="L388" s="249"/>
      <c r="M388" s="249"/>
      <c r="N388" s="256">
        <v>0</v>
      </c>
    </row>
    <row r="389" spans="2:14" ht="15" x14ac:dyDescent="0.4">
      <c r="B389" s="249">
        <f>VLOOKUP(C389,Companies[],3,FALSE)</f>
        <v>36050166</v>
      </c>
      <c r="C389" s="249" t="s">
        <v>446</v>
      </c>
      <c r="D389" s="249" t="s">
        <v>412</v>
      </c>
      <c r="E389" s="249" t="s">
        <v>991</v>
      </c>
      <c r="F389" s="249" t="s">
        <v>95</v>
      </c>
      <c r="G389" s="249" t="s">
        <v>95</v>
      </c>
      <c r="H389" s="249"/>
      <c r="I389" s="249" t="s">
        <v>100</v>
      </c>
      <c r="J389" s="256">
        <v>2324819.86</v>
      </c>
      <c r="K389" s="249"/>
      <c r="L389" s="249"/>
      <c r="M389" s="249"/>
      <c r="N389" s="256">
        <v>0</v>
      </c>
    </row>
    <row r="390" spans="2:14" ht="15" x14ac:dyDescent="0.4">
      <c r="B390" s="249">
        <f>VLOOKUP(C390,Companies[],3,FALSE)</f>
        <v>36050166</v>
      </c>
      <c r="C390" s="249" t="s">
        <v>446</v>
      </c>
      <c r="D390" s="249" t="s">
        <v>415</v>
      </c>
      <c r="E390" s="249" t="s">
        <v>983</v>
      </c>
      <c r="F390" s="249" t="s">
        <v>95</v>
      </c>
      <c r="G390" s="249" t="s">
        <v>95</v>
      </c>
      <c r="H390" s="249"/>
      <c r="I390" s="249" t="s">
        <v>100</v>
      </c>
      <c r="J390" s="256">
        <v>0</v>
      </c>
      <c r="K390" s="249"/>
      <c r="L390" s="249"/>
      <c r="M390" s="249"/>
      <c r="N390" s="256">
        <v>0</v>
      </c>
    </row>
    <row r="391" spans="2:14" ht="15" x14ac:dyDescent="0.4">
      <c r="B391" s="249">
        <f>VLOOKUP(C391,Companies[],3,FALSE)</f>
        <v>36050166</v>
      </c>
      <c r="C391" s="249" t="s">
        <v>446</v>
      </c>
      <c r="D391" s="249" t="s">
        <v>412</v>
      </c>
      <c r="E391" s="249" t="s">
        <v>981</v>
      </c>
      <c r="F391" s="249" t="s">
        <v>95</v>
      </c>
      <c r="G391" s="249" t="s">
        <v>95</v>
      </c>
      <c r="H391" s="249"/>
      <c r="I391" s="249" t="s">
        <v>100</v>
      </c>
      <c r="J391" s="256">
        <v>140216236</v>
      </c>
      <c r="K391" s="249"/>
      <c r="L391" s="249"/>
      <c r="M391" s="249"/>
      <c r="N391" s="256">
        <v>0</v>
      </c>
    </row>
    <row r="392" spans="2:14" ht="15" x14ac:dyDescent="0.4">
      <c r="B392" s="249">
        <f>VLOOKUP(C392,Companies[],3,FALSE)</f>
        <v>32320594</v>
      </c>
      <c r="C392" s="249" t="s">
        <v>212</v>
      </c>
      <c r="D392" s="249" t="s">
        <v>412</v>
      </c>
      <c r="E392" s="249" t="s">
        <v>986</v>
      </c>
      <c r="F392" s="249" t="s">
        <v>73</v>
      </c>
      <c r="G392" s="249" t="s">
        <v>95</v>
      </c>
      <c r="H392" s="249" t="s">
        <v>919</v>
      </c>
      <c r="I392" s="249" t="s">
        <v>100</v>
      </c>
      <c r="J392" s="256">
        <v>0</v>
      </c>
      <c r="K392" s="249"/>
      <c r="L392" s="249"/>
      <c r="M392" s="249"/>
      <c r="N392" s="256">
        <v>940398.65</v>
      </c>
    </row>
    <row r="393" spans="2:14" ht="15" x14ac:dyDescent="0.4">
      <c r="B393" s="249">
        <f>VLOOKUP(C393,Companies[],3,FALSE)</f>
        <v>32320594</v>
      </c>
      <c r="C393" s="249" t="s">
        <v>212</v>
      </c>
      <c r="D393" s="249" t="s">
        <v>412</v>
      </c>
      <c r="E393" s="249" t="s">
        <v>986</v>
      </c>
      <c r="F393" s="249" t="s">
        <v>73</v>
      </c>
      <c r="G393" s="249" t="s">
        <v>95</v>
      </c>
      <c r="H393" s="249" t="s">
        <v>918</v>
      </c>
      <c r="I393" s="249" t="s">
        <v>100</v>
      </c>
      <c r="J393" s="256">
        <v>0</v>
      </c>
      <c r="K393" s="249"/>
      <c r="L393" s="249"/>
      <c r="M393" s="249"/>
      <c r="N393" s="256">
        <v>2519828.0999999996</v>
      </c>
    </row>
    <row r="394" spans="2:14" ht="15" x14ac:dyDescent="0.4">
      <c r="B394" s="249">
        <f>VLOOKUP(C394,Companies[],3,FALSE)</f>
        <v>32320594</v>
      </c>
      <c r="C394" s="249" t="s">
        <v>212</v>
      </c>
      <c r="D394" s="249" t="s">
        <v>412</v>
      </c>
      <c r="E394" s="249" t="s">
        <v>986</v>
      </c>
      <c r="F394" s="249" t="s">
        <v>73</v>
      </c>
      <c r="G394" s="249" t="s">
        <v>95</v>
      </c>
      <c r="H394" s="249" t="s">
        <v>916</v>
      </c>
      <c r="I394" s="249" t="s">
        <v>100</v>
      </c>
      <c r="J394" s="256">
        <v>0</v>
      </c>
      <c r="K394" s="249"/>
      <c r="L394" s="249"/>
      <c r="M394" s="249"/>
      <c r="N394" s="256">
        <v>129092.4</v>
      </c>
    </row>
    <row r="395" spans="2:14" ht="15" x14ac:dyDescent="0.4">
      <c r="B395" s="249">
        <f>VLOOKUP(C395,Companies[],3,FALSE)</f>
        <v>32320594</v>
      </c>
      <c r="C395" s="249" t="s">
        <v>212</v>
      </c>
      <c r="D395" s="249" t="s">
        <v>412</v>
      </c>
      <c r="E395" s="249" t="s">
        <v>986</v>
      </c>
      <c r="F395" s="249" t="s">
        <v>73</v>
      </c>
      <c r="G395" s="249" t="s">
        <v>95</v>
      </c>
      <c r="H395" s="249" t="s">
        <v>917</v>
      </c>
      <c r="I395" s="249" t="s">
        <v>100</v>
      </c>
      <c r="J395" s="256">
        <v>0</v>
      </c>
      <c r="K395" s="249"/>
      <c r="L395" s="249"/>
      <c r="M395" s="249"/>
      <c r="N395" s="256">
        <v>1094731.03</v>
      </c>
    </row>
    <row r="396" spans="2:14" ht="15" x14ac:dyDescent="0.4">
      <c r="B396" s="249">
        <f>VLOOKUP(C396,Companies[],3,FALSE)</f>
        <v>32320594</v>
      </c>
      <c r="C396" s="249" t="s">
        <v>212</v>
      </c>
      <c r="D396" s="249" t="s">
        <v>412</v>
      </c>
      <c r="E396" s="249" t="s">
        <v>998</v>
      </c>
      <c r="F396" s="249" t="s">
        <v>95</v>
      </c>
      <c r="G396" s="249" t="s">
        <v>95</v>
      </c>
      <c r="H396" s="249"/>
      <c r="I396" s="249" t="s">
        <v>100</v>
      </c>
      <c r="J396" s="256">
        <v>0</v>
      </c>
      <c r="K396" s="249"/>
      <c r="L396" s="249"/>
      <c r="M396" s="249"/>
      <c r="N396" s="256">
        <v>0</v>
      </c>
    </row>
    <row r="397" spans="2:14" ht="15" x14ac:dyDescent="0.4">
      <c r="B397" s="249">
        <f>VLOOKUP(C397,Companies[],3,FALSE)</f>
        <v>32320594</v>
      </c>
      <c r="C397" s="249" t="s">
        <v>212</v>
      </c>
      <c r="D397" s="249" t="s">
        <v>412</v>
      </c>
      <c r="E397" s="249" t="s">
        <v>978</v>
      </c>
      <c r="F397" s="249" t="s">
        <v>95</v>
      </c>
      <c r="G397" s="249" t="s">
        <v>95</v>
      </c>
      <c r="H397" s="249"/>
      <c r="I397" s="249" t="s">
        <v>100</v>
      </c>
      <c r="J397" s="256">
        <v>20000</v>
      </c>
      <c r="K397" s="249"/>
      <c r="L397" s="249"/>
      <c r="M397" s="249"/>
      <c r="N397" s="256">
        <v>0</v>
      </c>
    </row>
    <row r="398" spans="2:14" ht="15" x14ac:dyDescent="0.4">
      <c r="B398" s="249">
        <f>VLOOKUP(C398,Companies[],3,FALSE)</f>
        <v>32320594</v>
      </c>
      <c r="C398" s="249" t="s">
        <v>212</v>
      </c>
      <c r="D398" s="249" t="s">
        <v>412</v>
      </c>
      <c r="E398" s="249" t="s">
        <v>995</v>
      </c>
      <c r="F398" s="249" t="s">
        <v>95</v>
      </c>
      <c r="G398" s="249" t="s">
        <v>95</v>
      </c>
      <c r="H398" s="249"/>
      <c r="I398" s="249" t="s">
        <v>100</v>
      </c>
      <c r="J398" s="256">
        <v>0</v>
      </c>
      <c r="K398" s="249"/>
      <c r="L398" s="249"/>
      <c r="M398" s="249"/>
      <c r="N398" s="256">
        <v>0</v>
      </c>
    </row>
    <row r="399" spans="2:14" ht="15" x14ac:dyDescent="0.4">
      <c r="B399" s="249">
        <f>VLOOKUP(C399,Companies[],3,FALSE)</f>
        <v>32320594</v>
      </c>
      <c r="C399" s="249" t="s">
        <v>212</v>
      </c>
      <c r="D399" s="249" t="s">
        <v>412</v>
      </c>
      <c r="E399" s="249" t="s">
        <v>989</v>
      </c>
      <c r="F399" s="249" t="s">
        <v>95</v>
      </c>
      <c r="G399" s="249" t="s">
        <v>95</v>
      </c>
      <c r="H399" s="249"/>
      <c r="I399" s="249" t="s">
        <v>100</v>
      </c>
      <c r="J399" s="256">
        <v>0</v>
      </c>
      <c r="K399" s="249"/>
      <c r="L399" s="249"/>
      <c r="M399" s="249"/>
      <c r="N399" s="256">
        <v>0</v>
      </c>
    </row>
    <row r="400" spans="2:14" ht="15" x14ac:dyDescent="0.4">
      <c r="B400" s="249">
        <f>VLOOKUP(C400,Companies[],3,FALSE)</f>
        <v>32320594</v>
      </c>
      <c r="C400" s="249" t="s">
        <v>212</v>
      </c>
      <c r="D400" s="249" t="s">
        <v>414</v>
      </c>
      <c r="E400" s="249" t="s">
        <v>993</v>
      </c>
      <c r="F400" s="249" t="s">
        <v>95</v>
      </c>
      <c r="G400" s="249" t="s">
        <v>95</v>
      </c>
      <c r="H400" s="249"/>
      <c r="I400" s="249" t="s">
        <v>100</v>
      </c>
      <c r="J400" s="256">
        <v>0</v>
      </c>
      <c r="K400" s="249"/>
      <c r="L400" s="249"/>
      <c r="M400" s="249"/>
      <c r="N400" s="256">
        <v>0</v>
      </c>
    </row>
    <row r="401" spans="2:14" ht="15" x14ac:dyDescent="0.4">
      <c r="B401" s="249">
        <f>VLOOKUP(C401,Companies[],3,FALSE)</f>
        <v>32320594</v>
      </c>
      <c r="C401" s="249" t="s">
        <v>212</v>
      </c>
      <c r="D401" s="249" t="s">
        <v>412</v>
      </c>
      <c r="E401" s="249" t="s">
        <v>986</v>
      </c>
      <c r="F401" s="249" t="s">
        <v>73</v>
      </c>
      <c r="G401" s="249" t="s">
        <v>95</v>
      </c>
      <c r="H401" s="249"/>
      <c r="I401" s="249" t="s">
        <v>100</v>
      </c>
      <c r="J401" s="256">
        <v>50000</v>
      </c>
      <c r="K401" s="249"/>
      <c r="L401" s="249"/>
      <c r="M401" s="249"/>
      <c r="N401" s="256">
        <v>0</v>
      </c>
    </row>
    <row r="402" spans="2:14" ht="15" x14ac:dyDescent="0.4">
      <c r="B402" s="249">
        <f>VLOOKUP(C402,Companies[],3,FALSE)</f>
        <v>32320594</v>
      </c>
      <c r="C402" s="249" t="s">
        <v>212</v>
      </c>
      <c r="D402" s="249" t="s">
        <v>412</v>
      </c>
      <c r="E402" s="249" t="s">
        <v>997</v>
      </c>
      <c r="F402" s="249" t="s">
        <v>95</v>
      </c>
      <c r="G402" s="249" t="s">
        <v>95</v>
      </c>
      <c r="H402" s="249"/>
      <c r="I402" s="249" t="s">
        <v>100</v>
      </c>
      <c r="J402" s="256">
        <v>4897.54</v>
      </c>
      <c r="K402" s="249"/>
      <c r="L402" s="249"/>
      <c r="M402" s="249"/>
      <c r="N402" s="256">
        <v>0</v>
      </c>
    </row>
    <row r="403" spans="2:14" ht="15" x14ac:dyDescent="0.4">
      <c r="B403" s="249">
        <f>VLOOKUP(C403,Companies[],3,FALSE)</f>
        <v>32320594</v>
      </c>
      <c r="C403" s="249" t="s">
        <v>212</v>
      </c>
      <c r="D403" s="249" t="s">
        <v>412</v>
      </c>
      <c r="E403" s="249" t="s">
        <v>991</v>
      </c>
      <c r="F403" s="249" t="s">
        <v>95</v>
      </c>
      <c r="G403" s="249" t="s">
        <v>95</v>
      </c>
      <c r="H403" s="249"/>
      <c r="I403" s="249" t="s">
        <v>100</v>
      </c>
      <c r="J403" s="256">
        <v>109846420.54000002</v>
      </c>
      <c r="K403" s="249"/>
      <c r="L403" s="249"/>
      <c r="M403" s="249"/>
      <c r="N403" s="256">
        <v>0</v>
      </c>
    </row>
    <row r="404" spans="2:14" ht="15" x14ac:dyDescent="0.4">
      <c r="B404" s="249">
        <f>VLOOKUP(C404,Companies[],3,FALSE)</f>
        <v>32320594</v>
      </c>
      <c r="C404" s="249" t="s">
        <v>212</v>
      </c>
      <c r="D404" s="249" t="s">
        <v>415</v>
      </c>
      <c r="E404" s="249" t="s">
        <v>983</v>
      </c>
      <c r="F404" s="249" t="s">
        <v>95</v>
      </c>
      <c r="G404" s="249" t="s">
        <v>95</v>
      </c>
      <c r="H404" s="249"/>
      <c r="I404" s="249" t="s">
        <v>100</v>
      </c>
      <c r="J404" s="256">
        <v>0</v>
      </c>
      <c r="K404" s="249"/>
      <c r="L404" s="249"/>
      <c r="M404" s="249"/>
      <c r="N404" s="256">
        <v>0</v>
      </c>
    </row>
    <row r="405" spans="2:14" ht="15" x14ac:dyDescent="0.4">
      <c r="B405" s="249">
        <f>VLOOKUP(C405,Companies[],3,FALSE)</f>
        <v>32320594</v>
      </c>
      <c r="C405" s="249" t="s">
        <v>212</v>
      </c>
      <c r="D405" s="249" t="s">
        <v>412</v>
      </c>
      <c r="E405" s="249" t="s">
        <v>981</v>
      </c>
      <c r="F405" s="249" t="s">
        <v>95</v>
      </c>
      <c r="G405" s="249" t="s">
        <v>95</v>
      </c>
      <c r="H405" s="249"/>
      <c r="I405" s="249" t="s">
        <v>100</v>
      </c>
      <c r="J405" s="256">
        <v>104879.02</v>
      </c>
      <c r="K405" s="249"/>
      <c r="L405" s="249"/>
      <c r="M405" s="249"/>
      <c r="N405" s="256">
        <v>0</v>
      </c>
    </row>
    <row r="406" spans="2:14" ht="15" x14ac:dyDescent="0.4">
      <c r="B406" s="249">
        <f>VLOOKUP(C406,Companies[],3,FALSE)</f>
        <v>190928</v>
      </c>
      <c r="C406" s="249" t="s">
        <v>479</v>
      </c>
      <c r="D406" s="249" t="s">
        <v>412</v>
      </c>
      <c r="E406" s="249" t="s">
        <v>986</v>
      </c>
      <c r="F406" s="249" t="s">
        <v>73</v>
      </c>
      <c r="G406" s="249" t="s">
        <v>95</v>
      </c>
      <c r="H406" s="249" t="s">
        <v>900</v>
      </c>
      <c r="I406" s="249" t="s">
        <v>100</v>
      </c>
      <c r="J406" s="256">
        <v>0</v>
      </c>
      <c r="K406" s="249"/>
      <c r="L406" s="249"/>
      <c r="M406" s="249"/>
      <c r="N406" s="256">
        <v>85327525.899999991</v>
      </c>
    </row>
    <row r="407" spans="2:14" ht="15" x14ac:dyDescent="0.4">
      <c r="B407" s="249">
        <f>VLOOKUP(C407,Companies[],3,FALSE)</f>
        <v>190928</v>
      </c>
      <c r="C407" s="249" t="s">
        <v>479</v>
      </c>
      <c r="D407" s="249" t="s">
        <v>412</v>
      </c>
      <c r="E407" s="249" t="s">
        <v>998</v>
      </c>
      <c r="F407" s="249" t="s">
        <v>95</v>
      </c>
      <c r="G407" s="249" t="s">
        <v>95</v>
      </c>
      <c r="H407" s="249"/>
      <c r="I407" s="249" t="s">
        <v>100</v>
      </c>
      <c r="J407" s="256">
        <v>0</v>
      </c>
      <c r="K407" s="249"/>
      <c r="L407" s="249"/>
      <c r="M407" s="249"/>
      <c r="N407" s="256">
        <v>0</v>
      </c>
    </row>
    <row r="408" spans="2:14" ht="15" x14ac:dyDescent="0.4">
      <c r="B408" s="249">
        <f>VLOOKUP(C408,Companies[],3,FALSE)</f>
        <v>190928</v>
      </c>
      <c r="C408" s="249" t="s">
        <v>479</v>
      </c>
      <c r="D408" s="249" t="s">
        <v>412</v>
      </c>
      <c r="E408" s="249" t="s">
        <v>978</v>
      </c>
      <c r="F408" s="249" t="s">
        <v>95</v>
      </c>
      <c r="G408" s="249" t="s">
        <v>95</v>
      </c>
      <c r="H408" s="249"/>
      <c r="I408" s="249" t="s">
        <v>100</v>
      </c>
      <c r="J408" s="256">
        <v>238194646</v>
      </c>
      <c r="K408" s="249"/>
      <c r="L408" s="249"/>
      <c r="M408" s="249"/>
      <c r="N408" s="256">
        <v>0</v>
      </c>
    </row>
    <row r="409" spans="2:14" ht="15" x14ac:dyDescent="0.4">
      <c r="B409" s="249">
        <f>VLOOKUP(C409,Companies[],3,FALSE)</f>
        <v>190928</v>
      </c>
      <c r="C409" s="249" t="s">
        <v>479</v>
      </c>
      <c r="D409" s="249" t="s">
        <v>412</v>
      </c>
      <c r="E409" s="249" t="s">
        <v>995</v>
      </c>
      <c r="F409" s="249" t="s">
        <v>95</v>
      </c>
      <c r="G409" s="249" t="s">
        <v>95</v>
      </c>
      <c r="H409" s="249"/>
      <c r="I409" s="249" t="s">
        <v>100</v>
      </c>
      <c r="J409" s="256">
        <v>0</v>
      </c>
      <c r="K409" s="249"/>
      <c r="L409" s="249"/>
      <c r="M409" s="249"/>
      <c r="N409" s="256">
        <v>0</v>
      </c>
    </row>
    <row r="410" spans="2:14" ht="15" x14ac:dyDescent="0.4">
      <c r="B410" s="249">
        <f>VLOOKUP(C410,Companies[],3,FALSE)</f>
        <v>190928</v>
      </c>
      <c r="C410" s="249" t="s">
        <v>479</v>
      </c>
      <c r="D410" s="249" t="s">
        <v>412</v>
      </c>
      <c r="E410" s="249" t="s">
        <v>989</v>
      </c>
      <c r="F410" s="249" t="s">
        <v>95</v>
      </c>
      <c r="G410" s="249" t="s">
        <v>95</v>
      </c>
      <c r="H410" s="249"/>
      <c r="I410" s="249" t="s">
        <v>100</v>
      </c>
      <c r="J410" s="256">
        <v>6323261</v>
      </c>
      <c r="K410" s="249"/>
      <c r="L410" s="249"/>
      <c r="M410" s="249"/>
      <c r="N410" s="256">
        <v>0</v>
      </c>
    </row>
    <row r="411" spans="2:14" ht="15" x14ac:dyDescent="0.4">
      <c r="B411" s="249">
        <f>VLOOKUP(C411,Companies[],3,FALSE)</f>
        <v>190928</v>
      </c>
      <c r="C411" s="249" t="s">
        <v>479</v>
      </c>
      <c r="D411" s="249" t="s">
        <v>414</v>
      </c>
      <c r="E411" s="249" t="s">
        <v>993</v>
      </c>
      <c r="F411" s="249" t="s">
        <v>95</v>
      </c>
      <c r="G411" s="249" t="s">
        <v>95</v>
      </c>
      <c r="H411" s="249"/>
      <c r="I411" s="249" t="s">
        <v>100</v>
      </c>
      <c r="J411" s="256">
        <v>0</v>
      </c>
      <c r="K411" s="249"/>
      <c r="L411" s="249"/>
      <c r="M411" s="249"/>
      <c r="N411" s="256">
        <v>0</v>
      </c>
    </row>
    <row r="412" spans="2:14" ht="15" x14ac:dyDescent="0.4">
      <c r="B412" s="249">
        <f>VLOOKUP(C412,Companies[],3,FALSE)</f>
        <v>190928</v>
      </c>
      <c r="C412" s="249" t="s">
        <v>479</v>
      </c>
      <c r="D412" s="249" t="s">
        <v>412</v>
      </c>
      <c r="E412" s="249" t="s">
        <v>986</v>
      </c>
      <c r="F412" s="249" t="s">
        <v>73</v>
      </c>
      <c r="G412" s="249" t="s">
        <v>95</v>
      </c>
      <c r="H412" s="249"/>
      <c r="I412" s="249" t="s">
        <v>100</v>
      </c>
      <c r="J412" s="256">
        <v>114006911.92</v>
      </c>
      <c r="K412" s="249"/>
      <c r="L412" s="249"/>
      <c r="M412" s="249"/>
      <c r="N412" s="256">
        <v>0</v>
      </c>
    </row>
    <row r="413" spans="2:14" ht="15" x14ac:dyDescent="0.4">
      <c r="B413" s="249">
        <f>VLOOKUP(C413,Companies[],3,FALSE)</f>
        <v>190928</v>
      </c>
      <c r="C413" s="249" t="s">
        <v>479</v>
      </c>
      <c r="D413" s="249" t="s">
        <v>412</v>
      </c>
      <c r="E413" s="249" t="s">
        <v>997</v>
      </c>
      <c r="F413" s="249" t="s">
        <v>95</v>
      </c>
      <c r="G413" s="249" t="s">
        <v>95</v>
      </c>
      <c r="H413" s="249"/>
      <c r="I413" s="249" t="s">
        <v>100</v>
      </c>
      <c r="J413" s="256">
        <v>93750990.290000007</v>
      </c>
      <c r="K413" s="249"/>
      <c r="L413" s="249"/>
      <c r="M413" s="249"/>
      <c r="N413" s="256">
        <v>0</v>
      </c>
    </row>
    <row r="414" spans="2:14" ht="15" x14ac:dyDescent="0.4">
      <c r="B414" s="249">
        <f>VLOOKUP(C414,Companies[],3,FALSE)</f>
        <v>190928</v>
      </c>
      <c r="C414" s="249" t="s">
        <v>479</v>
      </c>
      <c r="D414" s="249" t="s">
        <v>412</v>
      </c>
      <c r="E414" s="249" t="s">
        <v>991</v>
      </c>
      <c r="F414" s="249" t="s">
        <v>95</v>
      </c>
      <c r="G414" s="249" t="s">
        <v>95</v>
      </c>
      <c r="H414" s="249"/>
      <c r="I414" s="249" t="s">
        <v>100</v>
      </c>
      <c r="J414" s="256">
        <v>107829474.73</v>
      </c>
      <c r="K414" s="249"/>
      <c r="L414" s="249"/>
      <c r="M414" s="249"/>
      <c r="N414" s="256">
        <v>0</v>
      </c>
    </row>
    <row r="415" spans="2:14" ht="15" x14ac:dyDescent="0.4">
      <c r="B415" s="249">
        <f>VLOOKUP(C415,Companies[],3,FALSE)</f>
        <v>190928</v>
      </c>
      <c r="C415" s="249" t="s">
        <v>479</v>
      </c>
      <c r="D415" s="249" t="s">
        <v>415</v>
      </c>
      <c r="E415" s="249" t="s">
        <v>983</v>
      </c>
      <c r="F415" s="249" t="s">
        <v>95</v>
      </c>
      <c r="G415" s="249" t="s">
        <v>95</v>
      </c>
      <c r="H415" s="249"/>
      <c r="I415" s="249" t="s">
        <v>100</v>
      </c>
      <c r="J415" s="256">
        <v>24506106.73</v>
      </c>
      <c r="K415" s="249"/>
      <c r="L415" s="249"/>
      <c r="M415" s="249"/>
      <c r="N415" s="256">
        <v>0</v>
      </c>
    </row>
    <row r="416" spans="2:14" ht="15" x14ac:dyDescent="0.4">
      <c r="B416" s="249">
        <f>VLOOKUP(C416,Companies[],3,FALSE)</f>
        <v>190928</v>
      </c>
      <c r="C416" s="249" t="s">
        <v>479</v>
      </c>
      <c r="D416" s="249" t="s">
        <v>412</v>
      </c>
      <c r="E416" s="249" t="s">
        <v>981</v>
      </c>
      <c r="F416" s="249" t="s">
        <v>95</v>
      </c>
      <c r="G416" s="249" t="s">
        <v>95</v>
      </c>
      <c r="H416" s="249"/>
      <c r="I416" s="249" t="s">
        <v>100</v>
      </c>
      <c r="J416" s="256">
        <v>157.31</v>
      </c>
      <c r="K416" s="249"/>
      <c r="L416" s="249"/>
      <c r="M416" s="249"/>
      <c r="N416" s="256">
        <v>0</v>
      </c>
    </row>
    <row r="417" spans="2:14" ht="15" x14ac:dyDescent="0.4">
      <c r="B417" s="249">
        <f>VLOOKUP(C417,Companies[],3,FALSE)</f>
        <v>20041662</v>
      </c>
      <c r="C417" s="249" t="s">
        <v>441</v>
      </c>
      <c r="D417" s="249" t="s">
        <v>412</v>
      </c>
      <c r="E417" s="249" t="s">
        <v>986</v>
      </c>
      <c r="F417" s="249" t="s">
        <v>73</v>
      </c>
      <c r="G417" s="249" t="s">
        <v>95</v>
      </c>
      <c r="H417" s="249" t="s">
        <v>839</v>
      </c>
      <c r="I417" s="249" t="s">
        <v>100</v>
      </c>
      <c r="J417" s="256">
        <v>0</v>
      </c>
      <c r="K417" s="249"/>
      <c r="L417" s="249"/>
      <c r="M417" s="249"/>
      <c r="N417" s="256">
        <v>0</v>
      </c>
    </row>
    <row r="418" spans="2:14" ht="15" x14ac:dyDescent="0.4">
      <c r="B418" s="249">
        <f>VLOOKUP(C418,Companies[],3,FALSE)</f>
        <v>20041662</v>
      </c>
      <c r="C418" s="249" t="s">
        <v>441</v>
      </c>
      <c r="D418" s="249" t="s">
        <v>412</v>
      </c>
      <c r="E418" s="249" t="s">
        <v>986</v>
      </c>
      <c r="F418" s="249" t="s">
        <v>73</v>
      </c>
      <c r="G418" s="249" t="s">
        <v>95</v>
      </c>
      <c r="H418" s="249" t="s">
        <v>829</v>
      </c>
      <c r="I418" s="249" t="s">
        <v>100</v>
      </c>
      <c r="J418" s="256">
        <v>0</v>
      </c>
      <c r="K418" s="249"/>
      <c r="L418" s="249"/>
      <c r="M418" s="249"/>
      <c r="N418" s="256">
        <v>45901.171159999998</v>
      </c>
    </row>
    <row r="419" spans="2:14" ht="15" x14ac:dyDescent="0.4">
      <c r="B419" s="249">
        <f>VLOOKUP(C419,Companies[],3,FALSE)</f>
        <v>20041662</v>
      </c>
      <c r="C419" s="249" t="s">
        <v>441</v>
      </c>
      <c r="D419" s="249" t="s">
        <v>412</v>
      </c>
      <c r="E419" s="249" t="s">
        <v>986</v>
      </c>
      <c r="F419" s="249" t="s">
        <v>73</v>
      </c>
      <c r="G419" s="249" t="s">
        <v>95</v>
      </c>
      <c r="H419" s="249" t="s">
        <v>825</v>
      </c>
      <c r="I419" s="249" t="s">
        <v>100</v>
      </c>
      <c r="J419" s="256">
        <v>0</v>
      </c>
      <c r="K419" s="249"/>
      <c r="L419" s="249"/>
      <c r="M419" s="249"/>
      <c r="N419" s="256">
        <v>111917.19498</v>
      </c>
    </row>
    <row r="420" spans="2:14" ht="15" x14ac:dyDescent="0.4">
      <c r="B420" s="249">
        <f>VLOOKUP(C420,Companies[],3,FALSE)</f>
        <v>20041662</v>
      </c>
      <c r="C420" s="249" t="s">
        <v>441</v>
      </c>
      <c r="D420" s="249" t="s">
        <v>412</v>
      </c>
      <c r="E420" s="249" t="s">
        <v>986</v>
      </c>
      <c r="F420" s="249" t="s">
        <v>73</v>
      </c>
      <c r="G420" s="249" t="s">
        <v>95</v>
      </c>
      <c r="H420" s="249" t="s">
        <v>820</v>
      </c>
      <c r="I420" s="249" t="s">
        <v>100</v>
      </c>
      <c r="J420" s="256">
        <v>0</v>
      </c>
      <c r="K420" s="249"/>
      <c r="L420" s="249"/>
      <c r="M420" s="249"/>
      <c r="N420" s="256">
        <v>58923.853999999992</v>
      </c>
    </row>
    <row r="421" spans="2:14" ht="15" x14ac:dyDescent="0.4">
      <c r="B421" s="249">
        <f>VLOOKUP(C421,Companies[],3,FALSE)</f>
        <v>20041662</v>
      </c>
      <c r="C421" s="249" t="s">
        <v>441</v>
      </c>
      <c r="D421" s="249" t="s">
        <v>412</v>
      </c>
      <c r="E421" s="249" t="s">
        <v>986</v>
      </c>
      <c r="F421" s="249" t="s">
        <v>73</v>
      </c>
      <c r="G421" s="249" t="s">
        <v>95</v>
      </c>
      <c r="H421" s="249" t="s">
        <v>833</v>
      </c>
      <c r="I421" s="249" t="s">
        <v>100</v>
      </c>
      <c r="J421" s="256">
        <v>0</v>
      </c>
      <c r="K421" s="249"/>
      <c r="L421" s="249"/>
      <c r="M421" s="249"/>
      <c r="N421" s="256">
        <v>156069.01763999998</v>
      </c>
    </row>
    <row r="422" spans="2:14" ht="15" x14ac:dyDescent="0.4">
      <c r="B422" s="249">
        <f>VLOOKUP(C422,Companies[],3,FALSE)</f>
        <v>20041662</v>
      </c>
      <c r="C422" s="249" t="s">
        <v>441</v>
      </c>
      <c r="D422" s="249" t="s">
        <v>412</v>
      </c>
      <c r="E422" s="249" t="s">
        <v>986</v>
      </c>
      <c r="F422" s="249" t="s">
        <v>73</v>
      </c>
      <c r="G422" s="249" t="s">
        <v>95</v>
      </c>
      <c r="H422" s="249" t="s">
        <v>837</v>
      </c>
      <c r="I422" s="249" t="s">
        <v>100</v>
      </c>
      <c r="J422" s="256">
        <v>0</v>
      </c>
      <c r="K422" s="249"/>
      <c r="L422" s="249"/>
      <c r="M422" s="249"/>
      <c r="N422" s="256">
        <v>176418.41711000001</v>
      </c>
    </row>
    <row r="423" spans="2:14" ht="15" x14ac:dyDescent="0.4">
      <c r="B423" s="249">
        <f>VLOOKUP(C423,Companies[],3,FALSE)</f>
        <v>20041662</v>
      </c>
      <c r="C423" s="249" t="s">
        <v>441</v>
      </c>
      <c r="D423" s="249" t="s">
        <v>412</v>
      </c>
      <c r="E423" s="249" t="s">
        <v>998</v>
      </c>
      <c r="F423" s="249" t="s">
        <v>95</v>
      </c>
      <c r="G423" s="249" t="s">
        <v>95</v>
      </c>
      <c r="H423" s="249"/>
      <c r="I423" s="249" t="s">
        <v>100</v>
      </c>
      <c r="J423" s="256">
        <v>0</v>
      </c>
      <c r="K423" s="249"/>
      <c r="L423" s="249"/>
      <c r="M423" s="249"/>
      <c r="N423" s="256">
        <v>0</v>
      </c>
    </row>
    <row r="424" spans="2:14" ht="15" x14ac:dyDescent="0.4">
      <c r="B424" s="249">
        <f>VLOOKUP(C424,Companies[],3,FALSE)</f>
        <v>20041662</v>
      </c>
      <c r="C424" s="249" t="s">
        <v>441</v>
      </c>
      <c r="D424" s="249" t="s">
        <v>412</v>
      </c>
      <c r="E424" s="249" t="s">
        <v>978</v>
      </c>
      <c r="F424" s="249" t="s">
        <v>95</v>
      </c>
      <c r="G424" s="249" t="s">
        <v>95</v>
      </c>
      <c r="H424" s="249"/>
      <c r="I424" s="249" t="s">
        <v>100</v>
      </c>
      <c r="J424" s="256">
        <v>105511022.88000001</v>
      </c>
      <c r="K424" s="249"/>
      <c r="L424" s="249"/>
      <c r="M424" s="249"/>
      <c r="N424" s="256">
        <v>0</v>
      </c>
    </row>
    <row r="425" spans="2:14" ht="15" x14ac:dyDescent="0.4">
      <c r="B425" s="249">
        <f>VLOOKUP(C425,Companies[],3,FALSE)</f>
        <v>20041662</v>
      </c>
      <c r="C425" s="249" t="s">
        <v>441</v>
      </c>
      <c r="D425" s="249" t="s">
        <v>412</v>
      </c>
      <c r="E425" s="249" t="s">
        <v>995</v>
      </c>
      <c r="F425" s="249" t="s">
        <v>95</v>
      </c>
      <c r="G425" s="249" t="s">
        <v>95</v>
      </c>
      <c r="H425" s="249"/>
      <c r="I425" s="249" t="s">
        <v>100</v>
      </c>
      <c r="J425" s="256">
        <v>0</v>
      </c>
      <c r="K425" s="249"/>
      <c r="L425" s="249"/>
      <c r="M425" s="249"/>
      <c r="N425" s="256">
        <v>0</v>
      </c>
    </row>
    <row r="426" spans="2:14" ht="15" x14ac:dyDescent="0.4">
      <c r="B426" s="249">
        <f>VLOOKUP(C426,Companies[],3,FALSE)</f>
        <v>20041662</v>
      </c>
      <c r="C426" s="249" t="s">
        <v>441</v>
      </c>
      <c r="D426" s="249" t="s">
        <v>412</v>
      </c>
      <c r="E426" s="249" t="s">
        <v>989</v>
      </c>
      <c r="F426" s="249" t="s">
        <v>95</v>
      </c>
      <c r="G426" s="249" t="s">
        <v>95</v>
      </c>
      <c r="H426" s="249"/>
      <c r="I426" s="249" t="s">
        <v>100</v>
      </c>
      <c r="J426" s="256">
        <v>356724.13</v>
      </c>
      <c r="K426" s="249"/>
      <c r="L426" s="249"/>
      <c r="M426" s="249"/>
      <c r="N426" s="256">
        <v>0</v>
      </c>
    </row>
    <row r="427" spans="2:14" ht="15" x14ac:dyDescent="0.4">
      <c r="B427" s="249">
        <f>VLOOKUP(C427,Companies[],3,FALSE)</f>
        <v>20041662</v>
      </c>
      <c r="C427" s="249" t="s">
        <v>441</v>
      </c>
      <c r="D427" s="249" t="s">
        <v>414</v>
      </c>
      <c r="E427" s="249" t="s">
        <v>993</v>
      </c>
      <c r="F427" s="249" t="s">
        <v>95</v>
      </c>
      <c r="G427" s="249" t="s">
        <v>95</v>
      </c>
      <c r="H427" s="249"/>
      <c r="I427" s="249" t="s">
        <v>100</v>
      </c>
      <c r="J427" s="256">
        <v>0</v>
      </c>
      <c r="K427" s="249"/>
      <c r="L427" s="249"/>
      <c r="M427" s="249"/>
      <c r="N427" s="256">
        <v>0</v>
      </c>
    </row>
    <row r="428" spans="2:14" ht="15" x14ac:dyDescent="0.4">
      <c r="B428" s="249">
        <f>VLOOKUP(C428,Companies[],3,FALSE)</f>
        <v>20041662</v>
      </c>
      <c r="C428" s="249" t="s">
        <v>441</v>
      </c>
      <c r="D428" s="249" t="s">
        <v>412</v>
      </c>
      <c r="E428" s="249" t="s">
        <v>986</v>
      </c>
      <c r="F428" s="249" t="s">
        <v>73</v>
      </c>
      <c r="G428" s="249" t="s">
        <v>95</v>
      </c>
      <c r="H428" s="249"/>
      <c r="I428" s="249" t="s">
        <v>100</v>
      </c>
      <c r="J428" s="256">
        <v>540805727.83000004</v>
      </c>
      <c r="K428" s="249"/>
      <c r="L428" s="249"/>
      <c r="M428" s="249"/>
      <c r="N428" s="256">
        <v>0</v>
      </c>
    </row>
    <row r="429" spans="2:14" ht="15" x14ac:dyDescent="0.4">
      <c r="B429" s="249">
        <f>VLOOKUP(C429,Companies[],3,FALSE)</f>
        <v>20041662</v>
      </c>
      <c r="C429" s="249" t="s">
        <v>441</v>
      </c>
      <c r="D429" s="249" t="s">
        <v>412</v>
      </c>
      <c r="E429" s="249" t="s">
        <v>997</v>
      </c>
      <c r="F429" s="249" t="s">
        <v>95</v>
      </c>
      <c r="G429" s="249" t="s">
        <v>95</v>
      </c>
      <c r="H429" s="249"/>
      <c r="I429" s="249" t="s">
        <v>100</v>
      </c>
      <c r="J429" s="256">
        <v>1244119.94</v>
      </c>
      <c r="K429" s="249"/>
      <c r="L429" s="249"/>
      <c r="M429" s="249"/>
      <c r="N429" s="256">
        <v>0</v>
      </c>
    </row>
    <row r="430" spans="2:14" ht="15" x14ac:dyDescent="0.4">
      <c r="B430" s="249">
        <f>VLOOKUP(C430,Companies[],3,FALSE)</f>
        <v>20041662</v>
      </c>
      <c r="C430" s="249" t="s">
        <v>441</v>
      </c>
      <c r="D430" s="249" t="s">
        <v>412</v>
      </c>
      <c r="E430" s="249" t="s">
        <v>991</v>
      </c>
      <c r="F430" s="249" t="s">
        <v>95</v>
      </c>
      <c r="G430" s="249" t="s">
        <v>95</v>
      </c>
      <c r="H430" s="249"/>
      <c r="I430" s="249" t="s">
        <v>100</v>
      </c>
      <c r="J430" s="256">
        <v>20029968.280000001</v>
      </c>
      <c r="K430" s="249"/>
      <c r="L430" s="249"/>
      <c r="M430" s="249"/>
      <c r="N430" s="256">
        <v>0</v>
      </c>
    </row>
    <row r="431" spans="2:14" ht="15" x14ac:dyDescent="0.4">
      <c r="B431" s="249">
        <f>VLOOKUP(C431,Companies[],3,FALSE)</f>
        <v>20041662</v>
      </c>
      <c r="C431" s="249" t="s">
        <v>441</v>
      </c>
      <c r="D431" s="249" t="s">
        <v>415</v>
      </c>
      <c r="E431" s="249" t="s">
        <v>983</v>
      </c>
      <c r="F431" s="249" t="s">
        <v>95</v>
      </c>
      <c r="G431" s="249" t="s">
        <v>95</v>
      </c>
      <c r="H431" s="249"/>
      <c r="I431" s="249" t="s">
        <v>100</v>
      </c>
      <c r="J431" s="256">
        <v>6827717.3700000001</v>
      </c>
      <c r="K431" s="249"/>
      <c r="L431" s="249"/>
      <c r="M431" s="249"/>
      <c r="N431" s="256">
        <v>0</v>
      </c>
    </row>
    <row r="432" spans="2:14" ht="15" x14ac:dyDescent="0.4">
      <c r="B432" s="249">
        <f>VLOOKUP(C432,Companies[],3,FALSE)</f>
        <v>20041662</v>
      </c>
      <c r="C432" s="249" t="s">
        <v>441</v>
      </c>
      <c r="D432" s="249" t="s">
        <v>412</v>
      </c>
      <c r="E432" s="249" t="s">
        <v>981</v>
      </c>
      <c r="F432" s="249" t="s">
        <v>95</v>
      </c>
      <c r="G432" s="249" t="s">
        <v>95</v>
      </c>
      <c r="H432" s="249"/>
      <c r="I432" s="249" t="s">
        <v>100</v>
      </c>
      <c r="J432" s="256">
        <v>322130838.90999997</v>
      </c>
      <c r="K432" s="249"/>
      <c r="L432" s="249"/>
      <c r="M432" s="249"/>
      <c r="N432" s="256">
        <v>0</v>
      </c>
    </row>
    <row r="433" spans="2:14" ht="15" x14ac:dyDescent="0.4">
      <c r="B433" s="249">
        <f>VLOOKUP(C433,Companies[],3,FALSE)</f>
        <v>33426253</v>
      </c>
      <c r="C433" s="249" t="s">
        <v>208</v>
      </c>
      <c r="D433" s="249" t="s">
        <v>412</v>
      </c>
      <c r="E433" s="249" t="s">
        <v>986</v>
      </c>
      <c r="F433" s="249" t="s">
        <v>73</v>
      </c>
      <c r="G433" s="249" t="s">
        <v>95</v>
      </c>
      <c r="H433" s="249" t="s">
        <v>935</v>
      </c>
      <c r="I433" s="249" t="s">
        <v>100</v>
      </c>
      <c r="J433" s="256">
        <v>0</v>
      </c>
      <c r="K433" s="249"/>
      <c r="L433" s="249"/>
      <c r="M433" s="249"/>
      <c r="N433" s="256">
        <v>816348.76</v>
      </c>
    </row>
    <row r="434" spans="2:14" ht="15" x14ac:dyDescent="0.4">
      <c r="B434" s="249">
        <f>VLOOKUP(C434,Companies[],3,FALSE)</f>
        <v>33426253</v>
      </c>
      <c r="C434" s="249" t="s">
        <v>208</v>
      </c>
      <c r="D434" s="249" t="s">
        <v>412</v>
      </c>
      <c r="E434" s="249" t="s">
        <v>986</v>
      </c>
      <c r="F434" s="249" t="s">
        <v>73</v>
      </c>
      <c r="G434" s="249" t="s">
        <v>95</v>
      </c>
      <c r="H434" s="249" t="s">
        <v>937</v>
      </c>
      <c r="I434" s="249" t="s">
        <v>100</v>
      </c>
      <c r="J434" s="256">
        <v>0</v>
      </c>
      <c r="K434" s="249"/>
      <c r="L434" s="249"/>
      <c r="M434" s="249"/>
      <c r="N434" s="256">
        <v>935516.35</v>
      </c>
    </row>
    <row r="435" spans="2:14" ht="15" x14ac:dyDescent="0.4">
      <c r="B435" s="249">
        <f>VLOOKUP(C435,Companies[],3,FALSE)</f>
        <v>33426253</v>
      </c>
      <c r="C435" s="249" t="s">
        <v>208</v>
      </c>
      <c r="D435" s="249" t="s">
        <v>412</v>
      </c>
      <c r="E435" s="249" t="s">
        <v>986</v>
      </c>
      <c r="F435" s="249" t="s">
        <v>73</v>
      </c>
      <c r="G435" s="249" t="s">
        <v>95</v>
      </c>
      <c r="H435" s="249" t="s">
        <v>938</v>
      </c>
      <c r="I435" s="249" t="s">
        <v>100</v>
      </c>
      <c r="J435" s="256">
        <v>0</v>
      </c>
      <c r="K435" s="249"/>
      <c r="L435" s="249"/>
      <c r="M435" s="249"/>
      <c r="N435" s="256">
        <v>2503548.3199999998</v>
      </c>
    </row>
    <row r="436" spans="2:14" ht="15" x14ac:dyDescent="0.4">
      <c r="B436" s="249">
        <f>VLOOKUP(C436,Companies[],3,FALSE)</f>
        <v>33426253</v>
      </c>
      <c r="C436" s="249" t="s">
        <v>208</v>
      </c>
      <c r="D436" s="249" t="s">
        <v>412</v>
      </c>
      <c r="E436" s="249" t="s">
        <v>986</v>
      </c>
      <c r="F436" s="249" t="s">
        <v>73</v>
      </c>
      <c r="G436" s="249" t="s">
        <v>95</v>
      </c>
      <c r="H436" s="249" t="s">
        <v>936</v>
      </c>
      <c r="I436" s="249" t="s">
        <v>100</v>
      </c>
      <c r="J436" s="256">
        <v>0</v>
      </c>
      <c r="K436" s="249"/>
      <c r="L436" s="249"/>
      <c r="M436" s="249"/>
      <c r="N436" s="256">
        <v>1140551.0900000001</v>
      </c>
    </row>
    <row r="437" spans="2:14" ht="15" x14ac:dyDescent="0.4">
      <c r="B437" s="249">
        <f>VLOOKUP(C437,Companies[],3,FALSE)</f>
        <v>33426253</v>
      </c>
      <c r="C437" s="249" t="s">
        <v>208</v>
      </c>
      <c r="D437" s="249" t="s">
        <v>412</v>
      </c>
      <c r="E437" s="249" t="s">
        <v>998</v>
      </c>
      <c r="F437" s="249" t="s">
        <v>95</v>
      </c>
      <c r="G437" s="249" t="s">
        <v>95</v>
      </c>
      <c r="H437" s="249"/>
      <c r="I437" s="249" t="s">
        <v>100</v>
      </c>
      <c r="J437" s="256">
        <v>0</v>
      </c>
      <c r="K437" s="249"/>
      <c r="L437" s="249"/>
      <c r="M437" s="249"/>
      <c r="N437" s="256">
        <v>0</v>
      </c>
    </row>
    <row r="438" spans="2:14" ht="15" x14ac:dyDescent="0.4">
      <c r="B438" s="249">
        <f>VLOOKUP(C438,Companies[],3,FALSE)</f>
        <v>33426253</v>
      </c>
      <c r="C438" s="249" t="s">
        <v>208</v>
      </c>
      <c r="D438" s="249" t="s">
        <v>412</v>
      </c>
      <c r="E438" s="249" t="s">
        <v>978</v>
      </c>
      <c r="F438" s="249" t="s">
        <v>95</v>
      </c>
      <c r="G438" s="249" t="s">
        <v>95</v>
      </c>
      <c r="H438" s="249"/>
      <c r="I438" s="249" t="s">
        <v>100</v>
      </c>
      <c r="J438" s="256">
        <v>0</v>
      </c>
      <c r="K438" s="249"/>
      <c r="L438" s="249"/>
      <c r="M438" s="249"/>
      <c r="N438" s="256">
        <v>0</v>
      </c>
    </row>
    <row r="439" spans="2:14" ht="15" x14ac:dyDescent="0.4">
      <c r="B439" s="249">
        <f>VLOOKUP(C439,Companies[],3,FALSE)</f>
        <v>33426253</v>
      </c>
      <c r="C439" s="249" t="s">
        <v>208</v>
      </c>
      <c r="D439" s="249" t="s">
        <v>412</v>
      </c>
      <c r="E439" s="249" t="s">
        <v>995</v>
      </c>
      <c r="F439" s="249" t="s">
        <v>95</v>
      </c>
      <c r="G439" s="249" t="s">
        <v>95</v>
      </c>
      <c r="H439" s="249"/>
      <c r="I439" s="249" t="s">
        <v>100</v>
      </c>
      <c r="J439" s="256">
        <v>0</v>
      </c>
      <c r="K439" s="249"/>
      <c r="L439" s="249"/>
      <c r="M439" s="249"/>
      <c r="N439" s="256">
        <v>0</v>
      </c>
    </row>
    <row r="440" spans="2:14" ht="15" x14ac:dyDescent="0.4">
      <c r="B440" s="249">
        <f>VLOOKUP(C440,Companies[],3,FALSE)</f>
        <v>33426253</v>
      </c>
      <c r="C440" s="249" t="s">
        <v>208</v>
      </c>
      <c r="D440" s="249" t="s">
        <v>412</v>
      </c>
      <c r="E440" s="249" t="s">
        <v>989</v>
      </c>
      <c r="F440" s="249" t="s">
        <v>95</v>
      </c>
      <c r="G440" s="249" t="s">
        <v>95</v>
      </c>
      <c r="H440" s="249"/>
      <c r="I440" s="249" t="s">
        <v>100</v>
      </c>
      <c r="J440" s="256">
        <v>3287.4300000000003</v>
      </c>
      <c r="K440" s="249"/>
      <c r="L440" s="249"/>
      <c r="M440" s="249"/>
      <c r="N440" s="256">
        <v>0</v>
      </c>
    </row>
    <row r="441" spans="2:14" ht="15" x14ac:dyDescent="0.4">
      <c r="B441" s="249">
        <f>VLOOKUP(C441,Companies[],3,FALSE)</f>
        <v>33426253</v>
      </c>
      <c r="C441" s="249" t="s">
        <v>208</v>
      </c>
      <c r="D441" s="249" t="s">
        <v>414</v>
      </c>
      <c r="E441" s="249" t="s">
        <v>993</v>
      </c>
      <c r="F441" s="249" t="s">
        <v>95</v>
      </c>
      <c r="G441" s="249" t="s">
        <v>95</v>
      </c>
      <c r="H441" s="249"/>
      <c r="I441" s="249" t="s">
        <v>100</v>
      </c>
      <c r="J441" s="256">
        <v>0</v>
      </c>
      <c r="K441" s="249"/>
      <c r="L441" s="249"/>
      <c r="M441" s="249"/>
      <c r="N441" s="256">
        <v>0</v>
      </c>
    </row>
    <row r="442" spans="2:14" ht="15" x14ac:dyDescent="0.4">
      <c r="B442" s="249">
        <f>VLOOKUP(C442,Companies[],3,FALSE)</f>
        <v>33426253</v>
      </c>
      <c r="C442" s="249" t="s">
        <v>208</v>
      </c>
      <c r="D442" s="249" t="s">
        <v>412</v>
      </c>
      <c r="E442" s="249" t="s">
        <v>986</v>
      </c>
      <c r="F442" s="249" t="s">
        <v>73</v>
      </c>
      <c r="G442" s="249" t="s">
        <v>95</v>
      </c>
      <c r="H442" s="249"/>
      <c r="I442" s="249" t="s">
        <v>100</v>
      </c>
      <c r="J442" s="256">
        <v>1460977.31</v>
      </c>
      <c r="K442" s="249"/>
      <c r="L442" s="249"/>
      <c r="M442" s="249"/>
      <c r="N442" s="256">
        <v>0</v>
      </c>
    </row>
    <row r="443" spans="2:14" ht="15" x14ac:dyDescent="0.4">
      <c r="B443" s="249">
        <f>VLOOKUP(C443,Companies[],3,FALSE)</f>
        <v>33426253</v>
      </c>
      <c r="C443" s="249" t="s">
        <v>208</v>
      </c>
      <c r="D443" s="249" t="s">
        <v>412</v>
      </c>
      <c r="E443" s="249" t="s">
        <v>997</v>
      </c>
      <c r="F443" s="249" t="s">
        <v>95</v>
      </c>
      <c r="G443" s="249" t="s">
        <v>95</v>
      </c>
      <c r="H443" s="249"/>
      <c r="I443" s="249" t="s">
        <v>100</v>
      </c>
      <c r="J443" s="256">
        <v>99026.11</v>
      </c>
      <c r="K443" s="249"/>
      <c r="L443" s="249"/>
      <c r="M443" s="249"/>
      <c r="N443" s="256">
        <v>0</v>
      </c>
    </row>
    <row r="444" spans="2:14" ht="15" x14ac:dyDescent="0.4">
      <c r="B444" s="249">
        <f>VLOOKUP(C444,Companies[],3,FALSE)</f>
        <v>33426253</v>
      </c>
      <c r="C444" s="249" t="s">
        <v>208</v>
      </c>
      <c r="D444" s="249" t="s">
        <v>412</v>
      </c>
      <c r="E444" s="249" t="s">
        <v>991</v>
      </c>
      <c r="F444" s="249" t="s">
        <v>95</v>
      </c>
      <c r="G444" s="249" t="s">
        <v>95</v>
      </c>
      <c r="H444" s="249"/>
      <c r="I444" s="249" t="s">
        <v>100</v>
      </c>
      <c r="J444" s="256">
        <v>180008054.22999999</v>
      </c>
      <c r="K444" s="249"/>
      <c r="L444" s="249"/>
      <c r="M444" s="249"/>
      <c r="N444" s="256">
        <v>0</v>
      </c>
    </row>
    <row r="445" spans="2:14" ht="15" x14ac:dyDescent="0.4">
      <c r="B445" s="249">
        <f>VLOOKUP(C445,Companies[],3,FALSE)</f>
        <v>33426253</v>
      </c>
      <c r="C445" s="249" t="s">
        <v>208</v>
      </c>
      <c r="D445" s="249" t="s">
        <v>415</v>
      </c>
      <c r="E445" s="249" t="s">
        <v>983</v>
      </c>
      <c r="F445" s="249" t="s">
        <v>95</v>
      </c>
      <c r="G445" s="249" t="s">
        <v>95</v>
      </c>
      <c r="H445" s="249"/>
      <c r="I445" s="249" t="s">
        <v>100</v>
      </c>
      <c r="J445" s="256">
        <v>0</v>
      </c>
      <c r="K445" s="249"/>
      <c r="L445" s="249"/>
      <c r="M445" s="249"/>
      <c r="N445" s="256">
        <v>0</v>
      </c>
    </row>
    <row r="446" spans="2:14" ht="15" x14ac:dyDescent="0.4">
      <c r="B446" s="249">
        <f>VLOOKUP(C446,Companies[],3,FALSE)</f>
        <v>33426253</v>
      </c>
      <c r="C446" s="249" t="s">
        <v>208</v>
      </c>
      <c r="D446" s="249" t="s">
        <v>412</v>
      </c>
      <c r="E446" s="249" t="s">
        <v>981</v>
      </c>
      <c r="F446" s="249" t="s">
        <v>95</v>
      </c>
      <c r="G446" s="249" t="s">
        <v>95</v>
      </c>
      <c r="H446" s="249"/>
      <c r="I446" s="249" t="s">
        <v>100</v>
      </c>
      <c r="J446" s="256">
        <v>533090.76</v>
      </c>
      <c r="K446" s="249"/>
      <c r="L446" s="249"/>
      <c r="M446" s="249"/>
      <c r="N446" s="256">
        <v>0</v>
      </c>
    </row>
    <row r="447" spans="2:14" ht="15" x14ac:dyDescent="0.4">
      <c r="B447" s="249">
        <f>VLOOKUP(C447,Companies[],3,FALSE)</f>
        <v>34032208</v>
      </c>
      <c r="C447" s="249" t="s">
        <v>218</v>
      </c>
      <c r="D447" s="249" t="s">
        <v>412</v>
      </c>
      <c r="E447" s="249" t="s">
        <v>986</v>
      </c>
      <c r="F447" s="249" t="s">
        <v>73</v>
      </c>
      <c r="G447" s="249" t="s">
        <v>95</v>
      </c>
      <c r="H447" s="249" t="s">
        <v>927</v>
      </c>
      <c r="I447" s="249" t="s">
        <v>100</v>
      </c>
      <c r="J447" s="256">
        <v>0</v>
      </c>
      <c r="K447" s="249"/>
      <c r="L447" s="249"/>
      <c r="M447" s="249"/>
      <c r="N447" s="256">
        <v>15058975.369999999</v>
      </c>
    </row>
    <row r="448" spans="2:14" ht="15" x14ac:dyDescent="0.4">
      <c r="B448" s="249">
        <f>VLOOKUP(C448,Companies[],3,FALSE)</f>
        <v>34032208</v>
      </c>
      <c r="C448" s="249" t="s">
        <v>218</v>
      </c>
      <c r="D448" s="249" t="s">
        <v>412</v>
      </c>
      <c r="E448" s="249" t="s">
        <v>998</v>
      </c>
      <c r="F448" s="249" t="s">
        <v>95</v>
      </c>
      <c r="G448" s="249" t="s">
        <v>95</v>
      </c>
      <c r="H448" s="249"/>
      <c r="I448" s="249" t="s">
        <v>100</v>
      </c>
      <c r="J448" s="256">
        <v>0</v>
      </c>
      <c r="K448" s="249"/>
      <c r="L448" s="249"/>
      <c r="M448" s="249"/>
      <c r="N448" s="256">
        <v>0</v>
      </c>
    </row>
    <row r="449" spans="2:14" ht="15" x14ac:dyDescent="0.4">
      <c r="B449" s="249">
        <f>VLOOKUP(C449,Companies[],3,FALSE)</f>
        <v>34032208</v>
      </c>
      <c r="C449" s="249" t="s">
        <v>218</v>
      </c>
      <c r="D449" s="249" t="s">
        <v>412</v>
      </c>
      <c r="E449" s="249" t="s">
        <v>978</v>
      </c>
      <c r="F449" s="249" t="s">
        <v>95</v>
      </c>
      <c r="G449" s="249" t="s">
        <v>95</v>
      </c>
      <c r="H449" s="249"/>
      <c r="I449" s="249" t="s">
        <v>100</v>
      </c>
      <c r="J449" s="256">
        <v>26924.09</v>
      </c>
      <c r="K449" s="249"/>
      <c r="L449" s="249"/>
      <c r="M449" s="249"/>
      <c r="N449" s="256">
        <v>0</v>
      </c>
    </row>
    <row r="450" spans="2:14" ht="15" x14ac:dyDescent="0.4">
      <c r="B450" s="249">
        <f>VLOOKUP(C450,Companies[],3,FALSE)</f>
        <v>34032208</v>
      </c>
      <c r="C450" s="249" t="s">
        <v>218</v>
      </c>
      <c r="D450" s="249" t="s">
        <v>412</v>
      </c>
      <c r="E450" s="249" t="s">
        <v>995</v>
      </c>
      <c r="F450" s="249" t="s">
        <v>95</v>
      </c>
      <c r="G450" s="249" t="s">
        <v>95</v>
      </c>
      <c r="H450" s="249"/>
      <c r="I450" s="249" t="s">
        <v>100</v>
      </c>
      <c r="J450" s="256">
        <v>0</v>
      </c>
      <c r="K450" s="249"/>
      <c r="L450" s="249"/>
      <c r="M450" s="249"/>
      <c r="N450" s="256">
        <v>0</v>
      </c>
    </row>
    <row r="451" spans="2:14" ht="15" x14ac:dyDescent="0.4">
      <c r="B451" s="249">
        <f>VLOOKUP(C451,Companies[],3,FALSE)</f>
        <v>34032208</v>
      </c>
      <c r="C451" s="249" t="s">
        <v>218</v>
      </c>
      <c r="D451" s="249" t="s">
        <v>412</v>
      </c>
      <c r="E451" s="249" t="s">
        <v>989</v>
      </c>
      <c r="F451" s="249" t="s">
        <v>95</v>
      </c>
      <c r="G451" s="249" t="s">
        <v>95</v>
      </c>
      <c r="H451" s="249"/>
      <c r="I451" s="249" t="s">
        <v>100</v>
      </c>
      <c r="J451" s="256">
        <v>1639100.6</v>
      </c>
      <c r="K451" s="249"/>
      <c r="L451" s="249"/>
      <c r="M451" s="249"/>
      <c r="N451" s="256">
        <v>0</v>
      </c>
    </row>
    <row r="452" spans="2:14" ht="15" x14ac:dyDescent="0.4">
      <c r="B452" s="249">
        <f>VLOOKUP(C452,Companies[],3,FALSE)</f>
        <v>34032208</v>
      </c>
      <c r="C452" s="249" t="s">
        <v>218</v>
      </c>
      <c r="D452" s="249" t="s">
        <v>414</v>
      </c>
      <c r="E452" s="249" t="s">
        <v>993</v>
      </c>
      <c r="F452" s="249" t="s">
        <v>95</v>
      </c>
      <c r="G452" s="249" t="s">
        <v>95</v>
      </c>
      <c r="H452" s="249"/>
      <c r="I452" s="249" t="s">
        <v>100</v>
      </c>
      <c r="J452" s="256">
        <v>0</v>
      </c>
      <c r="K452" s="249"/>
      <c r="L452" s="249"/>
      <c r="M452" s="249"/>
      <c r="N452" s="256">
        <v>0</v>
      </c>
    </row>
    <row r="453" spans="2:14" ht="15" x14ac:dyDescent="0.4">
      <c r="B453" s="249">
        <f>VLOOKUP(C453,Companies[],3,FALSE)</f>
        <v>34032208</v>
      </c>
      <c r="C453" s="249" t="s">
        <v>218</v>
      </c>
      <c r="D453" s="249" t="s">
        <v>412</v>
      </c>
      <c r="E453" s="249" t="s">
        <v>986</v>
      </c>
      <c r="F453" s="249" t="s">
        <v>73</v>
      </c>
      <c r="G453" s="249" t="s">
        <v>95</v>
      </c>
      <c r="H453" s="249"/>
      <c r="I453" s="249" t="s">
        <v>100</v>
      </c>
      <c r="J453" s="256">
        <v>460000</v>
      </c>
      <c r="K453" s="249"/>
      <c r="L453" s="249"/>
      <c r="M453" s="249"/>
      <c r="N453" s="256">
        <v>0</v>
      </c>
    </row>
    <row r="454" spans="2:14" ht="15" x14ac:dyDescent="0.4">
      <c r="B454" s="249">
        <f>VLOOKUP(C454,Companies[],3,FALSE)</f>
        <v>34032208</v>
      </c>
      <c r="C454" s="249" t="s">
        <v>218</v>
      </c>
      <c r="D454" s="249" t="s">
        <v>412</v>
      </c>
      <c r="E454" s="249" t="s">
        <v>997</v>
      </c>
      <c r="F454" s="249" t="s">
        <v>95</v>
      </c>
      <c r="G454" s="249" t="s">
        <v>95</v>
      </c>
      <c r="H454" s="249"/>
      <c r="I454" s="249" t="s">
        <v>100</v>
      </c>
      <c r="J454" s="256">
        <v>275750.04000000004</v>
      </c>
      <c r="K454" s="249"/>
      <c r="L454" s="249"/>
      <c r="M454" s="249"/>
      <c r="N454" s="256">
        <v>0</v>
      </c>
    </row>
    <row r="455" spans="2:14" ht="15" x14ac:dyDescent="0.4">
      <c r="B455" s="249">
        <f>VLOOKUP(C455,Companies[],3,FALSE)</f>
        <v>34032208</v>
      </c>
      <c r="C455" s="249" t="s">
        <v>218</v>
      </c>
      <c r="D455" s="249" t="s">
        <v>412</v>
      </c>
      <c r="E455" s="249" t="s">
        <v>991</v>
      </c>
      <c r="F455" s="249" t="s">
        <v>95</v>
      </c>
      <c r="G455" s="249" t="s">
        <v>95</v>
      </c>
      <c r="H455" s="249"/>
      <c r="I455" s="249" t="s">
        <v>100</v>
      </c>
      <c r="J455" s="256">
        <v>66573530.060000002</v>
      </c>
      <c r="K455" s="249"/>
      <c r="L455" s="249"/>
      <c r="M455" s="249"/>
      <c r="N455" s="256">
        <v>0</v>
      </c>
    </row>
    <row r="456" spans="2:14" ht="15" x14ac:dyDescent="0.4">
      <c r="B456" s="249">
        <f>VLOOKUP(C456,Companies[],3,FALSE)</f>
        <v>34032208</v>
      </c>
      <c r="C456" s="249" t="s">
        <v>218</v>
      </c>
      <c r="D456" s="249" t="s">
        <v>415</v>
      </c>
      <c r="E456" s="249" t="s">
        <v>983</v>
      </c>
      <c r="F456" s="249" t="s">
        <v>95</v>
      </c>
      <c r="G456" s="249" t="s">
        <v>95</v>
      </c>
      <c r="H456" s="249"/>
      <c r="I456" s="249" t="s">
        <v>100</v>
      </c>
      <c r="J456" s="256">
        <v>0</v>
      </c>
      <c r="K456" s="249"/>
      <c r="L456" s="249"/>
      <c r="M456" s="249"/>
      <c r="N456" s="256">
        <v>0</v>
      </c>
    </row>
    <row r="457" spans="2:14" ht="15" x14ac:dyDescent="0.4">
      <c r="B457" s="249">
        <f>VLOOKUP(C457,Companies[],3,FALSE)</f>
        <v>34032208</v>
      </c>
      <c r="C457" s="249" t="s">
        <v>218</v>
      </c>
      <c r="D457" s="249" t="s">
        <v>412</v>
      </c>
      <c r="E457" s="249" t="s">
        <v>981</v>
      </c>
      <c r="F457" s="249" t="s">
        <v>95</v>
      </c>
      <c r="G457" s="249" t="s">
        <v>95</v>
      </c>
      <c r="H457" s="249"/>
      <c r="I457" s="249" t="s">
        <v>100</v>
      </c>
      <c r="J457" s="256">
        <v>4871634.04</v>
      </c>
      <c r="K457" s="249"/>
      <c r="L457" s="249"/>
      <c r="M457" s="249"/>
      <c r="N457" s="256">
        <v>0</v>
      </c>
    </row>
    <row r="458" spans="2:14" ht="15" x14ac:dyDescent="0.4">
      <c r="B458" s="249">
        <f>VLOOKUP(C458,Companies[],3,FALSE)</f>
        <v>13498562</v>
      </c>
      <c r="C458" s="249" t="s">
        <v>491</v>
      </c>
      <c r="D458" s="249" t="s">
        <v>412</v>
      </c>
      <c r="E458" s="249" t="s">
        <v>986</v>
      </c>
      <c r="F458" s="249" t="s">
        <v>73</v>
      </c>
      <c r="G458" s="249" t="s">
        <v>95</v>
      </c>
      <c r="H458" s="249" t="s">
        <v>934</v>
      </c>
      <c r="I458" s="249" t="s">
        <v>100</v>
      </c>
      <c r="J458" s="256">
        <v>0</v>
      </c>
      <c r="K458" s="249"/>
      <c r="L458" s="249"/>
      <c r="M458" s="249"/>
      <c r="N458" s="256">
        <v>129106298.34</v>
      </c>
    </row>
    <row r="459" spans="2:14" ht="15" x14ac:dyDescent="0.4">
      <c r="B459" s="249">
        <f>VLOOKUP(C459,Companies[],3,FALSE)</f>
        <v>13498562</v>
      </c>
      <c r="C459" s="249" t="s">
        <v>491</v>
      </c>
      <c r="D459" s="249" t="s">
        <v>412</v>
      </c>
      <c r="E459" s="249" t="s">
        <v>998</v>
      </c>
      <c r="F459" s="249" t="s">
        <v>95</v>
      </c>
      <c r="G459" s="249" t="s">
        <v>95</v>
      </c>
      <c r="H459" s="249"/>
      <c r="I459" s="249" t="s">
        <v>100</v>
      </c>
      <c r="J459" s="256">
        <v>0</v>
      </c>
      <c r="K459" s="249"/>
      <c r="L459" s="249"/>
      <c r="M459" s="249"/>
      <c r="N459" s="256">
        <v>0</v>
      </c>
    </row>
    <row r="460" spans="2:14" ht="15" x14ac:dyDescent="0.4">
      <c r="B460" s="249">
        <f>VLOOKUP(C460,Companies[],3,FALSE)</f>
        <v>13498562</v>
      </c>
      <c r="C460" s="249" t="s">
        <v>491</v>
      </c>
      <c r="D460" s="249" t="s">
        <v>412</v>
      </c>
      <c r="E460" s="249" t="s">
        <v>978</v>
      </c>
      <c r="F460" s="249" t="s">
        <v>95</v>
      </c>
      <c r="G460" s="249" t="s">
        <v>95</v>
      </c>
      <c r="H460" s="249"/>
      <c r="I460" s="249" t="s">
        <v>100</v>
      </c>
      <c r="J460" s="256">
        <v>14463391.310000001</v>
      </c>
      <c r="K460" s="249"/>
      <c r="L460" s="249"/>
      <c r="M460" s="249"/>
      <c r="N460" s="256">
        <v>0</v>
      </c>
    </row>
    <row r="461" spans="2:14" ht="15" x14ac:dyDescent="0.4">
      <c r="B461" s="249">
        <f>VLOOKUP(C461,Companies[],3,FALSE)</f>
        <v>13498562</v>
      </c>
      <c r="C461" s="249" t="s">
        <v>491</v>
      </c>
      <c r="D461" s="249" t="s">
        <v>412</v>
      </c>
      <c r="E461" s="249" t="s">
        <v>995</v>
      </c>
      <c r="F461" s="249" t="s">
        <v>95</v>
      </c>
      <c r="G461" s="249" t="s">
        <v>95</v>
      </c>
      <c r="H461" s="249"/>
      <c r="I461" s="249" t="s">
        <v>100</v>
      </c>
      <c r="J461" s="256">
        <v>0</v>
      </c>
      <c r="K461" s="249"/>
      <c r="L461" s="249"/>
      <c r="M461" s="249"/>
      <c r="N461" s="256">
        <v>0</v>
      </c>
    </row>
    <row r="462" spans="2:14" ht="15" x14ac:dyDescent="0.4">
      <c r="B462" s="249">
        <f>VLOOKUP(C462,Companies[],3,FALSE)</f>
        <v>13498562</v>
      </c>
      <c r="C462" s="249" t="s">
        <v>491</v>
      </c>
      <c r="D462" s="249" t="s">
        <v>412</v>
      </c>
      <c r="E462" s="249" t="s">
        <v>989</v>
      </c>
      <c r="F462" s="249" t="s">
        <v>95</v>
      </c>
      <c r="G462" s="249" t="s">
        <v>95</v>
      </c>
      <c r="H462" s="249"/>
      <c r="I462" s="249" t="s">
        <v>100</v>
      </c>
      <c r="J462" s="256">
        <v>10292619.060000001</v>
      </c>
      <c r="K462" s="249"/>
      <c r="L462" s="249"/>
      <c r="M462" s="249"/>
      <c r="N462" s="256">
        <v>0</v>
      </c>
    </row>
    <row r="463" spans="2:14" ht="15" x14ac:dyDescent="0.4">
      <c r="B463" s="249">
        <f>VLOOKUP(C463,Companies[],3,FALSE)</f>
        <v>13498562</v>
      </c>
      <c r="C463" s="249" t="s">
        <v>491</v>
      </c>
      <c r="D463" s="249" t="s">
        <v>414</v>
      </c>
      <c r="E463" s="249" t="s">
        <v>993</v>
      </c>
      <c r="F463" s="249" t="s">
        <v>95</v>
      </c>
      <c r="G463" s="249" t="s">
        <v>95</v>
      </c>
      <c r="H463" s="249"/>
      <c r="I463" s="249" t="s">
        <v>100</v>
      </c>
      <c r="J463" s="256">
        <v>0</v>
      </c>
      <c r="K463" s="249"/>
      <c r="L463" s="249"/>
      <c r="M463" s="249"/>
      <c r="N463" s="256">
        <v>0</v>
      </c>
    </row>
    <row r="464" spans="2:14" ht="15" x14ac:dyDescent="0.4">
      <c r="B464" s="249">
        <f>VLOOKUP(C464,Companies[],3,FALSE)</f>
        <v>13498562</v>
      </c>
      <c r="C464" s="249" t="s">
        <v>491</v>
      </c>
      <c r="D464" s="249" t="s">
        <v>412</v>
      </c>
      <c r="E464" s="249" t="s">
        <v>986</v>
      </c>
      <c r="F464" s="249" t="s">
        <v>73</v>
      </c>
      <c r="G464" s="249" t="s">
        <v>95</v>
      </c>
      <c r="H464" s="249"/>
      <c r="I464" s="249" t="s">
        <v>100</v>
      </c>
      <c r="J464" s="256">
        <v>119681104.69</v>
      </c>
      <c r="K464" s="249"/>
      <c r="L464" s="249"/>
      <c r="M464" s="249"/>
      <c r="N464" s="256">
        <v>0</v>
      </c>
    </row>
    <row r="465" spans="2:14" ht="15" x14ac:dyDescent="0.4">
      <c r="B465" s="249">
        <f>VLOOKUP(C465,Companies[],3,FALSE)</f>
        <v>13498562</v>
      </c>
      <c r="C465" s="249" t="s">
        <v>491</v>
      </c>
      <c r="D465" s="249" t="s">
        <v>412</v>
      </c>
      <c r="E465" s="249" t="s">
        <v>997</v>
      </c>
      <c r="F465" s="249" t="s">
        <v>95</v>
      </c>
      <c r="G465" s="249" t="s">
        <v>95</v>
      </c>
      <c r="H465" s="249"/>
      <c r="I465" s="249" t="s">
        <v>100</v>
      </c>
      <c r="J465" s="256">
        <v>8047166.71</v>
      </c>
      <c r="K465" s="249"/>
      <c r="L465" s="249"/>
      <c r="M465" s="249"/>
      <c r="N465" s="256">
        <v>0</v>
      </c>
    </row>
    <row r="466" spans="2:14" ht="15" x14ac:dyDescent="0.4">
      <c r="B466" s="249">
        <f>VLOOKUP(C466,Companies[],3,FALSE)</f>
        <v>13498562</v>
      </c>
      <c r="C466" s="249" t="s">
        <v>491</v>
      </c>
      <c r="D466" s="249" t="s">
        <v>412</v>
      </c>
      <c r="E466" s="249" t="s">
        <v>991</v>
      </c>
      <c r="F466" s="249" t="s">
        <v>95</v>
      </c>
      <c r="G466" s="249" t="s">
        <v>95</v>
      </c>
      <c r="H466" s="249"/>
      <c r="I466" s="249" t="s">
        <v>100</v>
      </c>
      <c r="J466" s="256">
        <v>317086194.94999999</v>
      </c>
      <c r="K466" s="249"/>
      <c r="L466" s="249"/>
      <c r="M466" s="249"/>
      <c r="N466" s="256">
        <v>0</v>
      </c>
    </row>
    <row r="467" spans="2:14" ht="15" x14ac:dyDescent="0.4">
      <c r="B467" s="249">
        <f>VLOOKUP(C467,Companies[],3,FALSE)</f>
        <v>13498562</v>
      </c>
      <c r="C467" s="249" t="s">
        <v>491</v>
      </c>
      <c r="D467" s="249" t="s">
        <v>415</v>
      </c>
      <c r="E467" s="249" t="s">
        <v>983</v>
      </c>
      <c r="F467" s="249" t="s">
        <v>95</v>
      </c>
      <c r="G467" s="249" t="s">
        <v>95</v>
      </c>
      <c r="H467" s="249"/>
      <c r="I467" s="249" t="s">
        <v>100</v>
      </c>
      <c r="J467" s="256">
        <v>237921879.88999999</v>
      </c>
      <c r="K467" s="249"/>
      <c r="L467" s="249"/>
      <c r="M467" s="249"/>
      <c r="N467" s="256">
        <v>0</v>
      </c>
    </row>
    <row r="468" spans="2:14" ht="15" x14ac:dyDescent="0.4">
      <c r="B468" s="249">
        <f>VLOOKUP(C468,Companies[],3,FALSE)</f>
        <v>13498562</v>
      </c>
      <c r="C468" s="249" t="s">
        <v>491</v>
      </c>
      <c r="D468" s="249" t="s">
        <v>412</v>
      </c>
      <c r="E468" s="249" t="s">
        <v>981</v>
      </c>
      <c r="F468" s="249" t="s">
        <v>95</v>
      </c>
      <c r="G468" s="249" t="s">
        <v>95</v>
      </c>
      <c r="H468" s="249"/>
      <c r="I468" s="249" t="s">
        <v>100</v>
      </c>
      <c r="J468" s="256">
        <v>586656503.77999997</v>
      </c>
      <c r="K468" s="249"/>
      <c r="L468" s="249"/>
      <c r="M468" s="249"/>
      <c r="N468" s="256">
        <v>0</v>
      </c>
    </row>
    <row r="469" spans="2:14" ht="15" x14ac:dyDescent="0.4">
      <c r="B469" s="249">
        <f>VLOOKUP(C469,Companies[],3,FALSE)</f>
        <v>191000</v>
      </c>
      <c r="C469" s="249" t="s">
        <v>464</v>
      </c>
      <c r="D469" s="249" t="s">
        <v>412</v>
      </c>
      <c r="E469" s="249" t="s">
        <v>986</v>
      </c>
      <c r="F469" s="249" t="s">
        <v>73</v>
      </c>
      <c r="G469" s="249" t="s">
        <v>95</v>
      </c>
      <c r="H469" s="249" t="s">
        <v>883</v>
      </c>
      <c r="I469" s="249" t="s">
        <v>100</v>
      </c>
      <c r="J469" s="256">
        <v>0</v>
      </c>
      <c r="K469" s="249"/>
      <c r="L469" s="249"/>
      <c r="M469" s="249"/>
      <c r="N469" s="256">
        <v>218965568.40000001</v>
      </c>
    </row>
    <row r="470" spans="2:14" ht="15" x14ac:dyDescent="0.4">
      <c r="B470" s="249">
        <f>VLOOKUP(C470,Companies[],3,FALSE)</f>
        <v>191000</v>
      </c>
      <c r="C470" s="249" t="s">
        <v>464</v>
      </c>
      <c r="D470" s="249" t="s">
        <v>412</v>
      </c>
      <c r="E470" s="249" t="s">
        <v>998</v>
      </c>
      <c r="F470" s="249" t="s">
        <v>95</v>
      </c>
      <c r="G470" s="249" t="s">
        <v>95</v>
      </c>
      <c r="H470" s="249"/>
      <c r="I470" s="249" t="s">
        <v>100</v>
      </c>
      <c r="J470" s="256">
        <v>-504738217</v>
      </c>
      <c r="K470" s="249"/>
      <c r="L470" s="249"/>
      <c r="M470" s="249"/>
      <c r="N470" s="256">
        <v>0</v>
      </c>
    </row>
    <row r="471" spans="2:14" ht="15" x14ac:dyDescent="0.4">
      <c r="B471" s="249">
        <f>VLOOKUP(C471,Companies[],3,FALSE)</f>
        <v>191000</v>
      </c>
      <c r="C471" s="249" t="s">
        <v>464</v>
      </c>
      <c r="D471" s="249" t="s">
        <v>412</v>
      </c>
      <c r="E471" s="249" t="s">
        <v>978</v>
      </c>
      <c r="F471" s="249" t="s">
        <v>95</v>
      </c>
      <c r="G471" s="249" t="s">
        <v>95</v>
      </c>
      <c r="H471" s="249"/>
      <c r="I471" s="249" t="s">
        <v>100</v>
      </c>
      <c r="J471" s="256">
        <v>2779648926.0700002</v>
      </c>
      <c r="K471" s="249"/>
      <c r="L471" s="249"/>
      <c r="M471" s="249"/>
      <c r="N471" s="256">
        <v>0</v>
      </c>
    </row>
    <row r="472" spans="2:14" ht="15" x14ac:dyDescent="0.4">
      <c r="B472" s="249">
        <f>VLOOKUP(C472,Companies[],3,FALSE)</f>
        <v>191000</v>
      </c>
      <c r="C472" s="249" t="s">
        <v>464</v>
      </c>
      <c r="D472" s="249" t="s">
        <v>412</v>
      </c>
      <c r="E472" s="249" t="s">
        <v>995</v>
      </c>
      <c r="F472" s="249" t="s">
        <v>95</v>
      </c>
      <c r="G472" s="249" t="s">
        <v>95</v>
      </c>
      <c r="H472" s="249"/>
      <c r="I472" s="249" t="s">
        <v>100</v>
      </c>
      <c r="J472" s="256">
        <v>0</v>
      </c>
      <c r="K472" s="249"/>
      <c r="L472" s="249"/>
      <c r="M472" s="249"/>
      <c r="N472" s="256">
        <v>0</v>
      </c>
    </row>
    <row r="473" spans="2:14" ht="15" x14ac:dyDescent="0.4">
      <c r="B473" s="249">
        <f>VLOOKUP(C473,Companies[],3,FALSE)</f>
        <v>191000</v>
      </c>
      <c r="C473" s="249" t="s">
        <v>464</v>
      </c>
      <c r="D473" s="249" t="s">
        <v>412</v>
      </c>
      <c r="E473" s="249" t="s">
        <v>989</v>
      </c>
      <c r="F473" s="249" t="s">
        <v>95</v>
      </c>
      <c r="G473" s="249" t="s">
        <v>95</v>
      </c>
      <c r="H473" s="249"/>
      <c r="I473" s="249" t="s">
        <v>100</v>
      </c>
      <c r="J473" s="256">
        <v>51897612.739999995</v>
      </c>
      <c r="K473" s="249"/>
      <c r="L473" s="249"/>
      <c r="M473" s="249"/>
      <c r="N473" s="256">
        <v>0</v>
      </c>
    </row>
    <row r="474" spans="2:14" ht="15" x14ac:dyDescent="0.4">
      <c r="B474" s="249">
        <f>VLOOKUP(C474,Companies[],3,FALSE)</f>
        <v>191000</v>
      </c>
      <c r="C474" s="249" t="s">
        <v>464</v>
      </c>
      <c r="D474" s="249" t="s">
        <v>414</v>
      </c>
      <c r="E474" s="249" t="s">
        <v>993</v>
      </c>
      <c r="F474" s="249" t="s">
        <v>95</v>
      </c>
      <c r="G474" s="249" t="s">
        <v>95</v>
      </c>
      <c r="H474" s="249"/>
      <c r="I474" s="249" t="s">
        <v>100</v>
      </c>
      <c r="J474" s="256">
        <v>0</v>
      </c>
      <c r="K474" s="249"/>
      <c r="L474" s="249"/>
      <c r="M474" s="249"/>
      <c r="N474" s="256">
        <v>0</v>
      </c>
    </row>
    <row r="475" spans="2:14" ht="15" x14ac:dyDescent="0.4">
      <c r="B475" s="249">
        <f>VLOOKUP(C475,Companies[],3,FALSE)</f>
        <v>191000</v>
      </c>
      <c r="C475" s="249" t="s">
        <v>464</v>
      </c>
      <c r="D475" s="249" t="s">
        <v>412</v>
      </c>
      <c r="E475" s="249" t="s">
        <v>986</v>
      </c>
      <c r="F475" s="249" t="s">
        <v>73</v>
      </c>
      <c r="G475" s="249" t="s">
        <v>95</v>
      </c>
      <c r="H475" s="249"/>
      <c r="I475" s="249" t="s">
        <v>100</v>
      </c>
      <c r="J475" s="256">
        <v>210753082.56</v>
      </c>
      <c r="K475" s="249"/>
      <c r="L475" s="249"/>
      <c r="M475" s="249"/>
      <c r="N475" s="256">
        <v>0</v>
      </c>
    </row>
    <row r="476" spans="2:14" ht="15" x14ac:dyDescent="0.4">
      <c r="B476" s="249">
        <f>VLOOKUP(C476,Companies[],3,FALSE)</f>
        <v>191000</v>
      </c>
      <c r="C476" s="249" t="s">
        <v>464</v>
      </c>
      <c r="D476" s="249" t="s">
        <v>412</v>
      </c>
      <c r="E476" s="249" t="s">
        <v>997</v>
      </c>
      <c r="F476" s="249" t="s">
        <v>95</v>
      </c>
      <c r="G476" s="249" t="s">
        <v>95</v>
      </c>
      <c r="H476" s="249"/>
      <c r="I476" s="249" t="s">
        <v>100</v>
      </c>
      <c r="J476" s="256">
        <v>93516038.060000002</v>
      </c>
      <c r="K476" s="249"/>
      <c r="L476" s="249"/>
      <c r="M476" s="249"/>
      <c r="N476" s="256">
        <v>0</v>
      </c>
    </row>
    <row r="477" spans="2:14" ht="15" x14ac:dyDescent="0.4">
      <c r="B477" s="249">
        <f>VLOOKUP(C477,Companies[],3,FALSE)</f>
        <v>191000</v>
      </c>
      <c r="C477" s="249" t="s">
        <v>464</v>
      </c>
      <c r="D477" s="249" t="s">
        <v>412</v>
      </c>
      <c r="E477" s="249" t="s">
        <v>991</v>
      </c>
      <c r="F477" s="249" t="s">
        <v>95</v>
      </c>
      <c r="G477" s="249" t="s">
        <v>95</v>
      </c>
      <c r="H477" s="249"/>
      <c r="I477" s="249" t="s">
        <v>100</v>
      </c>
      <c r="J477" s="256">
        <v>237064423.76999998</v>
      </c>
      <c r="K477" s="249"/>
      <c r="L477" s="249"/>
      <c r="M477" s="249"/>
      <c r="N477" s="256">
        <v>0</v>
      </c>
    </row>
    <row r="478" spans="2:14" ht="15" x14ac:dyDescent="0.4">
      <c r="B478" s="249">
        <f>VLOOKUP(C478,Companies[],3,FALSE)</f>
        <v>191000</v>
      </c>
      <c r="C478" s="249" t="s">
        <v>464</v>
      </c>
      <c r="D478" s="249" t="s">
        <v>415</v>
      </c>
      <c r="E478" s="249" t="s">
        <v>983</v>
      </c>
      <c r="F478" s="249" t="s">
        <v>95</v>
      </c>
      <c r="G478" s="249" t="s">
        <v>95</v>
      </c>
      <c r="H478" s="249"/>
      <c r="I478" s="249" t="s">
        <v>100</v>
      </c>
      <c r="J478" s="256">
        <v>84593037.059999898</v>
      </c>
      <c r="K478" s="249"/>
      <c r="L478" s="249"/>
      <c r="M478" s="249"/>
      <c r="N478" s="256">
        <v>0</v>
      </c>
    </row>
    <row r="479" spans="2:14" ht="15" x14ac:dyDescent="0.4">
      <c r="B479" s="249">
        <f>VLOOKUP(C479,Companies[],3,FALSE)</f>
        <v>191000</v>
      </c>
      <c r="C479" s="249" t="s">
        <v>464</v>
      </c>
      <c r="D479" s="249" t="s">
        <v>412</v>
      </c>
      <c r="E479" s="249" t="s">
        <v>981</v>
      </c>
      <c r="F479" s="249" t="s">
        <v>95</v>
      </c>
      <c r="G479" s="249" t="s">
        <v>95</v>
      </c>
      <c r="H479" s="249"/>
      <c r="I479" s="249" t="s">
        <v>100</v>
      </c>
      <c r="J479" s="256">
        <v>-770048.99999999907</v>
      </c>
      <c r="K479" s="249"/>
      <c r="L479" s="249"/>
      <c r="M479" s="249"/>
      <c r="N479" s="256">
        <v>0</v>
      </c>
    </row>
    <row r="480" spans="2:14" ht="15" x14ac:dyDescent="0.4">
      <c r="B480" s="249">
        <f>VLOOKUP(C480,Companies[],3,FALSE)</f>
        <v>39454684</v>
      </c>
      <c r="C480" s="249" t="s">
        <v>451</v>
      </c>
      <c r="D480" s="249" t="s">
        <v>412</v>
      </c>
      <c r="E480" s="249" t="s">
        <v>986</v>
      </c>
      <c r="F480" s="249" t="s">
        <v>73</v>
      </c>
      <c r="G480" s="249" t="s">
        <v>95</v>
      </c>
      <c r="H480" s="249" t="s">
        <v>847</v>
      </c>
      <c r="I480" s="249" t="s">
        <v>100</v>
      </c>
      <c r="J480" s="256">
        <v>0</v>
      </c>
      <c r="K480" s="249"/>
      <c r="L480" s="249"/>
      <c r="M480" s="249"/>
      <c r="N480" s="256">
        <v>100240943.98999998</v>
      </c>
    </row>
    <row r="481" spans="2:14" ht="15" x14ac:dyDescent="0.4">
      <c r="B481" s="249">
        <f>VLOOKUP(C481,Companies[],3,FALSE)</f>
        <v>39454684</v>
      </c>
      <c r="C481" s="249" t="s">
        <v>451</v>
      </c>
      <c r="D481" s="249" t="s">
        <v>412</v>
      </c>
      <c r="E481" s="249" t="s">
        <v>998</v>
      </c>
      <c r="F481" s="249" t="s">
        <v>95</v>
      </c>
      <c r="G481" s="249" t="s">
        <v>95</v>
      </c>
      <c r="H481" s="249"/>
      <c r="I481" s="249" t="s">
        <v>100</v>
      </c>
      <c r="J481" s="256">
        <v>0</v>
      </c>
      <c r="K481" s="249"/>
      <c r="L481" s="249"/>
      <c r="M481" s="249"/>
      <c r="N481" s="256">
        <v>0</v>
      </c>
    </row>
    <row r="482" spans="2:14" ht="15" x14ac:dyDescent="0.4">
      <c r="B482" s="249">
        <f>VLOOKUP(C482,Companies[],3,FALSE)</f>
        <v>39454684</v>
      </c>
      <c r="C482" s="249" t="s">
        <v>451</v>
      </c>
      <c r="D482" s="249" t="s">
        <v>412</v>
      </c>
      <c r="E482" s="249" t="s">
        <v>978</v>
      </c>
      <c r="F482" s="249" t="s">
        <v>95</v>
      </c>
      <c r="G482" s="249" t="s">
        <v>95</v>
      </c>
      <c r="H482" s="249"/>
      <c r="I482" s="249" t="s">
        <v>100</v>
      </c>
      <c r="J482" s="256">
        <v>53829593</v>
      </c>
      <c r="K482" s="249"/>
      <c r="L482" s="249"/>
      <c r="M482" s="249"/>
      <c r="N482" s="256">
        <v>0</v>
      </c>
    </row>
    <row r="483" spans="2:14" ht="15" x14ac:dyDescent="0.4">
      <c r="B483" s="249">
        <f>VLOOKUP(C483,Companies[],3,FALSE)</f>
        <v>39454684</v>
      </c>
      <c r="C483" s="249" t="s">
        <v>451</v>
      </c>
      <c r="D483" s="249" t="s">
        <v>412</v>
      </c>
      <c r="E483" s="249" t="s">
        <v>995</v>
      </c>
      <c r="F483" s="249" t="s">
        <v>95</v>
      </c>
      <c r="G483" s="249" t="s">
        <v>95</v>
      </c>
      <c r="H483" s="249"/>
      <c r="I483" s="249" t="s">
        <v>100</v>
      </c>
      <c r="J483" s="256">
        <v>0</v>
      </c>
      <c r="K483" s="249"/>
      <c r="L483" s="249"/>
      <c r="M483" s="249"/>
      <c r="N483" s="256">
        <v>0</v>
      </c>
    </row>
    <row r="484" spans="2:14" ht="15" x14ac:dyDescent="0.4">
      <c r="B484" s="249">
        <f>VLOOKUP(C484,Companies[],3,FALSE)</f>
        <v>39454684</v>
      </c>
      <c r="C484" s="249" t="s">
        <v>451</v>
      </c>
      <c r="D484" s="249" t="s">
        <v>412</v>
      </c>
      <c r="E484" s="249" t="s">
        <v>989</v>
      </c>
      <c r="F484" s="249" t="s">
        <v>95</v>
      </c>
      <c r="G484" s="249" t="s">
        <v>95</v>
      </c>
      <c r="H484" s="249"/>
      <c r="I484" s="249" t="s">
        <v>100</v>
      </c>
      <c r="J484" s="256">
        <v>10.74</v>
      </c>
      <c r="K484" s="249"/>
      <c r="L484" s="249"/>
      <c r="M484" s="249"/>
      <c r="N484" s="256">
        <v>0</v>
      </c>
    </row>
    <row r="485" spans="2:14" ht="15" x14ac:dyDescent="0.4">
      <c r="B485" s="249">
        <f>VLOOKUP(C485,Companies[],3,FALSE)</f>
        <v>39454684</v>
      </c>
      <c r="C485" s="249" t="s">
        <v>451</v>
      </c>
      <c r="D485" s="249" t="s">
        <v>414</v>
      </c>
      <c r="E485" s="249" t="s">
        <v>993</v>
      </c>
      <c r="F485" s="249" t="s">
        <v>95</v>
      </c>
      <c r="G485" s="249" t="s">
        <v>95</v>
      </c>
      <c r="H485" s="249"/>
      <c r="I485" s="249" t="s">
        <v>100</v>
      </c>
      <c r="J485" s="256">
        <v>2044560</v>
      </c>
      <c r="K485" s="249"/>
      <c r="L485" s="249"/>
      <c r="M485" s="249"/>
      <c r="N485" s="256">
        <v>0</v>
      </c>
    </row>
    <row r="486" spans="2:14" ht="15" x14ac:dyDescent="0.4">
      <c r="B486" s="249">
        <f>VLOOKUP(C486,Companies[],3,FALSE)</f>
        <v>39454684</v>
      </c>
      <c r="C486" s="249" t="s">
        <v>451</v>
      </c>
      <c r="D486" s="249" t="s">
        <v>412</v>
      </c>
      <c r="E486" s="249" t="s">
        <v>986</v>
      </c>
      <c r="F486" s="249" t="s">
        <v>73</v>
      </c>
      <c r="G486" s="249" t="s">
        <v>95</v>
      </c>
      <c r="H486" s="249"/>
      <c r="I486" s="249" t="s">
        <v>100</v>
      </c>
      <c r="J486" s="256">
        <v>99804934.460000008</v>
      </c>
      <c r="K486" s="249"/>
      <c r="L486" s="249"/>
      <c r="M486" s="249"/>
      <c r="N486" s="256">
        <v>0</v>
      </c>
    </row>
    <row r="487" spans="2:14" ht="15" x14ac:dyDescent="0.4">
      <c r="B487" s="249">
        <f>VLOOKUP(C487,Companies[],3,FALSE)</f>
        <v>39454684</v>
      </c>
      <c r="C487" s="249" t="s">
        <v>451</v>
      </c>
      <c r="D487" s="249" t="s">
        <v>412</v>
      </c>
      <c r="E487" s="249" t="s">
        <v>997</v>
      </c>
      <c r="F487" s="249" t="s">
        <v>95</v>
      </c>
      <c r="G487" s="249" t="s">
        <v>95</v>
      </c>
      <c r="H487" s="249"/>
      <c r="I487" s="249" t="s">
        <v>100</v>
      </c>
      <c r="J487" s="256">
        <v>297275.81</v>
      </c>
      <c r="K487" s="249"/>
      <c r="L487" s="249"/>
      <c r="M487" s="249"/>
      <c r="N487" s="256">
        <v>0</v>
      </c>
    </row>
    <row r="488" spans="2:14" ht="15" x14ac:dyDescent="0.4">
      <c r="B488" s="249">
        <f>VLOOKUP(C488,Companies[],3,FALSE)</f>
        <v>39454684</v>
      </c>
      <c r="C488" s="249" t="s">
        <v>451</v>
      </c>
      <c r="D488" s="249" t="s">
        <v>412</v>
      </c>
      <c r="E488" s="249" t="s">
        <v>991</v>
      </c>
      <c r="F488" s="249" t="s">
        <v>95</v>
      </c>
      <c r="G488" s="249" t="s">
        <v>95</v>
      </c>
      <c r="H488" s="249"/>
      <c r="I488" s="249" t="s">
        <v>100</v>
      </c>
      <c r="J488" s="256">
        <v>1020563.82</v>
      </c>
      <c r="K488" s="249"/>
      <c r="L488" s="249"/>
      <c r="M488" s="249"/>
      <c r="N488" s="256">
        <v>0</v>
      </c>
    </row>
    <row r="489" spans="2:14" ht="15" x14ac:dyDescent="0.4">
      <c r="B489" s="249">
        <f>VLOOKUP(C489,Companies[],3,FALSE)</f>
        <v>39454684</v>
      </c>
      <c r="C489" s="249" t="s">
        <v>451</v>
      </c>
      <c r="D489" s="249" t="s">
        <v>415</v>
      </c>
      <c r="E489" s="249" t="s">
        <v>983</v>
      </c>
      <c r="F489" s="249" t="s">
        <v>95</v>
      </c>
      <c r="G489" s="249" t="s">
        <v>95</v>
      </c>
      <c r="H489" s="249"/>
      <c r="I489" s="249" t="s">
        <v>100</v>
      </c>
      <c r="J489" s="256">
        <v>0</v>
      </c>
      <c r="K489" s="249"/>
      <c r="L489" s="249"/>
      <c r="M489" s="249"/>
      <c r="N489" s="256">
        <v>0</v>
      </c>
    </row>
    <row r="490" spans="2:14" ht="15" x14ac:dyDescent="0.4">
      <c r="B490" s="249">
        <f>VLOOKUP(C490,Companies[],3,FALSE)</f>
        <v>39454684</v>
      </c>
      <c r="C490" s="249" t="s">
        <v>451</v>
      </c>
      <c r="D490" s="249" t="s">
        <v>412</v>
      </c>
      <c r="E490" s="249" t="s">
        <v>981</v>
      </c>
      <c r="F490" s="249" t="s">
        <v>95</v>
      </c>
      <c r="G490" s="249" t="s">
        <v>95</v>
      </c>
      <c r="H490" s="249"/>
      <c r="I490" s="249" t="s">
        <v>100</v>
      </c>
      <c r="J490" s="256">
        <v>72194854.269999996</v>
      </c>
      <c r="K490" s="249"/>
      <c r="L490" s="249"/>
      <c r="M490" s="249"/>
      <c r="N490" s="256">
        <v>0</v>
      </c>
    </row>
    <row r="491" spans="2:14" ht="15" x14ac:dyDescent="0.4">
      <c r="B491" s="249">
        <f>VLOOKUP(C491,Companies[],3,FALSE)</f>
        <v>191329</v>
      </c>
      <c r="C491" s="249" t="s">
        <v>482</v>
      </c>
      <c r="D491" s="249" t="s">
        <v>412</v>
      </c>
      <c r="E491" s="249" t="s">
        <v>986</v>
      </c>
      <c r="F491" s="249" t="s">
        <v>73</v>
      </c>
      <c r="G491" s="249" t="s">
        <v>95</v>
      </c>
      <c r="H491" s="249" t="s">
        <v>903</v>
      </c>
      <c r="I491" s="249" t="s">
        <v>100</v>
      </c>
      <c r="J491" s="256">
        <v>0</v>
      </c>
      <c r="K491" s="249"/>
      <c r="L491" s="249"/>
      <c r="M491" s="249"/>
      <c r="N491" s="256">
        <v>121823581.5</v>
      </c>
    </row>
    <row r="492" spans="2:14" ht="15" x14ac:dyDescent="0.4">
      <c r="B492" s="249">
        <f>VLOOKUP(C492,Companies[],3,FALSE)</f>
        <v>191329</v>
      </c>
      <c r="C492" s="249" t="s">
        <v>482</v>
      </c>
      <c r="D492" s="249" t="s">
        <v>412</v>
      </c>
      <c r="E492" s="249" t="s">
        <v>986</v>
      </c>
      <c r="F492" s="249" t="s">
        <v>73</v>
      </c>
      <c r="G492" s="249" t="s">
        <v>95</v>
      </c>
      <c r="H492" s="249" t="s">
        <v>904</v>
      </c>
      <c r="I492" s="249" t="s">
        <v>100</v>
      </c>
      <c r="J492" s="256">
        <v>0</v>
      </c>
      <c r="K492" s="249"/>
      <c r="L492" s="249"/>
      <c r="M492" s="249"/>
      <c r="N492" s="256">
        <v>72106896.879999995</v>
      </c>
    </row>
    <row r="493" spans="2:14" ht="15" x14ac:dyDescent="0.4">
      <c r="B493" s="249">
        <f>VLOOKUP(C493,Companies[],3,FALSE)</f>
        <v>191329</v>
      </c>
      <c r="C493" s="249" t="s">
        <v>482</v>
      </c>
      <c r="D493" s="249" t="s">
        <v>412</v>
      </c>
      <c r="E493" s="249" t="s">
        <v>998</v>
      </c>
      <c r="F493" s="249" t="s">
        <v>95</v>
      </c>
      <c r="G493" s="249" t="s">
        <v>95</v>
      </c>
      <c r="H493" s="249"/>
      <c r="I493" s="249" t="s">
        <v>100</v>
      </c>
      <c r="J493" s="256">
        <v>0</v>
      </c>
      <c r="K493" s="249"/>
      <c r="L493" s="249"/>
      <c r="M493" s="249"/>
      <c r="N493" s="256">
        <v>0</v>
      </c>
    </row>
    <row r="494" spans="2:14" ht="15" x14ac:dyDescent="0.4">
      <c r="B494" s="249">
        <f>VLOOKUP(C494,Companies[],3,FALSE)</f>
        <v>191329</v>
      </c>
      <c r="C494" s="249" t="s">
        <v>482</v>
      </c>
      <c r="D494" s="249" t="s">
        <v>412</v>
      </c>
      <c r="E494" s="249" t="s">
        <v>978</v>
      </c>
      <c r="F494" s="249" t="s">
        <v>95</v>
      </c>
      <c r="G494" s="249" t="s">
        <v>95</v>
      </c>
      <c r="H494" s="249"/>
      <c r="I494" s="249" t="s">
        <v>100</v>
      </c>
      <c r="J494" s="256">
        <v>48338.92</v>
      </c>
      <c r="K494" s="249"/>
      <c r="L494" s="249"/>
      <c r="M494" s="249"/>
      <c r="N494" s="256">
        <v>0</v>
      </c>
    </row>
    <row r="495" spans="2:14" ht="15" x14ac:dyDescent="0.4">
      <c r="B495" s="249">
        <f>VLOOKUP(C495,Companies[],3,FALSE)</f>
        <v>191329</v>
      </c>
      <c r="C495" s="249" t="s">
        <v>482</v>
      </c>
      <c r="D495" s="249" t="s">
        <v>412</v>
      </c>
      <c r="E495" s="249" t="s">
        <v>995</v>
      </c>
      <c r="F495" s="249" t="s">
        <v>95</v>
      </c>
      <c r="G495" s="249" t="s">
        <v>95</v>
      </c>
      <c r="H495" s="249"/>
      <c r="I495" s="249" t="s">
        <v>100</v>
      </c>
      <c r="J495" s="256">
        <v>0</v>
      </c>
      <c r="K495" s="249"/>
      <c r="L495" s="249"/>
      <c r="M495" s="249"/>
      <c r="N495" s="256">
        <v>0</v>
      </c>
    </row>
    <row r="496" spans="2:14" ht="15" x14ac:dyDescent="0.4">
      <c r="B496" s="249">
        <f>VLOOKUP(C496,Companies[],3,FALSE)</f>
        <v>191329</v>
      </c>
      <c r="C496" s="249" t="s">
        <v>482</v>
      </c>
      <c r="D496" s="249" t="s">
        <v>412</v>
      </c>
      <c r="E496" s="249" t="s">
        <v>989</v>
      </c>
      <c r="F496" s="249" t="s">
        <v>95</v>
      </c>
      <c r="G496" s="249" t="s">
        <v>95</v>
      </c>
      <c r="H496" s="249"/>
      <c r="I496" s="249" t="s">
        <v>100</v>
      </c>
      <c r="J496" s="256">
        <v>1469192.79</v>
      </c>
      <c r="K496" s="249"/>
      <c r="L496" s="249"/>
      <c r="M496" s="249"/>
      <c r="N496" s="256">
        <v>0</v>
      </c>
    </row>
    <row r="497" spans="2:14" ht="15" x14ac:dyDescent="0.4">
      <c r="B497" s="249">
        <f>VLOOKUP(C497,Companies[],3,FALSE)</f>
        <v>191329</v>
      </c>
      <c r="C497" s="249" t="s">
        <v>482</v>
      </c>
      <c r="D497" s="249" t="s">
        <v>414</v>
      </c>
      <c r="E497" s="249" t="s">
        <v>993</v>
      </c>
      <c r="F497" s="249" t="s">
        <v>95</v>
      </c>
      <c r="G497" s="249" t="s">
        <v>95</v>
      </c>
      <c r="H497" s="249"/>
      <c r="I497" s="249" t="s">
        <v>100</v>
      </c>
      <c r="J497" s="256">
        <v>0</v>
      </c>
      <c r="K497" s="249"/>
      <c r="L497" s="249"/>
      <c r="M497" s="249"/>
      <c r="N497" s="256">
        <v>0</v>
      </c>
    </row>
    <row r="498" spans="2:14" ht="15" x14ac:dyDescent="0.4">
      <c r="B498" s="249">
        <f>VLOOKUP(C498,Companies[],3,FALSE)</f>
        <v>191329</v>
      </c>
      <c r="C498" s="249" t="s">
        <v>482</v>
      </c>
      <c r="D498" s="249" t="s">
        <v>412</v>
      </c>
      <c r="E498" s="249" t="s">
        <v>986</v>
      </c>
      <c r="F498" s="249" t="s">
        <v>73</v>
      </c>
      <c r="G498" s="249" t="s">
        <v>95</v>
      </c>
      <c r="H498" s="249"/>
      <c r="I498" s="249" t="s">
        <v>100</v>
      </c>
      <c r="J498" s="256">
        <v>186104454.72</v>
      </c>
      <c r="K498" s="249"/>
      <c r="L498" s="249"/>
      <c r="M498" s="249"/>
      <c r="N498" s="256">
        <v>0</v>
      </c>
    </row>
    <row r="499" spans="2:14" ht="15" x14ac:dyDescent="0.4">
      <c r="B499" s="249">
        <f>VLOOKUP(C499,Companies[],3,FALSE)</f>
        <v>191329</v>
      </c>
      <c r="C499" s="249" t="s">
        <v>482</v>
      </c>
      <c r="D499" s="249" t="s">
        <v>412</v>
      </c>
      <c r="E499" s="249" t="s">
        <v>997</v>
      </c>
      <c r="F499" s="249" t="s">
        <v>95</v>
      </c>
      <c r="G499" s="249" t="s">
        <v>95</v>
      </c>
      <c r="H499" s="249"/>
      <c r="I499" s="249" t="s">
        <v>100</v>
      </c>
      <c r="J499" s="256">
        <v>16099179.959999999</v>
      </c>
      <c r="K499" s="249"/>
      <c r="L499" s="249"/>
      <c r="M499" s="249"/>
      <c r="N499" s="256">
        <v>0</v>
      </c>
    </row>
    <row r="500" spans="2:14" ht="15" x14ac:dyDescent="0.4">
      <c r="B500" s="249">
        <f>VLOOKUP(C500,Companies[],3,FALSE)</f>
        <v>191329</v>
      </c>
      <c r="C500" s="249" t="s">
        <v>482</v>
      </c>
      <c r="D500" s="249" t="s">
        <v>412</v>
      </c>
      <c r="E500" s="249" t="s">
        <v>991</v>
      </c>
      <c r="F500" s="249" t="s">
        <v>95</v>
      </c>
      <c r="G500" s="249" t="s">
        <v>95</v>
      </c>
      <c r="H500" s="249"/>
      <c r="I500" s="249" t="s">
        <v>100</v>
      </c>
      <c r="J500" s="256">
        <v>107982582.97</v>
      </c>
      <c r="K500" s="249"/>
      <c r="L500" s="249"/>
      <c r="M500" s="249"/>
      <c r="N500" s="256">
        <v>0</v>
      </c>
    </row>
    <row r="501" spans="2:14" ht="15" x14ac:dyDescent="0.4">
      <c r="B501" s="249">
        <f>VLOOKUP(C501,Companies[],3,FALSE)</f>
        <v>191329</v>
      </c>
      <c r="C501" s="249" t="s">
        <v>482</v>
      </c>
      <c r="D501" s="249" t="s">
        <v>415</v>
      </c>
      <c r="E501" s="249" t="s">
        <v>983</v>
      </c>
      <c r="F501" s="249" t="s">
        <v>95</v>
      </c>
      <c r="G501" s="249" t="s">
        <v>95</v>
      </c>
      <c r="H501" s="249"/>
      <c r="I501" s="249" t="s">
        <v>100</v>
      </c>
      <c r="J501" s="256">
        <v>1531321.3</v>
      </c>
      <c r="K501" s="249"/>
      <c r="L501" s="249"/>
      <c r="M501" s="249"/>
      <c r="N501" s="256">
        <v>0</v>
      </c>
    </row>
    <row r="502" spans="2:14" ht="15" x14ac:dyDescent="0.4">
      <c r="B502" s="249">
        <f>VLOOKUP(C502,Companies[],3,FALSE)</f>
        <v>191329</v>
      </c>
      <c r="C502" s="249" t="s">
        <v>482</v>
      </c>
      <c r="D502" s="249" t="s">
        <v>412</v>
      </c>
      <c r="E502" s="249" t="s">
        <v>981</v>
      </c>
      <c r="F502" s="249" t="s">
        <v>95</v>
      </c>
      <c r="G502" s="249" t="s">
        <v>95</v>
      </c>
      <c r="H502" s="249"/>
      <c r="I502" s="249" t="s">
        <v>100</v>
      </c>
      <c r="J502" s="256">
        <v>96242256.129999995</v>
      </c>
      <c r="K502" s="249"/>
      <c r="L502" s="249"/>
      <c r="M502" s="249"/>
      <c r="N502" s="256">
        <v>0</v>
      </c>
    </row>
    <row r="503" spans="2:14" ht="15" x14ac:dyDescent="0.4">
      <c r="B503" s="249">
        <f>VLOOKUP(C503,Companies[],3,FALSE)</f>
        <v>38203132</v>
      </c>
      <c r="C503" s="249" t="s">
        <v>444</v>
      </c>
      <c r="D503" s="249" t="s">
        <v>412</v>
      </c>
      <c r="E503" s="249" t="s">
        <v>986</v>
      </c>
      <c r="F503" s="249" t="s">
        <v>73</v>
      </c>
      <c r="G503" s="249" t="s">
        <v>95</v>
      </c>
      <c r="H503" s="249" t="s">
        <v>848</v>
      </c>
      <c r="I503" s="249" t="s">
        <v>100</v>
      </c>
      <c r="J503" s="256">
        <v>0</v>
      </c>
      <c r="K503" s="249"/>
      <c r="L503" s="249"/>
      <c r="M503" s="249"/>
      <c r="N503" s="256">
        <v>277340535.84000003</v>
      </c>
    </row>
    <row r="504" spans="2:14" ht="15" x14ac:dyDescent="0.4">
      <c r="B504" s="249">
        <f>VLOOKUP(C504,Companies[],3,FALSE)</f>
        <v>38203132</v>
      </c>
      <c r="C504" s="249" t="s">
        <v>444</v>
      </c>
      <c r="D504" s="249" t="s">
        <v>412</v>
      </c>
      <c r="E504" s="249" t="s">
        <v>998</v>
      </c>
      <c r="F504" s="249" t="s">
        <v>95</v>
      </c>
      <c r="G504" s="249" t="s">
        <v>95</v>
      </c>
      <c r="H504" s="249"/>
      <c r="I504" s="249" t="s">
        <v>100</v>
      </c>
      <c r="J504" s="256">
        <v>0</v>
      </c>
      <c r="K504" s="249"/>
      <c r="L504" s="249"/>
      <c r="M504" s="249"/>
      <c r="N504" s="256">
        <v>0</v>
      </c>
    </row>
    <row r="505" spans="2:14" ht="15" x14ac:dyDescent="0.4">
      <c r="B505" s="249">
        <f>VLOOKUP(C505,Companies[],3,FALSE)</f>
        <v>38203132</v>
      </c>
      <c r="C505" s="249" t="s">
        <v>444</v>
      </c>
      <c r="D505" s="249" t="s">
        <v>412</v>
      </c>
      <c r="E505" s="249" t="s">
        <v>978</v>
      </c>
      <c r="F505" s="249" t="s">
        <v>95</v>
      </c>
      <c r="G505" s="249" t="s">
        <v>95</v>
      </c>
      <c r="H505" s="249"/>
      <c r="I505" s="249" t="s">
        <v>100</v>
      </c>
      <c r="J505" s="256">
        <v>135796381.12</v>
      </c>
      <c r="K505" s="249"/>
      <c r="L505" s="249"/>
      <c r="M505" s="249"/>
      <c r="N505" s="256">
        <v>0</v>
      </c>
    </row>
    <row r="506" spans="2:14" ht="15" x14ac:dyDescent="0.4">
      <c r="B506" s="249">
        <f>VLOOKUP(C506,Companies[],3,FALSE)</f>
        <v>38203132</v>
      </c>
      <c r="C506" s="249" t="s">
        <v>444</v>
      </c>
      <c r="D506" s="249" t="s">
        <v>412</v>
      </c>
      <c r="E506" s="249" t="s">
        <v>995</v>
      </c>
      <c r="F506" s="249" t="s">
        <v>95</v>
      </c>
      <c r="G506" s="249" t="s">
        <v>95</v>
      </c>
      <c r="H506" s="249"/>
      <c r="I506" s="249" t="s">
        <v>100</v>
      </c>
      <c r="J506" s="256">
        <v>0</v>
      </c>
      <c r="K506" s="249"/>
      <c r="L506" s="249"/>
      <c r="M506" s="249"/>
      <c r="N506" s="256">
        <v>0</v>
      </c>
    </row>
    <row r="507" spans="2:14" ht="15" x14ac:dyDescent="0.4">
      <c r="B507" s="249">
        <f>VLOOKUP(C507,Companies[],3,FALSE)</f>
        <v>38203132</v>
      </c>
      <c r="C507" s="249" t="s">
        <v>444</v>
      </c>
      <c r="D507" s="249" t="s">
        <v>412</v>
      </c>
      <c r="E507" s="249" t="s">
        <v>989</v>
      </c>
      <c r="F507" s="249" t="s">
        <v>95</v>
      </c>
      <c r="G507" s="249" t="s">
        <v>95</v>
      </c>
      <c r="H507" s="249"/>
      <c r="I507" s="249" t="s">
        <v>100</v>
      </c>
      <c r="J507" s="256">
        <v>15078.789999999999</v>
      </c>
      <c r="K507" s="249"/>
      <c r="L507" s="249"/>
      <c r="M507" s="249"/>
      <c r="N507" s="256">
        <v>0</v>
      </c>
    </row>
    <row r="508" spans="2:14" ht="15" x14ac:dyDescent="0.4">
      <c r="B508" s="249">
        <f>VLOOKUP(C508,Companies[],3,FALSE)</f>
        <v>38203132</v>
      </c>
      <c r="C508" s="249" t="s">
        <v>444</v>
      </c>
      <c r="D508" s="249" t="s">
        <v>414</v>
      </c>
      <c r="E508" s="249" t="s">
        <v>993</v>
      </c>
      <c r="F508" s="249" t="s">
        <v>95</v>
      </c>
      <c r="G508" s="249" t="s">
        <v>95</v>
      </c>
      <c r="H508" s="249"/>
      <c r="I508" s="249" t="s">
        <v>100</v>
      </c>
      <c r="J508" s="256">
        <v>0</v>
      </c>
      <c r="K508" s="249"/>
      <c r="L508" s="249"/>
      <c r="M508" s="249"/>
      <c r="N508" s="256">
        <v>0</v>
      </c>
    </row>
    <row r="509" spans="2:14" ht="15" x14ac:dyDescent="0.4">
      <c r="B509" s="249">
        <f>VLOOKUP(C509,Companies[],3,FALSE)</f>
        <v>38203132</v>
      </c>
      <c r="C509" s="249" t="s">
        <v>444</v>
      </c>
      <c r="D509" s="249" t="s">
        <v>412</v>
      </c>
      <c r="E509" s="249" t="s">
        <v>986</v>
      </c>
      <c r="F509" s="249" t="s">
        <v>73</v>
      </c>
      <c r="G509" s="249" t="s">
        <v>95</v>
      </c>
      <c r="H509" s="249"/>
      <c r="I509" s="249" t="s">
        <v>100</v>
      </c>
      <c r="J509" s="256">
        <v>253122228.67000002</v>
      </c>
      <c r="K509" s="249"/>
      <c r="L509" s="249"/>
      <c r="M509" s="249"/>
      <c r="N509" s="256">
        <v>0</v>
      </c>
    </row>
    <row r="510" spans="2:14" ht="15" x14ac:dyDescent="0.4">
      <c r="B510" s="249">
        <f>VLOOKUP(C510,Companies[],3,FALSE)</f>
        <v>38203132</v>
      </c>
      <c r="C510" s="249" t="s">
        <v>444</v>
      </c>
      <c r="D510" s="249" t="s">
        <v>412</v>
      </c>
      <c r="E510" s="249" t="s">
        <v>997</v>
      </c>
      <c r="F510" s="249" t="s">
        <v>95</v>
      </c>
      <c r="G510" s="249" t="s">
        <v>95</v>
      </c>
      <c r="H510" s="249"/>
      <c r="I510" s="249" t="s">
        <v>100</v>
      </c>
      <c r="J510" s="256">
        <v>0</v>
      </c>
      <c r="K510" s="249"/>
      <c r="L510" s="249"/>
      <c r="M510" s="249"/>
      <c r="N510" s="256">
        <v>0</v>
      </c>
    </row>
    <row r="511" spans="2:14" ht="15" x14ac:dyDescent="0.4">
      <c r="B511" s="249">
        <f>VLOOKUP(C511,Companies[],3,FALSE)</f>
        <v>38203132</v>
      </c>
      <c r="C511" s="249" t="s">
        <v>444</v>
      </c>
      <c r="D511" s="249" t="s">
        <v>412</v>
      </c>
      <c r="E511" s="249" t="s">
        <v>991</v>
      </c>
      <c r="F511" s="249" t="s">
        <v>95</v>
      </c>
      <c r="G511" s="249" t="s">
        <v>95</v>
      </c>
      <c r="H511" s="249"/>
      <c r="I511" s="249" t="s">
        <v>100</v>
      </c>
      <c r="J511" s="256">
        <v>2232766.3899999997</v>
      </c>
      <c r="K511" s="249"/>
      <c r="L511" s="249"/>
      <c r="M511" s="249"/>
      <c r="N511" s="256">
        <v>0</v>
      </c>
    </row>
    <row r="512" spans="2:14" ht="15" x14ac:dyDescent="0.4">
      <c r="B512" s="249">
        <f>VLOOKUP(C512,Companies[],3,FALSE)</f>
        <v>38203132</v>
      </c>
      <c r="C512" s="249" t="s">
        <v>444</v>
      </c>
      <c r="D512" s="249" t="s">
        <v>415</v>
      </c>
      <c r="E512" s="249" t="s">
        <v>983</v>
      </c>
      <c r="F512" s="249" t="s">
        <v>95</v>
      </c>
      <c r="G512" s="249" t="s">
        <v>95</v>
      </c>
      <c r="H512" s="249"/>
      <c r="I512" s="249" t="s">
        <v>100</v>
      </c>
      <c r="J512" s="256">
        <v>1370709.87</v>
      </c>
      <c r="K512" s="249"/>
      <c r="L512" s="249"/>
      <c r="M512" s="249"/>
      <c r="N512" s="256">
        <v>0</v>
      </c>
    </row>
    <row r="513" spans="2:14" ht="15" x14ac:dyDescent="0.4">
      <c r="B513" s="249">
        <f>VLOOKUP(C513,Companies[],3,FALSE)</f>
        <v>38203132</v>
      </c>
      <c r="C513" s="249" t="s">
        <v>444</v>
      </c>
      <c r="D513" s="249" t="s">
        <v>412</v>
      </c>
      <c r="E513" s="249" t="s">
        <v>981</v>
      </c>
      <c r="F513" s="249" t="s">
        <v>95</v>
      </c>
      <c r="G513" s="249" t="s">
        <v>95</v>
      </c>
      <c r="H513" s="249"/>
      <c r="I513" s="249" t="s">
        <v>100</v>
      </c>
      <c r="J513" s="256">
        <v>150881963.25999999</v>
      </c>
      <c r="K513" s="249"/>
      <c r="L513" s="249"/>
      <c r="M513" s="249"/>
      <c r="N513" s="256">
        <v>0</v>
      </c>
    </row>
    <row r="514" spans="2:14" ht="15" x14ac:dyDescent="0.4">
      <c r="B514" s="249">
        <f>VLOOKUP(C514,Companies[],3,FALSE)</f>
        <v>191218</v>
      </c>
      <c r="C514" s="249" t="s">
        <v>476</v>
      </c>
      <c r="D514" s="249" t="s">
        <v>412</v>
      </c>
      <c r="E514" s="249" t="s">
        <v>986</v>
      </c>
      <c r="F514" s="249" t="s">
        <v>73</v>
      </c>
      <c r="G514" s="249" t="s">
        <v>95</v>
      </c>
      <c r="H514" s="249" t="s">
        <v>902</v>
      </c>
      <c r="I514" s="249" t="s">
        <v>100</v>
      </c>
      <c r="J514" s="256">
        <v>0</v>
      </c>
      <c r="K514" s="249"/>
      <c r="L514" s="249"/>
      <c r="M514" s="249"/>
      <c r="N514" s="256">
        <v>139882721.84999999</v>
      </c>
    </row>
    <row r="515" spans="2:14" ht="15" x14ac:dyDescent="0.4">
      <c r="B515" s="249">
        <f>VLOOKUP(C515,Companies[],3,FALSE)</f>
        <v>191218</v>
      </c>
      <c r="C515" s="249" t="s">
        <v>476</v>
      </c>
      <c r="D515" s="249" t="s">
        <v>412</v>
      </c>
      <c r="E515" s="249" t="s">
        <v>986</v>
      </c>
      <c r="F515" s="249" t="s">
        <v>73</v>
      </c>
      <c r="G515" s="249" t="s">
        <v>95</v>
      </c>
      <c r="H515" s="249" t="s">
        <v>901</v>
      </c>
      <c r="I515" s="249" t="s">
        <v>100</v>
      </c>
      <c r="J515" s="256">
        <v>0</v>
      </c>
      <c r="K515" s="249"/>
      <c r="L515" s="249"/>
      <c r="M515" s="249"/>
      <c r="N515" s="256">
        <v>15708625.709999999</v>
      </c>
    </row>
    <row r="516" spans="2:14" ht="15" x14ac:dyDescent="0.4">
      <c r="B516" s="249">
        <f>VLOOKUP(C516,Companies[],3,FALSE)</f>
        <v>191218</v>
      </c>
      <c r="C516" s="249" t="s">
        <v>476</v>
      </c>
      <c r="D516" s="249" t="s">
        <v>412</v>
      </c>
      <c r="E516" s="249" t="s">
        <v>998</v>
      </c>
      <c r="F516" s="249" t="s">
        <v>95</v>
      </c>
      <c r="G516" s="249" t="s">
        <v>95</v>
      </c>
      <c r="H516" s="249"/>
      <c r="I516" s="249" t="s">
        <v>100</v>
      </c>
      <c r="J516" s="256">
        <v>-53544463</v>
      </c>
      <c r="K516" s="249"/>
      <c r="L516" s="249"/>
      <c r="M516" s="249"/>
      <c r="N516" s="256">
        <v>0</v>
      </c>
    </row>
    <row r="517" spans="2:14" ht="15" x14ac:dyDescent="0.4">
      <c r="B517" s="249">
        <f>VLOOKUP(C517,Companies[],3,FALSE)</f>
        <v>191218</v>
      </c>
      <c r="C517" s="249" t="s">
        <v>476</v>
      </c>
      <c r="D517" s="249" t="s">
        <v>412</v>
      </c>
      <c r="E517" s="249" t="s">
        <v>978</v>
      </c>
      <c r="F517" s="249" t="s">
        <v>95</v>
      </c>
      <c r="G517" s="249" t="s">
        <v>95</v>
      </c>
      <c r="H517" s="249"/>
      <c r="I517" s="249" t="s">
        <v>100</v>
      </c>
      <c r="J517" s="256">
        <v>233408193.36000001</v>
      </c>
      <c r="K517" s="249"/>
      <c r="L517" s="249"/>
      <c r="M517" s="249"/>
      <c r="N517" s="256">
        <v>0</v>
      </c>
    </row>
    <row r="518" spans="2:14" ht="15" x14ac:dyDescent="0.4">
      <c r="B518" s="249">
        <f>VLOOKUP(C518,Companies[],3,FALSE)</f>
        <v>191218</v>
      </c>
      <c r="C518" s="249" t="s">
        <v>476</v>
      </c>
      <c r="D518" s="249" t="s">
        <v>412</v>
      </c>
      <c r="E518" s="249" t="s">
        <v>995</v>
      </c>
      <c r="F518" s="249" t="s">
        <v>95</v>
      </c>
      <c r="G518" s="249" t="s">
        <v>95</v>
      </c>
      <c r="H518" s="249"/>
      <c r="I518" s="249" t="s">
        <v>100</v>
      </c>
      <c r="J518" s="256">
        <v>0</v>
      </c>
      <c r="K518" s="249"/>
      <c r="L518" s="249"/>
      <c r="M518" s="249"/>
      <c r="N518" s="256">
        <v>0</v>
      </c>
    </row>
    <row r="519" spans="2:14" ht="15" x14ac:dyDescent="0.4">
      <c r="B519" s="249">
        <f>VLOOKUP(C519,Companies[],3,FALSE)</f>
        <v>191218</v>
      </c>
      <c r="C519" s="249" t="s">
        <v>476</v>
      </c>
      <c r="D519" s="249" t="s">
        <v>412</v>
      </c>
      <c r="E519" s="249" t="s">
        <v>989</v>
      </c>
      <c r="F519" s="249" t="s">
        <v>95</v>
      </c>
      <c r="G519" s="249" t="s">
        <v>95</v>
      </c>
      <c r="H519" s="249"/>
      <c r="I519" s="249" t="s">
        <v>100</v>
      </c>
      <c r="J519" s="256">
        <v>214967.57</v>
      </c>
      <c r="K519" s="249"/>
      <c r="L519" s="249"/>
      <c r="M519" s="249"/>
      <c r="N519" s="256">
        <v>0</v>
      </c>
    </row>
    <row r="520" spans="2:14" ht="15" x14ac:dyDescent="0.4">
      <c r="B520" s="249">
        <f>VLOOKUP(C520,Companies[],3,FALSE)</f>
        <v>191218</v>
      </c>
      <c r="C520" s="249" t="s">
        <v>476</v>
      </c>
      <c r="D520" s="249" t="s">
        <v>414</v>
      </c>
      <c r="E520" s="249" t="s">
        <v>993</v>
      </c>
      <c r="F520" s="249" t="s">
        <v>95</v>
      </c>
      <c r="G520" s="249" t="s">
        <v>95</v>
      </c>
      <c r="H520" s="249"/>
      <c r="I520" s="249" t="s">
        <v>100</v>
      </c>
      <c r="J520" s="256">
        <v>0</v>
      </c>
      <c r="K520" s="249"/>
      <c r="L520" s="249"/>
      <c r="M520" s="249"/>
      <c r="N520" s="256">
        <v>0</v>
      </c>
    </row>
    <row r="521" spans="2:14" ht="15" x14ac:dyDescent="0.4">
      <c r="B521" s="249">
        <f>VLOOKUP(C521,Companies[],3,FALSE)</f>
        <v>191218</v>
      </c>
      <c r="C521" s="249" t="s">
        <v>476</v>
      </c>
      <c r="D521" s="249" t="s">
        <v>412</v>
      </c>
      <c r="E521" s="249" t="s">
        <v>986</v>
      </c>
      <c r="F521" s="249" t="s">
        <v>73</v>
      </c>
      <c r="G521" s="249" t="s">
        <v>95</v>
      </c>
      <c r="H521" s="249"/>
      <c r="I521" s="249" t="s">
        <v>100</v>
      </c>
      <c r="J521" s="256">
        <v>194160154.28</v>
      </c>
      <c r="K521" s="249"/>
      <c r="L521" s="249"/>
      <c r="M521" s="249"/>
      <c r="N521" s="256">
        <v>0</v>
      </c>
    </row>
    <row r="522" spans="2:14" ht="15" x14ac:dyDescent="0.4">
      <c r="B522" s="249">
        <f>VLOOKUP(C522,Companies[],3,FALSE)</f>
        <v>191218</v>
      </c>
      <c r="C522" s="249" t="s">
        <v>476</v>
      </c>
      <c r="D522" s="249" t="s">
        <v>412</v>
      </c>
      <c r="E522" s="249" t="s">
        <v>997</v>
      </c>
      <c r="F522" s="249" t="s">
        <v>95</v>
      </c>
      <c r="G522" s="249" t="s">
        <v>95</v>
      </c>
      <c r="H522" s="249"/>
      <c r="I522" s="249" t="s">
        <v>100</v>
      </c>
      <c r="J522" s="256">
        <v>17956551.630000003</v>
      </c>
      <c r="K522" s="249"/>
      <c r="L522" s="249"/>
      <c r="M522" s="249"/>
      <c r="N522" s="256">
        <v>0</v>
      </c>
    </row>
    <row r="523" spans="2:14" ht="15" x14ac:dyDescent="0.4">
      <c r="B523" s="249">
        <f>VLOOKUP(C523,Companies[],3,FALSE)</f>
        <v>191218</v>
      </c>
      <c r="C523" s="249" t="s">
        <v>476</v>
      </c>
      <c r="D523" s="249" t="s">
        <v>412</v>
      </c>
      <c r="E523" s="249" t="s">
        <v>991</v>
      </c>
      <c r="F523" s="249" t="s">
        <v>95</v>
      </c>
      <c r="G523" s="249" t="s">
        <v>95</v>
      </c>
      <c r="H523" s="249"/>
      <c r="I523" s="249" t="s">
        <v>100</v>
      </c>
      <c r="J523" s="256">
        <v>182156035.66</v>
      </c>
      <c r="K523" s="249"/>
      <c r="L523" s="249"/>
      <c r="M523" s="249"/>
      <c r="N523" s="256">
        <v>0</v>
      </c>
    </row>
    <row r="524" spans="2:14" ht="15" x14ac:dyDescent="0.4">
      <c r="B524" s="249">
        <f>VLOOKUP(C524,Companies[],3,FALSE)</f>
        <v>191218</v>
      </c>
      <c r="C524" s="249" t="s">
        <v>476</v>
      </c>
      <c r="D524" s="249" t="s">
        <v>415</v>
      </c>
      <c r="E524" s="249" t="s">
        <v>983</v>
      </c>
      <c r="F524" s="249" t="s">
        <v>95</v>
      </c>
      <c r="G524" s="249" t="s">
        <v>95</v>
      </c>
      <c r="H524" s="249"/>
      <c r="I524" s="249" t="s">
        <v>100</v>
      </c>
      <c r="J524" s="256">
        <v>64663772.329999998</v>
      </c>
      <c r="K524" s="249"/>
      <c r="L524" s="249"/>
      <c r="M524" s="249"/>
      <c r="N524" s="256">
        <v>0</v>
      </c>
    </row>
    <row r="525" spans="2:14" ht="15" x14ac:dyDescent="0.4">
      <c r="B525" s="249">
        <f>VLOOKUP(C525,Companies[],3,FALSE)</f>
        <v>191218</v>
      </c>
      <c r="C525" s="249" t="s">
        <v>476</v>
      </c>
      <c r="D525" s="249" t="s">
        <v>412</v>
      </c>
      <c r="E525" s="249" t="s">
        <v>981</v>
      </c>
      <c r="F525" s="249" t="s">
        <v>95</v>
      </c>
      <c r="G525" s="249" t="s">
        <v>95</v>
      </c>
      <c r="H525" s="249"/>
      <c r="I525" s="249" t="s">
        <v>100</v>
      </c>
      <c r="J525" s="256">
        <v>37.760000006528571</v>
      </c>
      <c r="K525" s="249"/>
      <c r="L525" s="249"/>
      <c r="M525" s="249"/>
      <c r="N525" s="256">
        <v>0</v>
      </c>
    </row>
    <row r="526" spans="2:14" ht="15" x14ac:dyDescent="0.4">
      <c r="B526" s="249">
        <f>VLOOKUP(C526,Companies[],3,FALSE)</f>
        <v>33839013</v>
      </c>
      <c r="C526" s="249" t="s">
        <v>220</v>
      </c>
      <c r="D526" s="249" t="s">
        <v>412</v>
      </c>
      <c r="E526" s="249" t="s">
        <v>986</v>
      </c>
      <c r="F526" s="249" t="s">
        <v>73</v>
      </c>
      <c r="G526" s="249" t="s">
        <v>95</v>
      </c>
      <c r="H526" s="249" t="s">
        <v>921</v>
      </c>
      <c r="I526" s="249" t="s">
        <v>100</v>
      </c>
      <c r="J526" s="256">
        <v>0</v>
      </c>
      <c r="K526" s="249"/>
      <c r="L526" s="249"/>
      <c r="M526" s="249"/>
      <c r="N526" s="256">
        <v>4968272.57</v>
      </c>
    </row>
    <row r="527" spans="2:14" ht="15" x14ac:dyDescent="0.4">
      <c r="B527" s="249">
        <f>VLOOKUP(C527,Companies[],3,FALSE)</f>
        <v>33839013</v>
      </c>
      <c r="C527" s="249" t="s">
        <v>220</v>
      </c>
      <c r="D527" s="249" t="s">
        <v>412</v>
      </c>
      <c r="E527" s="249" t="s">
        <v>986</v>
      </c>
      <c r="F527" s="249" t="s">
        <v>73</v>
      </c>
      <c r="G527" s="249" t="s">
        <v>95</v>
      </c>
      <c r="H527" s="249" t="s">
        <v>920</v>
      </c>
      <c r="I527" s="249" t="s">
        <v>100</v>
      </c>
      <c r="J527" s="256">
        <v>0</v>
      </c>
      <c r="K527" s="249"/>
      <c r="L527" s="249"/>
      <c r="M527" s="249"/>
      <c r="N527" s="256">
        <v>11070058.17</v>
      </c>
    </row>
    <row r="528" spans="2:14" ht="15" x14ac:dyDescent="0.4">
      <c r="B528" s="249">
        <f>VLOOKUP(C528,Companies[],3,FALSE)</f>
        <v>33839013</v>
      </c>
      <c r="C528" s="249" t="s">
        <v>220</v>
      </c>
      <c r="D528" s="249" t="s">
        <v>412</v>
      </c>
      <c r="E528" s="249" t="s">
        <v>998</v>
      </c>
      <c r="F528" s="249" t="s">
        <v>95</v>
      </c>
      <c r="G528" s="249" t="s">
        <v>95</v>
      </c>
      <c r="H528" s="249"/>
      <c r="I528" s="249" t="s">
        <v>100</v>
      </c>
      <c r="J528" s="256">
        <v>0</v>
      </c>
      <c r="K528" s="249"/>
      <c r="L528" s="249"/>
      <c r="M528" s="249"/>
      <c r="N528" s="256">
        <v>0</v>
      </c>
    </row>
    <row r="529" spans="2:14" ht="15" x14ac:dyDescent="0.4">
      <c r="B529" s="249">
        <f>VLOOKUP(C529,Companies[],3,FALSE)</f>
        <v>33839013</v>
      </c>
      <c r="C529" s="249" t="s">
        <v>220</v>
      </c>
      <c r="D529" s="249" t="s">
        <v>412</v>
      </c>
      <c r="E529" s="249" t="s">
        <v>978</v>
      </c>
      <c r="F529" s="249" t="s">
        <v>95</v>
      </c>
      <c r="G529" s="249" t="s">
        <v>95</v>
      </c>
      <c r="H529" s="249"/>
      <c r="I529" s="249" t="s">
        <v>100</v>
      </c>
      <c r="J529" s="256">
        <v>0</v>
      </c>
      <c r="K529" s="249"/>
      <c r="L529" s="249"/>
      <c r="M529" s="249"/>
      <c r="N529" s="256">
        <v>0</v>
      </c>
    </row>
    <row r="530" spans="2:14" ht="15" x14ac:dyDescent="0.4">
      <c r="B530" s="249">
        <f>VLOOKUP(C530,Companies[],3,FALSE)</f>
        <v>33839013</v>
      </c>
      <c r="C530" s="249" t="s">
        <v>220</v>
      </c>
      <c r="D530" s="249" t="s">
        <v>412</v>
      </c>
      <c r="E530" s="249" t="s">
        <v>995</v>
      </c>
      <c r="F530" s="249" t="s">
        <v>95</v>
      </c>
      <c r="G530" s="249" t="s">
        <v>95</v>
      </c>
      <c r="H530" s="249"/>
      <c r="I530" s="249" t="s">
        <v>100</v>
      </c>
      <c r="J530" s="256">
        <v>0</v>
      </c>
      <c r="K530" s="249"/>
      <c r="L530" s="249"/>
      <c r="M530" s="249"/>
      <c r="N530" s="256">
        <v>0</v>
      </c>
    </row>
    <row r="531" spans="2:14" ht="15" x14ac:dyDescent="0.4">
      <c r="B531" s="249">
        <f>VLOOKUP(C531,Companies[],3,FALSE)</f>
        <v>33839013</v>
      </c>
      <c r="C531" s="249" t="s">
        <v>220</v>
      </c>
      <c r="D531" s="249" t="s">
        <v>412</v>
      </c>
      <c r="E531" s="249" t="s">
        <v>989</v>
      </c>
      <c r="F531" s="249" t="s">
        <v>95</v>
      </c>
      <c r="G531" s="249" t="s">
        <v>95</v>
      </c>
      <c r="H531" s="249"/>
      <c r="I531" s="249" t="s">
        <v>100</v>
      </c>
      <c r="J531" s="256">
        <v>0</v>
      </c>
      <c r="K531" s="249"/>
      <c r="L531" s="249"/>
      <c r="M531" s="249"/>
      <c r="N531" s="256">
        <v>0</v>
      </c>
    </row>
    <row r="532" spans="2:14" ht="15" x14ac:dyDescent="0.4">
      <c r="B532" s="249">
        <f>VLOOKUP(C532,Companies[],3,FALSE)</f>
        <v>33839013</v>
      </c>
      <c r="C532" s="249" t="s">
        <v>220</v>
      </c>
      <c r="D532" s="249" t="s">
        <v>414</v>
      </c>
      <c r="E532" s="249" t="s">
        <v>993</v>
      </c>
      <c r="F532" s="249" t="s">
        <v>95</v>
      </c>
      <c r="G532" s="249" t="s">
        <v>95</v>
      </c>
      <c r="H532" s="249"/>
      <c r="I532" s="249" t="s">
        <v>100</v>
      </c>
      <c r="J532" s="256">
        <v>0</v>
      </c>
      <c r="K532" s="249"/>
      <c r="L532" s="249"/>
      <c r="M532" s="249"/>
      <c r="N532" s="256">
        <v>0</v>
      </c>
    </row>
    <row r="533" spans="2:14" ht="15" x14ac:dyDescent="0.4">
      <c r="B533" s="249">
        <f>VLOOKUP(C533,Companies[],3,FALSE)</f>
        <v>33839013</v>
      </c>
      <c r="C533" s="249" t="s">
        <v>220</v>
      </c>
      <c r="D533" s="249" t="s">
        <v>412</v>
      </c>
      <c r="E533" s="249" t="s">
        <v>986</v>
      </c>
      <c r="F533" s="249" t="s">
        <v>73</v>
      </c>
      <c r="G533" s="249" t="s">
        <v>95</v>
      </c>
      <c r="H533" s="249"/>
      <c r="I533" s="249" t="s">
        <v>100</v>
      </c>
      <c r="J533" s="256">
        <v>370300</v>
      </c>
      <c r="K533" s="249"/>
      <c r="L533" s="249"/>
      <c r="M533" s="249"/>
      <c r="N533" s="256">
        <v>0</v>
      </c>
    </row>
    <row r="534" spans="2:14" ht="15" x14ac:dyDescent="0.4">
      <c r="B534" s="249">
        <f>VLOOKUP(C534,Companies[],3,FALSE)</f>
        <v>33839013</v>
      </c>
      <c r="C534" s="249" t="s">
        <v>220</v>
      </c>
      <c r="D534" s="249" t="s">
        <v>412</v>
      </c>
      <c r="E534" s="249" t="s">
        <v>997</v>
      </c>
      <c r="F534" s="249" t="s">
        <v>95</v>
      </c>
      <c r="G534" s="249" t="s">
        <v>95</v>
      </c>
      <c r="H534" s="249"/>
      <c r="I534" s="249" t="s">
        <v>100</v>
      </c>
      <c r="J534" s="256">
        <v>20765.689999999999</v>
      </c>
      <c r="K534" s="249"/>
      <c r="L534" s="249"/>
      <c r="M534" s="249"/>
      <c r="N534" s="256">
        <v>0</v>
      </c>
    </row>
    <row r="535" spans="2:14" ht="15" x14ac:dyDescent="0.4">
      <c r="B535" s="249">
        <f>VLOOKUP(C535,Companies[],3,FALSE)</f>
        <v>33839013</v>
      </c>
      <c r="C535" s="249" t="s">
        <v>220</v>
      </c>
      <c r="D535" s="249" t="s">
        <v>412</v>
      </c>
      <c r="E535" s="249" t="s">
        <v>991</v>
      </c>
      <c r="F535" s="249" t="s">
        <v>95</v>
      </c>
      <c r="G535" s="249" t="s">
        <v>95</v>
      </c>
      <c r="H535" s="249"/>
      <c r="I535" s="249" t="s">
        <v>100</v>
      </c>
      <c r="J535" s="256">
        <v>65595751.010000005</v>
      </c>
      <c r="K535" s="249"/>
      <c r="L535" s="249"/>
      <c r="M535" s="249"/>
      <c r="N535" s="256">
        <v>0</v>
      </c>
    </row>
    <row r="536" spans="2:14" ht="15" x14ac:dyDescent="0.4">
      <c r="B536" s="249">
        <f>VLOOKUP(C536,Companies[],3,FALSE)</f>
        <v>33839013</v>
      </c>
      <c r="C536" s="249" t="s">
        <v>220</v>
      </c>
      <c r="D536" s="249" t="s">
        <v>415</v>
      </c>
      <c r="E536" s="249" t="s">
        <v>983</v>
      </c>
      <c r="F536" s="249" t="s">
        <v>95</v>
      </c>
      <c r="G536" s="249" t="s">
        <v>95</v>
      </c>
      <c r="H536" s="249"/>
      <c r="I536" s="249" t="s">
        <v>100</v>
      </c>
      <c r="J536" s="256">
        <v>0</v>
      </c>
      <c r="K536" s="249"/>
      <c r="L536" s="249"/>
      <c r="M536" s="249"/>
      <c r="N536" s="256">
        <v>0</v>
      </c>
    </row>
    <row r="537" spans="2:14" ht="15" x14ac:dyDescent="0.4">
      <c r="B537" s="249">
        <f>VLOOKUP(C537,Companies[],3,FALSE)</f>
        <v>33839013</v>
      </c>
      <c r="C537" s="249" t="s">
        <v>220</v>
      </c>
      <c r="D537" s="249" t="s">
        <v>412</v>
      </c>
      <c r="E537" s="249" t="s">
        <v>981</v>
      </c>
      <c r="F537" s="249" t="s">
        <v>95</v>
      </c>
      <c r="G537" s="249" t="s">
        <v>95</v>
      </c>
      <c r="H537" s="249"/>
      <c r="I537" s="249" t="s">
        <v>100</v>
      </c>
      <c r="J537" s="256">
        <v>62060.35</v>
      </c>
      <c r="K537" s="249"/>
      <c r="L537" s="249"/>
      <c r="M537" s="249"/>
      <c r="N537" s="256">
        <v>0</v>
      </c>
    </row>
    <row r="538" spans="2:14" ht="15" x14ac:dyDescent="0.4">
      <c r="B538" s="249">
        <f>VLOOKUP(C538,Companies[],3,FALSE)</f>
        <v>30019775</v>
      </c>
      <c r="C538" s="249" t="s">
        <v>195</v>
      </c>
      <c r="D538" s="249" t="s">
        <v>412</v>
      </c>
      <c r="E538" s="249" t="s">
        <v>986</v>
      </c>
      <c r="F538" s="249" t="s">
        <v>73</v>
      </c>
      <c r="G538" s="262" t="s">
        <v>95</v>
      </c>
      <c r="H538" s="249" t="s">
        <v>507</v>
      </c>
      <c r="I538" s="249" t="s">
        <v>100</v>
      </c>
      <c r="J538" s="256">
        <v>0</v>
      </c>
      <c r="K538" s="249"/>
      <c r="L538" s="249"/>
      <c r="M538" s="249"/>
      <c r="N538" s="256">
        <v>2586270.75</v>
      </c>
    </row>
    <row r="539" spans="2:14" ht="15" x14ac:dyDescent="0.4">
      <c r="B539" s="249">
        <f>VLOOKUP(C539,Companies[],3,FALSE)</f>
        <v>30019775</v>
      </c>
      <c r="C539" s="249" t="s">
        <v>195</v>
      </c>
      <c r="D539" s="249" t="s">
        <v>412</v>
      </c>
      <c r="E539" s="249" t="s">
        <v>986</v>
      </c>
      <c r="F539" s="249" t="s">
        <v>73</v>
      </c>
      <c r="G539" s="262" t="s">
        <v>95</v>
      </c>
      <c r="H539" s="249" t="s">
        <v>660</v>
      </c>
      <c r="I539" s="249" t="s">
        <v>100</v>
      </c>
      <c r="J539" s="256">
        <v>0</v>
      </c>
      <c r="K539" s="249"/>
      <c r="L539" s="249"/>
      <c r="M539" s="249"/>
      <c r="N539" s="256">
        <v>0</v>
      </c>
    </row>
    <row r="540" spans="2:14" ht="15" x14ac:dyDescent="0.4">
      <c r="B540" s="249">
        <f>VLOOKUP(C540,Companies[],3,FALSE)</f>
        <v>30019775</v>
      </c>
      <c r="C540" s="249" t="s">
        <v>195</v>
      </c>
      <c r="D540" s="249" t="s">
        <v>412</v>
      </c>
      <c r="E540" s="249" t="s">
        <v>986</v>
      </c>
      <c r="F540" s="249" t="s">
        <v>73</v>
      </c>
      <c r="G540" s="262" t="s">
        <v>95</v>
      </c>
      <c r="H540" s="249" t="s">
        <v>510</v>
      </c>
      <c r="I540" s="249" t="s">
        <v>100</v>
      </c>
      <c r="J540" s="256">
        <v>0</v>
      </c>
      <c r="K540" s="249"/>
      <c r="L540" s="249"/>
      <c r="M540" s="249"/>
      <c r="N540" s="256">
        <v>17178048.309999999</v>
      </c>
    </row>
    <row r="541" spans="2:14" ht="15" x14ac:dyDescent="0.4">
      <c r="B541" s="249">
        <f>VLOOKUP(C541,Companies[],3,FALSE)</f>
        <v>30019775</v>
      </c>
      <c r="C541" s="249" t="s">
        <v>195</v>
      </c>
      <c r="D541" s="249" t="s">
        <v>412</v>
      </c>
      <c r="E541" s="249" t="s">
        <v>986</v>
      </c>
      <c r="F541" s="249" t="s">
        <v>73</v>
      </c>
      <c r="G541" s="262" t="s">
        <v>95</v>
      </c>
      <c r="H541" s="249" t="s">
        <v>513</v>
      </c>
      <c r="I541" s="249" t="s">
        <v>100</v>
      </c>
      <c r="J541" s="256">
        <v>0</v>
      </c>
      <c r="K541" s="249"/>
      <c r="L541" s="249"/>
      <c r="M541" s="249"/>
      <c r="N541" s="256">
        <v>2312609.5499999998</v>
      </c>
    </row>
    <row r="542" spans="2:14" ht="15" x14ac:dyDescent="0.4">
      <c r="B542" s="249">
        <f>VLOOKUP(C542,Companies[],3,FALSE)</f>
        <v>30019775</v>
      </c>
      <c r="C542" s="249" t="s">
        <v>195</v>
      </c>
      <c r="D542" s="249" t="s">
        <v>412</v>
      </c>
      <c r="E542" s="249" t="s">
        <v>986</v>
      </c>
      <c r="F542" s="249" t="s">
        <v>73</v>
      </c>
      <c r="G542" s="262" t="s">
        <v>95</v>
      </c>
      <c r="H542" s="249" t="s">
        <v>514</v>
      </c>
      <c r="I542" s="249" t="s">
        <v>100</v>
      </c>
      <c r="J542" s="256">
        <v>0</v>
      </c>
      <c r="K542" s="249"/>
      <c r="L542" s="249"/>
      <c r="M542" s="249"/>
      <c r="N542" s="256">
        <v>24401622.150000002</v>
      </c>
    </row>
    <row r="543" spans="2:14" ht="15" x14ac:dyDescent="0.4">
      <c r="B543" s="249">
        <f>VLOOKUP(C543,Companies[],3,FALSE)</f>
        <v>30019775</v>
      </c>
      <c r="C543" s="249" t="s">
        <v>195</v>
      </c>
      <c r="D543" s="249" t="s">
        <v>412</v>
      </c>
      <c r="E543" s="249" t="s">
        <v>986</v>
      </c>
      <c r="F543" s="249" t="s">
        <v>73</v>
      </c>
      <c r="G543" s="262" t="s">
        <v>95</v>
      </c>
      <c r="H543" s="249" t="s">
        <v>515</v>
      </c>
      <c r="I543" s="249" t="s">
        <v>100</v>
      </c>
      <c r="J543" s="256">
        <v>0</v>
      </c>
      <c r="K543" s="249"/>
      <c r="L543" s="249"/>
      <c r="M543" s="249"/>
      <c r="N543" s="256">
        <v>529397.82999999996</v>
      </c>
    </row>
    <row r="544" spans="2:14" ht="15" x14ac:dyDescent="0.4">
      <c r="B544" s="249">
        <f>VLOOKUP(C544,Companies[],3,FALSE)</f>
        <v>30019775</v>
      </c>
      <c r="C544" s="249" t="s">
        <v>195</v>
      </c>
      <c r="D544" s="249" t="s">
        <v>412</v>
      </c>
      <c r="E544" s="249" t="s">
        <v>986</v>
      </c>
      <c r="F544" s="249" t="s">
        <v>73</v>
      </c>
      <c r="G544" s="262" t="s">
        <v>95</v>
      </c>
      <c r="H544" s="249" t="s">
        <v>516</v>
      </c>
      <c r="I544" s="249" t="s">
        <v>100</v>
      </c>
      <c r="J544" s="256">
        <v>0</v>
      </c>
      <c r="K544" s="249"/>
      <c r="L544" s="249"/>
      <c r="M544" s="249"/>
      <c r="N544" s="256">
        <v>7960992.4100000011</v>
      </c>
    </row>
    <row r="545" spans="2:14" ht="15" x14ac:dyDescent="0.4">
      <c r="B545" s="249">
        <f>VLOOKUP(C545,Companies[],3,FALSE)</f>
        <v>30019775</v>
      </c>
      <c r="C545" s="249" t="s">
        <v>195</v>
      </c>
      <c r="D545" s="249" t="s">
        <v>412</v>
      </c>
      <c r="E545" s="249" t="s">
        <v>986</v>
      </c>
      <c r="F545" s="249" t="s">
        <v>73</v>
      </c>
      <c r="G545" s="262" t="s">
        <v>95</v>
      </c>
      <c r="H545" s="249" t="s">
        <v>517</v>
      </c>
      <c r="I545" s="249" t="s">
        <v>100</v>
      </c>
      <c r="J545" s="256">
        <v>0</v>
      </c>
      <c r="K545" s="249"/>
      <c r="L545" s="249"/>
      <c r="M545" s="249"/>
      <c r="N545" s="256">
        <v>644098.27</v>
      </c>
    </row>
    <row r="546" spans="2:14" ht="15" x14ac:dyDescent="0.4">
      <c r="B546" s="249">
        <f>VLOOKUP(C546,Companies[],3,FALSE)</f>
        <v>30019775</v>
      </c>
      <c r="C546" s="249" t="s">
        <v>195</v>
      </c>
      <c r="D546" s="249" t="s">
        <v>412</v>
      </c>
      <c r="E546" s="249" t="s">
        <v>986</v>
      </c>
      <c r="F546" s="249" t="s">
        <v>73</v>
      </c>
      <c r="G546" s="262" t="s">
        <v>95</v>
      </c>
      <c r="H546" s="249" t="s">
        <v>518</v>
      </c>
      <c r="I546" s="249" t="s">
        <v>100</v>
      </c>
      <c r="J546" s="256">
        <v>0</v>
      </c>
      <c r="K546" s="249"/>
      <c r="L546" s="249"/>
      <c r="M546" s="249"/>
      <c r="N546" s="256">
        <v>2278171.54</v>
      </c>
    </row>
    <row r="547" spans="2:14" ht="15" x14ac:dyDescent="0.4">
      <c r="B547" s="249">
        <f>VLOOKUP(C547,Companies[],3,FALSE)</f>
        <v>30019775</v>
      </c>
      <c r="C547" s="249" t="s">
        <v>195</v>
      </c>
      <c r="D547" s="249" t="s">
        <v>412</v>
      </c>
      <c r="E547" s="249" t="s">
        <v>986</v>
      </c>
      <c r="F547" s="249" t="s">
        <v>73</v>
      </c>
      <c r="G547" s="262" t="s">
        <v>95</v>
      </c>
      <c r="H547" s="249" t="s">
        <v>519</v>
      </c>
      <c r="I547" s="249" t="s">
        <v>100</v>
      </c>
      <c r="J547" s="256">
        <v>0</v>
      </c>
      <c r="K547" s="249"/>
      <c r="L547" s="249"/>
      <c r="M547" s="249"/>
      <c r="N547" s="256">
        <v>2278917.35</v>
      </c>
    </row>
    <row r="548" spans="2:14" ht="15" x14ac:dyDescent="0.4">
      <c r="B548" s="249">
        <f>VLOOKUP(C548,Companies[],3,FALSE)</f>
        <v>30019775</v>
      </c>
      <c r="C548" s="249" t="s">
        <v>195</v>
      </c>
      <c r="D548" s="249" t="s">
        <v>412</v>
      </c>
      <c r="E548" s="249" t="s">
        <v>986</v>
      </c>
      <c r="F548" s="249" t="s">
        <v>73</v>
      </c>
      <c r="G548" s="262" t="s">
        <v>95</v>
      </c>
      <c r="H548" s="249" t="s">
        <v>520</v>
      </c>
      <c r="I548" s="249" t="s">
        <v>100</v>
      </c>
      <c r="J548" s="256">
        <v>0</v>
      </c>
      <c r="K548" s="249"/>
      <c r="L548" s="249"/>
      <c r="M548" s="249"/>
      <c r="N548" s="256">
        <v>27400277.899999999</v>
      </c>
    </row>
    <row r="549" spans="2:14" ht="15" x14ac:dyDescent="0.4">
      <c r="B549" s="249">
        <f>VLOOKUP(C549,Companies[],3,FALSE)</f>
        <v>30019775</v>
      </c>
      <c r="C549" s="249" t="s">
        <v>195</v>
      </c>
      <c r="D549" s="249" t="s">
        <v>412</v>
      </c>
      <c r="E549" s="249" t="s">
        <v>986</v>
      </c>
      <c r="F549" s="249" t="s">
        <v>73</v>
      </c>
      <c r="G549" s="262" t="s">
        <v>95</v>
      </c>
      <c r="H549" s="249" t="s">
        <v>521</v>
      </c>
      <c r="I549" s="249" t="s">
        <v>100</v>
      </c>
      <c r="J549" s="256">
        <v>0</v>
      </c>
      <c r="K549" s="249"/>
      <c r="L549" s="249"/>
      <c r="M549" s="249"/>
      <c r="N549" s="256">
        <v>3461517.75</v>
      </c>
    </row>
    <row r="550" spans="2:14" ht="15" x14ac:dyDescent="0.4">
      <c r="B550" s="249">
        <f>VLOOKUP(C550,Companies[],3,FALSE)</f>
        <v>30019775</v>
      </c>
      <c r="C550" s="249" t="s">
        <v>195</v>
      </c>
      <c r="D550" s="249" t="s">
        <v>412</v>
      </c>
      <c r="E550" s="249" t="s">
        <v>986</v>
      </c>
      <c r="F550" s="249" t="s">
        <v>73</v>
      </c>
      <c r="G550" s="262" t="s">
        <v>95</v>
      </c>
      <c r="H550" s="249" t="s">
        <v>522</v>
      </c>
      <c r="I550" s="249" t="s">
        <v>100</v>
      </c>
      <c r="J550" s="256">
        <v>0</v>
      </c>
      <c r="K550" s="249"/>
      <c r="L550" s="249"/>
      <c r="M550" s="249"/>
      <c r="N550" s="256">
        <v>773483.31</v>
      </c>
    </row>
    <row r="551" spans="2:14" ht="15" x14ac:dyDescent="0.4">
      <c r="B551" s="249">
        <f>VLOOKUP(C551,Companies[],3,FALSE)</f>
        <v>30019775</v>
      </c>
      <c r="C551" s="249" t="s">
        <v>195</v>
      </c>
      <c r="D551" s="249" t="s">
        <v>412</v>
      </c>
      <c r="E551" s="249" t="s">
        <v>986</v>
      </c>
      <c r="F551" s="249" t="s">
        <v>73</v>
      </c>
      <c r="G551" s="262" t="s">
        <v>95</v>
      </c>
      <c r="H551" s="249" t="s">
        <v>523</v>
      </c>
      <c r="I551" s="249" t="s">
        <v>100</v>
      </c>
      <c r="J551" s="256">
        <v>0</v>
      </c>
      <c r="K551" s="249"/>
      <c r="L551" s="249"/>
      <c r="M551" s="249"/>
      <c r="N551" s="256">
        <v>34388246.339999996</v>
      </c>
    </row>
    <row r="552" spans="2:14" ht="15" x14ac:dyDescent="0.4">
      <c r="B552" s="249">
        <f>VLOOKUP(C552,Companies[],3,FALSE)</f>
        <v>30019775</v>
      </c>
      <c r="C552" s="249" t="s">
        <v>195</v>
      </c>
      <c r="D552" s="249" t="s">
        <v>412</v>
      </c>
      <c r="E552" s="249" t="s">
        <v>986</v>
      </c>
      <c r="F552" s="249" t="s">
        <v>73</v>
      </c>
      <c r="G552" s="262" t="s">
        <v>95</v>
      </c>
      <c r="H552" s="249" t="s">
        <v>524</v>
      </c>
      <c r="I552" s="249" t="s">
        <v>100</v>
      </c>
      <c r="J552" s="256">
        <v>0</v>
      </c>
      <c r="K552" s="249"/>
      <c r="L552" s="249"/>
      <c r="M552" s="249"/>
      <c r="N552" s="256">
        <v>11184468</v>
      </c>
    </row>
    <row r="553" spans="2:14" ht="15" x14ac:dyDescent="0.4">
      <c r="B553" s="249">
        <f>VLOOKUP(C553,Companies[],3,FALSE)</f>
        <v>30019775</v>
      </c>
      <c r="C553" s="249" t="s">
        <v>195</v>
      </c>
      <c r="D553" s="249" t="s">
        <v>412</v>
      </c>
      <c r="E553" s="249" t="s">
        <v>986</v>
      </c>
      <c r="F553" s="249" t="s">
        <v>73</v>
      </c>
      <c r="G553" s="262" t="s">
        <v>95</v>
      </c>
      <c r="H553" s="249" t="s">
        <v>525</v>
      </c>
      <c r="I553" s="249" t="s">
        <v>100</v>
      </c>
      <c r="J553" s="256">
        <v>0</v>
      </c>
      <c r="K553" s="249"/>
      <c r="L553" s="249"/>
      <c r="M553" s="249"/>
      <c r="N553" s="256">
        <v>83708082.099999994</v>
      </c>
    </row>
    <row r="554" spans="2:14" ht="15" x14ac:dyDescent="0.4">
      <c r="B554" s="249">
        <f>VLOOKUP(C554,Companies[],3,FALSE)</f>
        <v>30019775</v>
      </c>
      <c r="C554" s="249" t="s">
        <v>195</v>
      </c>
      <c r="D554" s="249" t="s">
        <v>412</v>
      </c>
      <c r="E554" s="249" t="s">
        <v>986</v>
      </c>
      <c r="F554" s="249" t="s">
        <v>73</v>
      </c>
      <c r="G554" s="262" t="s">
        <v>95</v>
      </c>
      <c r="H554" s="249" t="s">
        <v>527</v>
      </c>
      <c r="I554" s="249" t="s">
        <v>100</v>
      </c>
      <c r="J554" s="256">
        <v>0</v>
      </c>
      <c r="K554" s="249"/>
      <c r="L554" s="249"/>
      <c r="M554" s="249"/>
      <c r="N554" s="256">
        <v>7635267.7199999997</v>
      </c>
    </row>
    <row r="555" spans="2:14" ht="15" x14ac:dyDescent="0.4">
      <c r="B555" s="249">
        <f>VLOOKUP(C555,Companies[],3,FALSE)</f>
        <v>30019775</v>
      </c>
      <c r="C555" s="249" t="s">
        <v>195</v>
      </c>
      <c r="D555" s="249" t="s">
        <v>412</v>
      </c>
      <c r="E555" s="249" t="s">
        <v>986</v>
      </c>
      <c r="F555" s="249" t="s">
        <v>73</v>
      </c>
      <c r="G555" s="262" t="s">
        <v>95</v>
      </c>
      <c r="H555" s="249" t="s">
        <v>528</v>
      </c>
      <c r="I555" s="249" t="s">
        <v>100</v>
      </c>
      <c r="J555" s="256">
        <v>0</v>
      </c>
      <c r="K555" s="249"/>
      <c r="L555" s="249"/>
      <c r="M555" s="249"/>
      <c r="N555" s="256">
        <v>127835324.08000001</v>
      </c>
    </row>
    <row r="556" spans="2:14" ht="15" x14ac:dyDescent="0.4">
      <c r="B556" s="249">
        <f>VLOOKUP(C556,Companies[],3,FALSE)</f>
        <v>30019775</v>
      </c>
      <c r="C556" s="249" t="s">
        <v>195</v>
      </c>
      <c r="D556" s="249" t="s">
        <v>412</v>
      </c>
      <c r="E556" s="249" t="s">
        <v>986</v>
      </c>
      <c r="F556" s="249" t="s">
        <v>73</v>
      </c>
      <c r="G556" s="262" t="s">
        <v>95</v>
      </c>
      <c r="H556" s="249" t="s">
        <v>529</v>
      </c>
      <c r="I556" s="249" t="s">
        <v>100</v>
      </c>
      <c r="J556" s="256">
        <v>0</v>
      </c>
      <c r="K556" s="249"/>
      <c r="L556" s="249"/>
      <c r="M556" s="249"/>
      <c r="N556" s="256">
        <v>63386672.350000009</v>
      </c>
    </row>
    <row r="557" spans="2:14" ht="15" x14ac:dyDescent="0.4">
      <c r="B557" s="249">
        <f>VLOOKUP(C557,Companies[],3,FALSE)</f>
        <v>30019775</v>
      </c>
      <c r="C557" s="249" t="s">
        <v>195</v>
      </c>
      <c r="D557" s="249" t="s">
        <v>412</v>
      </c>
      <c r="E557" s="249" t="s">
        <v>986</v>
      </c>
      <c r="F557" s="249" t="s">
        <v>73</v>
      </c>
      <c r="G557" s="262" t="s">
        <v>95</v>
      </c>
      <c r="H557" s="249" t="s">
        <v>530</v>
      </c>
      <c r="I557" s="249" t="s">
        <v>100</v>
      </c>
      <c r="J557" s="256">
        <v>0</v>
      </c>
      <c r="K557" s="249"/>
      <c r="L557" s="249"/>
      <c r="M557" s="249"/>
      <c r="N557" s="256">
        <v>351346.87</v>
      </c>
    </row>
    <row r="558" spans="2:14" ht="15" x14ac:dyDescent="0.4">
      <c r="B558" s="249">
        <f>VLOOKUP(C558,Companies[],3,FALSE)</f>
        <v>30019775</v>
      </c>
      <c r="C558" s="249" t="s">
        <v>195</v>
      </c>
      <c r="D558" s="249" t="s">
        <v>412</v>
      </c>
      <c r="E558" s="249" t="s">
        <v>986</v>
      </c>
      <c r="F558" s="249" t="s">
        <v>73</v>
      </c>
      <c r="G558" s="262" t="s">
        <v>95</v>
      </c>
      <c r="H558" s="249" t="s">
        <v>658</v>
      </c>
      <c r="I558" s="249" t="s">
        <v>100</v>
      </c>
      <c r="J558" s="256">
        <v>0</v>
      </c>
      <c r="K558" s="249"/>
      <c r="L558" s="249"/>
      <c r="M558" s="249"/>
      <c r="N558" s="256">
        <v>0</v>
      </c>
    </row>
    <row r="559" spans="2:14" ht="15" x14ac:dyDescent="0.4">
      <c r="B559" s="249">
        <f>VLOOKUP(C559,Companies[],3,FALSE)</f>
        <v>30019775</v>
      </c>
      <c r="C559" s="249" t="s">
        <v>195</v>
      </c>
      <c r="D559" s="249" t="s">
        <v>412</v>
      </c>
      <c r="E559" s="249" t="s">
        <v>986</v>
      </c>
      <c r="F559" s="249" t="s">
        <v>73</v>
      </c>
      <c r="G559" s="262" t="s">
        <v>95</v>
      </c>
      <c r="H559" s="249" t="s">
        <v>531</v>
      </c>
      <c r="I559" s="249" t="s">
        <v>100</v>
      </c>
      <c r="J559" s="256">
        <v>0</v>
      </c>
      <c r="K559" s="249"/>
      <c r="L559" s="249"/>
      <c r="M559" s="249"/>
      <c r="N559" s="256">
        <v>51972232.940000005</v>
      </c>
    </row>
    <row r="560" spans="2:14" ht="15" x14ac:dyDescent="0.4">
      <c r="B560" s="249">
        <f>VLOOKUP(C560,Companies[],3,FALSE)</f>
        <v>30019775</v>
      </c>
      <c r="C560" s="249" t="s">
        <v>195</v>
      </c>
      <c r="D560" s="249" t="s">
        <v>412</v>
      </c>
      <c r="E560" s="249" t="s">
        <v>986</v>
      </c>
      <c r="F560" s="249" t="s">
        <v>73</v>
      </c>
      <c r="G560" s="262" t="s">
        <v>95</v>
      </c>
      <c r="H560" s="249" t="s">
        <v>532</v>
      </c>
      <c r="I560" s="249" t="s">
        <v>100</v>
      </c>
      <c r="J560" s="256">
        <v>0</v>
      </c>
      <c r="K560" s="249"/>
      <c r="L560" s="249"/>
      <c r="M560" s="249"/>
      <c r="N560" s="256">
        <v>10651227.18</v>
      </c>
    </row>
    <row r="561" spans="2:14" ht="15" x14ac:dyDescent="0.4">
      <c r="B561" s="249">
        <f>VLOOKUP(C561,Companies[],3,FALSE)</f>
        <v>30019775</v>
      </c>
      <c r="C561" s="249" t="s">
        <v>195</v>
      </c>
      <c r="D561" s="249" t="s">
        <v>412</v>
      </c>
      <c r="E561" s="249" t="s">
        <v>986</v>
      </c>
      <c r="F561" s="249" t="s">
        <v>73</v>
      </c>
      <c r="G561" s="262" t="s">
        <v>95</v>
      </c>
      <c r="H561" s="249" t="s">
        <v>533</v>
      </c>
      <c r="I561" s="249" t="s">
        <v>100</v>
      </c>
      <c r="J561" s="256">
        <v>0</v>
      </c>
      <c r="K561" s="249"/>
      <c r="L561" s="249"/>
      <c r="M561" s="249"/>
      <c r="N561" s="256">
        <v>9834220.7200000007</v>
      </c>
    </row>
    <row r="562" spans="2:14" ht="15" x14ac:dyDescent="0.4">
      <c r="B562" s="249">
        <f>VLOOKUP(C562,Companies[],3,FALSE)</f>
        <v>30019775</v>
      </c>
      <c r="C562" s="249" t="s">
        <v>195</v>
      </c>
      <c r="D562" s="249" t="s">
        <v>412</v>
      </c>
      <c r="E562" s="249" t="s">
        <v>986</v>
      </c>
      <c r="F562" s="249" t="s">
        <v>73</v>
      </c>
      <c r="G562" s="262" t="s">
        <v>95</v>
      </c>
      <c r="H562" s="249" t="s">
        <v>534</v>
      </c>
      <c r="I562" s="249" t="s">
        <v>100</v>
      </c>
      <c r="J562" s="256">
        <v>0</v>
      </c>
      <c r="K562" s="249"/>
      <c r="L562" s="249"/>
      <c r="M562" s="249"/>
      <c r="N562" s="256">
        <v>121405186.55</v>
      </c>
    </row>
    <row r="563" spans="2:14" ht="15" x14ac:dyDescent="0.4">
      <c r="B563" s="249">
        <f>VLOOKUP(C563,Companies[],3,FALSE)</f>
        <v>30019775</v>
      </c>
      <c r="C563" s="249" t="s">
        <v>195</v>
      </c>
      <c r="D563" s="249" t="s">
        <v>412</v>
      </c>
      <c r="E563" s="249" t="s">
        <v>986</v>
      </c>
      <c r="F563" s="249" t="s">
        <v>73</v>
      </c>
      <c r="G563" s="262" t="s">
        <v>95</v>
      </c>
      <c r="H563" s="249" t="s">
        <v>535</v>
      </c>
      <c r="I563" s="249" t="s">
        <v>100</v>
      </c>
      <c r="J563" s="256">
        <v>0</v>
      </c>
      <c r="K563" s="249"/>
      <c r="L563" s="249"/>
      <c r="M563" s="249"/>
      <c r="N563" s="256">
        <v>9969843.4800000004</v>
      </c>
    </row>
    <row r="564" spans="2:14" ht="15" x14ac:dyDescent="0.4">
      <c r="B564" s="249">
        <f>VLOOKUP(C564,Companies[],3,FALSE)</f>
        <v>30019775</v>
      </c>
      <c r="C564" s="249" t="s">
        <v>195</v>
      </c>
      <c r="D564" s="249" t="s">
        <v>412</v>
      </c>
      <c r="E564" s="249" t="s">
        <v>986</v>
      </c>
      <c r="F564" s="249" t="s">
        <v>73</v>
      </c>
      <c r="G564" s="262" t="s">
        <v>95</v>
      </c>
      <c r="H564" s="249" t="s">
        <v>536</v>
      </c>
      <c r="I564" s="249" t="s">
        <v>100</v>
      </c>
      <c r="J564" s="256">
        <v>0</v>
      </c>
      <c r="K564" s="249"/>
      <c r="L564" s="249"/>
      <c r="M564" s="249"/>
      <c r="N564" s="256">
        <v>17169958.84</v>
      </c>
    </row>
    <row r="565" spans="2:14" ht="15" x14ac:dyDescent="0.4">
      <c r="B565" s="249">
        <f>VLOOKUP(C565,Companies[],3,FALSE)</f>
        <v>30019775</v>
      </c>
      <c r="C565" s="249" t="s">
        <v>195</v>
      </c>
      <c r="D565" s="249" t="s">
        <v>412</v>
      </c>
      <c r="E565" s="249" t="s">
        <v>986</v>
      </c>
      <c r="F565" s="249" t="s">
        <v>73</v>
      </c>
      <c r="G565" s="262" t="s">
        <v>95</v>
      </c>
      <c r="H565" s="249" t="s">
        <v>537</v>
      </c>
      <c r="I565" s="249" t="s">
        <v>100</v>
      </c>
      <c r="J565" s="256">
        <v>0</v>
      </c>
      <c r="K565" s="249"/>
      <c r="L565" s="249"/>
      <c r="M565" s="249"/>
      <c r="N565" s="256">
        <v>1265370.69</v>
      </c>
    </row>
    <row r="566" spans="2:14" ht="15" x14ac:dyDescent="0.4">
      <c r="B566" s="249">
        <f>VLOOKUP(C566,Companies[],3,FALSE)</f>
        <v>30019775</v>
      </c>
      <c r="C566" s="249" t="s">
        <v>195</v>
      </c>
      <c r="D566" s="249" t="s">
        <v>412</v>
      </c>
      <c r="E566" s="249" t="s">
        <v>986</v>
      </c>
      <c r="F566" s="249" t="s">
        <v>73</v>
      </c>
      <c r="G566" s="262" t="s">
        <v>95</v>
      </c>
      <c r="H566" s="249" t="s">
        <v>659</v>
      </c>
      <c r="I566" s="249" t="s">
        <v>100</v>
      </c>
      <c r="J566" s="256">
        <v>0</v>
      </c>
      <c r="K566" s="249"/>
      <c r="L566" s="249"/>
      <c r="M566" s="249"/>
      <c r="N566" s="256">
        <v>0</v>
      </c>
    </row>
    <row r="567" spans="2:14" ht="15" x14ac:dyDescent="0.4">
      <c r="B567" s="249">
        <f>VLOOKUP(C567,Companies[],3,FALSE)</f>
        <v>30019775</v>
      </c>
      <c r="C567" s="249" t="s">
        <v>195</v>
      </c>
      <c r="D567" s="249" t="s">
        <v>412</v>
      </c>
      <c r="E567" s="249" t="s">
        <v>986</v>
      </c>
      <c r="F567" s="249" t="s">
        <v>73</v>
      </c>
      <c r="G567" s="262" t="s">
        <v>95</v>
      </c>
      <c r="H567" s="249" t="s">
        <v>538</v>
      </c>
      <c r="I567" s="249" t="s">
        <v>100</v>
      </c>
      <c r="J567" s="256">
        <v>0</v>
      </c>
      <c r="K567" s="249"/>
      <c r="L567" s="249"/>
      <c r="M567" s="249"/>
      <c r="N567" s="256">
        <v>235090303.39999998</v>
      </c>
    </row>
    <row r="568" spans="2:14" ht="15" x14ac:dyDescent="0.4">
      <c r="B568" s="249">
        <f>VLOOKUP(C568,Companies[],3,FALSE)</f>
        <v>30019775</v>
      </c>
      <c r="C568" s="249" t="s">
        <v>195</v>
      </c>
      <c r="D568" s="249" t="s">
        <v>412</v>
      </c>
      <c r="E568" s="249" t="s">
        <v>986</v>
      </c>
      <c r="F568" s="249" t="s">
        <v>73</v>
      </c>
      <c r="G568" s="262" t="s">
        <v>95</v>
      </c>
      <c r="H568" s="249" t="s">
        <v>539</v>
      </c>
      <c r="I568" s="249" t="s">
        <v>100</v>
      </c>
      <c r="J568" s="256">
        <v>0</v>
      </c>
      <c r="K568" s="249"/>
      <c r="L568" s="249"/>
      <c r="M568" s="249"/>
      <c r="N568" s="256">
        <v>26021541.48</v>
      </c>
    </row>
    <row r="569" spans="2:14" ht="15" x14ac:dyDescent="0.4">
      <c r="B569" s="249">
        <f>VLOOKUP(C569,Companies[],3,FALSE)</f>
        <v>30019775</v>
      </c>
      <c r="C569" s="249" t="s">
        <v>195</v>
      </c>
      <c r="D569" s="249" t="s">
        <v>412</v>
      </c>
      <c r="E569" s="249" t="s">
        <v>986</v>
      </c>
      <c r="F569" s="249" t="s">
        <v>73</v>
      </c>
      <c r="G569" s="262" t="s">
        <v>95</v>
      </c>
      <c r="H569" s="249" t="s">
        <v>540</v>
      </c>
      <c r="I569" s="249" t="s">
        <v>100</v>
      </c>
      <c r="J569" s="256">
        <v>0</v>
      </c>
      <c r="K569" s="249"/>
      <c r="L569" s="249"/>
      <c r="M569" s="249"/>
      <c r="N569" s="256">
        <v>257560946.39999998</v>
      </c>
    </row>
    <row r="570" spans="2:14" ht="15" x14ac:dyDescent="0.4">
      <c r="B570" s="249">
        <f>VLOOKUP(C570,Companies[],3,FALSE)</f>
        <v>30019775</v>
      </c>
      <c r="C570" s="249" t="s">
        <v>195</v>
      </c>
      <c r="D570" s="249" t="s">
        <v>412</v>
      </c>
      <c r="E570" s="249" t="s">
        <v>986</v>
      </c>
      <c r="F570" s="249" t="s">
        <v>73</v>
      </c>
      <c r="G570" s="262" t="s">
        <v>95</v>
      </c>
      <c r="H570" s="249" t="s">
        <v>541</v>
      </c>
      <c r="I570" s="249" t="s">
        <v>100</v>
      </c>
      <c r="J570" s="256">
        <v>0</v>
      </c>
      <c r="K570" s="249"/>
      <c r="L570" s="249"/>
      <c r="M570" s="249"/>
      <c r="N570" s="256">
        <v>1364370195.7999997</v>
      </c>
    </row>
    <row r="571" spans="2:14" ht="15" x14ac:dyDescent="0.4">
      <c r="B571" s="249">
        <f>VLOOKUP(C571,Companies[],3,FALSE)</f>
        <v>30019775</v>
      </c>
      <c r="C571" s="249" t="s">
        <v>195</v>
      </c>
      <c r="D571" s="249" t="s">
        <v>412</v>
      </c>
      <c r="E571" s="249" t="s">
        <v>986</v>
      </c>
      <c r="F571" s="249" t="s">
        <v>73</v>
      </c>
      <c r="G571" s="262" t="s">
        <v>95</v>
      </c>
      <c r="H571" s="249" t="s">
        <v>542</v>
      </c>
      <c r="I571" s="249" t="s">
        <v>100</v>
      </c>
      <c r="J571" s="256">
        <v>0</v>
      </c>
      <c r="K571" s="249"/>
      <c r="L571" s="249"/>
      <c r="M571" s="249"/>
      <c r="N571" s="256">
        <v>295427413.08999997</v>
      </c>
    </row>
    <row r="572" spans="2:14" ht="15" x14ac:dyDescent="0.4">
      <c r="B572" s="249">
        <f>VLOOKUP(C572,Companies[],3,FALSE)</f>
        <v>30019775</v>
      </c>
      <c r="C572" s="249" t="s">
        <v>195</v>
      </c>
      <c r="D572" s="249" t="s">
        <v>412</v>
      </c>
      <c r="E572" s="249" t="s">
        <v>986</v>
      </c>
      <c r="F572" s="249" t="s">
        <v>73</v>
      </c>
      <c r="G572" s="262" t="s">
        <v>95</v>
      </c>
      <c r="H572" s="249" t="s">
        <v>543</v>
      </c>
      <c r="I572" s="249" t="s">
        <v>100</v>
      </c>
      <c r="J572" s="256">
        <v>0</v>
      </c>
      <c r="K572" s="249"/>
      <c r="L572" s="249"/>
      <c r="M572" s="249"/>
      <c r="N572" s="256">
        <v>551908596.10000002</v>
      </c>
    </row>
    <row r="573" spans="2:14" ht="15" x14ac:dyDescent="0.4">
      <c r="B573" s="249">
        <f>VLOOKUP(C573,Companies[],3,FALSE)</f>
        <v>30019775</v>
      </c>
      <c r="C573" s="249" t="s">
        <v>195</v>
      </c>
      <c r="D573" s="249" t="s">
        <v>412</v>
      </c>
      <c r="E573" s="249" t="s">
        <v>986</v>
      </c>
      <c r="F573" s="249" t="s">
        <v>73</v>
      </c>
      <c r="G573" s="262" t="s">
        <v>95</v>
      </c>
      <c r="H573" s="249" t="s">
        <v>544</v>
      </c>
      <c r="I573" s="249" t="s">
        <v>100</v>
      </c>
      <c r="J573" s="256">
        <v>0</v>
      </c>
      <c r="K573" s="249"/>
      <c r="L573" s="249"/>
      <c r="M573" s="249"/>
      <c r="N573" s="256">
        <v>116817253.15000004</v>
      </c>
    </row>
    <row r="574" spans="2:14" ht="15" x14ac:dyDescent="0.4">
      <c r="B574" s="249">
        <f>VLOOKUP(C574,Companies[],3,FALSE)</f>
        <v>30019775</v>
      </c>
      <c r="C574" s="249" t="s">
        <v>195</v>
      </c>
      <c r="D574" s="249" t="s">
        <v>412</v>
      </c>
      <c r="E574" s="249" t="s">
        <v>986</v>
      </c>
      <c r="F574" s="249" t="s">
        <v>73</v>
      </c>
      <c r="G574" s="262" t="s">
        <v>95</v>
      </c>
      <c r="H574" s="249" t="s">
        <v>545</v>
      </c>
      <c r="I574" s="249" t="s">
        <v>100</v>
      </c>
      <c r="J574" s="256">
        <v>0</v>
      </c>
      <c r="K574" s="249"/>
      <c r="L574" s="249"/>
      <c r="M574" s="249"/>
      <c r="N574" s="256">
        <v>1049912.6599999999</v>
      </c>
    </row>
    <row r="575" spans="2:14" ht="15" x14ac:dyDescent="0.4">
      <c r="B575" s="249">
        <f>VLOOKUP(C575,Companies[],3,FALSE)</f>
        <v>30019775</v>
      </c>
      <c r="C575" s="249" t="s">
        <v>195</v>
      </c>
      <c r="D575" s="249" t="s">
        <v>412</v>
      </c>
      <c r="E575" s="249" t="s">
        <v>986</v>
      </c>
      <c r="F575" s="249" t="s">
        <v>73</v>
      </c>
      <c r="G575" s="262" t="s">
        <v>95</v>
      </c>
      <c r="H575" s="249" t="s">
        <v>546</v>
      </c>
      <c r="I575" s="249" t="s">
        <v>100</v>
      </c>
      <c r="J575" s="256">
        <v>0</v>
      </c>
      <c r="K575" s="249"/>
      <c r="L575" s="249"/>
      <c r="M575" s="249"/>
      <c r="N575" s="256">
        <v>19728528.460000001</v>
      </c>
    </row>
    <row r="576" spans="2:14" ht="15" x14ac:dyDescent="0.4">
      <c r="B576" s="249">
        <f>VLOOKUP(C576,Companies[],3,FALSE)</f>
        <v>30019775</v>
      </c>
      <c r="C576" s="249" t="s">
        <v>195</v>
      </c>
      <c r="D576" s="249" t="s">
        <v>412</v>
      </c>
      <c r="E576" s="249" t="s">
        <v>986</v>
      </c>
      <c r="F576" s="249" t="s">
        <v>73</v>
      </c>
      <c r="G576" s="262" t="s">
        <v>95</v>
      </c>
      <c r="H576" s="249" t="s">
        <v>547</v>
      </c>
      <c r="I576" s="249" t="s">
        <v>100</v>
      </c>
      <c r="J576" s="256">
        <v>0</v>
      </c>
      <c r="K576" s="249"/>
      <c r="L576" s="249"/>
      <c r="M576" s="249"/>
      <c r="N576" s="256">
        <v>122278903.07999998</v>
      </c>
    </row>
    <row r="577" spans="2:14" ht="15" x14ac:dyDescent="0.4">
      <c r="B577" s="249">
        <f>VLOOKUP(C577,Companies[],3,FALSE)</f>
        <v>30019775</v>
      </c>
      <c r="C577" s="249" t="s">
        <v>195</v>
      </c>
      <c r="D577" s="249" t="s">
        <v>412</v>
      </c>
      <c r="E577" s="249" t="s">
        <v>986</v>
      </c>
      <c r="F577" s="249" t="s">
        <v>73</v>
      </c>
      <c r="G577" s="262" t="s">
        <v>95</v>
      </c>
      <c r="H577" s="249" t="s">
        <v>548</v>
      </c>
      <c r="I577" s="249" t="s">
        <v>100</v>
      </c>
      <c r="J577" s="256">
        <v>0</v>
      </c>
      <c r="K577" s="249"/>
      <c r="L577" s="249"/>
      <c r="M577" s="249"/>
      <c r="N577" s="256">
        <v>2510366130.73</v>
      </c>
    </row>
    <row r="578" spans="2:14" ht="15" x14ac:dyDescent="0.4">
      <c r="B578" s="249">
        <f>VLOOKUP(C578,Companies[],3,FALSE)</f>
        <v>30019775</v>
      </c>
      <c r="C578" s="249" t="s">
        <v>195</v>
      </c>
      <c r="D578" s="249" t="s">
        <v>412</v>
      </c>
      <c r="E578" s="249" t="s">
        <v>986</v>
      </c>
      <c r="F578" s="249" t="s">
        <v>73</v>
      </c>
      <c r="G578" s="262" t="s">
        <v>95</v>
      </c>
      <c r="H578" s="249" t="s">
        <v>549</v>
      </c>
      <c r="I578" s="249" t="s">
        <v>100</v>
      </c>
      <c r="J578" s="256">
        <v>0</v>
      </c>
      <c r="K578" s="249"/>
      <c r="L578" s="249"/>
      <c r="M578" s="249"/>
      <c r="N578" s="256">
        <v>2678338.23</v>
      </c>
    </row>
    <row r="579" spans="2:14" ht="15" x14ac:dyDescent="0.4">
      <c r="B579" s="249">
        <f>VLOOKUP(C579,Companies[],3,FALSE)</f>
        <v>30019775</v>
      </c>
      <c r="C579" s="249" t="s">
        <v>195</v>
      </c>
      <c r="D579" s="249" t="s">
        <v>412</v>
      </c>
      <c r="E579" s="249" t="s">
        <v>986</v>
      </c>
      <c r="F579" s="249" t="s">
        <v>73</v>
      </c>
      <c r="G579" s="262" t="s">
        <v>95</v>
      </c>
      <c r="H579" s="249" t="s">
        <v>550</v>
      </c>
      <c r="I579" s="249" t="s">
        <v>100</v>
      </c>
      <c r="J579" s="256">
        <v>0</v>
      </c>
      <c r="K579" s="249"/>
      <c r="L579" s="249"/>
      <c r="M579" s="249"/>
      <c r="N579" s="256">
        <v>29344966.250000004</v>
      </c>
    </row>
    <row r="580" spans="2:14" ht="15" x14ac:dyDescent="0.4">
      <c r="B580" s="249">
        <f>VLOOKUP(C580,Companies[],3,FALSE)</f>
        <v>30019775</v>
      </c>
      <c r="C580" s="249" t="s">
        <v>195</v>
      </c>
      <c r="D580" s="249" t="s">
        <v>412</v>
      </c>
      <c r="E580" s="249" t="s">
        <v>986</v>
      </c>
      <c r="F580" s="249" t="s">
        <v>73</v>
      </c>
      <c r="G580" s="262" t="s">
        <v>95</v>
      </c>
      <c r="H580" s="249" t="s">
        <v>551</v>
      </c>
      <c r="I580" s="249" t="s">
        <v>100</v>
      </c>
      <c r="J580" s="256">
        <v>0</v>
      </c>
      <c r="K580" s="249"/>
      <c r="L580" s="249"/>
      <c r="M580" s="249"/>
      <c r="N580" s="256">
        <v>1347613306.8399999</v>
      </c>
    </row>
    <row r="581" spans="2:14" ht="15" x14ac:dyDescent="0.4">
      <c r="B581" s="249">
        <f>VLOOKUP(C581,Companies[],3,FALSE)</f>
        <v>30019775</v>
      </c>
      <c r="C581" s="249" t="s">
        <v>195</v>
      </c>
      <c r="D581" s="249" t="s">
        <v>412</v>
      </c>
      <c r="E581" s="249" t="s">
        <v>986</v>
      </c>
      <c r="F581" s="249" t="s">
        <v>73</v>
      </c>
      <c r="G581" s="262" t="s">
        <v>95</v>
      </c>
      <c r="H581" s="249" t="s">
        <v>552</v>
      </c>
      <c r="I581" s="249" t="s">
        <v>100</v>
      </c>
      <c r="J581" s="256">
        <v>0</v>
      </c>
      <c r="K581" s="249"/>
      <c r="L581" s="249"/>
      <c r="M581" s="249"/>
      <c r="N581" s="256">
        <v>252001.76</v>
      </c>
    </row>
    <row r="582" spans="2:14" ht="15" x14ac:dyDescent="0.4">
      <c r="B582" s="249">
        <f>VLOOKUP(C582,Companies[],3,FALSE)</f>
        <v>30019775</v>
      </c>
      <c r="C582" s="249" t="s">
        <v>195</v>
      </c>
      <c r="D582" s="249" t="s">
        <v>412</v>
      </c>
      <c r="E582" s="249" t="s">
        <v>986</v>
      </c>
      <c r="F582" s="249" t="s">
        <v>73</v>
      </c>
      <c r="G582" s="262" t="s">
        <v>95</v>
      </c>
      <c r="H582" s="249" t="s">
        <v>553</v>
      </c>
      <c r="I582" s="249" t="s">
        <v>100</v>
      </c>
      <c r="J582" s="256">
        <v>0</v>
      </c>
      <c r="K582" s="249"/>
      <c r="L582" s="249"/>
      <c r="M582" s="249"/>
      <c r="N582" s="256">
        <v>103085594.65000002</v>
      </c>
    </row>
    <row r="583" spans="2:14" ht="15" x14ac:dyDescent="0.4">
      <c r="B583" s="249">
        <f>VLOOKUP(C583,Companies[],3,FALSE)</f>
        <v>30019775</v>
      </c>
      <c r="C583" s="249" t="s">
        <v>195</v>
      </c>
      <c r="D583" s="249" t="s">
        <v>412</v>
      </c>
      <c r="E583" s="249" t="s">
        <v>986</v>
      </c>
      <c r="F583" s="249" t="s">
        <v>73</v>
      </c>
      <c r="G583" s="262" t="s">
        <v>95</v>
      </c>
      <c r="H583" s="249" t="s">
        <v>554</v>
      </c>
      <c r="I583" s="249" t="s">
        <v>100</v>
      </c>
      <c r="J583" s="256">
        <v>0</v>
      </c>
      <c r="K583" s="249"/>
      <c r="L583" s="249"/>
      <c r="M583" s="249"/>
      <c r="N583" s="256">
        <v>275244982.93000007</v>
      </c>
    </row>
    <row r="584" spans="2:14" ht="15" x14ac:dyDescent="0.4">
      <c r="B584" s="249">
        <f>VLOOKUP(C584,Companies[],3,FALSE)</f>
        <v>30019775</v>
      </c>
      <c r="C584" s="249" t="s">
        <v>195</v>
      </c>
      <c r="D584" s="249" t="s">
        <v>412</v>
      </c>
      <c r="E584" s="249" t="s">
        <v>986</v>
      </c>
      <c r="F584" s="249" t="s">
        <v>73</v>
      </c>
      <c r="G584" s="262" t="s">
        <v>95</v>
      </c>
      <c r="H584" s="249" t="s">
        <v>555</v>
      </c>
      <c r="I584" s="249" t="s">
        <v>100</v>
      </c>
      <c r="J584" s="256">
        <v>0</v>
      </c>
      <c r="K584" s="249"/>
      <c r="L584" s="249"/>
      <c r="M584" s="249"/>
      <c r="N584" s="256">
        <v>424132957.19000006</v>
      </c>
    </row>
    <row r="585" spans="2:14" ht="15" x14ac:dyDescent="0.4">
      <c r="B585" s="249">
        <f>VLOOKUP(C585,Companies[],3,FALSE)</f>
        <v>30019775</v>
      </c>
      <c r="C585" s="249" t="s">
        <v>195</v>
      </c>
      <c r="D585" s="249" t="s">
        <v>412</v>
      </c>
      <c r="E585" s="249" t="s">
        <v>986</v>
      </c>
      <c r="F585" s="249" t="s">
        <v>73</v>
      </c>
      <c r="G585" s="262" t="s">
        <v>95</v>
      </c>
      <c r="H585" s="249" t="s">
        <v>556</v>
      </c>
      <c r="I585" s="249" t="s">
        <v>100</v>
      </c>
      <c r="J585" s="256">
        <v>0</v>
      </c>
      <c r="K585" s="249"/>
      <c r="L585" s="249"/>
      <c r="M585" s="249"/>
      <c r="N585" s="256">
        <v>228632436.57999998</v>
      </c>
    </row>
    <row r="586" spans="2:14" ht="15" x14ac:dyDescent="0.4">
      <c r="B586" s="249">
        <f>VLOOKUP(C586,Companies[],3,FALSE)</f>
        <v>30019775</v>
      </c>
      <c r="C586" s="249" t="s">
        <v>195</v>
      </c>
      <c r="D586" s="249" t="s">
        <v>412</v>
      </c>
      <c r="E586" s="249" t="s">
        <v>986</v>
      </c>
      <c r="F586" s="249" t="s">
        <v>73</v>
      </c>
      <c r="G586" s="262" t="s">
        <v>95</v>
      </c>
      <c r="H586" s="249" t="s">
        <v>557</v>
      </c>
      <c r="I586" s="249" t="s">
        <v>100</v>
      </c>
      <c r="J586" s="256">
        <v>0</v>
      </c>
      <c r="K586" s="249"/>
      <c r="L586" s="249"/>
      <c r="M586" s="249"/>
      <c r="N586" s="256">
        <v>11850152.430000002</v>
      </c>
    </row>
    <row r="587" spans="2:14" ht="15" x14ac:dyDescent="0.4">
      <c r="B587" s="249">
        <f>VLOOKUP(C587,Companies[],3,FALSE)</f>
        <v>30019775</v>
      </c>
      <c r="C587" s="249" t="s">
        <v>195</v>
      </c>
      <c r="D587" s="249" t="s">
        <v>412</v>
      </c>
      <c r="E587" s="249" t="s">
        <v>986</v>
      </c>
      <c r="F587" s="249" t="s">
        <v>73</v>
      </c>
      <c r="G587" s="262" t="s">
        <v>95</v>
      </c>
      <c r="H587" s="249" t="s">
        <v>558</v>
      </c>
      <c r="I587" s="249" t="s">
        <v>100</v>
      </c>
      <c r="J587" s="256">
        <v>0</v>
      </c>
      <c r="K587" s="249"/>
      <c r="L587" s="249"/>
      <c r="M587" s="249"/>
      <c r="N587" s="256">
        <v>622623521.18000019</v>
      </c>
    </row>
    <row r="588" spans="2:14" ht="15" x14ac:dyDescent="0.4">
      <c r="B588" s="249">
        <f>VLOOKUP(C588,Companies[],3,FALSE)</f>
        <v>30019775</v>
      </c>
      <c r="C588" s="249" t="s">
        <v>195</v>
      </c>
      <c r="D588" s="249" t="s">
        <v>412</v>
      </c>
      <c r="E588" s="249" t="s">
        <v>986</v>
      </c>
      <c r="F588" s="249" t="s">
        <v>73</v>
      </c>
      <c r="G588" s="262" t="s">
        <v>95</v>
      </c>
      <c r="H588" s="249" t="s">
        <v>559</v>
      </c>
      <c r="I588" s="249" t="s">
        <v>100</v>
      </c>
      <c r="J588" s="256">
        <v>0</v>
      </c>
      <c r="K588" s="249"/>
      <c r="L588" s="249"/>
      <c r="M588" s="249"/>
      <c r="N588" s="256">
        <v>418155453.16000003</v>
      </c>
    </row>
    <row r="589" spans="2:14" ht="15" x14ac:dyDescent="0.4">
      <c r="B589" s="249">
        <f>VLOOKUP(C589,Companies[],3,FALSE)</f>
        <v>30019775</v>
      </c>
      <c r="C589" s="249" t="s">
        <v>195</v>
      </c>
      <c r="D589" s="249" t="s">
        <v>412</v>
      </c>
      <c r="E589" s="249" t="s">
        <v>986</v>
      </c>
      <c r="F589" s="249" t="s">
        <v>73</v>
      </c>
      <c r="G589" s="262" t="s">
        <v>95</v>
      </c>
      <c r="H589" s="249" t="s">
        <v>560</v>
      </c>
      <c r="I589" s="249" t="s">
        <v>100</v>
      </c>
      <c r="J589" s="256">
        <v>0</v>
      </c>
      <c r="K589" s="249"/>
      <c r="L589" s="249"/>
      <c r="M589" s="249"/>
      <c r="N589" s="256">
        <v>328252322.66999996</v>
      </c>
    </row>
    <row r="590" spans="2:14" ht="15" x14ac:dyDescent="0.4">
      <c r="B590" s="249">
        <f>VLOOKUP(C590,Companies[],3,FALSE)</f>
        <v>30019775</v>
      </c>
      <c r="C590" s="249" t="s">
        <v>195</v>
      </c>
      <c r="D590" s="249" t="s">
        <v>412</v>
      </c>
      <c r="E590" s="249" t="s">
        <v>986</v>
      </c>
      <c r="F590" s="249" t="s">
        <v>73</v>
      </c>
      <c r="G590" s="262" t="s">
        <v>95</v>
      </c>
      <c r="H590" s="249" t="s">
        <v>561</v>
      </c>
      <c r="I590" s="249" t="s">
        <v>100</v>
      </c>
      <c r="J590" s="256">
        <v>0</v>
      </c>
      <c r="K590" s="249"/>
      <c r="L590" s="249"/>
      <c r="M590" s="249"/>
      <c r="N590" s="256">
        <v>28981147.059999999</v>
      </c>
    </row>
    <row r="591" spans="2:14" ht="15" x14ac:dyDescent="0.4">
      <c r="B591" s="249">
        <f>VLOOKUP(C591,Companies[],3,FALSE)</f>
        <v>30019775</v>
      </c>
      <c r="C591" s="249" t="s">
        <v>195</v>
      </c>
      <c r="D591" s="249" t="s">
        <v>412</v>
      </c>
      <c r="E591" s="249" t="s">
        <v>986</v>
      </c>
      <c r="F591" s="249" t="s">
        <v>73</v>
      </c>
      <c r="G591" s="262" t="s">
        <v>95</v>
      </c>
      <c r="H591" s="249" t="s">
        <v>562</v>
      </c>
      <c r="I591" s="249" t="s">
        <v>100</v>
      </c>
      <c r="J591" s="256">
        <v>0</v>
      </c>
      <c r="K591" s="249"/>
      <c r="L591" s="249"/>
      <c r="M591" s="249"/>
      <c r="N591" s="256">
        <v>4590705</v>
      </c>
    </row>
    <row r="592" spans="2:14" ht="15" x14ac:dyDescent="0.4">
      <c r="B592" s="249">
        <f>VLOOKUP(C592,Companies[],3,FALSE)</f>
        <v>30019775</v>
      </c>
      <c r="C592" s="249" t="s">
        <v>195</v>
      </c>
      <c r="D592" s="249" t="s">
        <v>412</v>
      </c>
      <c r="E592" s="249" t="s">
        <v>986</v>
      </c>
      <c r="F592" s="249" t="s">
        <v>73</v>
      </c>
      <c r="G592" s="262" t="s">
        <v>95</v>
      </c>
      <c r="H592" s="249" t="s">
        <v>563</v>
      </c>
      <c r="I592" s="249" t="s">
        <v>100</v>
      </c>
      <c r="J592" s="256">
        <v>0</v>
      </c>
      <c r="K592" s="249"/>
      <c r="L592" s="249"/>
      <c r="M592" s="249"/>
      <c r="N592" s="256">
        <v>1026772869.6899999</v>
      </c>
    </row>
    <row r="593" spans="2:14" ht="15" x14ac:dyDescent="0.4">
      <c r="B593" s="249">
        <f>VLOOKUP(C593,Companies[],3,FALSE)</f>
        <v>30019775</v>
      </c>
      <c r="C593" s="249" t="s">
        <v>195</v>
      </c>
      <c r="D593" s="249" t="s">
        <v>412</v>
      </c>
      <c r="E593" s="249" t="s">
        <v>986</v>
      </c>
      <c r="F593" s="249" t="s">
        <v>73</v>
      </c>
      <c r="G593" s="262" t="s">
        <v>95</v>
      </c>
      <c r="H593" s="249" t="s">
        <v>564</v>
      </c>
      <c r="I593" s="249" t="s">
        <v>100</v>
      </c>
      <c r="J593" s="256">
        <v>0</v>
      </c>
      <c r="K593" s="249"/>
      <c r="L593" s="249"/>
      <c r="M593" s="249"/>
      <c r="N593" s="256">
        <v>113297794.21999998</v>
      </c>
    </row>
    <row r="594" spans="2:14" ht="15" x14ac:dyDescent="0.4">
      <c r="B594" s="249">
        <f>VLOOKUP(C594,Companies[],3,FALSE)</f>
        <v>30019775</v>
      </c>
      <c r="C594" s="249" t="s">
        <v>195</v>
      </c>
      <c r="D594" s="249" t="s">
        <v>412</v>
      </c>
      <c r="E594" s="249" t="s">
        <v>986</v>
      </c>
      <c r="F594" s="249" t="s">
        <v>73</v>
      </c>
      <c r="G594" s="262" t="s">
        <v>95</v>
      </c>
      <c r="H594" s="249" t="s">
        <v>565</v>
      </c>
      <c r="I594" s="249" t="s">
        <v>100</v>
      </c>
      <c r="J594" s="256">
        <v>0</v>
      </c>
      <c r="K594" s="249"/>
      <c r="L594" s="249"/>
      <c r="M594" s="249"/>
      <c r="N594" s="256">
        <v>626607785.66000009</v>
      </c>
    </row>
    <row r="595" spans="2:14" ht="15" x14ac:dyDescent="0.4">
      <c r="B595" s="249">
        <f>VLOOKUP(C595,Companies[],3,FALSE)</f>
        <v>30019775</v>
      </c>
      <c r="C595" s="249" t="s">
        <v>195</v>
      </c>
      <c r="D595" s="249" t="s">
        <v>412</v>
      </c>
      <c r="E595" s="249" t="s">
        <v>986</v>
      </c>
      <c r="F595" s="249" t="s">
        <v>73</v>
      </c>
      <c r="G595" s="262" t="s">
        <v>95</v>
      </c>
      <c r="H595" s="249" t="s">
        <v>566</v>
      </c>
      <c r="I595" s="249" t="s">
        <v>100</v>
      </c>
      <c r="J595" s="256">
        <v>0</v>
      </c>
      <c r="K595" s="249"/>
      <c r="L595" s="249"/>
      <c r="M595" s="249"/>
      <c r="N595" s="256">
        <v>246246462.62999994</v>
      </c>
    </row>
    <row r="596" spans="2:14" ht="15" x14ac:dyDescent="0.4">
      <c r="B596" s="249">
        <f>VLOOKUP(C596,Companies[],3,FALSE)</f>
        <v>30019775</v>
      </c>
      <c r="C596" s="249" t="s">
        <v>195</v>
      </c>
      <c r="D596" s="249" t="s">
        <v>412</v>
      </c>
      <c r="E596" s="249" t="s">
        <v>986</v>
      </c>
      <c r="F596" s="249" t="s">
        <v>73</v>
      </c>
      <c r="G596" s="262" t="s">
        <v>95</v>
      </c>
      <c r="H596" s="249" t="s">
        <v>567</v>
      </c>
      <c r="I596" s="249" t="s">
        <v>100</v>
      </c>
      <c r="J596" s="256">
        <v>0</v>
      </c>
      <c r="K596" s="249"/>
      <c r="L596" s="249"/>
      <c r="M596" s="249"/>
      <c r="N596" s="256">
        <v>41327889.159999996</v>
      </c>
    </row>
    <row r="597" spans="2:14" ht="15" x14ac:dyDescent="0.4">
      <c r="B597" s="249">
        <f>VLOOKUP(C597,Companies[],3,FALSE)</f>
        <v>30019775</v>
      </c>
      <c r="C597" s="249" t="s">
        <v>195</v>
      </c>
      <c r="D597" s="249" t="s">
        <v>412</v>
      </c>
      <c r="E597" s="249" t="s">
        <v>986</v>
      </c>
      <c r="F597" s="249" t="s">
        <v>73</v>
      </c>
      <c r="G597" s="262" t="s">
        <v>95</v>
      </c>
      <c r="H597" s="249" t="s">
        <v>568</v>
      </c>
      <c r="I597" s="249" t="s">
        <v>100</v>
      </c>
      <c r="J597" s="256">
        <v>0</v>
      </c>
      <c r="K597" s="249"/>
      <c r="L597" s="249"/>
      <c r="M597" s="249"/>
      <c r="N597" s="256">
        <v>89548736.789999992</v>
      </c>
    </row>
    <row r="598" spans="2:14" ht="15" x14ac:dyDescent="0.4">
      <c r="B598" s="249">
        <f>VLOOKUP(C598,Companies[],3,FALSE)</f>
        <v>30019775</v>
      </c>
      <c r="C598" s="249" t="s">
        <v>195</v>
      </c>
      <c r="D598" s="249" t="s">
        <v>412</v>
      </c>
      <c r="E598" s="249" t="s">
        <v>986</v>
      </c>
      <c r="F598" s="249" t="s">
        <v>73</v>
      </c>
      <c r="G598" s="262" t="s">
        <v>95</v>
      </c>
      <c r="H598" s="249" t="s">
        <v>569</v>
      </c>
      <c r="I598" s="249" t="s">
        <v>100</v>
      </c>
      <c r="J598" s="256">
        <v>0</v>
      </c>
      <c r="K598" s="249"/>
      <c r="L598" s="249"/>
      <c r="M598" s="249"/>
      <c r="N598" s="256">
        <v>962039777.98000014</v>
      </c>
    </row>
    <row r="599" spans="2:14" ht="15" x14ac:dyDescent="0.4">
      <c r="B599" s="249">
        <f>VLOOKUP(C599,Companies[],3,FALSE)</f>
        <v>30019775</v>
      </c>
      <c r="C599" s="249" t="s">
        <v>195</v>
      </c>
      <c r="D599" s="249" t="s">
        <v>412</v>
      </c>
      <c r="E599" s="249" t="s">
        <v>986</v>
      </c>
      <c r="F599" s="249" t="s">
        <v>73</v>
      </c>
      <c r="G599" s="262" t="s">
        <v>95</v>
      </c>
      <c r="H599" s="249" t="s">
        <v>570</v>
      </c>
      <c r="I599" s="249" t="s">
        <v>100</v>
      </c>
      <c r="J599" s="256">
        <v>0</v>
      </c>
      <c r="K599" s="249"/>
      <c r="L599" s="249"/>
      <c r="M599" s="249"/>
      <c r="N599" s="256">
        <v>1103455.6299999999</v>
      </c>
    </row>
    <row r="600" spans="2:14" ht="15" x14ac:dyDescent="0.4">
      <c r="B600" s="249">
        <f>VLOOKUP(C600,Companies[],3,FALSE)</f>
        <v>30019775</v>
      </c>
      <c r="C600" s="249" t="s">
        <v>195</v>
      </c>
      <c r="D600" s="249" t="s">
        <v>412</v>
      </c>
      <c r="E600" s="249" t="s">
        <v>986</v>
      </c>
      <c r="F600" s="249" t="s">
        <v>73</v>
      </c>
      <c r="G600" s="262" t="s">
        <v>95</v>
      </c>
      <c r="H600" s="249" t="s">
        <v>571</v>
      </c>
      <c r="I600" s="249" t="s">
        <v>100</v>
      </c>
      <c r="J600" s="256">
        <v>0</v>
      </c>
      <c r="K600" s="249"/>
      <c r="L600" s="249"/>
      <c r="M600" s="249"/>
      <c r="N600" s="256">
        <v>70282531.670000002</v>
      </c>
    </row>
    <row r="601" spans="2:14" ht="15" x14ac:dyDescent="0.4">
      <c r="B601" s="249">
        <f>VLOOKUP(C601,Companies[],3,FALSE)</f>
        <v>30019775</v>
      </c>
      <c r="C601" s="249" t="s">
        <v>195</v>
      </c>
      <c r="D601" s="249" t="s">
        <v>412</v>
      </c>
      <c r="E601" s="249" t="s">
        <v>986</v>
      </c>
      <c r="F601" s="249" t="s">
        <v>73</v>
      </c>
      <c r="G601" s="262" t="s">
        <v>95</v>
      </c>
      <c r="H601" s="249" t="s">
        <v>572</v>
      </c>
      <c r="I601" s="249" t="s">
        <v>100</v>
      </c>
      <c r="J601" s="256">
        <v>0</v>
      </c>
      <c r="K601" s="249"/>
      <c r="L601" s="249"/>
      <c r="M601" s="249"/>
      <c r="N601" s="256">
        <v>374978158.25999993</v>
      </c>
    </row>
    <row r="602" spans="2:14" ht="15" x14ac:dyDescent="0.4">
      <c r="B602" s="249">
        <f>VLOOKUP(C602,Companies[],3,FALSE)</f>
        <v>30019775</v>
      </c>
      <c r="C602" s="249" t="s">
        <v>195</v>
      </c>
      <c r="D602" s="249" t="s">
        <v>412</v>
      </c>
      <c r="E602" s="249" t="s">
        <v>986</v>
      </c>
      <c r="F602" s="249" t="s">
        <v>73</v>
      </c>
      <c r="G602" s="262" t="s">
        <v>95</v>
      </c>
      <c r="H602" s="249" t="s">
        <v>573</v>
      </c>
      <c r="I602" s="249" t="s">
        <v>100</v>
      </c>
      <c r="J602" s="256">
        <v>0</v>
      </c>
      <c r="K602" s="249"/>
      <c r="L602" s="249"/>
      <c r="M602" s="249"/>
      <c r="N602" s="256">
        <v>121534850.73999999</v>
      </c>
    </row>
    <row r="603" spans="2:14" ht="15" x14ac:dyDescent="0.4">
      <c r="B603" s="249">
        <f>VLOOKUP(C603,Companies[],3,FALSE)</f>
        <v>30019775</v>
      </c>
      <c r="C603" s="249" t="s">
        <v>195</v>
      </c>
      <c r="D603" s="249" t="s">
        <v>412</v>
      </c>
      <c r="E603" s="249" t="s">
        <v>986</v>
      </c>
      <c r="F603" s="249" t="s">
        <v>73</v>
      </c>
      <c r="G603" s="262" t="s">
        <v>95</v>
      </c>
      <c r="H603" s="249" t="s">
        <v>574</v>
      </c>
      <c r="I603" s="249" t="s">
        <v>100</v>
      </c>
      <c r="J603" s="256">
        <v>0</v>
      </c>
      <c r="K603" s="249"/>
      <c r="L603" s="249"/>
      <c r="M603" s="249"/>
      <c r="N603" s="256">
        <v>29769218.27</v>
      </c>
    </row>
    <row r="604" spans="2:14" ht="15" x14ac:dyDescent="0.4">
      <c r="B604" s="249">
        <f>VLOOKUP(C604,Companies[],3,FALSE)</f>
        <v>30019775</v>
      </c>
      <c r="C604" s="249" t="s">
        <v>195</v>
      </c>
      <c r="D604" s="249" t="s">
        <v>412</v>
      </c>
      <c r="E604" s="249" t="s">
        <v>986</v>
      </c>
      <c r="F604" s="249" t="s">
        <v>73</v>
      </c>
      <c r="G604" s="262" t="s">
        <v>95</v>
      </c>
      <c r="H604" s="249" t="s">
        <v>575</v>
      </c>
      <c r="I604" s="249" t="s">
        <v>100</v>
      </c>
      <c r="J604" s="256">
        <v>0</v>
      </c>
      <c r="K604" s="249"/>
      <c r="L604" s="249"/>
      <c r="M604" s="249"/>
      <c r="N604" s="256">
        <v>54325112.99000001</v>
      </c>
    </row>
    <row r="605" spans="2:14" ht="15" x14ac:dyDescent="0.4">
      <c r="B605" s="249">
        <f>VLOOKUP(C605,Companies[],3,FALSE)</f>
        <v>30019775</v>
      </c>
      <c r="C605" s="249" t="s">
        <v>195</v>
      </c>
      <c r="D605" s="249" t="s">
        <v>412</v>
      </c>
      <c r="E605" s="249" t="s">
        <v>986</v>
      </c>
      <c r="F605" s="249" t="s">
        <v>73</v>
      </c>
      <c r="G605" s="262" t="s">
        <v>95</v>
      </c>
      <c r="H605" s="249" t="s">
        <v>576</v>
      </c>
      <c r="I605" s="249" t="s">
        <v>100</v>
      </c>
      <c r="J605" s="256">
        <v>0</v>
      </c>
      <c r="K605" s="249"/>
      <c r="L605" s="249"/>
      <c r="M605" s="249"/>
      <c r="N605" s="256">
        <v>261949147.90000001</v>
      </c>
    </row>
    <row r="606" spans="2:14" ht="15" x14ac:dyDescent="0.4">
      <c r="B606" s="249">
        <f>VLOOKUP(C606,Companies[],3,FALSE)</f>
        <v>30019775</v>
      </c>
      <c r="C606" s="249" t="s">
        <v>195</v>
      </c>
      <c r="D606" s="249" t="s">
        <v>412</v>
      </c>
      <c r="E606" s="249" t="s">
        <v>986</v>
      </c>
      <c r="F606" s="249" t="s">
        <v>73</v>
      </c>
      <c r="G606" s="262" t="s">
        <v>95</v>
      </c>
      <c r="H606" s="249" t="s">
        <v>577</v>
      </c>
      <c r="I606" s="249" t="s">
        <v>100</v>
      </c>
      <c r="J606" s="256">
        <v>0</v>
      </c>
      <c r="K606" s="249"/>
      <c r="L606" s="249"/>
      <c r="M606" s="249"/>
      <c r="N606" s="256">
        <v>95376999.489999995</v>
      </c>
    </row>
    <row r="607" spans="2:14" ht="15" x14ac:dyDescent="0.4">
      <c r="B607" s="249">
        <f>VLOOKUP(C607,Companies[],3,FALSE)</f>
        <v>30019775</v>
      </c>
      <c r="C607" s="249" t="s">
        <v>195</v>
      </c>
      <c r="D607" s="249" t="s">
        <v>412</v>
      </c>
      <c r="E607" s="249" t="s">
        <v>986</v>
      </c>
      <c r="F607" s="249" t="s">
        <v>73</v>
      </c>
      <c r="G607" s="262" t="s">
        <v>95</v>
      </c>
      <c r="H607" s="249" t="s">
        <v>578</v>
      </c>
      <c r="I607" s="249" t="s">
        <v>100</v>
      </c>
      <c r="J607" s="256">
        <v>0</v>
      </c>
      <c r="K607" s="249"/>
      <c r="L607" s="249"/>
      <c r="M607" s="249"/>
      <c r="N607" s="256">
        <v>187366337.32000002</v>
      </c>
    </row>
    <row r="608" spans="2:14" ht="15" x14ac:dyDescent="0.4">
      <c r="B608" s="249">
        <f>VLOOKUP(C608,Companies[],3,FALSE)</f>
        <v>30019775</v>
      </c>
      <c r="C608" s="249" t="s">
        <v>195</v>
      </c>
      <c r="D608" s="249" t="s">
        <v>412</v>
      </c>
      <c r="E608" s="249" t="s">
        <v>986</v>
      </c>
      <c r="F608" s="249" t="s">
        <v>73</v>
      </c>
      <c r="G608" s="262" t="s">
        <v>95</v>
      </c>
      <c r="H608" s="249" t="s">
        <v>579</v>
      </c>
      <c r="I608" s="249" t="s">
        <v>100</v>
      </c>
      <c r="J608" s="256">
        <v>0</v>
      </c>
      <c r="K608" s="249"/>
      <c r="L608" s="249"/>
      <c r="M608" s="249"/>
      <c r="N608" s="256">
        <v>33566911.75</v>
      </c>
    </row>
    <row r="609" spans="2:14" ht="15" x14ac:dyDescent="0.4">
      <c r="B609" s="249">
        <f>VLOOKUP(C609,Companies[],3,FALSE)</f>
        <v>30019775</v>
      </c>
      <c r="C609" s="249" t="s">
        <v>195</v>
      </c>
      <c r="D609" s="249" t="s">
        <v>412</v>
      </c>
      <c r="E609" s="249" t="s">
        <v>986</v>
      </c>
      <c r="F609" s="249" t="s">
        <v>73</v>
      </c>
      <c r="G609" s="262" t="s">
        <v>95</v>
      </c>
      <c r="H609" s="249" t="s">
        <v>580</v>
      </c>
      <c r="I609" s="249" t="s">
        <v>100</v>
      </c>
      <c r="J609" s="256">
        <v>0</v>
      </c>
      <c r="K609" s="249"/>
      <c r="L609" s="249"/>
      <c r="M609" s="249"/>
      <c r="N609" s="256">
        <v>2967405.9500000007</v>
      </c>
    </row>
    <row r="610" spans="2:14" ht="15" x14ac:dyDescent="0.4">
      <c r="B610" s="249">
        <f>VLOOKUP(C610,Companies[],3,FALSE)</f>
        <v>30019775</v>
      </c>
      <c r="C610" s="249" t="s">
        <v>195</v>
      </c>
      <c r="D610" s="249" t="s">
        <v>412</v>
      </c>
      <c r="E610" s="249" t="s">
        <v>986</v>
      </c>
      <c r="F610" s="249" t="s">
        <v>73</v>
      </c>
      <c r="G610" s="262" t="s">
        <v>95</v>
      </c>
      <c r="H610" s="249" t="s">
        <v>581</v>
      </c>
      <c r="I610" s="249" t="s">
        <v>100</v>
      </c>
      <c r="J610" s="256">
        <v>0</v>
      </c>
      <c r="K610" s="249"/>
      <c r="L610" s="249"/>
      <c r="M610" s="249"/>
      <c r="N610" s="256">
        <v>210224869.85999998</v>
      </c>
    </row>
    <row r="611" spans="2:14" ht="15" x14ac:dyDescent="0.4">
      <c r="B611" s="249">
        <f>VLOOKUP(C611,Companies[],3,FALSE)</f>
        <v>30019775</v>
      </c>
      <c r="C611" s="249" t="s">
        <v>195</v>
      </c>
      <c r="D611" s="249" t="s">
        <v>412</v>
      </c>
      <c r="E611" s="249" t="s">
        <v>986</v>
      </c>
      <c r="F611" s="249" t="s">
        <v>73</v>
      </c>
      <c r="G611" s="262" t="s">
        <v>95</v>
      </c>
      <c r="H611" s="249" t="s">
        <v>582</v>
      </c>
      <c r="I611" s="249" t="s">
        <v>100</v>
      </c>
      <c r="J611" s="256">
        <v>0</v>
      </c>
      <c r="K611" s="249"/>
      <c r="L611" s="249"/>
      <c r="M611" s="249"/>
      <c r="N611" s="256">
        <v>805565235.34000015</v>
      </c>
    </row>
    <row r="612" spans="2:14" ht="15" x14ac:dyDescent="0.4">
      <c r="B612" s="249">
        <f>VLOOKUP(C612,Companies[],3,FALSE)</f>
        <v>30019775</v>
      </c>
      <c r="C612" s="249" t="s">
        <v>195</v>
      </c>
      <c r="D612" s="249" t="s">
        <v>412</v>
      </c>
      <c r="E612" s="249" t="s">
        <v>986</v>
      </c>
      <c r="F612" s="249" t="s">
        <v>73</v>
      </c>
      <c r="G612" s="262" t="s">
        <v>95</v>
      </c>
      <c r="H612" s="249" t="s">
        <v>662</v>
      </c>
      <c r="I612" s="249" t="s">
        <v>100</v>
      </c>
      <c r="J612" s="256">
        <v>0</v>
      </c>
      <c r="K612" s="249"/>
      <c r="L612" s="249"/>
      <c r="M612" s="249"/>
      <c r="N612" s="256">
        <v>0</v>
      </c>
    </row>
    <row r="613" spans="2:14" ht="15" x14ac:dyDescent="0.4">
      <c r="B613" s="249">
        <f>VLOOKUP(C613,Companies[],3,FALSE)</f>
        <v>30019775</v>
      </c>
      <c r="C613" s="249" t="s">
        <v>195</v>
      </c>
      <c r="D613" s="249" t="s">
        <v>412</v>
      </c>
      <c r="E613" s="249" t="s">
        <v>986</v>
      </c>
      <c r="F613" s="249" t="s">
        <v>73</v>
      </c>
      <c r="G613" s="262" t="s">
        <v>95</v>
      </c>
      <c r="H613" s="249" t="s">
        <v>583</v>
      </c>
      <c r="I613" s="249" t="s">
        <v>100</v>
      </c>
      <c r="J613" s="256">
        <v>0</v>
      </c>
      <c r="K613" s="249"/>
      <c r="L613" s="249"/>
      <c r="M613" s="249"/>
      <c r="N613" s="256">
        <v>5469900.379999998</v>
      </c>
    </row>
    <row r="614" spans="2:14" ht="15" x14ac:dyDescent="0.4">
      <c r="B614" s="249">
        <f>VLOOKUP(C614,Companies[],3,FALSE)</f>
        <v>30019775</v>
      </c>
      <c r="C614" s="249" t="s">
        <v>195</v>
      </c>
      <c r="D614" s="249" t="s">
        <v>412</v>
      </c>
      <c r="E614" s="249" t="s">
        <v>986</v>
      </c>
      <c r="F614" s="249" t="s">
        <v>73</v>
      </c>
      <c r="G614" s="262" t="s">
        <v>95</v>
      </c>
      <c r="H614" s="249" t="s">
        <v>584</v>
      </c>
      <c r="I614" s="249" t="s">
        <v>100</v>
      </c>
      <c r="J614" s="256">
        <v>0</v>
      </c>
      <c r="K614" s="249"/>
      <c r="L614" s="249"/>
      <c r="M614" s="249"/>
      <c r="N614" s="256">
        <v>97774214.710000023</v>
      </c>
    </row>
    <row r="615" spans="2:14" ht="15" x14ac:dyDescent="0.4">
      <c r="B615" s="249">
        <f>VLOOKUP(C615,Companies[],3,FALSE)</f>
        <v>30019775</v>
      </c>
      <c r="C615" s="249" t="s">
        <v>195</v>
      </c>
      <c r="D615" s="249" t="s">
        <v>412</v>
      </c>
      <c r="E615" s="249" t="s">
        <v>986</v>
      </c>
      <c r="F615" s="249" t="s">
        <v>73</v>
      </c>
      <c r="G615" s="262" t="s">
        <v>95</v>
      </c>
      <c r="H615" s="249" t="s">
        <v>663</v>
      </c>
      <c r="I615" s="249" t="s">
        <v>100</v>
      </c>
      <c r="J615" s="256">
        <v>0</v>
      </c>
      <c r="K615" s="249"/>
      <c r="L615" s="249"/>
      <c r="M615" s="249"/>
      <c r="N615" s="256">
        <v>0</v>
      </c>
    </row>
    <row r="616" spans="2:14" ht="15" x14ac:dyDescent="0.4">
      <c r="B616" s="249">
        <f>VLOOKUP(C616,Companies[],3,FALSE)</f>
        <v>30019775</v>
      </c>
      <c r="C616" s="249" t="s">
        <v>195</v>
      </c>
      <c r="D616" s="249" t="s">
        <v>412</v>
      </c>
      <c r="E616" s="249" t="s">
        <v>986</v>
      </c>
      <c r="F616" s="249" t="s">
        <v>73</v>
      </c>
      <c r="G616" s="262" t="s">
        <v>95</v>
      </c>
      <c r="H616" s="249" t="s">
        <v>585</v>
      </c>
      <c r="I616" s="249" t="s">
        <v>100</v>
      </c>
      <c r="J616" s="256">
        <v>0</v>
      </c>
      <c r="K616" s="249"/>
      <c r="L616" s="249"/>
      <c r="M616" s="249"/>
      <c r="N616" s="256">
        <v>82819398.51000002</v>
      </c>
    </row>
    <row r="617" spans="2:14" ht="15" x14ac:dyDescent="0.4">
      <c r="B617" s="249">
        <f>VLOOKUP(C617,Companies[],3,FALSE)</f>
        <v>30019775</v>
      </c>
      <c r="C617" s="249" t="s">
        <v>195</v>
      </c>
      <c r="D617" s="249" t="s">
        <v>412</v>
      </c>
      <c r="E617" s="249" t="s">
        <v>986</v>
      </c>
      <c r="F617" s="249" t="s">
        <v>73</v>
      </c>
      <c r="G617" s="262" t="s">
        <v>95</v>
      </c>
      <c r="H617" s="249" t="s">
        <v>586</v>
      </c>
      <c r="I617" s="249" t="s">
        <v>100</v>
      </c>
      <c r="J617" s="256">
        <v>0</v>
      </c>
      <c r="K617" s="249"/>
      <c r="L617" s="249"/>
      <c r="M617" s="249"/>
      <c r="N617" s="256">
        <v>68824.56</v>
      </c>
    </row>
    <row r="618" spans="2:14" ht="15" x14ac:dyDescent="0.4">
      <c r="B618" s="249">
        <f>VLOOKUP(C618,Companies[],3,FALSE)</f>
        <v>30019775</v>
      </c>
      <c r="C618" s="249" t="s">
        <v>195</v>
      </c>
      <c r="D618" s="249" t="s">
        <v>412</v>
      </c>
      <c r="E618" s="249" t="s">
        <v>986</v>
      </c>
      <c r="F618" s="249" t="s">
        <v>73</v>
      </c>
      <c r="G618" s="262" t="s">
        <v>95</v>
      </c>
      <c r="H618" s="249" t="s">
        <v>587</v>
      </c>
      <c r="I618" s="249" t="s">
        <v>100</v>
      </c>
      <c r="J618" s="256">
        <v>0</v>
      </c>
      <c r="K618" s="249"/>
      <c r="L618" s="249"/>
      <c r="M618" s="249"/>
      <c r="N618" s="256">
        <v>19588571.260000002</v>
      </c>
    </row>
    <row r="619" spans="2:14" ht="15" x14ac:dyDescent="0.4">
      <c r="B619" s="249">
        <f>VLOOKUP(C619,Companies[],3,FALSE)</f>
        <v>30019775</v>
      </c>
      <c r="C619" s="249" t="s">
        <v>195</v>
      </c>
      <c r="D619" s="249" t="s">
        <v>412</v>
      </c>
      <c r="E619" s="249" t="s">
        <v>986</v>
      </c>
      <c r="F619" s="249" t="s">
        <v>73</v>
      </c>
      <c r="G619" s="262" t="s">
        <v>95</v>
      </c>
      <c r="H619" s="249" t="s">
        <v>588</v>
      </c>
      <c r="I619" s="249" t="s">
        <v>100</v>
      </c>
      <c r="J619" s="256">
        <v>0</v>
      </c>
      <c r="K619" s="249"/>
      <c r="L619" s="249"/>
      <c r="M619" s="249"/>
      <c r="N619" s="256">
        <v>30095321.91</v>
      </c>
    </row>
    <row r="620" spans="2:14" ht="15" x14ac:dyDescent="0.4">
      <c r="B620" s="249">
        <f>VLOOKUP(C620,Companies[],3,FALSE)</f>
        <v>30019775</v>
      </c>
      <c r="C620" s="249" t="s">
        <v>195</v>
      </c>
      <c r="D620" s="249" t="s">
        <v>412</v>
      </c>
      <c r="E620" s="249" t="s">
        <v>986</v>
      </c>
      <c r="F620" s="249" t="s">
        <v>73</v>
      </c>
      <c r="G620" s="262" t="s">
        <v>95</v>
      </c>
      <c r="H620" s="249" t="s">
        <v>589</v>
      </c>
      <c r="I620" s="249" t="s">
        <v>100</v>
      </c>
      <c r="J620" s="256">
        <v>0</v>
      </c>
      <c r="K620" s="249"/>
      <c r="L620" s="249"/>
      <c r="M620" s="249"/>
      <c r="N620" s="256">
        <v>64261944.389999993</v>
      </c>
    </row>
    <row r="621" spans="2:14" ht="15" x14ac:dyDescent="0.4">
      <c r="B621" s="249">
        <f>VLOOKUP(C621,Companies[],3,FALSE)</f>
        <v>30019775</v>
      </c>
      <c r="C621" s="249" t="s">
        <v>195</v>
      </c>
      <c r="D621" s="249" t="s">
        <v>412</v>
      </c>
      <c r="E621" s="249" t="s">
        <v>986</v>
      </c>
      <c r="F621" s="249" t="s">
        <v>73</v>
      </c>
      <c r="G621" s="262" t="s">
        <v>95</v>
      </c>
      <c r="H621" s="249" t="s">
        <v>590</v>
      </c>
      <c r="I621" s="249" t="s">
        <v>100</v>
      </c>
      <c r="J621" s="256">
        <v>0</v>
      </c>
      <c r="K621" s="249"/>
      <c r="L621" s="249"/>
      <c r="M621" s="249"/>
      <c r="N621" s="256">
        <v>38031637.739999995</v>
      </c>
    </row>
    <row r="622" spans="2:14" ht="15" x14ac:dyDescent="0.4">
      <c r="B622" s="249">
        <f>VLOOKUP(C622,Companies[],3,FALSE)</f>
        <v>30019775</v>
      </c>
      <c r="C622" s="249" t="s">
        <v>195</v>
      </c>
      <c r="D622" s="249" t="s">
        <v>412</v>
      </c>
      <c r="E622" s="249" t="s">
        <v>986</v>
      </c>
      <c r="F622" s="249" t="s">
        <v>73</v>
      </c>
      <c r="G622" s="262" t="s">
        <v>95</v>
      </c>
      <c r="H622" s="249" t="s">
        <v>591</v>
      </c>
      <c r="I622" s="249" t="s">
        <v>100</v>
      </c>
      <c r="J622" s="256">
        <v>0</v>
      </c>
      <c r="K622" s="249"/>
      <c r="L622" s="249"/>
      <c r="M622" s="249"/>
      <c r="N622" s="256">
        <v>51045887.879999995</v>
      </c>
    </row>
    <row r="623" spans="2:14" ht="15" x14ac:dyDescent="0.4">
      <c r="B623" s="249">
        <f>VLOOKUP(C623,Companies[],3,FALSE)</f>
        <v>30019775</v>
      </c>
      <c r="C623" s="249" t="s">
        <v>195</v>
      </c>
      <c r="D623" s="249" t="s">
        <v>412</v>
      </c>
      <c r="E623" s="249" t="s">
        <v>986</v>
      </c>
      <c r="F623" s="249" t="s">
        <v>73</v>
      </c>
      <c r="G623" s="262" t="s">
        <v>95</v>
      </c>
      <c r="H623" s="249" t="s">
        <v>592</v>
      </c>
      <c r="I623" s="249" t="s">
        <v>100</v>
      </c>
      <c r="J623" s="256">
        <v>0</v>
      </c>
      <c r="K623" s="249"/>
      <c r="L623" s="249"/>
      <c r="M623" s="249"/>
      <c r="N623" s="256">
        <v>365156622.99000001</v>
      </c>
    </row>
    <row r="624" spans="2:14" ht="15" x14ac:dyDescent="0.4">
      <c r="B624" s="249">
        <f>VLOOKUP(C624,Companies[],3,FALSE)</f>
        <v>30019775</v>
      </c>
      <c r="C624" s="249" t="s">
        <v>195</v>
      </c>
      <c r="D624" s="249" t="s">
        <v>412</v>
      </c>
      <c r="E624" s="249" t="s">
        <v>986</v>
      </c>
      <c r="F624" s="249" t="s">
        <v>73</v>
      </c>
      <c r="G624" s="262" t="s">
        <v>95</v>
      </c>
      <c r="H624" s="249" t="s">
        <v>593</v>
      </c>
      <c r="I624" s="249" t="s">
        <v>100</v>
      </c>
      <c r="J624" s="256">
        <v>0</v>
      </c>
      <c r="K624" s="249"/>
      <c r="L624" s="249"/>
      <c r="M624" s="249"/>
      <c r="N624" s="256">
        <v>46446986.949999996</v>
      </c>
    </row>
    <row r="625" spans="2:14" ht="15" x14ac:dyDescent="0.4">
      <c r="B625" s="249">
        <f>VLOOKUP(C625,Companies[],3,FALSE)</f>
        <v>30019775</v>
      </c>
      <c r="C625" s="249" t="s">
        <v>195</v>
      </c>
      <c r="D625" s="249" t="s">
        <v>412</v>
      </c>
      <c r="E625" s="249" t="s">
        <v>986</v>
      </c>
      <c r="F625" s="249" t="s">
        <v>73</v>
      </c>
      <c r="G625" s="262" t="s">
        <v>95</v>
      </c>
      <c r="H625" s="249" t="s">
        <v>594</v>
      </c>
      <c r="I625" s="249" t="s">
        <v>100</v>
      </c>
      <c r="J625" s="256">
        <v>0</v>
      </c>
      <c r="K625" s="249"/>
      <c r="L625" s="249"/>
      <c r="M625" s="249"/>
      <c r="N625" s="256">
        <v>48138635.469999999</v>
      </c>
    </row>
    <row r="626" spans="2:14" ht="15" x14ac:dyDescent="0.4">
      <c r="B626" s="249">
        <f>VLOOKUP(C626,Companies[],3,FALSE)</f>
        <v>30019775</v>
      </c>
      <c r="C626" s="249" t="s">
        <v>195</v>
      </c>
      <c r="D626" s="249" t="s">
        <v>412</v>
      </c>
      <c r="E626" s="249" t="s">
        <v>986</v>
      </c>
      <c r="F626" s="249" t="s">
        <v>73</v>
      </c>
      <c r="G626" s="262" t="s">
        <v>95</v>
      </c>
      <c r="H626" s="249" t="s">
        <v>661</v>
      </c>
      <c r="I626" s="249" t="s">
        <v>100</v>
      </c>
      <c r="J626" s="256">
        <v>0</v>
      </c>
      <c r="K626" s="249"/>
      <c r="L626" s="249"/>
      <c r="M626" s="249"/>
      <c r="N626" s="256">
        <v>0</v>
      </c>
    </row>
    <row r="627" spans="2:14" ht="15" x14ac:dyDescent="0.4">
      <c r="B627" s="249">
        <f>VLOOKUP(C627,Companies[],3,FALSE)</f>
        <v>30019775</v>
      </c>
      <c r="C627" s="249" t="s">
        <v>195</v>
      </c>
      <c r="D627" s="249" t="s">
        <v>412</v>
      </c>
      <c r="E627" s="249" t="s">
        <v>986</v>
      </c>
      <c r="F627" s="249" t="s">
        <v>73</v>
      </c>
      <c r="G627" s="262" t="s">
        <v>95</v>
      </c>
      <c r="H627" s="249" t="s">
        <v>595</v>
      </c>
      <c r="I627" s="249" t="s">
        <v>100</v>
      </c>
      <c r="J627" s="256">
        <v>0</v>
      </c>
      <c r="K627" s="249"/>
      <c r="L627" s="249"/>
      <c r="M627" s="249"/>
      <c r="N627" s="256">
        <v>345577932.44999993</v>
      </c>
    </row>
    <row r="628" spans="2:14" ht="15" x14ac:dyDescent="0.4">
      <c r="B628" s="249">
        <f>VLOOKUP(C628,Companies[],3,FALSE)</f>
        <v>30019775</v>
      </c>
      <c r="C628" s="249" t="s">
        <v>195</v>
      </c>
      <c r="D628" s="249" t="s">
        <v>412</v>
      </c>
      <c r="E628" s="249" t="s">
        <v>986</v>
      </c>
      <c r="F628" s="249" t="s">
        <v>73</v>
      </c>
      <c r="G628" s="262" t="s">
        <v>95</v>
      </c>
      <c r="H628" s="249" t="s">
        <v>596</v>
      </c>
      <c r="I628" s="249" t="s">
        <v>100</v>
      </c>
      <c r="J628" s="256">
        <v>0</v>
      </c>
      <c r="K628" s="249"/>
      <c r="L628" s="249"/>
      <c r="M628" s="249"/>
      <c r="N628" s="256">
        <v>141915.93</v>
      </c>
    </row>
    <row r="629" spans="2:14" ht="15" x14ac:dyDescent="0.4">
      <c r="B629" s="249">
        <f>VLOOKUP(C629,Companies[],3,FALSE)</f>
        <v>30019775</v>
      </c>
      <c r="C629" s="249" t="s">
        <v>195</v>
      </c>
      <c r="D629" s="249" t="s">
        <v>412</v>
      </c>
      <c r="E629" s="249" t="s">
        <v>986</v>
      </c>
      <c r="F629" s="249" t="s">
        <v>73</v>
      </c>
      <c r="G629" s="262" t="s">
        <v>95</v>
      </c>
      <c r="H629" s="249" t="s">
        <v>597</v>
      </c>
      <c r="I629" s="249" t="s">
        <v>100</v>
      </c>
      <c r="J629" s="256">
        <v>0</v>
      </c>
      <c r="K629" s="249"/>
      <c r="L629" s="249"/>
      <c r="M629" s="249"/>
      <c r="N629" s="256">
        <v>1366597.86</v>
      </c>
    </row>
    <row r="630" spans="2:14" ht="15" x14ac:dyDescent="0.4">
      <c r="B630" s="249">
        <f>VLOOKUP(C630,Companies[],3,FALSE)</f>
        <v>30019775</v>
      </c>
      <c r="C630" s="249" t="s">
        <v>195</v>
      </c>
      <c r="D630" s="249" t="s">
        <v>412</v>
      </c>
      <c r="E630" s="249" t="s">
        <v>986</v>
      </c>
      <c r="F630" s="249" t="s">
        <v>73</v>
      </c>
      <c r="G630" s="262" t="s">
        <v>95</v>
      </c>
      <c r="H630" s="249" t="s">
        <v>598</v>
      </c>
      <c r="I630" s="249" t="s">
        <v>100</v>
      </c>
      <c r="J630" s="256">
        <v>0</v>
      </c>
      <c r="K630" s="249"/>
      <c r="L630" s="249"/>
      <c r="M630" s="249"/>
      <c r="N630" s="256">
        <v>1934358.49</v>
      </c>
    </row>
    <row r="631" spans="2:14" ht="15" x14ac:dyDescent="0.4">
      <c r="B631" s="249">
        <f>VLOOKUP(C631,Companies[],3,FALSE)</f>
        <v>30019775</v>
      </c>
      <c r="C631" s="249" t="s">
        <v>195</v>
      </c>
      <c r="D631" s="249" t="s">
        <v>412</v>
      </c>
      <c r="E631" s="249" t="s">
        <v>986</v>
      </c>
      <c r="F631" s="249" t="s">
        <v>73</v>
      </c>
      <c r="G631" s="262" t="s">
        <v>95</v>
      </c>
      <c r="H631" s="249" t="s">
        <v>599</v>
      </c>
      <c r="I631" s="249" t="s">
        <v>100</v>
      </c>
      <c r="J631" s="256">
        <v>0</v>
      </c>
      <c r="K631" s="249"/>
      <c r="L631" s="249"/>
      <c r="M631" s="249"/>
      <c r="N631" s="256">
        <v>51204708.459999993</v>
      </c>
    </row>
    <row r="632" spans="2:14" ht="15" x14ac:dyDescent="0.4">
      <c r="B632" s="249">
        <f>VLOOKUP(C632,Companies[],3,FALSE)</f>
        <v>30019775</v>
      </c>
      <c r="C632" s="249" t="s">
        <v>195</v>
      </c>
      <c r="D632" s="249" t="s">
        <v>412</v>
      </c>
      <c r="E632" s="249" t="s">
        <v>986</v>
      </c>
      <c r="F632" s="249" t="s">
        <v>73</v>
      </c>
      <c r="G632" s="262" t="s">
        <v>95</v>
      </c>
      <c r="H632" s="249" t="s">
        <v>600</v>
      </c>
      <c r="I632" s="249" t="s">
        <v>100</v>
      </c>
      <c r="J632" s="256">
        <v>0</v>
      </c>
      <c r="K632" s="249"/>
      <c r="L632" s="249"/>
      <c r="M632" s="249"/>
      <c r="N632" s="256">
        <v>4221550.46</v>
      </c>
    </row>
    <row r="633" spans="2:14" ht="15" x14ac:dyDescent="0.4">
      <c r="B633" s="249">
        <f>VLOOKUP(C633,Companies[],3,FALSE)</f>
        <v>30019775</v>
      </c>
      <c r="C633" s="249" t="s">
        <v>195</v>
      </c>
      <c r="D633" s="249" t="s">
        <v>412</v>
      </c>
      <c r="E633" s="249" t="s">
        <v>986</v>
      </c>
      <c r="F633" s="249" t="s">
        <v>73</v>
      </c>
      <c r="G633" s="262" t="s">
        <v>95</v>
      </c>
      <c r="H633" s="249" t="s">
        <v>601</v>
      </c>
      <c r="I633" s="249" t="s">
        <v>100</v>
      </c>
      <c r="J633" s="256">
        <v>0</v>
      </c>
      <c r="K633" s="249"/>
      <c r="L633" s="249"/>
      <c r="M633" s="249"/>
      <c r="N633" s="256">
        <v>3355681.9800000004</v>
      </c>
    </row>
    <row r="634" spans="2:14" ht="15" x14ac:dyDescent="0.4">
      <c r="B634" s="249">
        <f>VLOOKUP(C634,Companies[],3,FALSE)</f>
        <v>30019775</v>
      </c>
      <c r="C634" s="249" t="s">
        <v>195</v>
      </c>
      <c r="D634" s="249" t="s">
        <v>412</v>
      </c>
      <c r="E634" s="249" t="s">
        <v>986</v>
      </c>
      <c r="F634" s="249" t="s">
        <v>73</v>
      </c>
      <c r="G634" s="262" t="s">
        <v>95</v>
      </c>
      <c r="H634" s="249" t="s">
        <v>602</v>
      </c>
      <c r="I634" s="249" t="s">
        <v>100</v>
      </c>
      <c r="J634" s="256">
        <v>0</v>
      </c>
      <c r="K634" s="249"/>
      <c r="L634" s="249"/>
      <c r="M634" s="249"/>
      <c r="N634" s="256">
        <v>48262736.650000006</v>
      </c>
    </row>
    <row r="635" spans="2:14" ht="15" x14ac:dyDescent="0.4">
      <c r="B635" s="249">
        <f>VLOOKUP(C635,Companies[],3,FALSE)</f>
        <v>30019775</v>
      </c>
      <c r="C635" s="249" t="s">
        <v>195</v>
      </c>
      <c r="D635" s="249" t="s">
        <v>412</v>
      </c>
      <c r="E635" s="249" t="s">
        <v>986</v>
      </c>
      <c r="F635" s="249" t="s">
        <v>73</v>
      </c>
      <c r="G635" s="262" t="s">
        <v>95</v>
      </c>
      <c r="H635" s="249" t="s">
        <v>603</v>
      </c>
      <c r="I635" s="249" t="s">
        <v>100</v>
      </c>
      <c r="J635" s="256">
        <v>0</v>
      </c>
      <c r="K635" s="249"/>
      <c r="L635" s="249"/>
      <c r="M635" s="249"/>
      <c r="N635" s="256">
        <v>120140451.23</v>
      </c>
    </row>
    <row r="636" spans="2:14" ht="15" x14ac:dyDescent="0.4">
      <c r="B636" s="249">
        <f>VLOOKUP(C636,Companies[],3,FALSE)</f>
        <v>30019775</v>
      </c>
      <c r="C636" s="249" t="s">
        <v>195</v>
      </c>
      <c r="D636" s="249" t="s">
        <v>412</v>
      </c>
      <c r="E636" s="249" t="s">
        <v>986</v>
      </c>
      <c r="F636" s="249" t="s">
        <v>73</v>
      </c>
      <c r="G636" s="262" t="s">
        <v>95</v>
      </c>
      <c r="H636" s="249" t="s">
        <v>604</v>
      </c>
      <c r="I636" s="249" t="s">
        <v>100</v>
      </c>
      <c r="J636" s="256">
        <v>0</v>
      </c>
      <c r="K636" s="249"/>
      <c r="L636" s="249"/>
      <c r="M636" s="249"/>
      <c r="N636" s="256">
        <v>10071975.129999999</v>
      </c>
    </row>
    <row r="637" spans="2:14" ht="15" x14ac:dyDescent="0.4">
      <c r="B637" s="249">
        <f>VLOOKUP(C637,Companies[],3,FALSE)</f>
        <v>30019775</v>
      </c>
      <c r="C637" s="249" t="s">
        <v>195</v>
      </c>
      <c r="D637" s="249" t="s">
        <v>412</v>
      </c>
      <c r="E637" s="249" t="s">
        <v>986</v>
      </c>
      <c r="F637" s="249" t="s">
        <v>73</v>
      </c>
      <c r="G637" s="262" t="s">
        <v>95</v>
      </c>
      <c r="H637" s="249" t="s">
        <v>605</v>
      </c>
      <c r="I637" s="249" t="s">
        <v>100</v>
      </c>
      <c r="J637" s="256">
        <v>0</v>
      </c>
      <c r="K637" s="249"/>
      <c r="L637" s="249"/>
      <c r="M637" s="249"/>
      <c r="N637" s="256">
        <v>57105302.460000001</v>
      </c>
    </row>
    <row r="638" spans="2:14" ht="15" x14ac:dyDescent="0.4">
      <c r="B638" s="249">
        <f>VLOOKUP(C638,Companies[],3,FALSE)</f>
        <v>30019775</v>
      </c>
      <c r="C638" s="249" t="s">
        <v>195</v>
      </c>
      <c r="D638" s="249" t="s">
        <v>412</v>
      </c>
      <c r="E638" s="249" t="s">
        <v>986</v>
      </c>
      <c r="F638" s="249" t="s">
        <v>73</v>
      </c>
      <c r="G638" s="262" t="s">
        <v>95</v>
      </c>
      <c r="H638" s="249" t="s">
        <v>606</v>
      </c>
      <c r="I638" s="249" t="s">
        <v>100</v>
      </c>
      <c r="J638" s="256">
        <v>0</v>
      </c>
      <c r="K638" s="249"/>
      <c r="L638" s="249"/>
      <c r="M638" s="249"/>
      <c r="N638" s="256">
        <v>78316505.159999996</v>
      </c>
    </row>
    <row r="639" spans="2:14" ht="15" x14ac:dyDescent="0.4">
      <c r="B639" s="249">
        <f>VLOOKUP(C639,Companies[],3,FALSE)</f>
        <v>30019775</v>
      </c>
      <c r="C639" s="249" t="s">
        <v>195</v>
      </c>
      <c r="D639" s="249" t="s">
        <v>412</v>
      </c>
      <c r="E639" s="249" t="s">
        <v>986</v>
      </c>
      <c r="F639" s="249" t="s">
        <v>73</v>
      </c>
      <c r="G639" s="262" t="s">
        <v>95</v>
      </c>
      <c r="H639" s="249" t="s">
        <v>607</v>
      </c>
      <c r="I639" s="249" t="s">
        <v>100</v>
      </c>
      <c r="J639" s="256">
        <v>0</v>
      </c>
      <c r="K639" s="249"/>
      <c r="L639" s="249"/>
      <c r="M639" s="249"/>
      <c r="N639" s="256">
        <v>2227363.2199999997</v>
      </c>
    </row>
    <row r="640" spans="2:14" ht="15" x14ac:dyDescent="0.4">
      <c r="B640" s="249">
        <f>VLOOKUP(C640,Companies[],3,FALSE)</f>
        <v>30019775</v>
      </c>
      <c r="C640" s="249" t="s">
        <v>195</v>
      </c>
      <c r="D640" s="249" t="s">
        <v>412</v>
      </c>
      <c r="E640" s="249" t="s">
        <v>986</v>
      </c>
      <c r="F640" s="249" t="s">
        <v>73</v>
      </c>
      <c r="G640" s="262" t="s">
        <v>95</v>
      </c>
      <c r="H640" s="249" t="s">
        <v>608</v>
      </c>
      <c r="I640" s="249" t="s">
        <v>100</v>
      </c>
      <c r="J640" s="256">
        <v>0</v>
      </c>
      <c r="K640" s="249"/>
      <c r="L640" s="249"/>
      <c r="M640" s="249"/>
      <c r="N640" s="256">
        <v>52676.869999999995</v>
      </c>
    </row>
    <row r="641" spans="2:14" ht="15" x14ac:dyDescent="0.4">
      <c r="B641" s="249">
        <f>VLOOKUP(C641,Companies[],3,FALSE)</f>
        <v>30019775</v>
      </c>
      <c r="C641" s="249" t="s">
        <v>195</v>
      </c>
      <c r="D641" s="249" t="s">
        <v>412</v>
      </c>
      <c r="E641" s="249" t="s">
        <v>986</v>
      </c>
      <c r="F641" s="249" t="s">
        <v>73</v>
      </c>
      <c r="G641" s="262" t="s">
        <v>95</v>
      </c>
      <c r="H641" s="249" t="s">
        <v>664</v>
      </c>
      <c r="I641" s="249" t="s">
        <v>100</v>
      </c>
      <c r="J641" s="256">
        <v>0</v>
      </c>
      <c r="K641" s="249"/>
      <c r="L641" s="249"/>
      <c r="M641" s="249"/>
      <c r="N641" s="256">
        <v>0</v>
      </c>
    </row>
    <row r="642" spans="2:14" ht="15" x14ac:dyDescent="0.4">
      <c r="B642" s="249">
        <f>VLOOKUP(C642,Companies[],3,FALSE)</f>
        <v>30019775</v>
      </c>
      <c r="C642" s="249" t="s">
        <v>195</v>
      </c>
      <c r="D642" s="249" t="s">
        <v>412</v>
      </c>
      <c r="E642" s="249" t="s">
        <v>986</v>
      </c>
      <c r="F642" s="249" t="s">
        <v>73</v>
      </c>
      <c r="G642" s="262" t="s">
        <v>95</v>
      </c>
      <c r="H642" s="249" t="s">
        <v>609</v>
      </c>
      <c r="I642" s="249" t="s">
        <v>100</v>
      </c>
      <c r="J642" s="256">
        <v>0</v>
      </c>
      <c r="K642" s="249"/>
      <c r="L642" s="249"/>
      <c r="M642" s="249"/>
      <c r="N642" s="256">
        <v>103049244.42</v>
      </c>
    </row>
    <row r="643" spans="2:14" ht="15" x14ac:dyDescent="0.4">
      <c r="B643" s="249">
        <f>VLOOKUP(C643,Companies[],3,FALSE)</f>
        <v>30019775</v>
      </c>
      <c r="C643" s="249" t="s">
        <v>195</v>
      </c>
      <c r="D643" s="249" t="s">
        <v>412</v>
      </c>
      <c r="E643" s="249" t="s">
        <v>986</v>
      </c>
      <c r="F643" s="249" t="s">
        <v>73</v>
      </c>
      <c r="G643" s="262" t="s">
        <v>95</v>
      </c>
      <c r="H643" s="249" t="s">
        <v>610</v>
      </c>
      <c r="I643" s="249" t="s">
        <v>100</v>
      </c>
      <c r="J643" s="256">
        <v>0</v>
      </c>
      <c r="K643" s="249"/>
      <c r="L643" s="249"/>
      <c r="M643" s="249"/>
      <c r="N643" s="256">
        <v>3377139.67</v>
      </c>
    </row>
    <row r="644" spans="2:14" ht="15" x14ac:dyDescent="0.4">
      <c r="B644" s="249">
        <f>VLOOKUP(C644,Companies[],3,FALSE)</f>
        <v>30019775</v>
      </c>
      <c r="C644" s="249" t="s">
        <v>195</v>
      </c>
      <c r="D644" s="249" t="s">
        <v>412</v>
      </c>
      <c r="E644" s="249" t="s">
        <v>986</v>
      </c>
      <c r="F644" s="249" t="s">
        <v>73</v>
      </c>
      <c r="G644" s="262" t="s">
        <v>95</v>
      </c>
      <c r="H644" s="249" t="s">
        <v>668</v>
      </c>
      <c r="I644" s="249" t="s">
        <v>100</v>
      </c>
      <c r="J644" s="256">
        <v>0</v>
      </c>
      <c r="K644" s="249"/>
      <c r="L644" s="249"/>
      <c r="M644" s="249"/>
      <c r="N644" s="256">
        <v>0</v>
      </c>
    </row>
    <row r="645" spans="2:14" ht="15" x14ac:dyDescent="0.4">
      <c r="B645" s="249">
        <f>VLOOKUP(C645,Companies[],3,FALSE)</f>
        <v>30019775</v>
      </c>
      <c r="C645" s="249" t="s">
        <v>195</v>
      </c>
      <c r="D645" s="249" t="s">
        <v>412</v>
      </c>
      <c r="E645" s="249" t="s">
        <v>986</v>
      </c>
      <c r="F645" s="249" t="s">
        <v>73</v>
      </c>
      <c r="G645" s="262" t="s">
        <v>95</v>
      </c>
      <c r="H645" s="249" t="s">
        <v>669</v>
      </c>
      <c r="I645" s="249" t="s">
        <v>100</v>
      </c>
      <c r="J645" s="256">
        <v>0</v>
      </c>
      <c r="K645" s="249"/>
      <c r="L645" s="249"/>
      <c r="M645" s="249"/>
      <c r="N645" s="256">
        <v>0</v>
      </c>
    </row>
    <row r="646" spans="2:14" ht="15" x14ac:dyDescent="0.4">
      <c r="B646" s="249">
        <f>VLOOKUP(C646,Companies[],3,FALSE)</f>
        <v>30019775</v>
      </c>
      <c r="C646" s="249" t="s">
        <v>195</v>
      </c>
      <c r="D646" s="249" t="s">
        <v>412</v>
      </c>
      <c r="E646" s="249" t="s">
        <v>986</v>
      </c>
      <c r="F646" s="249" t="s">
        <v>73</v>
      </c>
      <c r="G646" s="262" t="s">
        <v>95</v>
      </c>
      <c r="H646" s="249" t="s">
        <v>611</v>
      </c>
      <c r="I646" s="249" t="s">
        <v>100</v>
      </c>
      <c r="J646" s="256">
        <v>0</v>
      </c>
      <c r="K646" s="249"/>
      <c r="L646" s="249"/>
      <c r="M646" s="249"/>
      <c r="N646" s="256">
        <v>4530349.33</v>
      </c>
    </row>
    <row r="647" spans="2:14" ht="15" x14ac:dyDescent="0.4">
      <c r="B647" s="249">
        <f>VLOOKUP(C647,Companies[],3,FALSE)</f>
        <v>30019775</v>
      </c>
      <c r="C647" s="249" t="s">
        <v>195</v>
      </c>
      <c r="D647" s="249" t="s">
        <v>412</v>
      </c>
      <c r="E647" s="249" t="s">
        <v>986</v>
      </c>
      <c r="F647" s="249" t="s">
        <v>73</v>
      </c>
      <c r="G647" s="262" t="s">
        <v>95</v>
      </c>
      <c r="H647" s="249" t="s">
        <v>612</v>
      </c>
      <c r="I647" s="249" t="s">
        <v>100</v>
      </c>
      <c r="J647" s="256">
        <v>0</v>
      </c>
      <c r="K647" s="249"/>
      <c r="L647" s="249"/>
      <c r="M647" s="249"/>
      <c r="N647" s="256">
        <v>322275967.87000006</v>
      </c>
    </row>
    <row r="648" spans="2:14" ht="15" x14ac:dyDescent="0.4">
      <c r="B648" s="249">
        <f>VLOOKUP(C648,Companies[],3,FALSE)</f>
        <v>30019775</v>
      </c>
      <c r="C648" s="249" t="s">
        <v>195</v>
      </c>
      <c r="D648" s="249" t="s">
        <v>412</v>
      </c>
      <c r="E648" s="249" t="s">
        <v>986</v>
      </c>
      <c r="F648" s="249" t="s">
        <v>73</v>
      </c>
      <c r="G648" s="262" t="s">
        <v>95</v>
      </c>
      <c r="H648" s="249" t="s">
        <v>673</v>
      </c>
      <c r="I648" s="249" t="s">
        <v>100</v>
      </c>
      <c r="J648" s="256">
        <v>0</v>
      </c>
      <c r="K648" s="249"/>
      <c r="L648" s="249"/>
      <c r="M648" s="249"/>
      <c r="N648" s="256">
        <v>0</v>
      </c>
    </row>
    <row r="649" spans="2:14" ht="15" x14ac:dyDescent="0.4">
      <c r="B649" s="249">
        <f>VLOOKUP(C649,Companies[],3,FALSE)</f>
        <v>30019775</v>
      </c>
      <c r="C649" s="249" t="s">
        <v>195</v>
      </c>
      <c r="D649" s="249" t="s">
        <v>412</v>
      </c>
      <c r="E649" s="249" t="s">
        <v>986</v>
      </c>
      <c r="F649" s="249" t="s">
        <v>73</v>
      </c>
      <c r="G649" s="262" t="s">
        <v>95</v>
      </c>
      <c r="H649" s="249" t="s">
        <v>674</v>
      </c>
      <c r="I649" s="249" t="s">
        <v>100</v>
      </c>
      <c r="J649" s="256">
        <v>0</v>
      </c>
      <c r="K649" s="249"/>
      <c r="L649" s="249"/>
      <c r="M649" s="249"/>
      <c r="N649" s="256">
        <v>0</v>
      </c>
    </row>
    <row r="650" spans="2:14" ht="15" x14ac:dyDescent="0.4">
      <c r="B650" s="249">
        <f>VLOOKUP(C650,Companies[],3,FALSE)</f>
        <v>30019775</v>
      </c>
      <c r="C650" s="249" t="s">
        <v>195</v>
      </c>
      <c r="D650" s="249" t="s">
        <v>412</v>
      </c>
      <c r="E650" s="249" t="s">
        <v>986</v>
      </c>
      <c r="F650" s="249" t="s">
        <v>73</v>
      </c>
      <c r="G650" s="262" t="s">
        <v>95</v>
      </c>
      <c r="H650" s="249" t="s">
        <v>675</v>
      </c>
      <c r="I650" s="249" t="s">
        <v>100</v>
      </c>
      <c r="J650" s="256">
        <v>0</v>
      </c>
      <c r="K650" s="249"/>
      <c r="L650" s="249"/>
      <c r="M650" s="249"/>
      <c r="N650" s="256">
        <v>0</v>
      </c>
    </row>
    <row r="651" spans="2:14" ht="15" x14ac:dyDescent="0.4">
      <c r="B651" s="249">
        <f>VLOOKUP(C651,Companies[],3,FALSE)</f>
        <v>30019775</v>
      </c>
      <c r="C651" s="249" t="s">
        <v>195</v>
      </c>
      <c r="D651" s="249" t="s">
        <v>412</v>
      </c>
      <c r="E651" s="249" t="s">
        <v>986</v>
      </c>
      <c r="F651" s="249" t="s">
        <v>73</v>
      </c>
      <c r="G651" s="262" t="s">
        <v>95</v>
      </c>
      <c r="H651" s="249" t="s">
        <v>676</v>
      </c>
      <c r="I651" s="249" t="s">
        <v>100</v>
      </c>
      <c r="J651" s="256">
        <v>0</v>
      </c>
      <c r="K651" s="249"/>
      <c r="L651" s="249"/>
      <c r="M651" s="249"/>
      <c r="N651" s="256">
        <v>0</v>
      </c>
    </row>
    <row r="652" spans="2:14" ht="15" x14ac:dyDescent="0.4">
      <c r="B652" s="249">
        <f>VLOOKUP(C652,Companies[],3,FALSE)</f>
        <v>30019775</v>
      </c>
      <c r="C652" s="249" t="s">
        <v>195</v>
      </c>
      <c r="D652" s="249" t="s">
        <v>412</v>
      </c>
      <c r="E652" s="249" t="s">
        <v>986</v>
      </c>
      <c r="F652" s="249" t="s">
        <v>73</v>
      </c>
      <c r="G652" s="262" t="s">
        <v>95</v>
      </c>
      <c r="H652" s="249" t="s">
        <v>677</v>
      </c>
      <c r="I652" s="249" t="s">
        <v>100</v>
      </c>
      <c r="J652" s="256">
        <v>0</v>
      </c>
      <c r="K652" s="249"/>
      <c r="L652" s="249"/>
      <c r="M652" s="249"/>
      <c r="N652" s="256">
        <v>0</v>
      </c>
    </row>
    <row r="653" spans="2:14" ht="15" x14ac:dyDescent="0.4">
      <c r="B653" s="249">
        <f>VLOOKUP(C653,Companies[],3,FALSE)</f>
        <v>30019775</v>
      </c>
      <c r="C653" s="249" t="s">
        <v>195</v>
      </c>
      <c r="D653" s="249" t="s">
        <v>412</v>
      </c>
      <c r="E653" s="249" t="s">
        <v>986</v>
      </c>
      <c r="F653" s="249" t="s">
        <v>73</v>
      </c>
      <c r="G653" s="262" t="s">
        <v>95</v>
      </c>
      <c r="H653" s="249" t="s">
        <v>678</v>
      </c>
      <c r="I653" s="249" t="s">
        <v>100</v>
      </c>
      <c r="J653" s="256">
        <v>0</v>
      </c>
      <c r="K653" s="249"/>
      <c r="L653" s="249"/>
      <c r="M653" s="249"/>
      <c r="N653" s="256">
        <v>0</v>
      </c>
    </row>
    <row r="654" spans="2:14" ht="15" x14ac:dyDescent="0.4">
      <c r="B654" s="249">
        <f>VLOOKUP(C654,Companies[],3,FALSE)</f>
        <v>30019775</v>
      </c>
      <c r="C654" s="249" t="s">
        <v>195</v>
      </c>
      <c r="D654" s="249" t="s">
        <v>412</v>
      </c>
      <c r="E654" s="249" t="s">
        <v>986</v>
      </c>
      <c r="F654" s="249" t="s">
        <v>73</v>
      </c>
      <c r="G654" s="262" t="s">
        <v>95</v>
      </c>
      <c r="H654" s="249" t="s">
        <v>679</v>
      </c>
      <c r="I654" s="249" t="s">
        <v>100</v>
      </c>
      <c r="J654" s="256">
        <v>0</v>
      </c>
      <c r="K654" s="249"/>
      <c r="L654" s="249"/>
      <c r="M654" s="249"/>
      <c r="N654" s="256">
        <v>0</v>
      </c>
    </row>
    <row r="655" spans="2:14" ht="15" x14ac:dyDescent="0.4">
      <c r="B655" s="249">
        <f>VLOOKUP(C655,Companies[],3,FALSE)</f>
        <v>30019775</v>
      </c>
      <c r="C655" s="249" t="s">
        <v>195</v>
      </c>
      <c r="D655" s="249" t="s">
        <v>412</v>
      </c>
      <c r="E655" s="249" t="s">
        <v>986</v>
      </c>
      <c r="F655" s="249" t="s">
        <v>73</v>
      </c>
      <c r="G655" s="262" t="s">
        <v>95</v>
      </c>
      <c r="H655" s="249" t="s">
        <v>613</v>
      </c>
      <c r="I655" s="249" t="s">
        <v>100</v>
      </c>
      <c r="J655" s="256">
        <v>0</v>
      </c>
      <c r="K655" s="249"/>
      <c r="L655" s="249"/>
      <c r="M655" s="249"/>
      <c r="N655" s="256">
        <v>97502.95</v>
      </c>
    </row>
    <row r="656" spans="2:14" ht="15" x14ac:dyDescent="0.4">
      <c r="B656" s="249">
        <f>VLOOKUP(C656,Companies[],3,FALSE)</f>
        <v>30019775</v>
      </c>
      <c r="C656" s="249" t="s">
        <v>195</v>
      </c>
      <c r="D656" s="249" t="s">
        <v>412</v>
      </c>
      <c r="E656" s="249" t="s">
        <v>986</v>
      </c>
      <c r="F656" s="249" t="s">
        <v>73</v>
      </c>
      <c r="G656" s="262" t="s">
        <v>95</v>
      </c>
      <c r="H656" s="249" t="s">
        <v>614</v>
      </c>
      <c r="I656" s="249" t="s">
        <v>100</v>
      </c>
      <c r="J656" s="256">
        <v>0</v>
      </c>
      <c r="K656" s="249"/>
      <c r="L656" s="249"/>
      <c r="M656" s="249"/>
      <c r="N656" s="256">
        <v>61974851.269999996</v>
      </c>
    </row>
    <row r="657" spans="2:14" ht="15" x14ac:dyDescent="0.4">
      <c r="B657" s="249">
        <f>VLOOKUP(C657,Companies[],3,FALSE)</f>
        <v>30019775</v>
      </c>
      <c r="C657" s="249" t="s">
        <v>195</v>
      </c>
      <c r="D657" s="249" t="s">
        <v>412</v>
      </c>
      <c r="E657" s="249" t="s">
        <v>986</v>
      </c>
      <c r="F657" s="249" t="s">
        <v>73</v>
      </c>
      <c r="G657" s="262" t="s">
        <v>95</v>
      </c>
      <c r="H657" s="249" t="s">
        <v>680</v>
      </c>
      <c r="I657" s="249" t="s">
        <v>100</v>
      </c>
      <c r="J657" s="256">
        <v>0</v>
      </c>
      <c r="K657" s="249"/>
      <c r="L657" s="249"/>
      <c r="M657" s="249"/>
      <c r="N657" s="256">
        <v>0</v>
      </c>
    </row>
    <row r="658" spans="2:14" ht="15" x14ac:dyDescent="0.4">
      <c r="B658" s="249">
        <f>VLOOKUP(C658,Companies[],3,FALSE)</f>
        <v>30019775</v>
      </c>
      <c r="C658" s="249" t="s">
        <v>195</v>
      </c>
      <c r="D658" s="249" t="s">
        <v>412</v>
      </c>
      <c r="E658" s="249" t="s">
        <v>986</v>
      </c>
      <c r="F658" s="249" t="s">
        <v>73</v>
      </c>
      <c r="G658" s="262" t="s">
        <v>95</v>
      </c>
      <c r="H658" s="249" t="s">
        <v>681</v>
      </c>
      <c r="I658" s="249" t="s">
        <v>100</v>
      </c>
      <c r="J658" s="256">
        <v>0</v>
      </c>
      <c r="K658" s="249"/>
      <c r="L658" s="249"/>
      <c r="M658" s="249"/>
      <c r="N658" s="256">
        <v>0</v>
      </c>
    </row>
    <row r="659" spans="2:14" ht="15" x14ac:dyDescent="0.4">
      <c r="B659" s="249">
        <f>VLOOKUP(C659,Companies[],3,FALSE)</f>
        <v>30019775</v>
      </c>
      <c r="C659" s="249" t="s">
        <v>195</v>
      </c>
      <c r="D659" s="249" t="s">
        <v>412</v>
      </c>
      <c r="E659" s="249" t="s">
        <v>986</v>
      </c>
      <c r="F659" s="249" t="s">
        <v>73</v>
      </c>
      <c r="G659" s="262" t="s">
        <v>95</v>
      </c>
      <c r="H659" s="249" t="s">
        <v>682</v>
      </c>
      <c r="I659" s="249" t="s">
        <v>100</v>
      </c>
      <c r="J659" s="256">
        <v>0</v>
      </c>
      <c r="K659" s="249"/>
      <c r="L659" s="249"/>
      <c r="M659" s="249"/>
      <c r="N659" s="256">
        <v>0</v>
      </c>
    </row>
    <row r="660" spans="2:14" ht="15" x14ac:dyDescent="0.4">
      <c r="B660" s="249">
        <f>VLOOKUP(C660,Companies[],3,FALSE)</f>
        <v>30019775</v>
      </c>
      <c r="C660" s="249" t="s">
        <v>195</v>
      </c>
      <c r="D660" s="249" t="s">
        <v>412</v>
      </c>
      <c r="E660" s="249" t="s">
        <v>986</v>
      </c>
      <c r="F660" s="249" t="s">
        <v>73</v>
      </c>
      <c r="G660" s="262" t="s">
        <v>95</v>
      </c>
      <c r="H660" s="249" t="s">
        <v>683</v>
      </c>
      <c r="I660" s="249" t="s">
        <v>100</v>
      </c>
      <c r="J660" s="256">
        <v>0</v>
      </c>
      <c r="K660" s="249"/>
      <c r="L660" s="249"/>
      <c r="M660" s="249"/>
      <c r="N660" s="256">
        <v>0</v>
      </c>
    </row>
    <row r="661" spans="2:14" ht="15" x14ac:dyDescent="0.4">
      <c r="B661" s="249">
        <f>VLOOKUP(C661,Companies[],3,FALSE)</f>
        <v>30019775</v>
      </c>
      <c r="C661" s="249" t="s">
        <v>195</v>
      </c>
      <c r="D661" s="249" t="s">
        <v>412</v>
      </c>
      <c r="E661" s="249" t="s">
        <v>986</v>
      </c>
      <c r="F661" s="249" t="s">
        <v>73</v>
      </c>
      <c r="G661" s="262" t="s">
        <v>95</v>
      </c>
      <c r="H661" s="249" t="s">
        <v>615</v>
      </c>
      <c r="I661" s="249" t="s">
        <v>100</v>
      </c>
      <c r="J661" s="256">
        <v>0</v>
      </c>
      <c r="K661" s="249"/>
      <c r="L661" s="249"/>
      <c r="M661" s="249"/>
      <c r="N661" s="256">
        <v>91637.73</v>
      </c>
    </row>
    <row r="662" spans="2:14" ht="15" x14ac:dyDescent="0.4">
      <c r="B662" s="249">
        <f>VLOOKUP(C662,Companies[],3,FALSE)</f>
        <v>30019775</v>
      </c>
      <c r="C662" s="249" t="s">
        <v>195</v>
      </c>
      <c r="D662" s="249" t="s">
        <v>412</v>
      </c>
      <c r="E662" s="249" t="s">
        <v>986</v>
      </c>
      <c r="F662" s="249" t="s">
        <v>73</v>
      </c>
      <c r="G662" s="262" t="s">
        <v>95</v>
      </c>
      <c r="H662" s="249" t="s">
        <v>616</v>
      </c>
      <c r="I662" s="249" t="s">
        <v>100</v>
      </c>
      <c r="J662" s="256">
        <v>0</v>
      </c>
      <c r="K662" s="249"/>
      <c r="L662" s="249"/>
      <c r="M662" s="249"/>
      <c r="N662" s="256">
        <v>6296293.2899999991</v>
      </c>
    </row>
    <row r="663" spans="2:14" ht="15" x14ac:dyDescent="0.4">
      <c r="B663" s="249">
        <f>VLOOKUP(C663,Companies[],3,FALSE)</f>
        <v>30019775</v>
      </c>
      <c r="C663" s="249" t="s">
        <v>195</v>
      </c>
      <c r="D663" s="249" t="s">
        <v>412</v>
      </c>
      <c r="E663" s="249" t="s">
        <v>986</v>
      </c>
      <c r="F663" s="249" t="s">
        <v>73</v>
      </c>
      <c r="G663" s="262" t="s">
        <v>95</v>
      </c>
      <c r="H663" s="249" t="s">
        <v>665</v>
      </c>
      <c r="I663" s="249" t="s">
        <v>100</v>
      </c>
      <c r="J663" s="256">
        <v>0</v>
      </c>
      <c r="K663" s="249"/>
      <c r="L663" s="249"/>
      <c r="M663" s="249"/>
      <c r="N663" s="256">
        <v>0</v>
      </c>
    </row>
    <row r="664" spans="2:14" ht="15" x14ac:dyDescent="0.4">
      <c r="B664" s="249">
        <f>VLOOKUP(C664,Companies[],3,FALSE)</f>
        <v>30019775</v>
      </c>
      <c r="C664" s="249" t="s">
        <v>195</v>
      </c>
      <c r="D664" s="249" t="s">
        <v>412</v>
      </c>
      <c r="E664" s="249" t="s">
        <v>986</v>
      </c>
      <c r="F664" s="249" t="s">
        <v>73</v>
      </c>
      <c r="G664" s="262" t="s">
        <v>95</v>
      </c>
      <c r="H664" s="249" t="s">
        <v>684</v>
      </c>
      <c r="I664" s="249" t="s">
        <v>100</v>
      </c>
      <c r="J664" s="256">
        <v>0</v>
      </c>
      <c r="K664" s="249"/>
      <c r="L664" s="249"/>
      <c r="M664" s="249"/>
      <c r="N664" s="256">
        <v>0</v>
      </c>
    </row>
    <row r="665" spans="2:14" ht="15" x14ac:dyDescent="0.4">
      <c r="B665" s="249">
        <f>VLOOKUP(C665,Companies[],3,FALSE)</f>
        <v>30019775</v>
      </c>
      <c r="C665" s="249" t="s">
        <v>195</v>
      </c>
      <c r="D665" s="249" t="s">
        <v>412</v>
      </c>
      <c r="E665" s="249" t="s">
        <v>986</v>
      </c>
      <c r="F665" s="249" t="s">
        <v>73</v>
      </c>
      <c r="G665" s="262" t="s">
        <v>95</v>
      </c>
      <c r="H665" s="249" t="s">
        <v>685</v>
      </c>
      <c r="I665" s="249" t="s">
        <v>100</v>
      </c>
      <c r="J665" s="256">
        <v>0</v>
      </c>
      <c r="K665" s="249"/>
      <c r="L665" s="249"/>
      <c r="M665" s="249"/>
      <c r="N665" s="256">
        <v>0</v>
      </c>
    </row>
    <row r="666" spans="2:14" ht="15" x14ac:dyDescent="0.4">
      <c r="B666" s="249">
        <f>VLOOKUP(C666,Companies[],3,FALSE)</f>
        <v>30019775</v>
      </c>
      <c r="C666" s="249" t="s">
        <v>195</v>
      </c>
      <c r="D666" s="249" t="s">
        <v>412</v>
      </c>
      <c r="E666" s="249" t="s">
        <v>986</v>
      </c>
      <c r="F666" s="249" t="s">
        <v>73</v>
      </c>
      <c r="G666" s="262" t="s">
        <v>95</v>
      </c>
      <c r="H666" s="249" t="s">
        <v>686</v>
      </c>
      <c r="I666" s="249" t="s">
        <v>100</v>
      </c>
      <c r="J666" s="256">
        <v>0</v>
      </c>
      <c r="K666" s="249"/>
      <c r="L666" s="249"/>
      <c r="M666" s="249"/>
      <c r="N666" s="256">
        <v>0</v>
      </c>
    </row>
    <row r="667" spans="2:14" ht="15" x14ac:dyDescent="0.4">
      <c r="B667" s="249">
        <f>VLOOKUP(C667,Companies[],3,FALSE)</f>
        <v>30019775</v>
      </c>
      <c r="C667" s="249" t="s">
        <v>195</v>
      </c>
      <c r="D667" s="249" t="s">
        <v>412</v>
      </c>
      <c r="E667" s="249" t="s">
        <v>986</v>
      </c>
      <c r="F667" s="249" t="s">
        <v>73</v>
      </c>
      <c r="G667" s="262" t="s">
        <v>95</v>
      </c>
      <c r="H667" s="249" t="s">
        <v>687</v>
      </c>
      <c r="I667" s="249" t="s">
        <v>100</v>
      </c>
      <c r="J667" s="256">
        <v>0</v>
      </c>
      <c r="K667" s="249"/>
      <c r="L667" s="249"/>
      <c r="M667" s="249"/>
      <c r="N667" s="256">
        <v>0</v>
      </c>
    </row>
    <row r="668" spans="2:14" ht="15" x14ac:dyDescent="0.4">
      <c r="B668" s="249">
        <f>VLOOKUP(C668,Companies[],3,FALSE)</f>
        <v>30019775</v>
      </c>
      <c r="C668" s="249" t="s">
        <v>195</v>
      </c>
      <c r="D668" s="249" t="s">
        <v>412</v>
      </c>
      <c r="E668" s="249" t="s">
        <v>986</v>
      </c>
      <c r="F668" s="249" t="s">
        <v>73</v>
      </c>
      <c r="G668" s="262" t="s">
        <v>95</v>
      </c>
      <c r="H668" s="249" t="s">
        <v>617</v>
      </c>
      <c r="I668" s="249" t="s">
        <v>100</v>
      </c>
      <c r="J668" s="256">
        <v>0</v>
      </c>
      <c r="K668" s="249"/>
      <c r="L668" s="249"/>
      <c r="M668" s="249"/>
      <c r="N668" s="256">
        <v>64872203.079999983</v>
      </c>
    </row>
    <row r="669" spans="2:14" ht="15" x14ac:dyDescent="0.4">
      <c r="B669" s="249">
        <f>VLOOKUP(C669,Companies[],3,FALSE)</f>
        <v>30019775</v>
      </c>
      <c r="C669" s="249" t="s">
        <v>195</v>
      </c>
      <c r="D669" s="249" t="s">
        <v>412</v>
      </c>
      <c r="E669" s="249" t="s">
        <v>986</v>
      </c>
      <c r="F669" s="249" t="s">
        <v>73</v>
      </c>
      <c r="G669" s="262" t="s">
        <v>95</v>
      </c>
      <c r="H669" s="249" t="s">
        <v>688</v>
      </c>
      <c r="I669" s="249" t="s">
        <v>100</v>
      </c>
      <c r="J669" s="256">
        <v>0</v>
      </c>
      <c r="K669" s="249"/>
      <c r="L669" s="249"/>
      <c r="M669" s="249"/>
      <c r="N669" s="256">
        <v>0</v>
      </c>
    </row>
    <row r="670" spans="2:14" ht="15" x14ac:dyDescent="0.4">
      <c r="B670" s="249">
        <f>VLOOKUP(C670,Companies[],3,FALSE)</f>
        <v>30019775</v>
      </c>
      <c r="C670" s="249" t="s">
        <v>195</v>
      </c>
      <c r="D670" s="249" t="s">
        <v>412</v>
      </c>
      <c r="E670" s="249" t="s">
        <v>986</v>
      </c>
      <c r="F670" s="249" t="s">
        <v>73</v>
      </c>
      <c r="G670" s="262" t="s">
        <v>95</v>
      </c>
      <c r="H670" s="249" t="s">
        <v>689</v>
      </c>
      <c r="I670" s="249" t="s">
        <v>100</v>
      </c>
      <c r="J670" s="256">
        <v>0</v>
      </c>
      <c r="K670" s="249"/>
      <c r="L670" s="249"/>
      <c r="M670" s="249"/>
      <c r="N670" s="256">
        <v>0</v>
      </c>
    </row>
    <row r="671" spans="2:14" ht="15" x14ac:dyDescent="0.4">
      <c r="B671" s="249">
        <f>VLOOKUP(C671,Companies[],3,FALSE)</f>
        <v>30019775</v>
      </c>
      <c r="C671" s="249" t="s">
        <v>195</v>
      </c>
      <c r="D671" s="249" t="s">
        <v>412</v>
      </c>
      <c r="E671" s="249" t="s">
        <v>986</v>
      </c>
      <c r="F671" s="249" t="s">
        <v>73</v>
      </c>
      <c r="G671" s="262" t="s">
        <v>95</v>
      </c>
      <c r="H671" s="249" t="s">
        <v>690</v>
      </c>
      <c r="I671" s="249" t="s">
        <v>100</v>
      </c>
      <c r="J671" s="256">
        <v>0</v>
      </c>
      <c r="K671" s="249"/>
      <c r="L671" s="249"/>
      <c r="M671" s="249"/>
      <c r="N671" s="256">
        <v>0</v>
      </c>
    </row>
    <row r="672" spans="2:14" ht="15" x14ac:dyDescent="0.4">
      <c r="B672" s="249">
        <f>VLOOKUP(C672,Companies[],3,FALSE)</f>
        <v>30019775</v>
      </c>
      <c r="C672" s="249" t="s">
        <v>195</v>
      </c>
      <c r="D672" s="249" t="s">
        <v>412</v>
      </c>
      <c r="E672" s="249" t="s">
        <v>986</v>
      </c>
      <c r="F672" s="249" t="s">
        <v>73</v>
      </c>
      <c r="G672" s="262" t="s">
        <v>95</v>
      </c>
      <c r="H672" s="249" t="s">
        <v>691</v>
      </c>
      <c r="I672" s="249" t="s">
        <v>100</v>
      </c>
      <c r="J672" s="256">
        <v>0</v>
      </c>
      <c r="K672" s="249"/>
      <c r="L672" s="249"/>
      <c r="M672" s="249"/>
      <c r="N672" s="256">
        <v>0</v>
      </c>
    </row>
    <row r="673" spans="2:14" ht="15" x14ac:dyDescent="0.4">
      <c r="B673" s="249">
        <f>VLOOKUP(C673,Companies[],3,FALSE)</f>
        <v>30019775</v>
      </c>
      <c r="C673" s="249" t="s">
        <v>195</v>
      </c>
      <c r="D673" s="249" t="s">
        <v>412</v>
      </c>
      <c r="E673" s="249" t="s">
        <v>986</v>
      </c>
      <c r="F673" s="249" t="s">
        <v>73</v>
      </c>
      <c r="G673" s="262" t="s">
        <v>95</v>
      </c>
      <c r="H673" s="249" t="s">
        <v>692</v>
      </c>
      <c r="I673" s="249" t="s">
        <v>100</v>
      </c>
      <c r="J673" s="256">
        <v>0</v>
      </c>
      <c r="K673" s="249"/>
      <c r="L673" s="249"/>
      <c r="M673" s="249"/>
      <c r="N673" s="256">
        <v>0</v>
      </c>
    </row>
    <row r="674" spans="2:14" ht="15" x14ac:dyDescent="0.4">
      <c r="B674" s="249">
        <f>VLOOKUP(C674,Companies[],3,FALSE)</f>
        <v>30019775</v>
      </c>
      <c r="C674" s="249" t="s">
        <v>195</v>
      </c>
      <c r="D674" s="249" t="s">
        <v>412</v>
      </c>
      <c r="E674" s="249" t="s">
        <v>986</v>
      </c>
      <c r="F674" s="249" t="s">
        <v>73</v>
      </c>
      <c r="G674" s="262" t="s">
        <v>95</v>
      </c>
      <c r="H674" s="249" t="s">
        <v>693</v>
      </c>
      <c r="I674" s="249" t="s">
        <v>100</v>
      </c>
      <c r="J674" s="256">
        <v>0</v>
      </c>
      <c r="K674" s="249"/>
      <c r="L674" s="249"/>
      <c r="M674" s="249"/>
      <c r="N674" s="256">
        <v>0</v>
      </c>
    </row>
    <row r="675" spans="2:14" ht="15" x14ac:dyDescent="0.4">
      <c r="B675" s="249">
        <f>VLOOKUP(C675,Companies[],3,FALSE)</f>
        <v>30019775</v>
      </c>
      <c r="C675" s="249" t="s">
        <v>195</v>
      </c>
      <c r="D675" s="249" t="s">
        <v>412</v>
      </c>
      <c r="E675" s="249" t="s">
        <v>986</v>
      </c>
      <c r="F675" s="249" t="s">
        <v>73</v>
      </c>
      <c r="G675" s="262" t="s">
        <v>95</v>
      </c>
      <c r="H675" s="249" t="s">
        <v>694</v>
      </c>
      <c r="I675" s="249" t="s">
        <v>100</v>
      </c>
      <c r="J675" s="256">
        <v>0</v>
      </c>
      <c r="K675" s="249"/>
      <c r="L675" s="249"/>
      <c r="M675" s="249"/>
      <c r="N675" s="256">
        <v>0</v>
      </c>
    </row>
    <row r="676" spans="2:14" ht="15" x14ac:dyDescent="0.4">
      <c r="B676" s="249">
        <f>VLOOKUP(C676,Companies[],3,FALSE)</f>
        <v>30019775</v>
      </c>
      <c r="C676" s="249" t="s">
        <v>195</v>
      </c>
      <c r="D676" s="249" t="s">
        <v>412</v>
      </c>
      <c r="E676" s="249" t="s">
        <v>986</v>
      </c>
      <c r="F676" s="249" t="s">
        <v>73</v>
      </c>
      <c r="G676" s="262" t="s">
        <v>95</v>
      </c>
      <c r="H676" s="249" t="s">
        <v>695</v>
      </c>
      <c r="I676" s="249" t="s">
        <v>100</v>
      </c>
      <c r="J676" s="256">
        <v>0</v>
      </c>
      <c r="K676" s="249"/>
      <c r="L676" s="249"/>
      <c r="M676" s="249"/>
      <c r="N676" s="256">
        <v>0</v>
      </c>
    </row>
    <row r="677" spans="2:14" ht="15" x14ac:dyDescent="0.4">
      <c r="B677" s="249">
        <f>VLOOKUP(C677,Companies[],3,FALSE)</f>
        <v>30019775</v>
      </c>
      <c r="C677" s="249" t="s">
        <v>195</v>
      </c>
      <c r="D677" s="249" t="s">
        <v>412</v>
      </c>
      <c r="E677" s="249" t="s">
        <v>986</v>
      </c>
      <c r="F677" s="249" t="s">
        <v>73</v>
      </c>
      <c r="G677" s="262" t="s">
        <v>95</v>
      </c>
      <c r="H677" s="249" t="s">
        <v>696</v>
      </c>
      <c r="I677" s="249" t="s">
        <v>100</v>
      </c>
      <c r="J677" s="256">
        <v>0</v>
      </c>
      <c r="K677" s="249"/>
      <c r="L677" s="249"/>
      <c r="M677" s="249"/>
      <c r="N677" s="256">
        <v>0</v>
      </c>
    </row>
    <row r="678" spans="2:14" ht="15" x14ac:dyDescent="0.4">
      <c r="B678" s="249">
        <f>VLOOKUP(C678,Companies[],3,FALSE)</f>
        <v>30019775</v>
      </c>
      <c r="C678" s="249" t="s">
        <v>195</v>
      </c>
      <c r="D678" s="249" t="s">
        <v>412</v>
      </c>
      <c r="E678" s="249" t="s">
        <v>986</v>
      </c>
      <c r="F678" s="249" t="s">
        <v>73</v>
      </c>
      <c r="G678" s="262" t="s">
        <v>95</v>
      </c>
      <c r="H678" s="249" t="s">
        <v>697</v>
      </c>
      <c r="I678" s="249" t="s">
        <v>100</v>
      </c>
      <c r="J678" s="256">
        <v>0</v>
      </c>
      <c r="K678" s="249"/>
      <c r="L678" s="249"/>
      <c r="M678" s="249"/>
      <c r="N678" s="256">
        <v>0</v>
      </c>
    </row>
    <row r="679" spans="2:14" ht="15" x14ac:dyDescent="0.4">
      <c r="B679" s="249">
        <f>VLOOKUP(C679,Companies[],3,FALSE)</f>
        <v>30019775</v>
      </c>
      <c r="C679" s="249" t="s">
        <v>195</v>
      </c>
      <c r="D679" s="249" t="s">
        <v>412</v>
      </c>
      <c r="E679" s="249" t="s">
        <v>986</v>
      </c>
      <c r="F679" s="249" t="s">
        <v>73</v>
      </c>
      <c r="G679" s="262" t="s">
        <v>95</v>
      </c>
      <c r="H679" s="249" t="s">
        <v>618</v>
      </c>
      <c r="I679" s="249" t="s">
        <v>100</v>
      </c>
      <c r="J679" s="256">
        <v>0</v>
      </c>
      <c r="K679" s="249"/>
      <c r="L679" s="249"/>
      <c r="M679" s="249"/>
      <c r="N679" s="256">
        <v>234458.26</v>
      </c>
    </row>
    <row r="680" spans="2:14" ht="15" x14ac:dyDescent="0.4">
      <c r="B680" s="249">
        <f>VLOOKUP(C680,Companies[],3,FALSE)</f>
        <v>30019775</v>
      </c>
      <c r="C680" s="249" t="s">
        <v>195</v>
      </c>
      <c r="D680" s="249" t="s">
        <v>412</v>
      </c>
      <c r="E680" s="249" t="s">
        <v>986</v>
      </c>
      <c r="F680" s="249" t="s">
        <v>73</v>
      </c>
      <c r="G680" s="262" t="s">
        <v>95</v>
      </c>
      <c r="H680" s="249" t="s">
        <v>698</v>
      </c>
      <c r="I680" s="249" t="s">
        <v>100</v>
      </c>
      <c r="J680" s="256">
        <v>0</v>
      </c>
      <c r="K680" s="249"/>
      <c r="L680" s="249"/>
      <c r="M680" s="249"/>
      <c r="N680" s="256">
        <v>0</v>
      </c>
    </row>
    <row r="681" spans="2:14" ht="15" x14ac:dyDescent="0.4">
      <c r="B681" s="249">
        <f>VLOOKUP(C681,Companies[],3,FALSE)</f>
        <v>30019775</v>
      </c>
      <c r="C681" s="249" t="s">
        <v>195</v>
      </c>
      <c r="D681" s="249" t="s">
        <v>412</v>
      </c>
      <c r="E681" s="249" t="s">
        <v>986</v>
      </c>
      <c r="F681" s="249" t="s">
        <v>73</v>
      </c>
      <c r="G681" s="262" t="s">
        <v>95</v>
      </c>
      <c r="H681" s="249" t="s">
        <v>619</v>
      </c>
      <c r="I681" s="249" t="s">
        <v>100</v>
      </c>
      <c r="J681" s="256">
        <v>0</v>
      </c>
      <c r="K681" s="249"/>
      <c r="L681" s="249"/>
      <c r="M681" s="249"/>
      <c r="N681" s="256">
        <v>6127826.0200000005</v>
      </c>
    </row>
    <row r="682" spans="2:14" ht="15" x14ac:dyDescent="0.4">
      <c r="B682" s="249">
        <f>VLOOKUP(C682,Companies[],3,FALSE)</f>
        <v>30019775</v>
      </c>
      <c r="C682" s="249" t="s">
        <v>195</v>
      </c>
      <c r="D682" s="249" t="s">
        <v>412</v>
      </c>
      <c r="E682" s="249" t="s">
        <v>986</v>
      </c>
      <c r="F682" s="249" t="s">
        <v>73</v>
      </c>
      <c r="G682" s="262" t="s">
        <v>95</v>
      </c>
      <c r="H682" s="249" t="s">
        <v>699</v>
      </c>
      <c r="I682" s="249" t="s">
        <v>100</v>
      </c>
      <c r="J682" s="256">
        <v>0</v>
      </c>
      <c r="K682" s="249"/>
      <c r="L682" s="249"/>
      <c r="M682" s="249"/>
      <c r="N682" s="256">
        <v>0</v>
      </c>
    </row>
    <row r="683" spans="2:14" ht="15" x14ac:dyDescent="0.4">
      <c r="B683" s="249">
        <f>VLOOKUP(C683,Companies[],3,FALSE)</f>
        <v>30019775</v>
      </c>
      <c r="C683" s="249" t="s">
        <v>195</v>
      </c>
      <c r="D683" s="249" t="s">
        <v>412</v>
      </c>
      <c r="E683" s="249" t="s">
        <v>986</v>
      </c>
      <c r="F683" s="249" t="s">
        <v>73</v>
      </c>
      <c r="G683" s="262" t="s">
        <v>95</v>
      </c>
      <c r="H683" s="249" t="s">
        <v>702</v>
      </c>
      <c r="I683" s="249" t="s">
        <v>100</v>
      </c>
      <c r="J683" s="256">
        <v>0</v>
      </c>
      <c r="K683" s="249"/>
      <c r="L683" s="249"/>
      <c r="M683" s="249"/>
      <c r="N683" s="256">
        <v>0</v>
      </c>
    </row>
    <row r="684" spans="2:14" ht="15" x14ac:dyDescent="0.4">
      <c r="B684" s="249">
        <f>VLOOKUP(C684,Companies[],3,FALSE)</f>
        <v>30019775</v>
      </c>
      <c r="C684" s="249" t="s">
        <v>195</v>
      </c>
      <c r="D684" s="249" t="s">
        <v>412</v>
      </c>
      <c r="E684" s="249" t="s">
        <v>986</v>
      </c>
      <c r="F684" s="249" t="s">
        <v>73</v>
      </c>
      <c r="G684" s="262" t="s">
        <v>95</v>
      </c>
      <c r="H684" s="249" t="s">
        <v>703</v>
      </c>
      <c r="I684" s="249" t="s">
        <v>100</v>
      </c>
      <c r="J684" s="256">
        <v>0</v>
      </c>
      <c r="K684" s="249"/>
      <c r="L684" s="249"/>
      <c r="M684" s="249"/>
      <c r="N684" s="256">
        <v>0</v>
      </c>
    </row>
    <row r="685" spans="2:14" ht="15" x14ac:dyDescent="0.4">
      <c r="B685" s="249">
        <f>VLOOKUP(C685,Companies[],3,FALSE)</f>
        <v>30019775</v>
      </c>
      <c r="C685" s="249" t="s">
        <v>195</v>
      </c>
      <c r="D685" s="249" t="s">
        <v>412</v>
      </c>
      <c r="E685" s="249" t="s">
        <v>986</v>
      </c>
      <c r="F685" s="249" t="s">
        <v>73</v>
      </c>
      <c r="G685" s="262" t="s">
        <v>95</v>
      </c>
      <c r="H685" s="249" t="s">
        <v>704</v>
      </c>
      <c r="I685" s="249" t="s">
        <v>100</v>
      </c>
      <c r="J685" s="256">
        <v>0</v>
      </c>
      <c r="K685" s="249"/>
      <c r="L685" s="249"/>
      <c r="M685" s="249"/>
      <c r="N685" s="256">
        <v>0</v>
      </c>
    </row>
    <row r="686" spans="2:14" ht="15" x14ac:dyDescent="0.4">
      <c r="B686" s="249">
        <f>VLOOKUP(C686,Companies[],3,FALSE)</f>
        <v>30019775</v>
      </c>
      <c r="C686" s="249" t="s">
        <v>195</v>
      </c>
      <c r="D686" s="249" t="s">
        <v>412</v>
      </c>
      <c r="E686" s="249" t="s">
        <v>986</v>
      </c>
      <c r="F686" s="249" t="s">
        <v>73</v>
      </c>
      <c r="G686" s="262" t="s">
        <v>95</v>
      </c>
      <c r="H686" s="249" t="s">
        <v>705</v>
      </c>
      <c r="I686" s="249" t="s">
        <v>100</v>
      </c>
      <c r="J686" s="256">
        <v>0</v>
      </c>
      <c r="K686" s="249"/>
      <c r="L686" s="249"/>
      <c r="M686" s="249"/>
      <c r="N686" s="256">
        <v>0</v>
      </c>
    </row>
    <row r="687" spans="2:14" ht="15" x14ac:dyDescent="0.4">
      <c r="B687" s="249">
        <f>VLOOKUP(C687,Companies[],3,FALSE)</f>
        <v>30019775</v>
      </c>
      <c r="C687" s="249" t="s">
        <v>195</v>
      </c>
      <c r="D687" s="249" t="s">
        <v>412</v>
      </c>
      <c r="E687" s="249" t="s">
        <v>986</v>
      </c>
      <c r="F687" s="249" t="s">
        <v>73</v>
      </c>
      <c r="G687" s="262" t="s">
        <v>95</v>
      </c>
      <c r="H687" s="249" t="s">
        <v>620</v>
      </c>
      <c r="I687" s="249" t="s">
        <v>100</v>
      </c>
      <c r="J687" s="256">
        <v>0</v>
      </c>
      <c r="K687" s="249"/>
      <c r="L687" s="249"/>
      <c r="M687" s="249"/>
      <c r="N687" s="256">
        <v>108878827.87</v>
      </c>
    </row>
    <row r="688" spans="2:14" ht="15" x14ac:dyDescent="0.4">
      <c r="B688" s="249">
        <f>VLOOKUP(C688,Companies[],3,FALSE)</f>
        <v>30019775</v>
      </c>
      <c r="C688" s="249" t="s">
        <v>195</v>
      </c>
      <c r="D688" s="249" t="s">
        <v>412</v>
      </c>
      <c r="E688" s="249" t="s">
        <v>986</v>
      </c>
      <c r="F688" s="249" t="s">
        <v>73</v>
      </c>
      <c r="G688" s="262" t="s">
        <v>95</v>
      </c>
      <c r="H688" s="249" t="s">
        <v>621</v>
      </c>
      <c r="I688" s="249" t="s">
        <v>100</v>
      </c>
      <c r="J688" s="256">
        <v>0</v>
      </c>
      <c r="K688" s="249"/>
      <c r="L688" s="249"/>
      <c r="M688" s="249"/>
      <c r="N688" s="256">
        <v>52260760.819999993</v>
      </c>
    </row>
    <row r="689" spans="2:14" ht="15" x14ac:dyDescent="0.4">
      <c r="B689" s="249">
        <f>VLOOKUP(C689,Companies[],3,FALSE)</f>
        <v>30019775</v>
      </c>
      <c r="C689" s="249" t="s">
        <v>195</v>
      </c>
      <c r="D689" s="249" t="s">
        <v>412</v>
      </c>
      <c r="E689" s="249" t="s">
        <v>986</v>
      </c>
      <c r="F689" s="249" t="s">
        <v>73</v>
      </c>
      <c r="G689" s="262" t="s">
        <v>95</v>
      </c>
      <c r="H689" s="249" t="s">
        <v>622</v>
      </c>
      <c r="I689" s="249" t="s">
        <v>100</v>
      </c>
      <c r="J689" s="256">
        <v>0</v>
      </c>
      <c r="K689" s="249"/>
      <c r="L689" s="249"/>
      <c r="M689" s="249"/>
      <c r="N689" s="256">
        <v>278086428.19999999</v>
      </c>
    </row>
    <row r="690" spans="2:14" ht="15" x14ac:dyDescent="0.4">
      <c r="B690" s="249">
        <f>VLOOKUP(C690,Companies[],3,FALSE)</f>
        <v>30019775</v>
      </c>
      <c r="C690" s="249" t="s">
        <v>195</v>
      </c>
      <c r="D690" s="249" t="s">
        <v>412</v>
      </c>
      <c r="E690" s="249" t="s">
        <v>986</v>
      </c>
      <c r="F690" s="249" t="s">
        <v>73</v>
      </c>
      <c r="G690" s="262" t="s">
        <v>95</v>
      </c>
      <c r="H690" s="249" t="s">
        <v>623</v>
      </c>
      <c r="I690" s="249" t="s">
        <v>100</v>
      </c>
      <c r="J690" s="256">
        <v>0</v>
      </c>
      <c r="K690" s="249"/>
      <c r="L690" s="249"/>
      <c r="M690" s="249"/>
      <c r="N690" s="256">
        <v>33592596.719999999</v>
      </c>
    </row>
    <row r="691" spans="2:14" ht="15" x14ac:dyDescent="0.4">
      <c r="B691" s="249">
        <f>VLOOKUP(C691,Companies[],3,FALSE)</f>
        <v>30019775</v>
      </c>
      <c r="C691" s="249" t="s">
        <v>195</v>
      </c>
      <c r="D691" s="249" t="s">
        <v>412</v>
      </c>
      <c r="E691" s="249" t="s">
        <v>986</v>
      </c>
      <c r="F691" s="249" t="s">
        <v>73</v>
      </c>
      <c r="G691" s="262" t="s">
        <v>95</v>
      </c>
      <c r="H691" s="249" t="s">
        <v>706</v>
      </c>
      <c r="I691" s="249" t="s">
        <v>100</v>
      </c>
      <c r="J691" s="256">
        <v>0</v>
      </c>
      <c r="K691" s="249"/>
      <c r="L691" s="249"/>
      <c r="M691" s="249"/>
      <c r="N691" s="256">
        <v>0</v>
      </c>
    </row>
    <row r="692" spans="2:14" ht="15" x14ac:dyDescent="0.4">
      <c r="B692" s="249">
        <f>VLOOKUP(C692,Companies[],3,FALSE)</f>
        <v>30019775</v>
      </c>
      <c r="C692" s="249" t="s">
        <v>195</v>
      </c>
      <c r="D692" s="249" t="s">
        <v>412</v>
      </c>
      <c r="E692" s="249" t="s">
        <v>986</v>
      </c>
      <c r="F692" s="249" t="s">
        <v>73</v>
      </c>
      <c r="G692" s="262" t="s">
        <v>95</v>
      </c>
      <c r="H692" s="249" t="s">
        <v>707</v>
      </c>
      <c r="I692" s="249" t="s">
        <v>100</v>
      </c>
      <c r="J692" s="256">
        <v>0</v>
      </c>
      <c r="K692" s="249"/>
      <c r="L692" s="249"/>
      <c r="M692" s="249"/>
      <c r="N692" s="256">
        <v>0</v>
      </c>
    </row>
    <row r="693" spans="2:14" ht="15" x14ac:dyDescent="0.4">
      <c r="B693" s="249">
        <f>VLOOKUP(C693,Companies[],3,FALSE)</f>
        <v>30019775</v>
      </c>
      <c r="C693" s="249" t="s">
        <v>195</v>
      </c>
      <c r="D693" s="249" t="s">
        <v>412</v>
      </c>
      <c r="E693" s="249" t="s">
        <v>986</v>
      </c>
      <c r="F693" s="249" t="s">
        <v>73</v>
      </c>
      <c r="G693" s="262" t="s">
        <v>95</v>
      </c>
      <c r="H693" s="249" t="s">
        <v>708</v>
      </c>
      <c r="I693" s="249" t="s">
        <v>100</v>
      </c>
      <c r="J693" s="256">
        <v>0</v>
      </c>
      <c r="K693" s="249"/>
      <c r="L693" s="249"/>
      <c r="M693" s="249"/>
      <c r="N693" s="256">
        <v>0</v>
      </c>
    </row>
    <row r="694" spans="2:14" ht="15" x14ac:dyDescent="0.4">
      <c r="B694" s="249">
        <f>VLOOKUP(C694,Companies[],3,FALSE)</f>
        <v>30019775</v>
      </c>
      <c r="C694" s="249" t="s">
        <v>195</v>
      </c>
      <c r="D694" s="249" t="s">
        <v>412</v>
      </c>
      <c r="E694" s="249" t="s">
        <v>986</v>
      </c>
      <c r="F694" s="249" t="s">
        <v>73</v>
      </c>
      <c r="G694" s="262" t="s">
        <v>95</v>
      </c>
      <c r="H694" s="249" t="s">
        <v>709</v>
      </c>
      <c r="I694" s="249" t="s">
        <v>100</v>
      </c>
      <c r="J694" s="256">
        <v>0</v>
      </c>
      <c r="K694" s="249"/>
      <c r="L694" s="249"/>
      <c r="M694" s="249"/>
      <c r="N694" s="256">
        <v>0</v>
      </c>
    </row>
    <row r="695" spans="2:14" ht="15" x14ac:dyDescent="0.4">
      <c r="B695" s="249">
        <f>VLOOKUP(C695,Companies[],3,FALSE)</f>
        <v>30019775</v>
      </c>
      <c r="C695" s="249" t="s">
        <v>195</v>
      </c>
      <c r="D695" s="249" t="s">
        <v>412</v>
      </c>
      <c r="E695" s="249" t="s">
        <v>986</v>
      </c>
      <c r="F695" s="249" t="s">
        <v>73</v>
      </c>
      <c r="G695" s="262" t="s">
        <v>95</v>
      </c>
      <c r="H695" s="249" t="s">
        <v>710</v>
      </c>
      <c r="I695" s="249" t="s">
        <v>100</v>
      </c>
      <c r="J695" s="256">
        <v>0</v>
      </c>
      <c r="K695" s="249"/>
      <c r="L695" s="249"/>
      <c r="M695" s="249"/>
      <c r="N695" s="256">
        <v>0</v>
      </c>
    </row>
    <row r="696" spans="2:14" ht="15" x14ac:dyDescent="0.4">
      <c r="B696" s="249">
        <f>VLOOKUP(C696,Companies[],3,FALSE)</f>
        <v>30019775</v>
      </c>
      <c r="C696" s="249" t="s">
        <v>195</v>
      </c>
      <c r="D696" s="249" t="s">
        <v>412</v>
      </c>
      <c r="E696" s="249" t="s">
        <v>986</v>
      </c>
      <c r="F696" s="249" t="s">
        <v>73</v>
      </c>
      <c r="G696" s="262" t="s">
        <v>95</v>
      </c>
      <c r="H696" s="249" t="s">
        <v>711</v>
      </c>
      <c r="I696" s="249" t="s">
        <v>100</v>
      </c>
      <c r="J696" s="256">
        <v>0</v>
      </c>
      <c r="K696" s="249"/>
      <c r="L696" s="249"/>
      <c r="M696" s="249"/>
      <c r="N696" s="256">
        <v>0</v>
      </c>
    </row>
    <row r="697" spans="2:14" ht="15" x14ac:dyDescent="0.4">
      <c r="B697" s="249">
        <f>VLOOKUP(C697,Companies[],3,FALSE)</f>
        <v>30019775</v>
      </c>
      <c r="C697" s="249" t="s">
        <v>195</v>
      </c>
      <c r="D697" s="249" t="s">
        <v>412</v>
      </c>
      <c r="E697" s="249" t="s">
        <v>986</v>
      </c>
      <c r="F697" s="249" t="s">
        <v>73</v>
      </c>
      <c r="G697" s="262" t="s">
        <v>95</v>
      </c>
      <c r="H697" s="249" t="s">
        <v>712</v>
      </c>
      <c r="I697" s="249" t="s">
        <v>100</v>
      </c>
      <c r="J697" s="256">
        <v>0</v>
      </c>
      <c r="K697" s="249"/>
      <c r="L697" s="249"/>
      <c r="M697" s="249"/>
      <c r="N697" s="256">
        <v>0</v>
      </c>
    </row>
    <row r="698" spans="2:14" ht="15" x14ac:dyDescent="0.4">
      <c r="B698" s="249">
        <f>VLOOKUP(C698,Companies[],3,FALSE)</f>
        <v>30019775</v>
      </c>
      <c r="C698" s="249" t="s">
        <v>195</v>
      </c>
      <c r="D698" s="249" t="s">
        <v>412</v>
      </c>
      <c r="E698" s="249" t="s">
        <v>986</v>
      </c>
      <c r="F698" s="249" t="s">
        <v>73</v>
      </c>
      <c r="G698" s="262" t="s">
        <v>95</v>
      </c>
      <c r="H698" s="249" t="s">
        <v>713</v>
      </c>
      <c r="I698" s="249" t="s">
        <v>100</v>
      </c>
      <c r="J698" s="256">
        <v>0</v>
      </c>
      <c r="K698" s="249"/>
      <c r="L698" s="249"/>
      <c r="M698" s="249"/>
      <c r="N698" s="256">
        <v>0</v>
      </c>
    </row>
    <row r="699" spans="2:14" ht="15" x14ac:dyDescent="0.4">
      <c r="B699" s="249">
        <f>VLOOKUP(C699,Companies[],3,FALSE)</f>
        <v>30019775</v>
      </c>
      <c r="C699" s="249" t="s">
        <v>195</v>
      </c>
      <c r="D699" s="249" t="s">
        <v>412</v>
      </c>
      <c r="E699" s="249" t="s">
        <v>986</v>
      </c>
      <c r="F699" s="249" t="s">
        <v>73</v>
      </c>
      <c r="G699" s="262" t="s">
        <v>95</v>
      </c>
      <c r="H699" s="249" t="s">
        <v>714</v>
      </c>
      <c r="I699" s="249" t="s">
        <v>100</v>
      </c>
      <c r="J699" s="256">
        <v>0</v>
      </c>
      <c r="K699" s="249"/>
      <c r="L699" s="249"/>
      <c r="M699" s="249"/>
      <c r="N699" s="256">
        <v>0</v>
      </c>
    </row>
    <row r="700" spans="2:14" ht="15" x14ac:dyDescent="0.4">
      <c r="B700" s="249">
        <f>VLOOKUP(C700,Companies[],3,FALSE)</f>
        <v>30019775</v>
      </c>
      <c r="C700" s="249" t="s">
        <v>195</v>
      </c>
      <c r="D700" s="249" t="s">
        <v>412</v>
      </c>
      <c r="E700" s="249" t="s">
        <v>986</v>
      </c>
      <c r="F700" s="249" t="s">
        <v>73</v>
      </c>
      <c r="G700" s="262" t="s">
        <v>95</v>
      </c>
      <c r="H700" s="249" t="s">
        <v>715</v>
      </c>
      <c r="I700" s="249" t="s">
        <v>100</v>
      </c>
      <c r="J700" s="256">
        <v>0</v>
      </c>
      <c r="K700" s="249"/>
      <c r="L700" s="249"/>
      <c r="M700" s="249"/>
      <c r="N700" s="256">
        <v>0</v>
      </c>
    </row>
    <row r="701" spans="2:14" ht="15" x14ac:dyDescent="0.4">
      <c r="B701" s="249">
        <f>VLOOKUP(C701,Companies[],3,FALSE)</f>
        <v>30019775</v>
      </c>
      <c r="C701" s="249" t="s">
        <v>195</v>
      </c>
      <c r="D701" s="249" t="s">
        <v>412</v>
      </c>
      <c r="E701" s="249" t="s">
        <v>986</v>
      </c>
      <c r="F701" s="249" t="s">
        <v>73</v>
      </c>
      <c r="G701" s="262" t="s">
        <v>95</v>
      </c>
      <c r="H701" s="249" t="s">
        <v>716</v>
      </c>
      <c r="I701" s="249" t="s">
        <v>100</v>
      </c>
      <c r="J701" s="256">
        <v>0</v>
      </c>
      <c r="K701" s="249"/>
      <c r="L701" s="249"/>
      <c r="M701" s="249"/>
      <c r="N701" s="256">
        <v>0</v>
      </c>
    </row>
    <row r="702" spans="2:14" ht="15" x14ac:dyDescent="0.4">
      <c r="B702" s="249">
        <f>VLOOKUP(C702,Companies[],3,FALSE)</f>
        <v>30019775</v>
      </c>
      <c r="C702" s="249" t="s">
        <v>195</v>
      </c>
      <c r="D702" s="249" t="s">
        <v>412</v>
      </c>
      <c r="E702" s="249" t="s">
        <v>986</v>
      </c>
      <c r="F702" s="249" t="s">
        <v>73</v>
      </c>
      <c r="G702" s="262" t="s">
        <v>95</v>
      </c>
      <c r="H702" s="249" t="s">
        <v>717</v>
      </c>
      <c r="I702" s="249" t="s">
        <v>100</v>
      </c>
      <c r="J702" s="256">
        <v>0</v>
      </c>
      <c r="K702" s="249"/>
      <c r="L702" s="249"/>
      <c r="M702" s="249"/>
      <c r="N702" s="256">
        <v>0</v>
      </c>
    </row>
    <row r="703" spans="2:14" ht="15" x14ac:dyDescent="0.4">
      <c r="B703" s="249">
        <f>VLOOKUP(C703,Companies[],3,FALSE)</f>
        <v>30019775</v>
      </c>
      <c r="C703" s="249" t="s">
        <v>195</v>
      </c>
      <c r="D703" s="249" t="s">
        <v>412</v>
      </c>
      <c r="E703" s="249" t="s">
        <v>986</v>
      </c>
      <c r="F703" s="249" t="s">
        <v>73</v>
      </c>
      <c r="G703" s="262" t="s">
        <v>95</v>
      </c>
      <c r="H703" s="249" t="s">
        <v>718</v>
      </c>
      <c r="I703" s="249" t="s">
        <v>100</v>
      </c>
      <c r="J703" s="256">
        <v>0</v>
      </c>
      <c r="K703" s="249"/>
      <c r="L703" s="249"/>
      <c r="M703" s="249"/>
      <c r="N703" s="256">
        <v>0</v>
      </c>
    </row>
    <row r="704" spans="2:14" ht="15" x14ac:dyDescent="0.4">
      <c r="B704" s="249">
        <f>VLOOKUP(C704,Companies[],3,FALSE)</f>
        <v>30019775</v>
      </c>
      <c r="C704" s="249" t="s">
        <v>195</v>
      </c>
      <c r="D704" s="249" t="s">
        <v>412</v>
      </c>
      <c r="E704" s="249" t="s">
        <v>986</v>
      </c>
      <c r="F704" s="249" t="s">
        <v>73</v>
      </c>
      <c r="G704" s="262" t="s">
        <v>95</v>
      </c>
      <c r="H704" s="249" t="s">
        <v>624</v>
      </c>
      <c r="I704" s="249" t="s">
        <v>100</v>
      </c>
      <c r="J704" s="256">
        <v>0</v>
      </c>
      <c r="K704" s="249"/>
      <c r="L704" s="249"/>
      <c r="M704" s="249"/>
      <c r="N704" s="256">
        <v>6591732.1200000001</v>
      </c>
    </row>
    <row r="705" spans="2:14" ht="15" x14ac:dyDescent="0.4">
      <c r="B705" s="249">
        <f>VLOOKUP(C705,Companies[],3,FALSE)</f>
        <v>30019775</v>
      </c>
      <c r="C705" s="249" t="s">
        <v>195</v>
      </c>
      <c r="D705" s="249" t="s">
        <v>412</v>
      </c>
      <c r="E705" s="249" t="s">
        <v>986</v>
      </c>
      <c r="F705" s="249" t="s">
        <v>73</v>
      </c>
      <c r="G705" s="262" t="s">
        <v>95</v>
      </c>
      <c r="H705" s="249" t="s">
        <v>625</v>
      </c>
      <c r="I705" s="249" t="s">
        <v>100</v>
      </c>
      <c r="J705" s="256">
        <v>0</v>
      </c>
      <c r="K705" s="249"/>
      <c r="L705" s="249"/>
      <c r="M705" s="249"/>
      <c r="N705" s="256">
        <v>33143118.819999997</v>
      </c>
    </row>
    <row r="706" spans="2:14" ht="15" x14ac:dyDescent="0.4">
      <c r="B706" s="249">
        <f>VLOOKUP(C706,Companies[],3,FALSE)</f>
        <v>30019775</v>
      </c>
      <c r="C706" s="249" t="s">
        <v>195</v>
      </c>
      <c r="D706" s="249" t="s">
        <v>412</v>
      </c>
      <c r="E706" s="249" t="s">
        <v>986</v>
      </c>
      <c r="F706" s="249" t="s">
        <v>73</v>
      </c>
      <c r="G706" s="262" t="s">
        <v>95</v>
      </c>
      <c r="H706" s="249" t="s">
        <v>626</v>
      </c>
      <c r="I706" s="249" t="s">
        <v>100</v>
      </c>
      <c r="J706" s="256">
        <v>0</v>
      </c>
      <c r="K706" s="249"/>
      <c r="L706" s="249"/>
      <c r="M706" s="249"/>
      <c r="N706" s="256">
        <v>2175348.8499999996</v>
      </c>
    </row>
    <row r="707" spans="2:14" ht="15" x14ac:dyDescent="0.4">
      <c r="B707" s="249">
        <f>VLOOKUP(C707,Companies[],3,FALSE)</f>
        <v>30019775</v>
      </c>
      <c r="C707" s="249" t="s">
        <v>195</v>
      </c>
      <c r="D707" s="249" t="s">
        <v>412</v>
      </c>
      <c r="E707" s="249" t="s">
        <v>986</v>
      </c>
      <c r="F707" s="249" t="s">
        <v>73</v>
      </c>
      <c r="G707" s="262" t="s">
        <v>95</v>
      </c>
      <c r="H707" s="249" t="s">
        <v>627</v>
      </c>
      <c r="I707" s="249" t="s">
        <v>100</v>
      </c>
      <c r="J707" s="256">
        <v>0</v>
      </c>
      <c r="K707" s="249"/>
      <c r="L707" s="249"/>
      <c r="M707" s="249"/>
      <c r="N707" s="256">
        <v>97554461.489999995</v>
      </c>
    </row>
    <row r="708" spans="2:14" ht="15" x14ac:dyDescent="0.4">
      <c r="B708" s="249">
        <f>VLOOKUP(C708,Companies[],3,FALSE)</f>
        <v>30019775</v>
      </c>
      <c r="C708" s="249" t="s">
        <v>195</v>
      </c>
      <c r="D708" s="249" t="s">
        <v>412</v>
      </c>
      <c r="E708" s="249" t="s">
        <v>986</v>
      </c>
      <c r="F708" s="249" t="s">
        <v>73</v>
      </c>
      <c r="G708" s="262" t="s">
        <v>95</v>
      </c>
      <c r="H708" s="249" t="s">
        <v>628</v>
      </c>
      <c r="I708" s="249" t="s">
        <v>100</v>
      </c>
      <c r="J708" s="256">
        <v>0</v>
      </c>
      <c r="K708" s="249"/>
      <c r="L708" s="249"/>
      <c r="M708" s="249"/>
      <c r="N708" s="256">
        <v>151010131.13</v>
      </c>
    </row>
    <row r="709" spans="2:14" ht="15" x14ac:dyDescent="0.4">
      <c r="B709" s="249">
        <f>VLOOKUP(C709,Companies[],3,FALSE)</f>
        <v>30019775</v>
      </c>
      <c r="C709" s="249" t="s">
        <v>195</v>
      </c>
      <c r="D709" s="249" t="s">
        <v>412</v>
      </c>
      <c r="E709" s="249" t="s">
        <v>986</v>
      </c>
      <c r="F709" s="249" t="s">
        <v>73</v>
      </c>
      <c r="G709" s="262" t="s">
        <v>95</v>
      </c>
      <c r="H709" s="249" t="s">
        <v>666</v>
      </c>
      <c r="I709" s="249" t="s">
        <v>100</v>
      </c>
      <c r="J709" s="256">
        <v>0</v>
      </c>
      <c r="K709" s="249"/>
      <c r="L709" s="249"/>
      <c r="M709" s="249"/>
      <c r="N709" s="256">
        <v>0</v>
      </c>
    </row>
    <row r="710" spans="2:14" ht="15" x14ac:dyDescent="0.4">
      <c r="B710" s="249">
        <f>VLOOKUP(C710,Companies[],3,FALSE)</f>
        <v>30019775</v>
      </c>
      <c r="C710" s="249" t="s">
        <v>195</v>
      </c>
      <c r="D710" s="249" t="s">
        <v>412</v>
      </c>
      <c r="E710" s="249" t="s">
        <v>986</v>
      </c>
      <c r="F710" s="249" t="s">
        <v>73</v>
      </c>
      <c r="G710" s="262" t="s">
        <v>95</v>
      </c>
      <c r="H710" s="249" t="s">
        <v>667</v>
      </c>
      <c r="I710" s="249" t="s">
        <v>100</v>
      </c>
      <c r="J710" s="256">
        <v>0</v>
      </c>
      <c r="K710" s="249"/>
      <c r="L710" s="249"/>
      <c r="M710" s="249"/>
      <c r="N710" s="256">
        <v>0</v>
      </c>
    </row>
    <row r="711" spans="2:14" ht="15" x14ac:dyDescent="0.4">
      <c r="B711" s="249">
        <f>VLOOKUP(C711,Companies[],3,FALSE)</f>
        <v>30019775</v>
      </c>
      <c r="C711" s="249" t="s">
        <v>195</v>
      </c>
      <c r="D711" s="249" t="s">
        <v>412</v>
      </c>
      <c r="E711" s="249" t="s">
        <v>986</v>
      </c>
      <c r="F711" s="249" t="s">
        <v>73</v>
      </c>
      <c r="G711" s="262" t="s">
        <v>95</v>
      </c>
      <c r="H711" s="249" t="s">
        <v>629</v>
      </c>
      <c r="I711" s="249" t="s">
        <v>100</v>
      </c>
      <c r="J711" s="256">
        <v>0</v>
      </c>
      <c r="K711" s="249"/>
      <c r="L711" s="249"/>
      <c r="M711" s="249"/>
      <c r="N711" s="256">
        <v>691418.48</v>
      </c>
    </row>
    <row r="712" spans="2:14" ht="15" x14ac:dyDescent="0.4">
      <c r="B712" s="249">
        <f>VLOOKUP(C712,Companies[],3,FALSE)</f>
        <v>30019775</v>
      </c>
      <c r="C712" s="249" t="s">
        <v>195</v>
      </c>
      <c r="D712" s="249" t="s">
        <v>412</v>
      </c>
      <c r="E712" s="249" t="s">
        <v>986</v>
      </c>
      <c r="F712" s="249" t="s">
        <v>73</v>
      </c>
      <c r="G712" s="262" t="s">
        <v>95</v>
      </c>
      <c r="H712" s="249" t="s">
        <v>630</v>
      </c>
      <c r="I712" s="249" t="s">
        <v>100</v>
      </c>
      <c r="J712" s="256">
        <v>0</v>
      </c>
      <c r="K712" s="249"/>
      <c r="L712" s="249"/>
      <c r="M712" s="249"/>
      <c r="N712" s="256">
        <v>546401.98</v>
      </c>
    </row>
    <row r="713" spans="2:14" ht="15" x14ac:dyDescent="0.4">
      <c r="B713" s="249">
        <f>VLOOKUP(C713,Companies[],3,FALSE)</f>
        <v>30019775</v>
      </c>
      <c r="C713" s="249" t="s">
        <v>195</v>
      </c>
      <c r="D713" s="249" t="s">
        <v>412</v>
      </c>
      <c r="E713" s="249" t="s">
        <v>986</v>
      </c>
      <c r="F713" s="249" t="s">
        <v>73</v>
      </c>
      <c r="G713" s="262" t="s">
        <v>95</v>
      </c>
      <c r="H713" s="249" t="s">
        <v>631</v>
      </c>
      <c r="I713" s="249" t="s">
        <v>100</v>
      </c>
      <c r="J713" s="256">
        <v>0</v>
      </c>
      <c r="K713" s="249"/>
      <c r="L713" s="249"/>
      <c r="M713" s="249"/>
      <c r="N713" s="256">
        <v>50386877.760000005</v>
      </c>
    </row>
    <row r="714" spans="2:14" ht="15" x14ac:dyDescent="0.4">
      <c r="B714" s="249">
        <f>VLOOKUP(C714,Companies[],3,FALSE)</f>
        <v>30019775</v>
      </c>
      <c r="C714" s="249" t="s">
        <v>195</v>
      </c>
      <c r="D714" s="249" t="s">
        <v>412</v>
      </c>
      <c r="E714" s="249" t="s">
        <v>986</v>
      </c>
      <c r="F714" s="249" t="s">
        <v>73</v>
      </c>
      <c r="G714" s="262" t="s">
        <v>95</v>
      </c>
      <c r="H714" s="249" t="s">
        <v>632</v>
      </c>
      <c r="I714" s="249" t="s">
        <v>100</v>
      </c>
      <c r="J714" s="256">
        <v>0</v>
      </c>
      <c r="K714" s="249"/>
      <c r="L714" s="249"/>
      <c r="M714" s="249"/>
      <c r="N714" s="256">
        <v>176962031.32999998</v>
      </c>
    </row>
    <row r="715" spans="2:14" ht="15" x14ac:dyDescent="0.4">
      <c r="B715" s="249">
        <f>VLOOKUP(C715,Companies[],3,FALSE)</f>
        <v>30019775</v>
      </c>
      <c r="C715" s="249" t="s">
        <v>195</v>
      </c>
      <c r="D715" s="249" t="s">
        <v>412</v>
      </c>
      <c r="E715" s="249" t="s">
        <v>986</v>
      </c>
      <c r="F715" s="249" t="s">
        <v>73</v>
      </c>
      <c r="G715" s="262" t="s">
        <v>95</v>
      </c>
      <c r="H715" s="249" t="s">
        <v>633</v>
      </c>
      <c r="I715" s="249" t="s">
        <v>100</v>
      </c>
      <c r="J715" s="256">
        <v>0</v>
      </c>
      <c r="K715" s="249"/>
      <c r="L715" s="249"/>
      <c r="M715" s="249"/>
      <c r="N715" s="256">
        <v>6883396.7999999998</v>
      </c>
    </row>
    <row r="716" spans="2:14" ht="15" x14ac:dyDescent="0.4">
      <c r="B716" s="249">
        <f>VLOOKUP(C716,Companies[],3,FALSE)</f>
        <v>30019775</v>
      </c>
      <c r="C716" s="249" t="s">
        <v>195</v>
      </c>
      <c r="D716" s="249" t="s">
        <v>412</v>
      </c>
      <c r="E716" s="249" t="s">
        <v>986</v>
      </c>
      <c r="F716" s="249" t="s">
        <v>73</v>
      </c>
      <c r="G716" s="262" t="s">
        <v>95</v>
      </c>
      <c r="H716" s="249" t="s">
        <v>634</v>
      </c>
      <c r="I716" s="249" t="s">
        <v>100</v>
      </c>
      <c r="J716" s="256">
        <v>0</v>
      </c>
      <c r="K716" s="249"/>
      <c r="L716" s="249"/>
      <c r="M716" s="249"/>
      <c r="N716" s="256">
        <v>68359944.310000002</v>
      </c>
    </row>
    <row r="717" spans="2:14" ht="15" x14ac:dyDescent="0.4">
      <c r="B717" s="249">
        <f>VLOOKUP(C717,Companies[],3,FALSE)</f>
        <v>30019775</v>
      </c>
      <c r="C717" s="249" t="s">
        <v>195</v>
      </c>
      <c r="D717" s="249" t="s">
        <v>412</v>
      </c>
      <c r="E717" s="249" t="s">
        <v>986</v>
      </c>
      <c r="F717" s="249" t="s">
        <v>73</v>
      </c>
      <c r="G717" s="262" t="s">
        <v>95</v>
      </c>
      <c r="H717" s="249" t="s">
        <v>635</v>
      </c>
      <c r="I717" s="249" t="s">
        <v>100</v>
      </c>
      <c r="J717" s="256">
        <v>0</v>
      </c>
      <c r="K717" s="249"/>
      <c r="L717" s="249"/>
      <c r="M717" s="249"/>
      <c r="N717" s="256">
        <v>28535846.409999996</v>
      </c>
    </row>
    <row r="718" spans="2:14" ht="15" x14ac:dyDescent="0.4">
      <c r="B718" s="249">
        <f>VLOOKUP(C718,Companies[],3,FALSE)</f>
        <v>30019775</v>
      </c>
      <c r="C718" s="249" t="s">
        <v>195</v>
      </c>
      <c r="D718" s="249" t="s">
        <v>412</v>
      </c>
      <c r="E718" s="249" t="s">
        <v>986</v>
      </c>
      <c r="F718" s="249" t="s">
        <v>73</v>
      </c>
      <c r="G718" s="262" t="s">
        <v>95</v>
      </c>
      <c r="H718" s="249" t="s">
        <v>636</v>
      </c>
      <c r="I718" s="249" t="s">
        <v>100</v>
      </c>
      <c r="J718" s="256">
        <v>0</v>
      </c>
      <c r="K718" s="249"/>
      <c r="L718" s="249"/>
      <c r="M718" s="249"/>
      <c r="N718" s="256">
        <v>17559764.719999999</v>
      </c>
    </row>
    <row r="719" spans="2:14" ht="15" x14ac:dyDescent="0.4">
      <c r="B719" s="249">
        <f>VLOOKUP(C719,Companies[],3,FALSE)</f>
        <v>30019775</v>
      </c>
      <c r="C719" s="249" t="s">
        <v>195</v>
      </c>
      <c r="D719" s="249" t="s">
        <v>412</v>
      </c>
      <c r="E719" s="249" t="s">
        <v>986</v>
      </c>
      <c r="F719" s="249" t="s">
        <v>73</v>
      </c>
      <c r="G719" s="262" t="s">
        <v>95</v>
      </c>
      <c r="H719" s="249" t="s">
        <v>637</v>
      </c>
      <c r="I719" s="249" t="s">
        <v>100</v>
      </c>
      <c r="J719" s="256">
        <v>0</v>
      </c>
      <c r="K719" s="249"/>
      <c r="L719" s="249"/>
      <c r="M719" s="249"/>
      <c r="N719" s="256">
        <v>7933076.5099999988</v>
      </c>
    </row>
    <row r="720" spans="2:14" ht="15" x14ac:dyDescent="0.4">
      <c r="B720" s="249">
        <f>VLOOKUP(C720,Companies[],3,FALSE)</f>
        <v>30019775</v>
      </c>
      <c r="C720" s="249" t="s">
        <v>195</v>
      </c>
      <c r="D720" s="249" t="s">
        <v>412</v>
      </c>
      <c r="E720" s="249" t="s">
        <v>986</v>
      </c>
      <c r="F720" s="249" t="s">
        <v>73</v>
      </c>
      <c r="G720" s="262" t="s">
        <v>95</v>
      </c>
      <c r="H720" s="249" t="s">
        <v>638</v>
      </c>
      <c r="I720" s="249" t="s">
        <v>100</v>
      </c>
      <c r="J720" s="256">
        <v>0</v>
      </c>
      <c r="K720" s="249"/>
      <c r="L720" s="249"/>
      <c r="M720" s="249"/>
      <c r="N720" s="256">
        <v>197718276.85000002</v>
      </c>
    </row>
    <row r="721" spans="2:14" ht="15" x14ac:dyDescent="0.4">
      <c r="B721" s="249">
        <f>VLOOKUP(C721,Companies[],3,FALSE)</f>
        <v>30019775</v>
      </c>
      <c r="C721" s="249" t="s">
        <v>195</v>
      </c>
      <c r="D721" s="249" t="s">
        <v>412</v>
      </c>
      <c r="E721" s="249" t="s">
        <v>986</v>
      </c>
      <c r="F721" s="249" t="s">
        <v>73</v>
      </c>
      <c r="G721" s="262" t="s">
        <v>95</v>
      </c>
      <c r="H721" s="249" t="s">
        <v>670</v>
      </c>
      <c r="I721" s="249" t="s">
        <v>100</v>
      </c>
      <c r="J721" s="256">
        <v>0</v>
      </c>
      <c r="K721" s="249"/>
      <c r="L721" s="249"/>
      <c r="M721" s="249"/>
      <c r="N721" s="256">
        <v>0</v>
      </c>
    </row>
    <row r="722" spans="2:14" ht="15" x14ac:dyDescent="0.4">
      <c r="B722" s="249">
        <f>VLOOKUP(C722,Companies[],3,FALSE)</f>
        <v>30019775</v>
      </c>
      <c r="C722" s="249" t="s">
        <v>195</v>
      </c>
      <c r="D722" s="249" t="s">
        <v>412</v>
      </c>
      <c r="E722" s="249" t="s">
        <v>986</v>
      </c>
      <c r="F722" s="249" t="s">
        <v>73</v>
      </c>
      <c r="G722" s="262" t="s">
        <v>95</v>
      </c>
      <c r="H722" s="249" t="s">
        <v>639</v>
      </c>
      <c r="I722" s="249" t="s">
        <v>100</v>
      </c>
      <c r="J722" s="256">
        <v>0</v>
      </c>
      <c r="K722" s="249"/>
      <c r="L722" s="249"/>
      <c r="M722" s="249"/>
      <c r="N722" s="256">
        <v>541124680.88999999</v>
      </c>
    </row>
    <row r="723" spans="2:14" ht="15" x14ac:dyDescent="0.4">
      <c r="B723" s="249">
        <f>VLOOKUP(C723,Companies[],3,FALSE)</f>
        <v>30019775</v>
      </c>
      <c r="C723" s="249" t="s">
        <v>195</v>
      </c>
      <c r="D723" s="249" t="s">
        <v>412</v>
      </c>
      <c r="E723" s="249" t="s">
        <v>986</v>
      </c>
      <c r="F723" s="249" t="s">
        <v>73</v>
      </c>
      <c r="G723" s="262" t="s">
        <v>95</v>
      </c>
      <c r="H723" s="249" t="s">
        <v>671</v>
      </c>
      <c r="I723" s="249" t="s">
        <v>100</v>
      </c>
      <c r="J723" s="256">
        <v>0</v>
      </c>
      <c r="K723" s="249"/>
      <c r="L723" s="249"/>
      <c r="M723" s="249"/>
      <c r="N723" s="256">
        <v>0</v>
      </c>
    </row>
    <row r="724" spans="2:14" ht="15" x14ac:dyDescent="0.4">
      <c r="B724" s="249">
        <f>VLOOKUP(C724,Companies[],3,FALSE)</f>
        <v>30019775</v>
      </c>
      <c r="C724" s="249" t="s">
        <v>195</v>
      </c>
      <c r="D724" s="249" t="s">
        <v>412</v>
      </c>
      <c r="E724" s="249" t="s">
        <v>986</v>
      </c>
      <c r="F724" s="249" t="s">
        <v>73</v>
      </c>
      <c r="G724" s="262" t="s">
        <v>95</v>
      </c>
      <c r="H724" s="249" t="s">
        <v>640</v>
      </c>
      <c r="I724" s="249" t="s">
        <v>100</v>
      </c>
      <c r="J724" s="256">
        <v>0</v>
      </c>
      <c r="K724" s="249"/>
      <c r="L724" s="249"/>
      <c r="M724" s="249"/>
      <c r="N724" s="256">
        <v>1046942.3400000001</v>
      </c>
    </row>
    <row r="725" spans="2:14" ht="15" x14ac:dyDescent="0.4">
      <c r="B725" s="249">
        <f>VLOOKUP(C725,Companies[],3,FALSE)</f>
        <v>30019775</v>
      </c>
      <c r="C725" s="249" t="s">
        <v>195</v>
      </c>
      <c r="D725" s="249" t="s">
        <v>412</v>
      </c>
      <c r="E725" s="249" t="s">
        <v>986</v>
      </c>
      <c r="F725" s="249" t="s">
        <v>73</v>
      </c>
      <c r="G725" s="262" t="s">
        <v>95</v>
      </c>
      <c r="H725" s="249" t="s">
        <v>641</v>
      </c>
      <c r="I725" s="249" t="s">
        <v>100</v>
      </c>
      <c r="J725" s="256">
        <v>0</v>
      </c>
      <c r="K725" s="249"/>
      <c r="L725" s="249"/>
      <c r="M725" s="249"/>
      <c r="N725" s="256">
        <v>100277598.53999999</v>
      </c>
    </row>
    <row r="726" spans="2:14" ht="15" x14ac:dyDescent="0.4">
      <c r="B726" s="249">
        <f>VLOOKUP(C726,Companies[],3,FALSE)</f>
        <v>30019775</v>
      </c>
      <c r="C726" s="249" t="s">
        <v>195</v>
      </c>
      <c r="D726" s="249" t="s">
        <v>412</v>
      </c>
      <c r="E726" s="249" t="s">
        <v>986</v>
      </c>
      <c r="F726" s="249" t="s">
        <v>73</v>
      </c>
      <c r="G726" s="262" t="s">
        <v>95</v>
      </c>
      <c r="H726" s="249" t="s">
        <v>642</v>
      </c>
      <c r="I726" s="249" t="s">
        <v>100</v>
      </c>
      <c r="J726" s="256">
        <v>0</v>
      </c>
      <c r="K726" s="249"/>
      <c r="L726" s="249"/>
      <c r="M726" s="249"/>
      <c r="N726" s="256">
        <v>2222782.7399999998</v>
      </c>
    </row>
    <row r="727" spans="2:14" ht="15" x14ac:dyDescent="0.4">
      <c r="B727" s="249">
        <f>VLOOKUP(C727,Companies[],3,FALSE)</f>
        <v>30019775</v>
      </c>
      <c r="C727" s="249" t="s">
        <v>195</v>
      </c>
      <c r="D727" s="249" t="s">
        <v>412</v>
      </c>
      <c r="E727" s="249" t="s">
        <v>986</v>
      </c>
      <c r="F727" s="249" t="s">
        <v>73</v>
      </c>
      <c r="G727" s="262" t="s">
        <v>95</v>
      </c>
      <c r="H727" s="249" t="s">
        <v>643</v>
      </c>
      <c r="I727" s="249" t="s">
        <v>100</v>
      </c>
      <c r="J727" s="256">
        <v>0</v>
      </c>
      <c r="K727" s="249"/>
      <c r="L727" s="249"/>
      <c r="M727" s="249"/>
      <c r="N727" s="256">
        <v>5962258.3499999996</v>
      </c>
    </row>
    <row r="728" spans="2:14" ht="15" x14ac:dyDescent="0.4">
      <c r="B728" s="249">
        <f>VLOOKUP(C728,Companies[],3,FALSE)</f>
        <v>30019775</v>
      </c>
      <c r="C728" s="249" t="s">
        <v>195</v>
      </c>
      <c r="D728" s="249" t="s">
        <v>412</v>
      </c>
      <c r="E728" s="249" t="s">
        <v>986</v>
      </c>
      <c r="F728" s="249" t="s">
        <v>73</v>
      </c>
      <c r="G728" s="262" t="s">
        <v>95</v>
      </c>
      <c r="H728" s="249" t="s">
        <v>644</v>
      </c>
      <c r="I728" s="249" t="s">
        <v>100</v>
      </c>
      <c r="J728" s="256">
        <v>0</v>
      </c>
      <c r="K728" s="249"/>
      <c r="L728" s="249"/>
      <c r="M728" s="249"/>
      <c r="N728" s="256">
        <v>1338291.6300000001</v>
      </c>
    </row>
    <row r="729" spans="2:14" ht="15" x14ac:dyDescent="0.4">
      <c r="B729" s="249">
        <f>VLOOKUP(C729,Companies[],3,FALSE)</f>
        <v>30019775</v>
      </c>
      <c r="C729" s="249" t="s">
        <v>195</v>
      </c>
      <c r="D729" s="249" t="s">
        <v>412</v>
      </c>
      <c r="E729" s="249" t="s">
        <v>986</v>
      </c>
      <c r="F729" s="249" t="s">
        <v>73</v>
      </c>
      <c r="G729" s="262" t="s">
        <v>95</v>
      </c>
      <c r="H729" s="249" t="s">
        <v>645</v>
      </c>
      <c r="I729" s="249" t="s">
        <v>100</v>
      </c>
      <c r="J729" s="256">
        <v>0</v>
      </c>
      <c r="K729" s="249"/>
      <c r="L729" s="249"/>
      <c r="M729" s="249"/>
      <c r="N729" s="256">
        <v>60714603.970000014</v>
      </c>
    </row>
    <row r="730" spans="2:14" ht="15" x14ac:dyDescent="0.4">
      <c r="B730" s="249">
        <f>VLOOKUP(C730,Companies[],3,FALSE)</f>
        <v>30019775</v>
      </c>
      <c r="C730" s="249" t="s">
        <v>195</v>
      </c>
      <c r="D730" s="249" t="s">
        <v>412</v>
      </c>
      <c r="E730" s="249" t="s">
        <v>986</v>
      </c>
      <c r="F730" s="249" t="s">
        <v>73</v>
      </c>
      <c r="G730" s="262" t="s">
        <v>95</v>
      </c>
      <c r="H730" s="249" t="s">
        <v>672</v>
      </c>
      <c r="I730" s="249" t="s">
        <v>100</v>
      </c>
      <c r="J730" s="256">
        <v>0</v>
      </c>
      <c r="K730" s="249"/>
      <c r="L730" s="249"/>
      <c r="M730" s="249"/>
      <c r="N730" s="256">
        <v>0</v>
      </c>
    </row>
    <row r="731" spans="2:14" ht="15" x14ac:dyDescent="0.4">
      <c r="B731" s="249">
        <f>VLOOKUP(C731,Companies[],3,FALSE)</f>
        <v>30019775</v>
      </c>
      <c r="C731" s="249" t="s">
        <v>195</v>
      </c>
      <c r="D731" s="249" t="s">
        <v>412</v>
      </c>
      <c r="E731" s="249" t="s">
        <v>986</v>
      </c>
      <c r="F731" s="249" t="s">
        <v>73</v>
      </c>
      <c r="G731" s="262" t="s">
        <v>95</v>
      </c>
      <c r="H731" s="249" t="s">
        <v>646</v>
      </c>
      <c r="I731" s="249" t="s">
        <v>100</v>
      </c>
      <c r="J731" s="256">
        <v>0</v>
      </c>
      <c r="K731" s="249"/>
      <c r="L731" s="249"/>
      <c r="M731" s="249"/>
      <c r="N731" s="256">
        <v>0</v>
      </c>
    </row>
    <row r="732" spans="2:14" ht="15" x14ac:dyDescent="0.4">
      <c r="B732" s="249">
        <f>VLOOKUP(C732,Companies[],3,FALSE)</f>
        <v>30019775</v>
      </c>
      <c r="C732" s="249" t="s">
        <v>195</v>
      </c>
      <c r="D732" s="249" t="s">
        <v>412</v>
      </c>
      <c r="E732" s="249" t="s">
        <v>986</v>
      </c>
      <c r="F732" s="249" t="s">
        <v>73</v>
      </c>
      <c r="G732" s="262" t="s">
        <v>95</v>
      </c>
      <c r="H732" s="249" t="s">
        <v>647</v>
      </c>
      <c r="I732" s="249" t="s">
        <v>100</v>
      </c>
      <c r="J732" s="256">
        <v>0</v>
      </c>
      <c r="K732" s="249"/>
      <c r="L732" s="249"/>
      <c r="M732" s="249"/>
      <c r="N732" s="256">
        <v>20621767.73</v>
      </c>
    </row>
    <row r="733" spans="2:14" ht="15" x14ac:dyDescent="0.4">
      <c r="B733" s="249">
        <f>VLOOKUP(C733,Companies[],3,FALSE)</f>
        <v>30019775</v>
      </c>
      <c r="C733" s="249" t="s">
        <v>195</v>
      </c>
      <c r="D733" s="249" t="s">
        <v>412</v>
      </c>
      <c r="E733" s="249" t="s">
        <v>986</v>
      </c>
      <c r="F733" s="249" t="s">
        <v>73</v>
      </c>
      <c r="G733" s="262" t="s">
        <v>95</v>
      </c>
      <c r="H733" s="249" t="s">
        <v>648</v>
      </c>
      <c r="I733" s="249" t="s">
        <v>100</v>
      </c>
      <c r="J733" s="256">
        <v>0</v>
      </c>
      <c r="K733" s="249"/>
      <c r="L733" s="249"/>
      <c r="M733" s="249"/>
      <c r="N733" s="256">
        <v>4928854.66</v>
      </c>
    </row>
    <row r="734" spans="2:14" ht="15" x14ac:dyDescent="0.4">
      <c r="B734" s="249">
        <f>VLOOKUP(C734,Companies[],3,FALSE)</f>
        <v>30019775</v>
      </c>
      <c r="C734" s="249" t="s">
        <v>195</v>
      </c>
      <c r="D734" s="249" t="s">
        <v>412</v>
      </c>
      <c r="E734" s="249" t="s">
        <v>986</v>
      </c>
      <c r="F734" s="249" t="s">
        <v>73</v>
      </c>
      <c r="G734" s="262" t="s">
        <v>95</v>
      </c>
      <c r="H734" s="249" t="s">
        <v>650</v>
      </c>
      <c r="I734" s="249" t="s">
        <v>100</v>
      </c>
      <c r="J734" s="256">
        <v>0</v>
      </c>
      <c r="K734" s="249"/>
      <c r="L734" s="249"/>
      <c r="M734" s="249"/>
      <c r="N734" s="256">
        <v>388949120.28999996</v>
      </c>
    </row>
    <row r="735" spans="2:14" ht="15" x14ac:dyDescent="0.4">
      <c r="B735" s="249">
        <f>VLOOKUP(C735,Companies[],3,FALSE)</f>
        <v>30019775</v>
      </c>
      <c r="C735" s="249" t="s">
        <v>195</v>
      </c>
      <c r="D735" s="249" t="s">
        <v>412</v>
      </c>
      <c r="E735" s="249" t="s">
        <v>986</v>
      </c>
      <c r="F735" s="249" t="s">
        <v>73</v>
      </c>
      <c r="G735" s="262" t="s">
        <v>95</v>
      </c>
      <c r="H735" s="249" t="s">
        <v>651</v>
      </c>
      <c r="I735" s="249" t="s">
        <v>100</v>
      </c>
      <c r="J735" s="256">
        <v>0</v>
      </c>
      <c r="K735" s="249"/>
      <c r="L735" s="249"/>
      <c r="M735" s="249"/>
      <c r="N735" s="256">
        <v>756265.29000000015</v>
      </c>
    </row>
    <row r="736" spans="2:14" ht="15" x14ac:dyDescent="0.4">
      <c r="B736" s="249">
        <f>VLOOKUP(C736,Companies[],3,FALSE)</f>
        <v>30019775</v>
      </c>
      <c r="C736" s="249" t="s">
        <v>195</v>
      </c>
      <c r="D736" s="249" t="s">
        <v>412</v>
      </c>
      <c r="E736" s="249" t="s">
        <v>986</v>
      </c>
      <c r="F736" s="249" t="s">
        <v>73</v>
      </c>
      <c r="G736" s="262" t="s">
        <v>95</v>
      </c>
      <c r="H736" s="249" t="s">
        <v>652</v>
      </c>
      <c r="I736" s="249" t="s">
        <v>100</v>
      </c>
      <c r="J736" s="256">
        <v>0</v>
      </c>
      <c r="K736" s="249"/>
      <c r="L736" s="249"/>
      <c r="M736" s="249"/>
      <c r="N736" s="256">
        <v>12918902.890000001</v>
      </c>
    </row>
    <row r="737" spans="2:14" ht="15" x14ac:dyDescent="0.4">
      <c r="B737" s="249">
        <f>VLOOKUP(C737,Companies[],3,FALSE)</f>
        <v>30019775</v>
      </c>
      <c r="C737" s="249" t="s">
        <v>195</v>
      </c>
      <c r="D737" s="249" t="s">
        <v>412</v>
      </c>
      <c r="E737" s="249" t="s">
        <v>986</v>
      </c>
      <c r="F737" s="249" t="s">
        <v>73</v>
      </c>
      <c r="G737" s="262" t="s">
        <v>95</v>
      </c>
      <c r="H737" s="249" t="s">
        <v>653</v>
      </c>
      <c r="I737" s="249" t="s">
        <v>100</v>
      </c>
      <c r="J737" s="256">
        <v>0</v>
      </c>
      <c r="K737" s="249"/>
      <c r="L737" s="249"/>
      <c r="M737" s="249"/>
      <c r="N737" s="256">
        <v>9895563.8599999994</v>
      </c>
    </row>
    <row r="738" spans="2:14" ht="15" x14ac:dyDescent="0.4">
      <c r="B738" s="249">
        <f>VLOOKUP(C738,Companies[],3,FALSE)</f>
        <v>30019775</v>
      </c>
      <c r="C738" s="249" t="s">
        <v>195</v>
      </c>
      <c r="D738" s="249" t="s">
        <v>412</v>
      </c>
      <c r="E738" s="249" t="s">
        <v>986</v>
      </c>
      <c r="F738" s="249" t="s">
        <v>73</v>
      </c>
      <c r="G738" s="262" t="s">
        <v>95</v>
      </c>
      <c r="H738" s="249" t="s">
        <v>654</v>
      </c>
      <c r="I738" s="249" t="s">
        <v>100</v>
      </c>
      <c r="J738" s="256">
        <v>0</v>
      </c>
      <c r="K738" s="249"/>
      <c r="L738" s="249"/>
      <c r="M738" s="249"/>
      <c r="N738" s="256">
        <v>9755627.129999999</v>
      </c>
    </row>
    <row r="739" spans="2:14" ht="15" x14ac:dyDescent="0.4">
      <c r="B739" s="249">
        <f>VLOOKUP(C739,Companies[],3,FALSE)</f>
        <v>30019775</v>
      </c>
      <c r="C739" s="249" t="s">
        <v>195</v>
      </c>
      <c r="D739" s="249" t="s">
        <v>412</v>
      </c>
      <c r="E739" s="249" t="s">
        <v>986</v>
      </c>
      <c r="F739" s="249" t="s">
        <v>73</v>
      </c>
      <c r="G739" s="262" t="s">
        <v>95</v>
      </c>
      <c r="H739" s="249" t="s">
        <v>655</v>
      </c>
      <c r="I739" s="249" t="s">
        <v>100</v>
      </c>
      <c r="J739" s="256">
        <v>0</v>
      </c>
      <c r="K739" s="249"/>
      <c r="L739" s="249"/>
      <c r="M739" s="249"/>
      <c r="N739" s="256">
        <v>2042763.09</v>
      </c>
    </row>
    <row r="740" spans="2:14" ht="15" x14ac:dyDescent="0.4">
      <c r="B740" s="249">
        <f>VLOOKUP(C740,Companies[],3,FALSE)</f>
        <v>30019775</v>
      </c>
      <c r="C740" s="249" t="s">
        <v>195</v>
      </c>
      <c r="D740" s="249" t="s">
        <v>412</v>
      </c>
      <c r="E740" s="249" t="s">
        <v>986</v>
      </c>
      <c r="F740" s="249" t="s">
        <v>73</v>
      </c>
      <c r="G740" s="262" t="s">
        <v>95</v>
      </c>
      <c r="H740" s="249" t="s">
        <v>656</v>
      </c>
      <c r="I740" s="249" t="s">
        <v>100</v>
      </c>
      <c r="J740" s="256">
        <v>0</v>
      </c>
      <c r="K740" s="249"/>
      <c r="L740" s="249"/>
      <c r="M740" s="249"/>
      <c r="N740" s="256">
        <v>3492368.41</v>
      </c>
    </row>
    <row r="741" spans="2:14" ht="15" x14ac:dyDescent="0.4">
      <c r="B741" s="249">
        <f>VLOOKUP(C741,Companies[],3,FALSE)</f>
        <v>30019775</v>
      </c>
      <c r="C741" s="249" t="s">
        <v>195</v>
      </c>
      <c r="D741" s="249" t="s">
        <v>412</v>
      </c>
      <c r="E741" s="249" t="s">
        <v>986</v>
      </c>
      <c r="F741" s="249" t="s">
        <v>73</v>
      </c>
      <c r="G741" s="262" t="s">
        <v>95</v>
      </c>
      <c r="H741" s="249" t="s">
        <v>657</v>
      </c>
      <c r="I741" s="249" t="s">
        <v>100</v>
      </c>
      <c r="J741" s="256">
        <v>0</v>
      </c>
      <c r="K741" s="249"/>
      <c r="L741" s="249"/>
      <c r="M741" s="249"/>
      <c r="N741" s="256">
        <v>685508.7</v>
      </c>
    </row>
    <row r="742" spans="2:14" ht="15" x14ac:dyDescent="0.4">
      <c r="B742" s="249">
        <f>VLOOKUP(C742,Companies[],3,FALSE)</f>
        <v>30019775</v>
      </c>
      <c r="C742" s="249" t="s">
        <v>195</v>
      </c>
      <c r="D742" s="249" t="s">
        <v>412</v>
      </c>
      <c r="E742" s="249" t="s">
        <v>986</v>
      </c>
      <c r="F742" s="249" t="s">
        <v>73</v>
      </c>
      <c r="G742" s="262" t="s">
        <v>95</v>
      </c>
      <c r="H742" s="249" t="s">
        <v>700</v>
      </c>
      <c r="I742" s="249" t="s">
        <v>100</v>
      </c>
      <c r="J742" s="256">
        <v>0</v>
      </c>
      <c r="K742" s="249"/>
      <c r="L742" s="249"/>
      <c r="M742" s="249"/>
      <c r="N742" s="256">
        <v>0</v>
      </c>
    </row>
    <row r="743" spans="2:14" ht="15" x14ac:dyDescent="0.4">
      <c r="B743" s="249">
        <f>VLOOKUP(C743,Companies[],3,FALSE)</f>
        <v>30019775</v>
      </c>
      <c r="C743" s="249" t="s">
        <v>195</v>
      </c>
      <c r="D743" s="249" t="s">
        <v>412</v>
      </c>
      <c r="E743" s="249" t="s">
        <v>986</v>
      </c>
      <c r="F743" s="249" t="s">
        <v>73</v>
      </c>
      <c r="G743" s="262" t="s">
        <v>95</v>
      </c>
      <c r="H743" s="249" t="s">
        <v>701</v>
      </c>
      <c r="I743" s="249" t="s">
        <v>100</v>
      </c>
      <c r="J743" s="256">
        <v>0</v>
      </c>
      <c r="K743" s="249"/>
      <c r="L743" s="249"/>
      <c r="M743" s="249"/>
      <c r="N743" s="256">
        <v>0</v>
      </c>
    </row>
    <row r="744" spans="2:14" ht="15" x14ac:dyDescent="0.4">
      <c r="B744" s="249">
        <f>VLOOKUP(C744,Companies[],3,FALSE)</f>
        <v>30019775</v>
      </c>
      <c r="C744" s="249" t="s">
        <v>195</v>
      </c>
      <c r="D744" s="249" t="s">
        <v>412</v>
      </c>
      <c r="E744" s="249" t="s">
        <v>986</v>
      </c>
      <c r="F744" s="249" t="s">
        <v>73</v>
      </c>
      <c r="G744" s="262" t="s">
        <v>95</v>
      </c>
      <c r="H744" s="249" t="s">
        <v>719</v>
      </c>
      <c r="I744" s="249" t="s">
        <v>100</v>
      </c>
      <c r="J744" s="256">
        <v>0</v>
      </c>
      <c r="K744" s="249"/>
      <c r="L744" s="249"/>
      <c r="M744" s="249"/>
      <c r="N744" s="256">
        <v>0</v>
      </c>
    </row>
    <row r="745" spans="2:14" ht="15" x14ac:dyDescent="0.4">
      <c r="B745" s="249">
        <f>VLOOKUP(C745,Companies[],3,FALSE)</f>
        <v>30019775</v>
      </c>
      <c r="C745" s="249" t="s">
        <v>195</v>
      </c>
      <c r="D745" s="249" t="s">
        <v>412</v>
      </c>
      <c r="E745" s="249" t="s">
        <v>998</v>
      </c>
      <c r="F745" s="249" t="s">
        <v>95</v>
      </c>
      <c r="G745" s="249" t="s">
        <v>95</v>
      </c>
      <c r="H745" s="249"/>
      <c r="I745" s="249" t="s">
        <v>100</v>
      </c>
      <c r="J745" s="256">
        <v>0</v>
      </c>
      <c r="K745" s="249"/>
      <c r="L745" s="249"/>
      <c r="M745" s="249"/>
      <c r="N745" s="256">
        <v>0</v>
      </c>
    </row>
    <row r="746" spans="2:14" ht="15" x14ac:dyDescent="0.4">
      <c r="B746" s="249">
        <f>VLOOKUP(C746,Companies[],3,FALSE)</f>
        <v>30019775</v>
      </c>
      <c r="C746" s="249" t="s">
        <v>195</v>
      </c>
      <c r="D746" s="249" t="s">
        <v>412</v>
      </c>
      <c r="E746" s="249" t="s">
        <v>978</v>
      </c>
      <c r="F746" s="249" t="s">
        <v>95</v>
      </c>
      <c r="G746" s="249" t="s">
        <v>95</v>
      </c>
      <c r="H746" s="249"/>
      <c r="I746" s="249" t="s">
        <v>100</v>
      </c>
      <c r="J746" s="256">
        <v>7860352903.6999998</v>
      </c>
      <c r="K746" s="249"/>
      <c r="L746" s="249"/>
      <c r="M746" s="249"/>
      <c r="N746" s="256">
        <v>0</v>
      </c>
    </row>
    <row r="747" spans="2:14" ht="15" x14ac:dyDescent="0.4">
      <c r="B747" s="249">
        <f>VLOOKUP(C747,Companies[],3,FALSE)</f>
        <v>30019775</v>
      </c>
      <c r="C747" s="249" t="s">
        <v>195</v>
      </c>
      <c r="D747" s="249" t="s">
        <v>412</v>
      </c>
      <c r="E747" s="249" t="s">
        <v>995</v>
      </c>
      <c r="F747" s="249" t="s">
        <v>95</v>
      </c>
      <c r="G747" s="249" t="s">
        <v>95</v>
      </c>
      <c r="H747" s="249"/>
      <c r="I747" s="249" t="s">
        <v>100</v>
      </c>
      <c r="J747" s="256">
        <v>0</v>
      </c>
      <c r="K747" s="249"/>
      <c r="L747" s="249"/>
      <c r="M747" s="249"/>
      <c r="N747" s="256">
        <v>0</v>
      </c>
    </row>
    <row r="748" spans="2:14" ht="15" x14ac:dyDescent="0.4">
      <c r="B748" s="249">
        <f>VLOOKUP(C748,Companies[],3,FALSE)</f>
        <v>30019775</v>
      </c>
      <c r="C748" s="249" t="s">
        <v>195</v>
      </c>
      <c r="D748" s="249" t="s">
        <v>412</v>
      </c>
      <c r="E748" s="249" t="s">
        <v>989</v>
      </c>
      <c r="F748" s="249" t="s">
        <v>95</v>
      </c>
      <c r="G748" s="249" t="s">
        <v>95</v>
      </c>
      <c r="H748" s="249"/>
      <c r="I748" s="249" t="s">
        <v>100</v>
      </c>
      <c r="J748" s="256">
        <v>17348850.66</v>
      </c>
      <c r="K748" s="249"/>
      <c r="L748" s="249"/>
      <c r="M748" s="249"/>
      <c r="N748" s="256">
        <v>0</v>
      </c>
    </row>
    <row r="749" spans="2:14" ht="15" x14ac:dyDescent="0.4">
      <c r="B749" s="249">
        <f>VLOOKUP(C749,Companies[],3,FALSE)</f>
        <v>30019775</v>
      </c>
      <c r="C749" s="249" t="s">
        <v>195</v>
      </c>
      <c r="D749" s="249" t="s">
        <v>414</v>
      </c>
      <c r="E749" s="249" t="s">
        <v>993</v>
      </c>
      <c r="F749" s="249" t="s">
        <v>95</v>
      </c>
      <c r="G749" s="249" t="s">
        <v>95</v>
      </c>
      <c r="H749" s="249"/>
      <c r="I749" s="249" t="s">
        <v>100</v>
      </c>
      <c r="J749" s="256">
        <v>129729800</v>
      </c>
      <c r="K749" s="249"/>
      <c r="L749" s="249"/>
      <c r="M749" s="249"/>
      <c r="N749" s="256">
        <v>0</v>
      </c>
    </row>
    <row r="750" spans="2:14" ht="15" x14ac:dyDescent="0.4">
      <c r="B750" s="249">
        <f>VLOOKUP(C750,Companies[],3,FALSE)</f>
        <v>30019775</v>
      </c>
      <c r="C750" s="249" t="s">
        <v>195</v>
      </c>
      <c r="D750" s="249" t="s">
        <v>412</v>
      </c>
      <c r="E750" s="249" t="s">
        <v>986</v>
      </c>
      <c r="F750" s="249" t="s">
        <v>73</v>
      </c>
      <c r="G750" s="249" t="s">
        <v>95</v>
      </c>
      <c r="H750" s="249"/>
      <c r="I750" s="249" t="s">
        <v>100</v>
      </c>
      <c r="J750" s="256">
        <v>19952921163.150002</v>
      </c>
      <c r="K750" s="249"/>
      <c r="L750" s="249"/>
      <c r="M750" s="249"/>
      <c r="N750" s="256">
        <v>0</v>
      </c>
    </row>
    <row r="751" spans="2:14" ht="15" x14ac:dyDescent="0.4">
      <c r="B751" s="249">
        <f>VLOOKUP(C751,Companies[],3,FALSE)</f>
        <v>30019775</v>
      </c>
      <c r="C751" s="249" t="s">
        <v>195</v>
      </c>
      <c r="D751" s="249" t="s">
        <v>412</v>
      </c>
      <c r="E751" s="249" t="s">
        <v>997</v>
      </c>
      <c r="F751" s="249" t="s">
        <v>95</v>
      </c>
      <c r="G751" s="249" t="s">
        <v>95</v>
      </c>
      <c r="H751" s="249"/>
      <c r="I751" s="249" t="s">
        <v>100</v>
      </c>
      <c r="J751" s="256">
        <v>45507387.799999997</v>
      </c>
      <c r="K751" s="249"/>
      <c r="L751" s="249"/>
      <c r="M751" s="249"/>
      <c r="N751" s="256">
        <v>0</v>
      </c>
    </row>
    <row r="752" spans="2:14" ht="15" x14ac:dyDescent="0.4">
      <c r="B752" s="249">
        <f>VLOOKUP(C752,Companies[],3,FALSE)</f>
        <v>30019775</v>
      </c>
      <c r="C752" s="249" t="s">
        <v>195</v>
      </c>
      <c r="D752" s="249" t="s">
        <v>412</v>
      </c>
      <c r="E752" s="249" t="s">
        <v>991</v>
      </c>
      <c r="F752" s="249" t="s">
        <v>95</v>
      </c>
      <c r="G752" s="249" t="s">
        <v>95</v>
      </c>
      <c r="H752" s="249"/>
      <c r="I752" s="249" t="s">
        <v>100</v>
      </c>
      <c r="J752" s="256">
        <v>825574095.0400002</v>
      </c>
      <c r="K752" s="249"/>
      <c r="L752" s="249"/>
      <c r="M752" s="249"/>
      <c r="N752" s="256">
        <v>0</v>
      </c>
    </row>
    <row r="753" spans="2:14" ht="15" x14ac:dyDescent="0.4">
      <c r="B753" s="249">
        <f>VLOOKUP(C753,Companies[],3,FALSE)</f>
        <v>30019775</v>
      </c>
      <c r="C753" s="249" t="s">
        <v>195</v>
      </c>
      <c r="D753" s="249" t="s">
        <v>415</v>
      </c>
      <c r="E753" s="249" t="s">
        <v>983</v>
      </c>
      <c r="F753" s="249" t="s">
        <v>95</v>
      </c>
      <c r="G753" s="249" t="s">
        <v>95</v>
      </c>
      <c r="H753" s="249"/>
      <c r="I753" s="249" t="s">
        <v>100</v>
      </c>
      <c r="J753" s="256">
        <v>1193980418.4300001</v>
      </c>
      <c r="K753" s="249"/>
      <c r="L753" s="249"/>
      <c r="M753" s="249"/>
      <c r="N753" s="256">
        <v>0</v>
      </c>
    </row>
    <row r="754" spans="2:14" ht="15" x14ac:dyDescent="0.4">
      <c r="B754" s="249">
        <f>VLOOKUP(C754,Companies[],3,FALSE)</f>
        <v>30019775</v>
      </c>
      <c r="C754" s="249" t="s">
        <v>195</v>
      </c>
      <c r="D754" s="249" t="s">
        <v>412</v>
      </c>
      <c r="E754" s="249" t="s">
        <v>981</v>
      </c>
      <c r="F754" s="249" t="s">
        <v>95</v>
      </c>
      <c r="G754" s="249" t="s">
        <v>95</v>
      </c>
      <c r="H754" s="249"/>
      <c r="I754" s="249" t="s">
        <v>100</v>
      </c>
      <c r="J754" s="256">
        <v>11092995467</v>
      </c>
      <c r="K754" s="249"/>
      <c r="L754" s="249"/>
      <c r="M754" s="249"/>
      <c r="N754" s="256">
        <v>0</v>
      </c>
    </row>
    <row r="755" spans="2:14" ht="15" x14ac:dyDescent="0.4">
      <c r="B755" s="249">
        <f>VLOOKUP(C755,Companies[],3,FALSE)</f>
        <v>135390</v>
      </c>
      <c r="C755" s="249" t="s">
        <v>197</v>
      </c>
      <c r="D755" s="249" t="s">
        <v>412</v>
      </c>
      <c r="E755" s="249" t="s">
        <v>986</v>
      </c>
      <c r="F755" s="249" t="s">
        <v>73</v>
      </c>
      <c r="G755" s="249" t="s">
        <v>95</v>
      </c>
      <c r="H755" s="249" t="s">
        <v>758</v>
      </c>
      <c r="I755" s="249" t="s">
        <v>100</v>
      </c>
      <c r="J755" s="256">
        <v>0</v>
      </c>
      <c r="K755" s="249"/>
      <c r="L755" s="249"/>
      <c r="M755" s="249"/>
      <c r="N755" s="256">
        <v>74303068.560000002</v>
      </c>
    </row>
    <row r="756" spans="2:14" ht="15" x14ac:dyDescent="0.4">
      <c r="B756" s="249">
        <f>VLOOKUP(C756,Companies[],3,FALSE)</f>
        <v>135390</v>
      </c>
      <c r="C756" s="249" t="s">
        <v>197</v>
      </c>
      <c r="D756" s="249" t="s">
        <v>412</v>
      </c>
      <c r="E756" s="249" t="s">
        <v>986</v>
      </c>
      <c r="F756" s="249" t="s">
        <v>73</v>
      </c>
      <c r="G756" s="249" t="s">
        <v>95</v>
      </c>
      <c r="H756" s="249" t="s">
        <v>760</v>
      </c>
      <c r="I756" s="249" t="s">
        <v>100</v>
      </c>
      <c r="J756" s="256">
        <v>0</v>
      </c>
      <c r="K756" s="249"/>
      <c r="L756" s="249"/>
      <c r="M756" s="249"/>
      <c r="N756" s="256">
        <v>43882178</v>
      </c>
    </row>
    <row r="757" spans="2:14" ht="15" x14ac:dyDescent="0.4">
      <c r="B757" s="249">
        <f>VLOOKUP(C757,Companies[],3,FALSE)</f>
        <v>135390</v>
      </c>
      <c r="C757" s="249" t="s">
        <v>197</v>
      </c>
      <c r="D757" s="249" t="s">
        <v>412</v>
      </c>
      <c r="E757" s="249" t="s">
        <v>986</v>
      </c>
      <c r="F757" s="249" t="s">
        <v>73</v>
      </c>
      <c r="G757" s="249" t="s">
        <v>95</v>
      </c>
      <c r="H757" s="249" t="s">
        <v>756</v>
      </c>
      <c r="I757" s="249" t="s">
        <v>100</v>
      </c>
      <c r="J757" s="256">
        <v>0</v>
      </c>
      <c r="K757" s="249"/>
      <c r="L757" s="249"/>
      <c r="M757" s="249"/>
      <c r="N757" s="256">
        <v>17519759.230000004</v>
      </c>
    </row>
    <row r="758" spans="2:14" ht="15" x14ac:dyDescent="0.4">
      <c r="B758" s="249">
        <f>VLOOKUP(C758,Companies[],3,FALSE)</f>
        <v>135390</v>
      </c>
      <c r="C758" s="249" t="s">
        <v>197</v>
      </c>
      <c r="D758" s="249" t="s">
        <v>412</v>
      </c>
      <c r="E758" s="249" t="s">
        <v>986</v>
      </c>
      <c r="F758" s="249" t="s">
        <v>73</v>
      </c>
      <c r="G758" s="249" t="s">
        <v>95</v>
      </c>
      <c r="H758" s="249" t="s">
        <v>786</v>
      </c>
      <c r="I758" s="249" t="s">
        <v>100</v>
      </c>
      <c r="J758" s="256">
        <v>0</v>
      </c>
      <c r="K758" s="249"/>
      <c r="L758" s="249"/>
      <c r="M758" s="249"/>
      <c r="N758" s="256">
        <v>21531633.579999998</v>
      </c>
    </row>
    <row r="759" spans="2:14" ht="15" x14ac:dyDescent="0.4">
      <c r="B759" s="249">
        <f>VLOOKUP(C759,Companies[],3,FALSE)</f>
        <v>135390</v>
      </c>
      <c r="C759" s="249" t="s">
        <v>197</v>
      </c>
      <c r="D759" s="249" t="s">
        <v>412</v>
      </c>
      <c r="E759" s="249" t="s">
        <v>986</v>
      </c>
      <c r="F759" s="249" t="s">
        <v>73</v>
      </c>
      <c r="G759" s="249" t="s">
        <v>95</v>
      </c>
      <c r="H759" s="249" t="s">
        <v>766</v>
      </c>
      <c r="I759" s="249" t="s">
        <v>100</v>
      </c>
      <c r="J759" s="256">
        <v>0</v>
      </c>
      <c r="K759" s="249"/>
      <c r="L759" s="249"/>
      <c r="M759" s="249"/>
      <c r="N759" s="256">
        <v>574880.54999999993</v>
      </c>
    </row>
    <row r="760" spans="2:14" ht="15" x14ac:dyDescent="0.4">
      <c r="B760" s="249">
        <f>VLOOKUP(C760,Companies[],3,FALSE)</f>
        <v>135390</v>
      </c>
      <c r="C760" s="249" t="s">
        <v>197</v>
      </c>
      <c r="D760" s="249" t="s">
        <v>412</v>
      </c>
      <c r="E760" s="249" t="s">
        <v>986</v>
      </c>
      <c r="F760" s="249" t="s">
        <v>73</v>
      </c>
      <c r="G760" s="249" t="s">
        <v>95</v>
      </c>
      <c r="H760" s="249" t="s">
        <v>798</v>
      </c>
      <c r="I760" s="249" t="s">
        <v>100</v>
      </c>
      <c r="J760" s="256">
        <v>0</v>
      </c>
      <c r="K760" s="249"/>
      <c r="L760" s="249"/>
      <c r="M760" s="249"/>
      <c r="N760" s="256">
        <v>0</v>
      </c>
    </row>
    <row r="761" spans="2:14" ht="15" x14ac:dyDescent="0.4">
      <c r="B761" s="249">
        <f>VLOOKUP(C761,Companies[],3,FALSE)</f>
        <v>135390</v>
      </c>
      <c r="C761" s="249" t="s">
        <v>197</v>
      </c>
      <c r="D761" s="249" t="s">
        <v>412</v>
      </c>
      <c r="E761" s="249" t="s">
        <v>986</v>
      </c>
      <c r="F761" s="249" t="s">
        <v>73</v>
      </c>
      <c r="G761" s="249" t="s">
        <v>95</v>
      </c>
      <c r="H761" s="249" t="s">
        <v>761</v>
      </c>
      <c r="I761" s="249" t="s">
        <v>100</v>
      </c>
      <c r="J761" s="256">
        <v>0</v>
      </c>
      <c r="K761" s="249"/>
      <c r="L761" s="249"/>
      <c r="M761" s="249"/>
      <c r="N761" s="256">
        <v>25594346.540000003</v>
      </c>
    </row>
    <row r="762" spans="2:14" ht="15" x14ac:dyDescent="0.4">
      <c r="B762" s="249">
        <f>VLOOKUP(C762,Companies[],3,FALSE)</f>
        <v>135390</v>
      </c>
      <c r="C762" s="249" t="s">
        <v>197</v>
      </c>
      <c r="D762" s="249" t="s">
        <v>412</v>
      </c>
      <c r="E762" s="249" t="s">
        <v>986</v>
      </c>
      <c r="F762" s="249" t="s">
        <v>73</v>
      </c>
      <c r="G762" s="249" t="s">
        <v>95</v>
      </c>
      <c r="H762" s="249" t="s">
        <v>780</v>
      </c>
      <c r="I762" s="249" t="s">
        <v>100</v>
      </c>
      <c r="J762" s="256">
        <v>0</v>
      </c>
      <c r="K762" s="249"/>
      <c r="L762" s="249"/>
      <c r="M762" s="249"/>
      <c r="N762" s="256">
        <v>64332399.619999997</v>
      </c>
    </row>
    <row r="763" spans="2:14" ht="15" x14ac:dyDescent="0.4">
      <c r="B763" s="249">
        <f>VLOOKUP(C763,Companies[],3,FALSE)</f>
        <v>135390</v>
      </c>
      <c r="C763" s="249" t="s">
        <v>197</v>
      </c>
      <c r="D763" s="249" t="s">
        <v>412</v>
      </c>
      <c r="E763" s="249" t="s">
        <v>986</v>
      </c>
      <c r="F763" s="249" t="s">
        <v>73</v>
      </c>
      <c r="G763" s="249" t="s">
        <v>95</v>
      </c>
      <c r="H763" s="249" t="s">
        <v>777</v>
      </c>
      <c r="I763" s="249" t="s">
        <v>100</v>
      </c>
      <c r="J763" s="256">
        <v>0</v>
      </c>
      <c r="K763" s="249"/>
      <c r="L763" s="249"/>
      <c r="M763" s="249"/>
      <c r="N763" s="256">
        <v>54665479.680000007</v>
      </c>
    </row>
    <row r="764" spans="2:14" ht="15" x14ac:dyDescent="0.4">
      <c r="B764" s="249">
        <f>VLOOKUP(C764,Companies[],3,FALSE)</f>
        <v>135390</v>
      </c>
      <c r="C764" s="249" t="s">
        <v>197</v>
      </c>
      <c r="D764" s="249" t="s">
        <v>412</v>
      </c>
      <c r="E764" s="249" t="s">
        <v>986</v>
      </c>
      <c r="F764" s="249" t="s">
        <v>73</v>
      </c>
      <c r="G764" s="249" t="s">
        <v>95</v>
      </c>
      <c r="H764" s="249" t="s">
        <v>733</v>
      </c>
      <c r="I764" s="249" t="s">
        <v>100</v>
      </c>
      <c r="J764" s="256">
        <v>0</v>
      </c>
      <c r="K764" s="249"/>
      <c r="L764" s="249"/>
      <c r="M764" s="249"/>
      <c r="N764" s="256">
        <v>78475909.640000001</v>
      </c>
    </row>
    <row r="765" spans="2:14" ht="15" x14ac:dyDescent="0.4">
      <c r="B765" s="249">
        <f>VLOOKUP(C765,Companies[],3,FALSE)</f>
        <v>135390</v>
      </c>
      <c r="C765" s="249" t="s">
        <v>197</v>
      </c>
      <c r="D765" s="249" t="s">
        <v>412</v>
      </c>
      <c r="E765" s="249" t="s">
        <v>986</v>
      </c>
      <c r="F765" s="249" t="s">
        <v>73</v>
      </c>
      <c r="G765" s="249" t="s">
        <v>95</v>
      </c>
      <c r="H765" s="249" t="s">
        <v>794</v>
      </c>
      <c r="I765" s="249" t="s">
        <v>100</v>
      </c>
      <c r="J765" s="256">
        <v>0</v>
      </c>
      <c r="K765" s="249"/>
      <c r="L765" s="249"/>
      <c r="M765" s="249"/>
      <c r="N765" s="256">
        <v>51694598.68</v>
      </c>
    </row>
    <row r="766" spans="2:14" ht="15" x14ac:dyDescent="0.4">
      <c r="B766" s="249">
        <f>VLOOKUP(C766,Companies[],3,FALSE)</f>
        <v>135390</v>
      </c>
      <c r="C766" s="249" t="s">
        <v>197</v>
      </c>
      <c r="D766" s="249" t="s">
        <v>412</v>
      </c>
      <c r="E766" s="249" t="s">
        <v>986</v>
      </c>
      <c r="F766" s="249" t="s">
        <v>73</v>
      </c>
      <c r="G766" s="249" t="s">
        <v>95</v>
      </c>
      <c r="H766" s="249" t="s">
        <v>769</v>
      </c>
      <c r="I766" s="249" t="s">
        <v>100</v>
      </c>
      <c r="J766" s="256">
        <v>0</v>
      </c>
      <c r="K766" s="249"/>
      <c r="L766" s="249"/>
      <c r="M766" s="249"/>
      <c r="N766" s="256">
        <v>690715678.94000006</v>
      </c>
    </row>
    <row r="767" spans="2:14" ht="15" x14ac:dyDescent="0.4">
      <c r="B767" s="249">
        <f>VLOOKUP(C767,Companies[],3,FALSE)</f>
        <v>135390</v>
      </c>
      <c r="C767" s="249" t="s">
        <v>197</v>
      </c>
      <c r="D767" s="249" t="s">
        <v>412</v>
      </c>
      <c r="E767" s="249" t="s">
        <v>986</v>
      </c>
      <c r="F767" s="249" t="s">
        <v>73</v>
      </c>
      <c r="G767" s="249" t="s">
        <v>95</v>
      </c>
      <c r="H767" s="249" t="s">
        <v>773</v>
      </c>
      <c r="I767" s="249" t="s">
        <v>100</v>
      </c>
      <c r="J767" s="256">
        <v>0</v>
      </c>
      <c r="K767" s="249"/>
      <c r="L767" s="249"/>
      <c r="M767" s="249"/>
      <c r="N767" s="256">
        <v>155640472.63000003</v>
      </c>
    </row>
    <row r="768" spans="2:14" ht="15" x14ac:dyDescent="0.4">
      <c r="B768" s="249">
        <f>VLOOKUP(C768,Companies[],3,FALSE)</f>
        <v>135390</v>
      </c>
      <c r="C768" s="249" t="s">
        <v>197</v>
      </c>
      <c r="D768" s="249" t="s">
        <v>412</v>
      </c>
      <c r="E768" s="249" t="s">
        <v>986</v>
      </c>
      <c r="F768" s="249" t="s">
        <v>73</v>
      </c>
      <c r="G768" s="249" t="s">
        <v>95</v>
      </c>
      <c r="H768" s="249" t="s">
        <v>772</v>
      </c>
      <c r="I768" s="249" t="s">
        <v>100</v>
      </c>
      <c r="J768" s="256">
        <v>0</v>
      </c>
      <c r="K768" s="249"/>
      <c r="L768" s="249"/>
      <c r="M768" s="249"/>
      <c r="N768" s="256">
        <v>117455541.16</v>
      </c>
    </row>
    <row r="769" spans="2:14" ht="15" x14ac:dyDescent="0.4">
      <c r="B769" s="249">
        <f>VLOOKUP(C769,Companies[],3,FALSE)</f>
        <v>135390</v>
      </c>
      <c r="C769" s="249" t="s">
        <v>197</v>
      </c>
      <c r="D769" s="249" t="s">
        <v>412</v>
      </c>
      <c r="E769" s="249" t="s">
        <v>986</v>
      </c>
      <c r="F769" s="249" t="s">
        <v>73</v>
      </c>
      <c r="G769" s="249" t="s">
        <v>95</v>
      </c>
      <c r="H769" s="249" t="s">
        <v>748</v>
      </c>
      <c r="I769" s="249" t="s">
        <v>100</v>
      </c>
      <c r="J769" s="256">
        <v>0</v>
      </c>
      <c r="K769" s="249"/>
      <c r="L769" s="249"/>
      <c r="M769" s="249"/>
      <c r="N769" s="256">
        <v>7104683.9199999999</v>
      </c>
    </row>
    <row r="770" spans="2:14" ht="15" x14ac:dyDescent="0.4">
      <c r="B770" s="249">
        <f>VLOOKUP(C770,Companies[],3,FALSE)</f>
        <v>135390</v>
      </c>
      <c r="C770" s="249" t="s">
        <v>197</v>
      </c>
      <c r="D770" s="249" t="s">
        <v>412</v>
      </c>
      <c r="E770" s="249" t="s">
        <v>986</v>
      </c>
      <c r="F770" s="249" t="s">
        <v>73</v>
      </c>
      <c r="G770" s="249" t="s">
        <v>95</v>
      </c>
      <c r="H770" s="249" t="s">
        <v>799</v>
      </c>
      <c r="I770" s="249" t="s">
        <v>100</v>
      </c>
      <c r="J770" s="256">
        <v>0</v>
      </c>
      <c r="K770" s="249"/>
      <c r="L770" s="249"/>
      <c r="M770" s="249"/>
      <c r="N770" s="256">
        <v>0</v>
      </c>
    </row>
    <row r="771" spans="2:14" ht="15" x14ac:dyDescent="0.4">
      <c r="B771" s="249">
        <f>VLOOKUP(C771,Companies[],3,FALSE)</f>
        <v>135390</v>
      </c>
      <c r="C771" s="249" t="s">
        <v>197</v>
      </c>
      <c r="D771" s="249" t="s">
        <v>412</v>
      </c>
      <c r="E771" s="249" t="s">
        <v>986</v>
      </c>
      <c r="F771" s="249" t="s">
        <v>73</v>
      </c>
      <c r="G771" s="249" t="s">
        <v>95</v>
      </c>
      <c r="H771" s="249" t="s">
        <v>800</v>
      </c>
      <c r="I771" s="249" t="s">
        <v>100</v>
      </c>
      <c r="J771" s="256">
        <v>0</v>
      </c>
      <c r="K771" s="249"/>
      <c r="L771" s="249"/>
      <c r="M771" s="249"/>
      <c r="N771" s="256">
        <v>0</v>
      </c>
    </row>
    <row r="772" spans="2:14" ht="15" x14ac:dyDescent="0.4">
      <c r="B772" s="249">
        <f>VLOOKUP(C772,Companies[],3,FALSE)</f>
        <v>135390</v>
      </c>
      <c r="C772" s="249" t="s">
        <v>197</v>
      </c>
      <c r="D772" s="249" t="s">
        <v>412</v>
      </c>
      <c r="E772" s="249" t="s">
        <v>986</v>
      </c>
      <c r="F772" s="249" t="s">
        <v>73</v>
      </c>
      <c r="G772" s="249" t="s">
        <v>95</v>
      </c>
      <c r="H772" s="249" t="s">
        <v>727</v>
      </c>
      <c r="I772" s="249" t="s">
        <v>100</v>
      </c>
      <c r="J772" s="256">
        <v>0</v>
      </c>
      <c r="K772" s="249"/>
      <c r="L772" s="249"/>
      <c r="M772" s="249"/>
      <c r="N772" s="256">
        <v>40811805.899999991</v>
      </c>
    </row>
    <row r="773" spans="2:14" ht="15" x14ac:dyDescent="0.4">
      <c r="B773" s="249">
        <f>VLOOKUP(C773,Companies[],3,FALSE)</f>
        <v>135390</v>
      </c>
      <c r="C773" s="249" t="s">
        <v>197</v>
      </c>
      <c r="D773" s="249" t="s">
        <v>412</v>
      </c>
      <c r="E773" s="249" t="s">
        <v>986</v>
      </c>
      <c r="F773" s="249" t="s">
        <v>73</v>
      </c>
      <c r="G773" s="249" t="s">
        <v>95</v>
      </c>
      <c r="H773" s="249" t="s">
        <v>753</v>
      </c>
      <c r="I773" s="249" t="s">
        <v>100</v>
      </c>
      <c r="J773" s="256">
        <v>0</v>
      </c>
      <c r="K773" s="249"/>
      <c r="L773" s="249"/>
      <c r="M773" s="249"/>
      <c r="N773" s="256">
        <v>1218131489.3400002</v>
      </c>
    </row>
    <row r="774" spans="2:14" ht="15" x14ac:dyDescent="0.4">
      <c r="B774" s="249">
        <f>VLOOKUP(C774,Companies[],3,FALSE)</f>
        <v>135390</v>
      </c>
      <c r="C774" s="249" t="s">
        <v>197</v>
      </c>
      <c r="D774" s="249" t="s">
        <v>412</v>
      </c>
      <c r="E774" s="249" t="s">
        <v>986</v>
      </c>
      <c r="F774" s="249" t="s">
        <v>73</v>
      </c>
      <c r="G774" s="249" t="s">
        <v>95</v>
      </c>
      <c r="H774" s="249" t="s">
        <v>757</v>
      </c>
      <c r="I774" s="249" t="s">
        <v>100</v>
      </c>
      <c r="J774" s="256">
        <v>0</v>
      </c>
      <c r="K774" s="249"/>
      <c r="L774" s="249"/>
      <c r="M774" s="249"/>
      <c r="N774" s="256">
        <v>183276778.18000004</v>
      </c>
    </row>
    <row r="775" spans="2:14" ht="15" x14ac:dyDescent="0.4">
      <c r="B775" s="249">
        <f>VLOOKUP(C775,Companies[],3,FALSE)</f>
        <v>135390</v>
      </c>
      <c r="C775" s="249" t="s">
        <v>197</v>
      </c>
      <c r="D775" s="249" t="s">
        <v>412</v>
      </c>
      <c r="E775" s="249" t="s">
        <v>986</v>
      </c>
      <c r="F775" s="249" t="s">
        <v>73</v>
      </c>
      <c r="G775" s="249" t="s">
        <v>95</v>
      </c>
      <c r="H775" s="249" t="s">
        <v>721</v>
      </c>
      <c r="I775" s="249" t="s">
        <v>100</v>
      </c>
      <c r="J775" s="256">
        <v>0</v>
      </c>
      <c r="K775" s="249"/>
      <c r="L775" s="249"/>
      <c r="M775" s="249"/>
      <c r="N775" s="256">
        <v>124812697.99000001</v>
      </c>
    </row>
    <row r="776" spans="2:14" ht="15" x14ac:dyDescent="0.4">
      <c r="B776" s="249">
        <f>VLOOKUP(C776,Companies[],3,FALSE)</f>
        <v>135390</v>
      </c>
      <c r="C776" s="249" t="s">
        <v>197</v>
      </c>
      <c r="D776" s="249" t="s">
        <v>412</v>
      </c>
      <c r="E776" s="249" t="s">
        <v>986</v>
      </c>
      <c r="F776" s="249" t="s">
        <v>73</v>
      </c>
      <c r="G776" s="249" t="s">
        <v>95</v>
      </c>
      <c r="H776" s="249" t="s">
        <v>722</v>
      </c>
      <c r="I776" s="249" t="s">
        <v>100</v>
      </c>
      <c r="J776" s="256">
        <v>0</v>
      </c>
      <c r="K776" s="249"/>
      <c r="L776" s="249"/>
      <c r="M776" s="249"/>
      <c r="N776" s="256">
        <v>50543769.119999997</v>
      </c>
    </row>
    <row r="777" spans="2:14" ht="15" x14ac:dyDescent="0.4">
      <c r="B777" s="249">
        <f>VLOOKUP(C777,Companies[],3,FALSE)</f>
        <v>135390</v>
      </c>
      <c r="C777" s="249" t="s">
        <v>197</v>
      </c>
      <c r="D777" s="249" t="s">
        <v>412</v>
      </c>
      <c r="E777" s="249" t="s">
        <v>986</v>
      </c>
      <c r="F777" s="249" t="s">
        <v>73</v>
      </c>
      <c r="G777" s="249" t="s">
        <v>95</v>
      </c>
      <c r="H777" s="249" t="s">
        <v>724</v>
      </c>
      <c r="I777" s="249" t="s">
        <v>100</v>
      </c>
      <c r="J777" s="256">
        <v>0</v>
      </c>
      <c r="K777" s="249"/>
      <c r="L777" s="249"/>
      <c r="M777" s="249"/>
      <c r="N777" s="256">
        <v>94410772.700000003</v>
      </c>
    </row>
    <row r="778" spans="2:14" ht="15" x14ac:dyDescent="0.4">
      <c r="B778" s="249">
        <f>VLOOKUP(C778,Companies[],3,FALSE)</f>
        <v>135390</v>
      </c>
      <c r="C778" s="249" t="s">
        <v>197</v>
      </c>
      <c r="D778" s="249" t="s">
        <v>412</v>
      </c>
      <c r="E778" s="249" t="s">
        <v>986</v>
      </c>
      <c r="F778" s="249" t="s">
        <v>73</v>
      </c>
      <c r="G778" s="249" t="s">
        <v>95</v>
      </c>
      <c r="H778" s="249" t="s">
        <v>729</v>
      </c>
      <c r="I778" s="249" t="s">
        <v>100</v>
      </c>
      <c r="J778" s="256">
        <v>0</v>
      </c>
      <c r="K778" s="249"/>
      <c r="L778" s="249"/>
      <c r="M778" s="249"/>
      <c r="N778" s="256">
        <v>7616225.950000002</v>
      </c>
    </row>
    <row r="779" spans="2:14" ht="15" x14ac:dyDescent="0.4">
      <c r="B779" s="249">
        <f>VLOOKUP(C779,Companies[],3,FALSE)</f>
        <v>135390</v>
      </c>
      <c r="C779" s="249" t="s">
        <v>197</v>
      </c>
      <c r="D779" s="249" t="s">
        <v>412</v>
      </c>
      <c r="E779" s="249" t="s">
        <v>986</v>
      </c>
      <c r="F779" s="249" t="s">
        <v>73</v>
      </c>
      <c r="G779" s="249" t="s">
        <v>95</v>
      </c>
      <c r="H779" s="249" t="s">
        <v>720</v>
      </c>
      <c r="I779" s="249" t="s">
        <v>100</v>
      </c>
      <c r="J779" s="256">
        <v>0</v>
      </c>
      <c r="K779" s="249"/>
      <c r="L779" s="249"/>
      <c r="M779" s="249"/>
      <c r="N779" s="256">
        <v>64658924.480000004</v>
      </c>
    </row>
    <row r="780" spans="2:14" ht="15" x14ac:dyDescent="0.4">
      <c r="B780" s="249">
        <f>VLOOKUP(C780,Companies[],3,FALSE)</f>
        <v>135390</v>
      </c>
      <c r="C780" s="249" t="s">
        <v>197</v>
      </c>
      <c r="D780" s="249" t="s">
        <v>412</v>
      </c>
      <c r="E780" s="249" t="s">
        <v>986</v>
      </c>
      <c r="F780" s="249" t="s">
        <v>73</v>
      </c>
      <c r="G780" s="249" t="s">
        <v>95</v>
      </c>
      <c r="H780" s="249" t="s">
        <v>738</v>
      </c>
      <c r="I780" s="249" t="s">
        <v>100</v>
      </c>
      <c r="J780" s="256">
        <v>0</v>
      </c>
      <c r="K780" s="249"/>
      <c r="L780" s="249"/>
      <c r="M780" s="249"/>
      <c r="N780" s="256">
        <v>9301058.9100000001</v>
      </c>
    </row>
    <row r="781" spans="2:14" ht="15" x14ac:dyDescent="0.4">
      <c r="B781" s="249">
        <f>VLOOKUP(C781,Companies[],3,FALSE)</f>
        <v>135390</v>
      </c>
      <c r="C781" s="249" t="s">
        <v>197</v>
      </c>
      <c r="D781" s="249" t="s">
        <v>412</v>
      </c>
      <c r="E781" s="249" t="s">
        <v>986</v>
      </c>
      <c r="F781" s="249" t="s">
        <v>73</v>
      </c>
      <c r="G781" s="249" t="s">
        <v>95</v>
      </c>
      <c r="H781" s="249" t="s">
        <v>749</v>
      </c>
      <c r="I781" s="249" t="s">
        <v>100</v>
      </c>
      <c r="J781" s="256">
        <v>0</v>
      </c>
      <c r="K781" s="249"/>
      <c r="L781" s="249"/>
      <c r="M781" s="249"/>
      <c r="N781" s="256">
        <v>163711504.02999997</v>
      </c>
    </row>
    <row r="782" spans="2:14" ht="15" x14ac:dyDescent="0.4">
      <c r="B782" s="249">
        <f>VLOOKUP(C782,Companies[],3,FALSE)</f>
        <v>135390</v>
      </c>
      <c r="C782" s="249" t="s">
        <v>197</v>
      </c>
      <c r="D782" s="249" t="s">
        <v>412</v>
      </c>
      <c r="E782" s="249" t="s">
        <v>986</v>
      </c>
      <c r="F782" s="249" t="s">
        <v>73</v>
      </c>
      <c r="G782" s="249" t="s">
        <v>95</v>
      </c>
      <c r="H782" s="249" t="s">
        <v>739</v>
      </c>
      <c r="I782" s="249" t="s">
        <v>100</v>
      </c>
      <c r="J782" s="256">
        <v>0</v>
      </c>
      <c r="K782" s="249"/>
      <c r="L782" s="249"/>
      <c r="M782" s="249"/>
      <c r="N782" s="256">
        <v>97301736</v>
      </c>
    </row>
    <row r="783" spans="2:14" ht="15" x14ac:dyDescent="0.4">
      <c r="B783" s="249">
        <f>VLOOKUP(C783,Companies[],3,FALSE)</f>
        <v>135390</v>
      </c>
      <c r="C783" s="249" t="s">
        <v>197</v>
      </c>
      <c r="D783" s="249" t="s">
        <v>412</v>
      </c>
      <c r="E783" s="249" t="s">
        <v>986</v>
      </c>
      <c r="F783" s="249" t="s">
        <v>73</v>
      </c>
      <c r="G783" s="249" t="s">
        <v>95</v>
      </c>
      <c r="H783" s="249" t="s">
        <v>791</v>
      </c>
      <c r="I783" s="249" t="s">
        <v>100</v>
      </c>
      <c r="J783" s="256">
        <v>0</v>
      </c>
      <c r="K783" s="249"/>
      <c r="L783" s="249"/>
      <c r="M783" s="249"/>
      <c r="N783" s="256">
        <v>5552557.0799999991</v>
      </c>
    </row>
    <row r="784" spans="2:14" ht="15" x14ac:dyDescent="0.4">
      <c r="B784" s="249">
        <f>VLOOKUP(C784,Companies[],3,FALSE)</f>
        <v>135390</v>
      </c>
      <c r="C784" s="249" t="s">
        <v>197</v>
      </c>
      <c r="D784" s="249" t="s">
        <v>412</v>
      </c>
      <c r="E784" s="249" t="s">
        <v>986</v>
      </c>
      <c r="F784" s="249" t="s">
        <v>73</v>
      </c>
      <c r="G784" s="249" t="s">
        <v>95</v>
      </c>
      <c r="H784" s="249" t="s">
        <v>736</v>
      </c>
      <c r="I784" s="249" t="s">
        <v>100</v>
      </c>
      <c r="J784" s="256">
        <v>0</v>
      </c>
      <c r="K784" s="249"/>
      <c r="L784" s="249"/>
      <c r="M784" s="249"/>
      <c r="N784" s="256">
        <v>16195804.819999998</v>
      </c>
    </row>
    <row r="785" spans="2:14" ht="15" x14ac:dyDescent="0.4">
      <c r="B785" s="249">
        <f>VLOOKUP(C785,Companies[],3,FALSE)</f>
        <v>135390</v>
      </c>
      <c r="C785" s="249" t="s">
        <v>197</v>
      </c>
      <c r="D785" s="249" t="s">
        <v>412</v>
      </c>
      <c r="E785" s="249" t="s">
        <v>986</v>
      </c>
      <c r="F785" s="249" t="s">
        <v>73</v>
      </c>
      <c r="G785" s="249" t="s">
        <v>95</v>
      </c>
      <c r="H785" s="249" t="s">
        <v>743</v>
      </c>
      <c r="I785" s="249" t="s">
        <v>100</v>
      </c>
      <c r="J785" s="256">
        <v>0</v>
      </c>
      <c r="K785" s="249"/>
      <c r="L785" s="249"/>
      <c r="M785" s="249"/>
      <c r="N785" s="256">
        <v>3917913.5400000005</v>
      </c>
    </row>
    <row r="786" spans="2:14" ht="15" x14ac:dyDescent="0.4">
      <c r="B786" s="249">
        <f>VLOOKUP(C786,Companies[],3,FALSE)</f>
        <v>135390</v>
      </c>
      <c r="C786" s="249" t="s">
        <v>197</v>
      </c>
      <c r="D786" s="249" t="s">
        <v>412</v>
      </c>
      <c r="E786" s="249" t="s">
        <v>986</v>
      </c>
      <c r="F786" s="249" t="s">
        <v>73</v>
      </c>
      <c r="G786" s="249" t="s">
        <v>95</v>
      </c>
      <c r="H786" s="249" t="s">
        <v>801</v>
      </c>
      <c r="I786" s="249" t="s">
        <v>100</v>
      </c>
      <c r="J786" s="256">
        <v>0</v>
      </c>
      <c r="K786" s="249"/>
      <c r="L786" s="249"/>
      <c r="M786" s="249"/>
      <c r="N786" s="256">
        <v>0</v>
      </c>
    </row>
    <row r="787" spans="2:14" ht="15" x14ac:dyDescent="0.4">
      <c r="B787" s="249">
        <f>VLOOKUP(C787,Companies[],3,FALSE)</f>
        <v>135390</v>
      </c>
      <c r="C787" s="249" t="s">
        <v>197</v>
      </c>
      <c r="D787" s="249" t="s">
        <v>412</v>
      </c>
      <c r="E787" s="249" t="s">
        <v>986</v>
      </c>
      <c r="F787" s="249" t="s">
        <v>73</v>
      </c>
      <c r="G787" s="249" t="s">
        <v>95</v>
      </c>
      <c r="H787" s="249" t="s">
        <v>795</v>
      </c>
      <c r="I787" s="249" t="s">
        <v>100</v>
      </c>
      <c r="J787" s="256">
        <v>0</v>
      </c>
      <c r="K787" s="249"/>
      <c r="L787" s="249"/>
      <c r="M787" s="249"/>
      <c r="N787" s="256">
        <v>111410690.53</v>
      </c>
    </row>
    <row r="788" spans="2:14" ht="15" x14ac:dyDescent="0.4">
      <c r="B788" s="249">
        <f>VLOOKUP(C788,Companies[],3,FALSE)</f>
        <v>135390</v>
      </c>
      <c r="C788" s="249" t="s">
        <v>197</v>
      </c>
      <c r="D788" s="249" t="s">
        <v>412</v>
      </c>
      <c r="E788" s="249" t="s">
        <v>986</v>
      </c>
      <c r="F788" s="249" t="s">
        <v>73</v>
      </c>
      <c r="G788" s="249" t="s">
        <v>95</v>
      </c>
      <c r="H788" s="249" t="s">
        <v>731</v>
      </c>
      <c r="I788" s="249" t="s">
        <v>100</v>
      </c>
      <c r="J788" s="256">
        <v>0</v>
      </c>
      <c r="K788" s="249"/>
      <c r="L788" s="249"/>
      <c r="M788" s="249"/>
      <c r="N788" s="256">
        <v>25341681.48</v>
      </c>
    </row>
    <row r="789" spans="2:14" ht="15" x14ac:dyDescent="0.4">
      <c r="B789" s="249">
        <f>VLOOKUP(C789,Companies[],3,FALSE)</f>
        <v>135390</v>
      </c>
      <c r="C789" s="249" t="s">
        <v>197</v>
      </c>
      <c r="D789" s="249" t="s">
        <v>412</v>
      </c>
      <c r="E789" s="249" t="s">
        <v>986</v>
      </c>
      <c r="F789" s="249" t="s">
        <v>73</v>
      </c>
      <c r="G789" s="249" t="s">
        <v>95</v>
      </c>
      <c r="H789" s="249" t="s">
        <v>788</v>
      </c>
      <c r="I789" s="249" t="s">
        <v>100</v>
      </c>
      <c r="J789" s="256">
        <v>0</v>
      </c>
      <c r="K789" s="249"/>
      <c r="L789" s="249"/>
      <c r="M789" s="249"/>
      <c r="N789" s="256">
        <v>133830146.33000001</v>
      </c>
    </row>
    <row r="790" spans="2:14" ht="15" x14ac:dyDescent="0.4">
      <c r="B790" s="249">
        <f>VLOOKUP(C790,Companies[],3,FALSE)</f>
        <v>135390</v>
      </c>
      <c r="C790" s="249" t="s">
        <v>197</v>
      </c>
      <c r="D790" s="249" t="s">
        <v>412</v>
      </c>
      <c r="E790" s="249" t="s">
        <v>986</v>
      </c>
      <c r="F790" s="249" t="s">
        <v>73</v>
      </c>
      <c r="G790" s="249" t="s">
        <v>95</v>
      </c>
      <c r="H790" s="249" t="s">
        <v>762</v>
      </c>
      <c r="I790" s="249" t="s">
        <v>100</v>
      </c>
      <c r="J790" s="256">
        <v>0</v>
      </c>
      <c r="K790" s="249"/>
      <c r="L790" s="249"/>
      <c r="M790" s="249"/>
      <c r="N790" s="256">
        <v>143692885.52000001</v>
      </c>
    </row>
    <row r="791" spans="2:14" ht="15" x14ac:dyDescent="0.4">
      <c r="B791" s="249">
        <f>VLOOKUP(C791,Companies[],3,FALSE)</f>
        <v>135390</v>
      </c>
      <c r="C791" s="249" t="s">
        <v>197</v>
      </c>
      <c r="D791" s="249" t="s">
        <v>412</v>
      </c>
      <c r="E791" s="249" t="s">
        <v>986</v>
      </c>
      <c r="F791" s="249" t="s">
        <v>73</v>
      </c>
      <c r="G791" s="249" t="s">
        <v>95</v>
      </c>
      <c r="H791" s="249" t="s">
        <v>742</v>
      </c>
      <c r="I791" s="249" t="s">
        <v>100</v>
      </c>
      <c r="J791" s="256">
        <v>0</v>
      </c>
      <c r="K791" s="249"/>
      <c r="L791" s="249"/>
      <c r="M791" s="249"/>
      <c r="N791" s="256">
        <v>105672.31</v>
      </c>
    </row>
    <row r="792" spans="2:14" ht="15" x14ac:dyDescent="0.4">
      <c r="B792" s="249">
        <f>VLOOKUP(C792,Companies[],3,FALSE)</f>
        <v>135390</v>
      </c>
      <c r="C792" s="249" t="s">
        <v>197</v>
      </c>
      <c r="D792" s="249" t="s">
        <v>412</v>
      </c>
      <c r="E792" s="249" t="s">
        <v>986</v>
      </c>
      <c r="F792" s="249" t="s">
        <v>73</v>
      </c>
      <c r="G792" s="249" t="s">
        <v>95</v>
      </c>
      <c r="H792" s="249" t="s">
        <v>746</v>
      </c>
      <c r="I792" s="249" t="s">
        <v>100</v>
      </c>
      <c r="J792" s="256">
        <v>0</v>
      </c>
      <c r="K792" s="249"/>
      <c r="L792" s="249"/>
      <c r="M792" s="249"/>
      <c r="N792" s="256">
        <v>2412112.3000000003</v>
      </c>
    </row>
    <row r="793" spans="2:14" ht="15" x14ac:dyDescent="0.4">
      <c r="B793" s="249">
        <f>VLOOKUP(C793,Companies[],3,FALSE)</f>
        <v>135390</v>
      </c>
      <c r="C793" s="249" t="s">
        <v>197</v>
      </c>
      <c r="D793" s="249" t="s">
        <v>412</v>
      </c>
      <c r="E793" s="249" t="s">
        <v>986</v>
      </c>
      <c r="F793" s="249" t="s">
        <v>73</v>
      </c>
      <c r="G793" s="249" t="s">
        <v>95</v>
      </c>
      <c r="H793" s="249" t="s">
        <v>771</v>
      </c>
      <c r="I793" s="249" t="s">
        <v>100</v>
      </c>
      <c r="J793" s="256">
        <v>0</v>
      </c>
      <c r="K793" s="249"/>
      <c r="L793" s="249"/>
      <c r="M793" s="249"/>
      <c r="N793" s="256">
        <v>2479255.61</v>
      </c>
    </row>
    <row r="794" spans="2:14" ht="15" x14ac:dyDescent="0.4">
      <c r="B794" s="249">
        <f>VLOOKUP(C794,Companies[],3,FALSE)</f>
        <v>135390</v>
      </c>
      <c r="C794" s="249" t="s">
        <v>197</v>
      </c>
      <c r="D794" s="249" t="s">
        <v>412</v>
      </c>
      <c r="E794" s="249" t="s">
        <v>986</v>
      </c>
      <c r="F794" s="249" t="s">
        <v>73</v>
      </c>
      <c r="G794" s="249" t="s">
        <v>95</v>
      </c>
      <c r="H794" s="249" t="s">
        <v>802</v>
      </c>
      <c r="I794" s="249" t="s">
        <v>100</v>
      </c>
      <c r="J794" s="256">
        <v>0</v>
      </c>
      <c r="K794" s="249"/>
      <c r="L794" s="249"/>
      <c r="M794" s="249"/>
      <c r="N794" s="256">
        <v>0</v>
      </c>
    </row>
    <row r="795" spans="2:14" ht="15" x14ac:dyDescent="0.4">
      <c r="B795" s="249">
        <f>VLOOKUP(C795,Companies[],3,FALSE)</f>
        <v>135390</v>
      </c>
      <c r="C795" s="249" t="s">
        <v>197</v>
      </c>
      <c r="D795" s="249" t="s">
        <v>412</v>
      </c>
      <c r="E795" s="249" t="s">
        <v>986</v>
      </c>
      <c r="F795" s="249" t="s">
        <v>73</v>
      </c>
      <c r="G795" s="249" t="s">
        <v>95</v>
      </c>
      <c r="H795" s="249" t="s">
        <v>803</v>
      </c>
      <c r="I795" s="249" t="s">
        <v>100</v>
      </c>
      <c r="J795" s="256">
        <v>0</v>
      </c>
      <c r="K795" s="249"/>
      <c r="L795" s="249"/>
      <c r="M795" s="249"/>
      <c r="N795" s="256">
        <v>0</v>
      </c>
    </row>
    <row r="796" spans="2:14" ht="15" x14ac:dyDescent="0.4">
      <c r="B796" s="249">
        <f>VLOOKUP(C796,Companies[],3,FALSE)</f>
        <v>135390</v>
      </c>
      <c r="C796" s="249" t="s">
        <v>197</v>
      </c>
      <c r="D796" s="249" t="s">
        <v>412</v>
      </c>
      <c r="E796" s="249" t="s">
        <v>986</v>
      </c>
      <c r="F796" s="249" t="s">
        <v>73</v>
      </c>
      <c r="G796" s="249" t="s">
        <v>95</v>
      </c>
      <c r="H796" s="249" t="s">
        <v>774</v>
      </c>
      <c r="I796" s="249" t="s">
        <v>100</v>
      </c>
      <c r="J796" s="256">
        <v>0</v>
      </c>
      <c r="K796" s="249"/>
      <c r="L796" s="249"/>
      <c r="M796" s="249"/>
      <c r="N796" s="256">
        <v>26279859.990000002</v>
      </c>
    </row>
    <row r="797" spans="2:14" ht="15" x14ac:dyDescent="0.4">
      <c r="B797" s="249">
        <f>VLOOKUP(C797,Companies[],3,FALSE)</f>
        <v>135390</v>
      </c>
      <c r="C797" s="249" t="s">
        <v>197</v>
      </c>
      <c r="D797" s="249" t="s">
        <v>412</v>
      </c>
      <c r="E797" s="249" t="s">
        <v>986</v>
      </c>
      <c r="F797" s="249" t="s">
        <v>73</v>
      </c>
      <c r="G797" s="249" t="s">
        <v>95</v>
      </c>
      <c r="H797" s="249" t="s">
        <v>728</v>
      </c>
      <c r="I797" s="249" t="s">
        <v>100</v>
      </c>
      <c r="J797" s="256">
        <v>0</v>
      </c>
      <c r="K797" s="249"/>
      <c r="L797" s="249"/>
      <c r="M797" s="249"/>
      <c r="N797" s="256">
        <v>118167418.52000001</v>
      </c>
    </row>
    <row r="798" spans="2:14" ht="15" x14ac:dyDescent="0.4">
      <c r="B798" s="249">
        <f>VLOOKUP(C798,Companies[],3,FALSE)</f>
        <v>135390</v>
      </c>
      <c r="C798" s="249" t="s">
        <v>197</v>
      </c>
      <c r="D798" s="249" t="s">
        <v>412</v>
      </c>
      <c r="E798" s="249" t="s">
        <v>986</v>
      </c>
      <c r="F798" s="249" t="s">
        <v>73</v>
      </c>
      <c r="G798" s="249" t="s">
        <v>95</v>
      </c>
      <c r="H798" s="249" t="s">
        <v>734</v>
      </c>
      <c r="I798" s="249" t="s">
        <v>100</v>
      </c>
      <c r="J798" s="256">
        <v>0</v>
      </c>
      <c r="K798" s="249"/>
      <c r="L798" s="249"/>
      <c r="M798" s="249"/>
      <c r="N798" s="256">
        <v>6811609.0499999989</v>
      </c>
    </row>
    <row r="799" spans="2:14" ht="15" x14ac:dyDescent="0.4">
      <c r="B799" s="249">
        <f>VLOOKUP(C799,Companies[],3,FALSE)</f>
        <v>135390</v>
      </c>
      <c r="C799" s="249" t="s">
        <v>197</v>
      </c>
      <c r="D799" s="249" t="s">
        <v>412</v>
      </c>
      <c r="E799" s="249" t="s">
        <v>986</v>
      </c>
      <c r="F799" s="249" t="s">
        <v>73</v>
      </c>
      <c r="G799" s="249" t="s">
        <v>95</v>
      </c>
      <c r="H799" s="249" t="s">
        <v>730</v>
      </c>
      <c r="I799" s="249" t="s">
        <v>100</v>
      </c>
      <c r="J799" s="256">
        <v>0</v>
      </c>
      <c r="K799" s="249"/>
      <c r="L799" s="249"/>
      <c r="M799" s="249"/>
      <c r="N799" s="256">
        <v>29435.859999999997</v>
      </c>
    </row>
    <row r="800" spans="2:14" ht="15" x14ac:dyDescent="0.4">
      <c r="B800" s="249">
        <f>VLOOKUP(C800,Companies[],3,FALSE)</f>
        <v>135390</v>
      </c>
      <c r="C800" s="249" t="s">
        <v>197</v>
      </c>
      <c r="D800" s="249" t="s">
        <v>412</v>
      </c>
      <c r="E800" s="249" t="s">
        <v>986</v>
      </c>
      <c r="F800" s="249" t="s">
        <v>73</v>
      </c>
      <c r="G800" s="249" t="s">
        <v>95</v>
      </c>
      <c r="H800" s="249" t="s">
        <v>723</v>
      </c>
      <c r="I800" s="249" t="s">
        <v>100</v>
      </c>
      <c r="J800" s="256">
        <v>0</v>
      </c>
      <c r="K800" s="249"/>
      <c r="L800" s="249"/>
      <c r="M800" s="249"/>
      <c r="N800" s="256">
        <v>9645976.0700000003</v>
      </c>
    </row>
    <row r="801" spans="2:14" ht="15" x14ac:dyDescent="0.4">
      <c r="B801" s="249">
        <f>VLOOKUP(C801,Companies[],3,FALSE)</f>
        <v>135390</v>
      </c>
      <c r="C801" s="249" t="s">
        <v>197</v>
      </c>
      <c r="D801" s="249" t="s">
        <v>412</v>
      </c>
      <c r="E801" s="249" t="s">
        <v>986</v>
      </c>
      <c r="F801" s="249" t="s">
        <v>73</v>
      </c>
      <c r="G801" s="249" t="s">
        <v>95</v>
      </c>
      <c r="H801" s="249" t="s">
        <v>768</v>
      </c>
      <c r="I801" s="249" t="s">
        <v>100</v>
      </c>
      <c r="J801" s="256">
        <v>0</v>
      </c>
      <c r="K801" s="249"/>
      <c r="L801" s="249"/>
      <c r="M801" s="249"/>
      <c r="N801" s="256">
        <v>3970463.7899999996</v>
      </c>
    </row>
    <row r="802" spans="2:14" ht="15" x14ac:dyDescent="0.4">
      <c r="B802" s="249">
        <f>VLOOKUP(C802,Companies[],3,FALSE)</f>
        <v>135390</v>
      </c>
      <c r="C802" s="249" t="s">
        <v>197</v>
      </c>
      <c r="D802" s="249" t="s">
        <v>412</v>
      </c>
      <c r="E802" s="249" t="s">
        <v>986</v>
      </c>
      <c r="F802" s="249" t="s">
        <v>73</v>
      </c>
      <c r="G802" s="249" t="s">
        <v>95</v>
      </c>
      <c r="H802" s="249" t="s">
        <v>740</v>
      </c>
      <c r="I802" s="249" t="s">
        <v>100</v>
      </c>
      <c r="J802" s="256">
        <v>0</v>
      </c>
      <c r="K802" s="249"/>
      <c r="L802" s="249"/>
      <c r="M802" s="249"/>
      <c r="N802" s="256">
        <v>2120848.5999999996</v>
      </c>
    </row>
    <row r="803" spans="2:14" ht="15" x14ac:dyDescent="0.4">
      <c r="B803" s="249">
        <f>VLOOKUP(C803,Companies[],3,FALSE)</f>
        <v>135390</v>
      </c>
      <c r="C803" s="249" t="s">
        <v>197</v>
      </c>
      <c r="D803" s="249" t="s">
        <v>412</v>
      </c>
      <c r="E803" s="249" t="s">
        <v>986</v>
      </c>
      <c r="F803" s="249" t="s">
        <v>73</v>
      </c>
      <c r="G803" s="249" t="s">
        <v>95</v>
      </c>
      <c r="H803" s="249" t="s">
        <v>792</v>
      </c>
      <c r="I803" s="249" t="s">
        <v>100</v>
      </c>
      <c r="J803" s="256">
        <v>0</v>
      </c>
      <c r="K803" s="249"/>
      <c r="L803" s="249"/>
      <c r="M803" s="249"/>
      <c r="N803" s="256">
        <v>7861765.3999999994</v>
      </c>
    </row>
    <row r="804" spans="2:14" ht="15" x14ac:dyDescent="0.4">
      <c r="B804" s="249">
        <f>VLOOKUP(C804,Companies[],3,FALSE)</f>
        <v>135390</v>
      </c>
      <c r="C804" s="249" t="s">
        <v>197</v>
      </c>
      <c r="D804" s="249" t="s">
        <v>412</v>
      </c>
      <c r="E804" s="249" t="s">
        <v>986</v>
      </c>
      <c r="F804" s="249" t="s">
        <v>73</v>
      </c>
      <c r="G804" s="249" t="s">
        <v>95</v>
      </c>
      <c r="H804" s="249" t="s">
        <v>793</v>
      </c>
      <c r="I804" s="249" t="s">
        <v>100</v>
      </c>
      <c r="J804" s="256">
        <v>0</v>
      </c>
      <c r="K804" s="249"/>
      <c r="L804" s="249"/>
      <c r="M804" s="249"/>
      <c r="N804" s="256">
        <v>15905746.920000002</v>
      </c>
    </row>
    <row r="805" spans="2:14" ht="15" x14ac:dyDescent="0.4">
      <c r="B805" s="249">
        <f>VLOOKUP(C805,Companies[],3,FALSE)</f>
        <v>135390</v>
      </c>
      <c r="C805" s="249" t="s">
        <v>197</v>
      </c>
      <c r="D805" s="249" t="s">
        <v>412</v>
      </c>
      <c r="E805" s="249" t="s">
        <v>986</v>
      </c>
      <c r="F805" s="249" t="s">
        <v>73</v>
      </c>
      <c r="G805" s="249" t="s">
        <v>95</v>
      </c>
      <c r="H805" s="249" t="s">
        <v>804</v>
      </c>
      <c r="I805" s="249" t="s">
        <v>100</v>
      </c>
      <c r="J805" s="256">
        <v>0</v>
      </c>
      <c r="K805" s="249"/>
      <c r="L805" s="249"/>
      <c r="M805" s="249"/>
      <c r="N805" s="256">
        <v>0</v>
      </c>
    </row>
    <row r="806" spans="2:14" ht="15" x14ac:dyDescent="0.4">
      <c r="B806" s="249">
        <f>VLOOKUP(C806,Companies[],3,FALSE)</f>
        <v>135390</v>
      </c>
      <c r="C806" s="249" t="s">
        <v>197</v>
      </c>
      <c r="D806" s="249" t="s">
        <v>412</v>
      </c>
      <c r="E806" s="249" t="s">
        <v>986</v>
      </c>
      <c r="F806" s="249" t="s">
        <v>73</v>
      </c>
      <c r="G806" s="249" t="s">
        <v>95</v>
      </c>
      <c r="H806" s="249" t="s">
        <v>754</v>
      </c>
      <c r="I806" s="249" t="s">
        <v>100</v>
      </c>
      <c r="J806" s="256">
        <v>0</v>
      </c>
      <c r="K806" s="249"/>
      <c r="L806" s="249"/>
      <c r="M806" s="249"/>
      <c r="N806" s="256">
        <v>162817473.74000001</v>
      </c>
    </row>
    <row r="807" spans="2:14" ht="15" x14ac:dyDescent="0.4">
      <c r="B807" s="249">
        <f>VLOOKUP(C807,Companies[],3,FALSE)</f>
        <v>135390</v>
      </c>
      <c r="C807" s="249" t="s">
        <v>197</v>
      </c>
      <c r="D807" s="249" t="s">
        <v>412</v>
      </c>
      <c r="E807" s="249" t="s">
        <v>986</v>
      </c>
      <c r="F807" s="249" t="s">
        <v>73</v>
      </c>
      <c r="G807" s="249" t="s">
        <v>95</v>
      </c>
      <c r="H807" s="249" t="s">
        <v>726</v>
      </c>
      <c r="I807" s="249" t="s">
        <v>100</v>
      </c>
      <c r="J807" s="256">
        <v>0</v>
      </c>
      <c r="K807" s="249"/>
      <c r="L807" s="249"/>
      <c r="M807" s="249"/>
      <c r="N807" s="256">
        <v>7155866.8100000005</v>
      </c>
    </row>
    <row r="808" spans="2:14" ht="15" x14ac:dyDescent="0.4">
      <c r="B808" s="249">
        <f>VLOOKUP(C808,Companies[],3,FALSE)</f>
        <v>135390</v>
      </c>
      <c r="C808" s="249" t="s">
        <v>197</v>
      </c>
      <c r="D808" s="249" t="s">
        <v>412</v>
      </c>
      <c r="E808" s="249" t="s">
        <v>986</v>
      </c>
      <c r="F808" s="249" t="s">
        <v>73</v>
      </c>
      <c r="G808" s="249" t="s">
        <v>95</v>
      </c>
      <c r="H808" s="249" t="s">
        <v>732</v>
      </c>
      <c r="I808" s="249" t="s">
        <v>100</v>
      </c>
      <c r="J808" s="256">
        <v>0</v>
      </c>
      <c r="K808" s="249"/>
      <c r="L808" s="249"/>
      <c r="M808" s="249"/>
      <c r="N808" s="256">
        <v>210961303.31000003</v>
      </c>
    </row>
    <row r="809" spans="2:14" ht="15" x14ac:dyDescent="0.4">
      <c r="B809" s="249">
        <f>VLOOKUP(C809,Companies[],3,FALSE)</f>
        <v>135390</v>
      </c>
      <c r="C809" s="249" t="s">
        <v>197</v>
      </c>
      <c r="D809" s="249" t="s">
        <v>412</v>
      </c>
      <c r="E809" s="249" t="s">
        <v>986</v>
      </c>
      <c r="F809" s="249" t="s">
        <v>73</v>
      </c>
      <c r="G809" s="249" t="s">
        <v>95</v>
      </c>
      <c r="H809" s="249" t="s">
        <v>765</v>
      </c>
      <c r="I809" s="249" t="s">
        <v>100</v>
      </c>
      <c r="J809" s="256">
        <v>0</v>
      </c>
      <c r="K809" s="249"/>
      <c r="L809" s="249"/>
      <c r="M809" s="249"/>
      <c r="N809" s="256">
        <v>40196773.009999998</v>
      </c>
    </row>
    <row r="810" spans="2:14" ht="15" x14ac:dyDescent="0.4">
      <c r="B810" s="249">
        <f>VLOOKUP(C810,Companies[],3,FALSE)</f>
        <v>135390</v>
      </c>
      <c r="C810" s="249" t="s">
        <v>197</v>
      </c>
      <c r="D810" s="249" t="s">
        <v>412</v>
      </c>
      <c r="E810" s="249" t="s">
        <v>986</v>
      </c>
      <c r="F810" s="249" t="s">
        <v>73</v>
      </c>
      <c r="G810" s="249" t="s">
        <v>95</v>
      </c>
      <c r="H810" s="249" t="s">
        <v>735</v>
      </c>
      <c r="I810" s="249" t="s">
        <v>100</v>
      </c>
      <c r="J810" s="256">
        <v>0</v>
      </c>
      <c r="K810" s="249"/>
      <c r="L810" s="249"/>
      <c r="M810" s="249"/>
      <c r="N810" s="256">
        <v>257470745.97</v>
      </c>
    </row>
    <row r="811" spans="2:14" ht="15" x14ac:dyDescent="0.4">
      <c r="B811" s="249">
        <f>VLOOKUP(C811,Companies[],3,FALSE)</f>
        <v>135390</v>
      </c>
      <c r="C811" s="249" t="s">
        <v>197</v>
      </c>
      <c r="D811" s="249" t="s">
        <v>412</v>
      </c>
      <c r="E811" s="249" t="s">
        <v>986</v>
      </c>
      <c r="F811" s="249" t="s">
        <v>73</v>
      </c>
      <c r="G811" s="249" t="s">
        <v>95</v>
      </c>
      <c r="H811" s="249" t="s">
        <v>737</v>
      </c>
      <c r="I811" s="249" t="s">
        <v>100</v>
      </c>
      <c r="J811" s="256">
        <v>0</v>
      </c>
      <c r="K811" s="249"/>
      <c r="L811" s="249"/>
      <c r="M811" s="249"/>
      <c r="N811" s="256">
        <v>10720914.27</v>
      </c>
    </row>
    <row r="812" spans="2:14" ht="15" x14ac:dyDescent="0.4">
      <c r="B812" s="249">
        <f>VLOOKUP(C812,Companies[],3,FALSE)</f>
        <v>135390</v>
      </c>
      <c r="C812" s="249" t="s">
        <v>197</v>
      </c>
      <c r="D812" s="249" t="s">
        <v>412</v>
      </c>
      <c r="E812" s="249" t="s">
        <v>986</v>
      </c>
      <c r="F812" s="249" t="s">
        <v>73</v>
      </c>
      <c r="G812" s="249" t="s">
        <v>95</v>
      </c>
      <c r="H812" s="249" t="s">
        <v>783</v>
      </c>
      <c r="I812" s="249" t="s">
        <v>100</v>
      </c>
      <c r="J812" s="256">
        <v>0</v>
      </c>
      <c r="K812" s="249"/>
      <c r="L812" s="249"/>
      <c r="M812" s="249"/>
      <c r="N812" s="256">
        <v>115578495.05</v>
      </c>
    </row>
    <row r="813" spans="2:14" ht="15" x14ac:dyDescent="0.4">
      <c r="B813" s="249">
        <f>VLOOKUP(C813,Companies[],3,FALSE)</f>
        <v>135390</v>
      </c>
      <c r="C813" s="249" t="s">
        <v>197</v>
      </c>
      <c r="D813" s="249" t="s">
        <v>412</v>
      </c>
      <c r="E813" s="249" t="s">
        <v>986</v>
      </c>
      <c r="F813" s="249" t="s">
        <v>73</v>
      </c>
      <c r="G813" s="249" t="s">
        <v>95</v>
      </c>
      <c r="H813" s="249" t="s">
        <v>741</v>
      </c>
      <c r="I813" s="249" t="s">
        <v>100</v>
      </c>
      <c r="J813" s="256">
        <v>0</v>
      </c>
      <c r="K813" s="249"/>
      <c r="L813" s="249"/>
      <c r="M813" s="249"/>
      <c r="N813" s="256">
        <v>4144104.37</v>
      </c>
    </row>
    <row r="814" spans="2:14" ht="15" x14ac:dyDescent="0.4">
      <c r="B814" s="249">
        <f>VLOOKUP(C814,Companies[],3,FALSE)</f>
        <v>135390</v>
      </c>
      <c r="C814" s="249" t="s">
        <v>197</v>
      </c>
      <c r="D814" s="249" t="s">
        <v>412</v>
      </c>
      <c r="E814" s="249" t="s">
        <v>986</v>
      </c>
      <c r="F814" s="249" t="s">
        <v>73</v>
      </c>
      <c r="G814" s="249" t="s">
        <v>95</v>
      </c>
      <c r="H814" s="249" t="s">
        <v>796</v>
      </c>
      <c r="I814" s="249" t="s">
        <v>100</v>
      </c>
      <c r="J814" s="256">
        <v>0</v>
      </c>
      <c r="K814" s="249"/>
      <c r="L814" s="249"/>
      <c r="M814" s="249"/>
      <c r="N814" s="256">
        <v>1015467.91</v>
      </c>
    </row>
    <row r="815" spans="2:14" ht="15" x14ac:dyDescent="0.4">
      <c r="B815" s="249">
        <f>VLOOKUP(C815,Companies[],3,FALSE)</f>
        <v>135390</v>
      </c>
      <c r="C815" s="249" t="s">
        <v>197</v>
      </c>
      <c r="D815" s="249" t="s">
        <v>412</v>
      </c>
      <c r="E815" s="249" t="s">
        <v>986</v>
      </c>
      <c r="F815" s="249" t="s">
        <v>73</v>
      </c>
      <c r="G815" s="249" t="s">
        <v>95</v>
      </c>
      <c r="H815" s="249" t="s">
        <v>797</v>
      </c>
      <c r="I815" s="249" t="s">
        <v>100</v>
      </c>
      <c r="J815" s="256">
        <v>0</v>
      </c>
      <c r="K815" s="249"/>
      <c r="L815" s="249"/>
      <c r="M815" s="249"/>
      <c r="N815" s="256">
        <v>1259099.0099999998</v>
      </c>
    </row>
    <row r="816" spans="2:14" ht="15" x14ac:dyDescent="0.4">
      <c r="B816" s="249">
        <f>VLOOKUP(C816,Companies[],3,FALSE)</f>
        <v>135390</v>
      </c>
      <c r="C816" s="249" t="s">
        <v>197</v>
      </c>
      <c r="D816" s="249" t="s">
        <v>412</v>
      </c>
      <c r="E816" s="249" t="s">
        <v>986</v>
      </c>
      <c r="F816" s="249" t="s">
        <v>73</v>
      </c>
      <c r="G816" s="249" t="s">
        <v>95</v>
      </c>
      <c r="H816" s="249" t="s">
        <v>767</v>
      </c>
      <c r="I816" s="249" t="s">
        <v>100</v>
      </c>
      <c r="J816" s="256">
        <v>0</v>
      </c>
      <c r="K816" s="249"/>
      <c r="L816" s="249"/>
      <c r="M816" s="249"/>
      <c r="N816" s="256">
        <v>44412982.900000006</v>
      </c>
    </row>
    <row r="817" spans="2:14" ht="15" x14ac:dyDescent="0.4">
      <c r="B817" s="249">
        <f>VLOOKUP(C817,Companies[],3,FALSE)</f>
        <v>135390</v>
      </c>
      <c r="C817" s="249" t="s">
        <v>197</v>
      </c>
      <c r="D817" s="249" t="s">
        <v>412</v>
      </c>
      <c r="E817" s="249" t="s">
        <v>986</v>
      </c>
      <c r="F817" s="249" t="s">
        <v>73</v>
      </c>
      <c r="G817" s="249" t="s">
        <v>95</v>
      </c>
      <c r="H817" s="249" t="s">
        <v>778</v>
      </c>
      <c r="I817" s="249" t="s">
        <v>100</v>
      </c>
      <c r="J817" s="256">
        <v>0</v>
      </c>
      <c r="K817" s="249"/>
      <c r="L817" s="249"/>
      <c r="M817" s="249"/>
      <c r="N817" s="256">
        <v>8582563.5499999989</v>
      </c>
    </row>
    <row r="818" spans="2:14" ht="15" x14ac:dyDescent="0.4">
      <c r="B818" s="249">
        <f>VLOOKUP(C818,Companies[],3,FALSE)</f>
        <v>135390</v>
      </c>
      <c r="C818" s="249" t="s">
        <v>197</v>
      </c>
      <c r="D818" s="249" t="s">
        <v>412</v>
      </c>
      <c r="E818" s="249" t="s">
        <v>986</v>
      </c>
      <c r="F818" s="249" t="s">
        <v>73</v>
      </c>
      <c r="G818" s="249" t="s">
        <v>95</v>
      </c>
      <c r="H818" s="249" t="s">
        <v>776</v>
      </c>
      <c r="I818" s="249" t="s">
        <v>100</v>
      </c>
      <c r="J818" s="256">
        <v>0</v>
      </c>
      <c r="K818" s="249"/>
      <c r="L818" s="249"/>
      <c r="M818" s="249"/>
      <c r="N818" s="256">
        <v>44348417.390000001</v>
      </c>
    </row>
    <row r="819" spans="2:14" ht="15" x14ac:dyDescent="0.4">
      <c r="B819" s="249">
        <f>VLOOKUP(C819,Companies[],3,FALSE)</f>
        <v>135390</v>
      </c>
      <c r="C819" s="249" t="s">
        <v>197</v>
      </c>
      <c r="D819" s="249" t="s">
        <v>412</v>
      </c>
      <c r="E819" s="249" t="s">
        <v>986</v>
      </c>
      <c r="F819" s="249" t="s">
        <v>73</v>
      </c>
      <c r="G819" s="249" t="s">
        <v>95</v>
      </c>
      <c r="H819" s="249" t="s">
        <v>787</v>
      </c>
      <c r="I819" s="249" t="s">
        <v>100</v>
      </c>
      <c r="J819" s="256">
        <v>0</v>
      </c>
      <c r="K819" s="249"/>
      <c r="L819" s="249"/>
      <c r="M819" s="249"/>
      <c r="N819" s="256">
        <v>6483350.8799999999</v>
      </c>
    </row>
    <row r="820" spans="2:14" ht="15" x14ac:dyDescent="0.4">
      <c r="B820" s="249">
        <f>VLOOKUP(C820,Companies[],3,FALSE)</f>
        <v>135390</v>
      </c>
      <c r="C820" s="249" t="s">
        <v>197</v>
      </c>
      <c r="D820" s="249" t="s">
        <v>412</v>
      </c>
      <c r="E820" s="249" t="s">
        <v>986</v>
      </c>
      <c r="F820" s="249" t="s">
        <v>73</v>
      </c>
      <c r="G820" s="249" t="s">
        <v>95</v>
      </c>
      <c r="H820" s="249" t="s">
        <v>784</v>
      </c>
      <c r="I820" s="249" t="s">
        <v>100</v>
      </c>
      <c r="J820" s="256">
        <v>0</v>
      </c>
      <c r="K820" s="249"/>
      <c r="L820" s="249"/>
      <c r="M820" s="249"/>
      <c r="N820" s="256">
        <v>20930147.830000002</v>
      </c>
    </row>
    <row r="821" spans="2:14" ht="15" x14ac:dyDescent="0.4">
      <c r="B821" s="249">
        <f>VLOOKUP(C821,Companies[],3,FALSE)</f>
        <v>135390</v>
      </c>
      <c r="C821" s="249" t="s">
        <v>197</v>
      </c>
      <c r="D821" s="249" t="s">
        <v>412</v>
      </c>
      <c r="E821" s="249" t="s">
        <v>986</v>
      </c>
      <c r="F821" s="249" t="s">
        <v>73</v>
      </c>
      <c r="G821" s="249" t="s">
        <v>95</v>
      </c>
      <c r="H821" s="249" t="s">
        <v>785</v>
      </c>
      <c r="I821" s="249" t="s">
        <v>100</v>
      </c>
      <c r="J821" s="256">
        <v>0</v>
      </c>
      <c r="K821" s="249"/>
      <c r="L821" s="249"/>
      <c r="M821" s="249"/>
      <c r="N821" s="256">
        <v>6253858.540000001</v>
      </c>
    </row>
    <row r="822" spans="2:14" ht="15" x14ac:dyDescent="0.4">
      <c r="B822" s="249">
        <f>VLOOKUP(C822,Companies[],3,FALSE)</f>
        <v>135390</v>
      </c>
      <c r="C822" s="249" t="s">
        <v>197</v>
      </c>
      <c r="D822" s="249" t="s">
        <v>412</v>
      </c>
      <c r="E822" s="249" t="s">
        <v>986</v>
      </c>
      <c r="F822" s="249" t="s">
        <v>73</v>
      </c>
      <c r="G822" s="249" t="s">
        <v>95</v>
      </c>
      <c r="H822" s="249" t="s">
        <v>750</v>
      </c>
      <c r="I822" s="249" t="s">
        <v>100</v>
      </c>
      <c r="J822" s="256">
        <v>0</v>
      </c>
      <c r="K822" s="249"/>
      <c r="L822" s="249"/>
      <c r="M822" s="249"/>
      <c r="N822" s="256">
        <v>7131489.7999999998</v>
      </c>
    </row>
    <row r="823" spans="2:14" ht="15" x14ac:dyDescent="0.4">
      <c r="B823" s="249">
        <f>VLOOKUP(C823,Companies[],3,FALSE)</f>
        <v>135390</v>
      </c>
      <c r="C823" s="249" t="s">
        <v>197</v>
      </c>
      <c r="D823" s="249" t="s">
        <v>412</v>
      </c>
      <c r="E823" s="249" t="s">
        <v>986</v>
      </c>
      <c r="F823" s="249" t="s">
        <v>73</v>
      </c>
      <c r="G823" s="249" t="s">
        <v>95</v>
      </c>
      <c r="H823" s="249" t="s">
        <v>775</v>
      </c>
      <c r="I823" s="249" t="s">
        <v>100</v>
      </c>
      <c r="J823" s="256">
        <v>0</v>
      </c>
      <c r="K823" s="249"/>
      <c r="L823" s="249"/>
      <c r="M823" s="249"/>
      <c r="N823" s="256">
        <v>4004741.350000001</v>
      </c>
    </row>
    <row r="824" spans="2:14" ht="15" x14ac:dyDescent="0.4">
      <c r="B824" s="249">
        <f>VLOOKUP(C824,Companies[],3,FALSE)</f>
        <v>135390</v>
      </c>
      <c r="C824" s="249" t="s">
        <v>197</v>
      </c>
      <c r="D824" s="249" t="s">
        <v>412</v>
      </c>
      <c r="E824" s="249" t="s">
        <v>986</v>
      </c>
      <c r="F824" s="249" t="s">
        <v>73</v>
      </c>
      <c r="G824" s="249" t="s">
        <v>95</v>
      </c>
      <c r="H824" s="249" t="s">
        <v>805</v>
      </c>
      <c r="I824" s="249" t="s">
        <v>100</v>
      </c>
      <c r="J824" s="256">
        <v>0</v>
      </c>
      <c r="K824" s="249"/>
      <c r="L824" s="249"/>
      <c r="M824" s="249"/>
      <c r="N824" s="256">
        <v>0</v>
      </c>
    </row>
    <row r="825" spans="2:14" ht="15" x14ac:dyDescent="0.4">
      <c r="B825" s="249">
        <f>VLOOKUP(C825,Companies[],3,FALSE)</f>
        <v>135390</v>
      </c>
      <c r="C825" s="249" t="s">
        <v>197</v>
      </c>
      <c r="D825" s="249" t="s">
        <v>412</v>
      </c>
      <c r="E825" s="249" t="s">
        <v>986</v>
      </c>
      <c r="F825" s="249" t="s">
        <v>73</v>
      </c>
      <c r="G825" s="249" t="s">
        <v>95</v>
      </c>
      <c r="H825" s="249" t="s">
        <v>779</v>
      </c>
      <c r="I825" s="249" t="s">
        <v>100</v>
      </c>
      <c r="J825" s="256">
        <v>0</v>
      </c>
      <c r="K825" s="249"/>
      <c r="L825" s="249"/>
      <c r="M825" s="249"/>
      <c r="N825" s="256">
        <v>5654703.0499999998</v>
      </c>
    </row>
    <row r="826" spans="2:14" ht="15" x14ac:dyDescent="0.4">
      <c r="B826" s="249">
        <f>VLOOKUP(C826,Companies[],3,FALSE)</f>
        <v>135390</v>
      </c>
      <c r="C826" s="249" t="s">
        <v>197</v>
      </c>
      <c r="D826" s="249" t="s">
        <v>412</v>
      </c>
      <c r="E826" s="249" t="s">
        <v>986</v>
      </c>
      <c r="F826" s="249" t="s">
        <v>73</v>
      </c>
      <c r="G826" s="249" t="s">
        <v>95</v>
      </c>
      <c r="H826" s="249" t="s">
        <v>755</v>
      </c>
      <c r="I826" s="249" t="s">
        <v>100</v>
      </c>
      <c r="J826" s="256">
        <v>0</v>
      </c>
      <c r="K826" s="249"/>
      <c r="L826" s="249"/>
      <c r="M826" s="249"/>
      <c r="N826" s="256">
        <v>25156816.339999996</v>
      </c>
    </row>
    <row r="827" spans="2:14" ht="15" x14ac:dyDescent="0.4">
      <c r="B827" s="249">
        <f>VLOOKUP(C827,Companies[],3,FALSE)</f>
        <v>135390</v>
      </c>
      <c r="C827" s="249" t="s">
        <v>197</v>
      </c>
      <c r="D827" s="249" t="s">
        <v>412</v>
      </c>
      <c r="E827" s="249" t="s">
        <v>986</v>
      </c>
      <c r="F827" s="249" t="s">
        <v>73</v>
      </c>
      <c r="G827" s="249" t="s">
        <v>95</v>
      </c>
      <c r="H827" s="249" t="s">
        <v>770</v>
      </c>
      <c r="I827" s="249" t="s">
        <v>100</v>
      </c>
      <c r="J827" s="256">
        <v>0</v>
      </c>
      <c r="K827" s="249"/>
      <c r="L827" s="249"/>
      <c r="M827" s="249"/>
      <c r="N827" s="256">
        <v>224280767.85000002</v>
      </c>
    </row>
    <row r="828" spans="2:14" ht="15" x14ac:dyDescent="0.4">
      <c r="B828" s="249">
        <f>VLOOKUP(C828,Companies[],3,FALSE)</f>
        <v>135390</v>
      </c>
      <c r="C828" s="249" t="s">
        <v>197</v>
      </c>
      <c r="D828" s="249" t="s">
        <v>412</v>
      </c>
      <c r="E828" s="249" t="s">
        <v>986</v>
      </c>
      <c r="F828" s="249" t="s">
        <v>73</v>
      </c>
      <c r="G828" s="249" t="s">
        <v>95</v>
      </c>
      <c r="H828" s="249" t="s">
        <v>745</v>
      </c>
      <c r="I828" s="249" t="s">
        <v>100</v>
      </c>
      <c r="J828" s="256">
        <v>0</v>
      </c>
      <c r="K828" s="249"/>
      <c r="L828" s="249"/>
      <c r="M828" s="249"/>
      <c r="N828" s="256">
        <v>554598582.35000002</v>
      </c>
    </row>
    <row r="829" spans="2:14" ht="15" x14ac:dyDescent="0.4">
      <c r="B829" s="249">
        <f>VLOOKUP(C829,Companies[],3,FALSE)</f>
        <v>135390</v>
      </c>
      <c r="C829" s="249" t="s">
        <v>197</v>
      </c>
      <c r="D829" s="249" t="s">
        <v>412</v>
      </c>
      <c r="E829" s="249" t="s">
        <v>986</v>
      </c>
      <c r="F829" s="249" t="s">
        <v>73</v>
      </c>
      <c r="G829" s="249" t="s">
        <v>95</v>
      </c>
      <c r="H829" s="249" t="s">
        <v>806</v>
      </c>
      <c r="I829" s="249" t="s">
        <v>100</v>
      </c>
      <c r="J829" s="256">
        <v>0</v>
      </c>
      <c r="K829" s="249"/>
      <c r="L829" s="249"/>
      <c r="M829" s="249"/>
      <c r="N829" s="256">
        <v>0</v>
      </c>
    </row>
    <row r="830" spans="2:14" ht="15" x14ac:dyDescent="0.4">
      <c r="B830" s="249">
        <f>VLOOKUP(C830,Companies[],3,FALSE)</f>
        <v>135390</v>
      </c>
      <c r="C830" s="249" t="s">
        <v>197</v>
      </c>
      <c r="D830" s="249" t="s">
        <v>412</v>
      </c>
      <c r="E830" s="249" t="s">
        <v>986</v>
      </c>
      <c r="F830" s="249" t="s">
        <v>73</v>
      </c>
      <c r="G830" s="249" t="s">
        <v>95</v>
      </c>
      <c r="H830" s="249" t="s">
        <v>789</v>
      </c>
      <c r="I830" s="249" t="s">
        <v>100</v>
      </c>
      <c r="J830" s="256">
        <v>0</v>
      </c>
      <c r="K830" s="249"/>
      <c r="L830" s="249"/>
      <c r="M830" s="249"/>
      <c r="N830" s="256">
        <v>254817016.21000007</v>
      </c>
    </row>
    <row r="831" spans="2:14" ht="15" x14ac:dyDescent="0.4">
      <c r="B831" s="249">
        <f>VLOOKUP(C831,Companies[],3,FALSE)</f>
        <v>135390</v>
      </c>
      <c r="C831" s="249" t="s">
        <v>197</v>
      </c>
      <c r="D831" s="249" t="s">
        <v>412</v>
      </c>
      <c r="E831" s="249" t="s">
        <v>986</v>
      </c>
      <c r="F831" s="249" t="s">
        <v>73</v>
      </c>
      <c r="G831" s="249" t="s">
        <v>95</v>
      </c>
      <c r="H831" s="249" t="s">
        <v>782</v>
      </c>
      <c r="I831" s="249" t="s">
        <v>100</v>
      </c>
      <c r="J831" s="256">
        <v>0</v>
      </c>
      <c r="K831" s="249"/>
      <c r="L831" s="249"/>
      <c r="M831" s="249"/>
      <c r="N831" s="256">
        <v>30697844.849999998</v>
      </c>
    </row>
    <row r="832" spans="2:14" ht="15" x14ac:dyDescent="0.4">
      <c r="B832" s="249">
        <f>VLOOKUP(C832,Companies[],3,FALSE)</f>
        <v>135390</v>
      </c>
      <c r="C832" s="249" t="s">
        <v>197</v>
      </c>
      <c r="D832" s="249" t="s">
        <v>412</v>
      </c>
      <c r="E832" s="249" t="s">
        <v>986</v>
      </c>
      <c r="F832" s="249" t="s">
        <v>73</v>
      </c>
      <c r="G832" s="249" t="s">
        <v>95</v>
      </c>
      <c r="H832" s="249" t="s">
        <v>744</v>
      </c>
      <c r="I832" s="249" t="s">
        <v>100</v>
      </c>
      <c r="J832" s="256">
        <v>0</v>
      </c>
      <c r="K832" s="249"/>
      <c r="L832" s="249"/>
      <c r="M832" s="249"/>
      <c r="N832" s="256">
        <v>56464918.859999999</v>
      </c>
    </row>
    <row r="833" spans="2:14" ht="15" x14ac:dyDescent="0.4">
      <c r="B833" s="249">
        <f>VLOOKUP(C833,Companies[],3,FALSE)</f>
        <v>135390</v>
      </c>
      <c r="C833" s="249" t="s">
        <v>197</v>
      </c>
      <c r="D833" s="249" t="s">
        <v>412</v>
      </c>
      <c r="E833" s="249" t="s">
        <v>986</v>
      </c>
      <c r="F833" s="249" t="s">
        <v>73</v>
      </c>
      <c r="G833" s="249" t="s">
        <v>95</v>
      </c>
      <c r="H833" s="249" t="s">
        <v>781</v>
      </c>
      <c r="I833" s="249" t="s">
        <v>100</v>
      </c>
      <c r="J833" s="256">
        <v>0</v>
      </c>
      <c r="K833" s="249"/>
      <c r="L833" s="249"/>
      <c r="M833" s="249"/>
      <c r="N833" s="256">
        <v>153280903.72999999</v>
      </c>
    </row>
    <row r="834" spans="2:14" ht="15" x14ac:dyDescent="0.4">
      <c r="B834" s="249">
        <f>VLOOKUP(C834,Companies[],3,FALSE)</f>
        <v>135390</v>
      </c>
      <c r="C834" s="249" t="s">
        <v>197</v>
      </c>
      <c r="D834" s="249" t="s">
        <v>412</v>
      </c>
      <c r="E834" s="249" t="s">
        <v>986</v>
      </c>
      <c r="F834" s="249" t="s">
        <v>73</v>
      </c>
      <c r="G834" s="249" t="s">
        <v>95</v>
      </c>
      <c r="H834" s="249" t="s">
        <v>747</v>
      </c>
      <c r="I834" s="249" t="s">
        <v>100</v>
      </c>
      <c r="J834" s="256">
        <v>0</v>
      </c>
      <c r="K834" s="249"/>
      <c r="L834" s="249"/>
      <c r="M834" s="249"/>
      <c r="N834" s="256">
        <v>739103.16999999981</v>
      </c>
    </row>
    <row r="835" spans="2:14" ht="15" x14ac:dyDescent="0.4">
      <c r="B835" s="249">
        <f>VLOOKUP(C835,Companies[],3,FALSE)</f>
        <v>135390</v>
      </c>
      <c r="C835" s="249" t="s">
        <v>197</v>
      </c>
      <c r="D835" s="249" t="s">
        <v>412</v>
      </c>
      <c r="E835" s="249" t="s">
        <v>986</v>
      </c>
      <c r="F835" s="249" t="s">
        <v>73</v>
      </c>
      <c r="G835" s="249" t="s">
        <v>95</v>
      </c>
      <c r="H835" s="249" t="s">
        <v>790</v>
      </c>
      <c r="I835" s="249" t="s">
        <v>100</v>
      </c>
      <c r="J835" s="256">
        <v>0</v>
      </c>
      <c r="K835" s="249"/>
      <c r="L835" s="249"/>
      <c r="M835" s="249"/>
      <c r="N835" s="256">
        <v>21248796.099999998</v>
      </c>
    </row>
    <row r="836" spans="2:14" ht="15" x14ac:dyDescent="0.4">
      <c r="B836" s="249">
        <f>VLOOKUP(C836,Companies[],3,FALSE)</f>
        <v>135390</v>
      </c>
      <c r="C836" s="249" t="s">
        <v>197</v>
      </c>
      <c r="D836" s="249" t="s">
        <v>412</v>
      </c>
      <c r="E836" s="249" t="s">
        <v>986</v>
      </c>
      <c r="F836" s="249" t="s">
        <v>73</v>
      </c>
      <c r="G836" s="249" t="s">
        <v>95</v>
      </c>
      <c r="H836" s="249" t="s">
        <v>763</v>
      </c>
      <c r="I836" s="249" t="s">
        <v>100</v>
      </c>
      <c r="J836" s="256">
        <v>0</v>
      </c>
      <c r="K836" s="249"/>
      <c r="L836" s="249"/>
      <c r="M836" s="249"/>
      <c r="N836" s="256">
        <v>77036788.749999985</v>
      </c>
    </row>
    <row r="837" spans="2:14" ht="15" x14ac:dyDescent="0.4">
      <c r="B837" s="249">
        <f>VLOOKUP(C837,Companies[],3,FALSE)</f>
        <v>135390</v>
      </c>
      <c r="C837" s="249" t="s">
        <v>197</v>
      </c>
      <c r="D837" s="249" t="s">
        <v>412</v>
      </c>
      <c r="E837" s="249" t="s">
        <v>986</v>
      </c>
      <c r="F837" s="249" t="s">
        <v>73</v>
      </c>
      <c r="G837" s="249" t="s">
        <v>95</v>
      </c>
      <c r="H837" s="249" t="s">
        <v>751</v>
      </c>
      <c r="I837" s="249" t="s">
        <v>100</v>
      </c>
      <c r="J837" s="256">
        <v>0</v>
      </c>
      <c r="K837" s="249"/>
      <c r="L837" s="249"/>
      <c r="M837" s="249"/>
      <c r="N837" s="256">
        <v>792361815.7299999</v>
      </c>
    </row>
    <row r="838" spans="2:14" ht="15" x14ac:dyDescent="0.4">
      <c r="B838" s="249">
        <f>VLOOKUP(C838,Companies[],3,FALSE)</f>
        <v>135390</v>
      </c>
      <c r="C838" s="249" t="s">
        <v>197</v>
      </c>
      <c r="D838" s="249" t="s">
        <v>412</v>
      </c>
      <c r="E838" s="249" t="s">
        <v>986</v>
      </c>
      <c r="F838" s="249" t="s">
        <v>73</v>
      </c>
      <c r="G838" s="249" t="s">
        <v>95</v>
      </c>
      <c r="H838" s="249" t="s">
        <v>752</v>
      </c>
      <c r="I838" s="249" t="s">
        <v>100</v>
      </c>
      <c r="J838" s="256">
        <v>0</v>
      </c>
      <c r="K838" s="249"/>
      <c r="L838" s="249"/>
      <c r="M838" s="249"/>
      <c r="N838" s="256">
        <v>165950388.76999998</v>
      </c>
    </row>
    <row r="839" spans="2:14" ht="15" x14ac:dyDescent="0.4">
      <c r="B839" s="249">
        <f>VLOOKUP(C839,Companies[],3,FALSE)</f>
        <v>135390</v>
      </c>
      <c r="C839" s="249" t="s">
        <v>197</v>
      </c>
      <c r="D839" s="249" t="s">
        <v>412</v>
      </c>
      <c r="E839" s="249" t="s">
        <v>986</v>
      </c>
      <c r="F839" s="249" t="s">
        <v>73</v>
      </c>
      <c r="G839" s="249" t="s">
        <v>95</v>
      </c>
      <c r="H839" s="249" t="s">
        <v>759</v>
      </c>
      <c r="I839" s="249" t="s">
        <v>100</v>
      </c>
      <c r="J839" s="256">
        <v>0</v>
      </c>
      <c r="K839" s="249"/>
      <c r="L839" s="249"/>
      <c r="M839" s="249"/>
      <c r="N839" s="256">
        <v>55914560.850000001</v>
      </c>
    </row>
    <row r="840" spans="2:14" ht="15" x14ac:dyDescent="0.4">
      <c r="B840" s="249">
        <f>VLOOKUP(C840,Companies[],3,FALSE)</f>
        <v>135390</v>
      </c>
      <c r="C840" s="249" t="s">
        <v>197</v>
      </c>
      <c r="D840" s="249" t="s">
        <v>412</v>
      </c>
      <c r="E840" s="249" t="s">
        <v>986</v>
      </c>
      <c r="F840" s="249" t="s">
        <v>73</v>
      </c>
      <c r="G840" s="249" t="s">
        <v>95</v>
      </c>
      <c r="H840" s="249" t="s">
        <v>764</v>
      </c>
      <c r="I840" s="249" t="s">
        <v>100</v>
      </c>
      <c r="J840" s="256">
        <v>0</v>
      </c>
      <c r="K840" s="249"/>
      <c r="L840" s="249"/>
      <c r="M840" s="249"/>
      <c r="N840" s="256">
        <v>232860654.65000001</v>
      </c>
    </row>
    <row r="841" spans="2:14" ht="15" x14ac:dyDescent="0.4">
      <c r="B841" s="249">
        <f>VLOOKUP(C841,Companies[],3,FALSE)</f>
        <v>135390</v>
      </c>
      <c r="C841" s="249" t="s">
        <v>197</v>
      </c>
      <c r="D841" s="249" t="s">
        <v>412</v>
      </c>
      <c r="E841" s="249" t="s">
        <v>998</v>
      </c>
      <c r="F841" s="249" t="s">
        <v>95</v>
      </c>
      <c r="G841" s="249" t="s">
        <v>95</v>
      </c>
      <c r="H841" s="249"/>
      <c r="I841" s="249" t="s">
        <v>100</v>
      </c>
      <c r="J841" s="256">
        <v>0</v>
      </c>
      <c r="K841" s="249"/>
      <c r="L841" s="249"/>
      <c r="M841" s="249"/>
      <c r="N841" s="256">
        <v>0</v>
      </c>
    </row>
    <row r="842" spans="2:14" ht="15" x14ac:dyDescent="0.4">
      <c r="B842" s="249">
        <f>VLOOKUP(C842,Companies[],3,FALSE)</f>
        <v>135390</v>
      </c>
      <c r="C842" s="249" t="s">
        <v>197</v>
      </c>
      <c r="D842" s="249" t="s">
        <v>412</v>
      </c>
      <c r="E842" s="249" t="s">
        <v>978</v>
      </c>
      <c r="F842" s="249" t="s">
        <v>95</v>
      </c>
      <c r="G842" s="249" t="s">
        <v>95</v>
      </c>
      <c r="H842" s="249"/>
      <c r="I842" s="249" t="s">
        <v>100</v>
      </c>
      <c r="J842" s="256">
        <v>1788116486.3700001</v>
      </c>
      <c r="K842" s="249"/>
      <c r="L842" s="249"/>
      <c r="M842" s="249"/>
      <c r="N842" s="256">
        <v>0</v>
      </c>
    </row>
    <row r="843" spans="2:14" ht="15" x14ac:dyDescent="0.4">
      <c r="B843" s="249">
        <f>VLOOKUP(C843,Companies[],3,FALSE)</f>
        <v>135390</v>
      </c>
      <c r="C843" s="249" t="s">
        <v>197</v>
      </c>
      <c r="D843" s="249" t="s">
        <v>416</v>
      </c>
      <c r="E843" s="249" t="s">
        <v>995</v>
      </c>
      <c r="F843" s="249" t="s">
        <v>95</v>
      </c>
      <c r="G843" s="249" t="s">
        <v>95</v>
      </c>
      <c r="H843" s="249"/>
      <c r="I843" s="249" t="s">
        <v>100</v>
      </c>
      <c r="J843" s="256">
        <v>38164126.409999996</v>
      </c>
      <c r="K843" s="249"/>
      <c r="L843" s="249"/>
      <c r="M843" s="249"/>
      <c r="N843" s="256">
        <v>0</v>
      </c>
    </row>
    <row r="844" spans="2:14" ht="15" x14ac:dyDescent="0.4">
      <c r="B844" s="249">
        <f>VLOOKUP(C844,Companies[],3,FALSE)</f>
        <v>135390</v>
      </c>
      <c r="C844" s="249" t="s">
        <v>197</v>
      </c>
      <c r="D844" s="249" t="s">
        <v>412</v>
      </c>
      <c r="E844" s="249" t="s">
        <v>989</v>
      </c>
      <c r="F844" s="249" t="s">
        <v>95</v>
      </c>
      <c r="G844" s="249" t="s">
        <v>95</v>
      </c>
      <c r="H844" s="249"/>
      <c r="I844" s="249" t="s">
        <v>100</v>
      </c>
      <c r="J844" s="256">
        <v>9934152.7700000014</v>
      </c>
      <c r="K844" s="249"/>
      <c r="L844" s="249"/>
      <c r="M844" s="249"/>
      <c r="N844" s="256">
        <v>0</v>
      </c>
    </row>
    <row r="845" spans="2:14" ht="15" x14ac:dyDescent="0.4">
      <c r="B845" s="249">
        <f>VLOOKUP(C845,Companies[],3,FALSE)</f>
        <v>135390</v>
      </c>
      <c r="C845" s="249" t="s">
        <v>197</v>
      </c>
      <c r="D845" s="249" t="s">
        <v>414</v>
      </c>
      <c r="E845" s="249" t="s">
        <v>993</v>
      </c>
      <c r="F845" s="249" t="s">
        <v>95</v>
      </c>
      <c r="G845" s="249" t="s">
        <v>95</v>
      </c>
      <c r="H845" s="249"/>
      <c r="I845" s="249" t="s">
        <v>100</v>
      </c>
      <c r="J845" s="256">
        <v>157502664</v>
      </c>
      <c r="K845" s="249"/>
      <c r="L845" s="249"/>
      <c r="M845" s="249"/>
      <c r="N845" s="256">
        <v>0</v>
      </c>
    </row>
    <row r="846" spans="2:14" ht="15" x14ac:dyDescent="0.4">
      <c r="B846" s="249">
        <f>VLOOKUP(C846,Companies[],3,FALSE)</f>
        <v>135390</v>
      </c>
      <c r="C846" s="249" t="s">
        <v>197</v>
      </c>
      <c r="D846" s="249" t="s">
        <v>412</v>
      </c>
      <c r="E846" s="249" t="s">
        <v>986</v>
      </c>
      <c r="F846" s="249" t="s">
        <v>73</v>
      </c>
      <c r="G846" s="249" t="s">
        <v>95</v>
      </c>
      <c r="H846" s="249"/>
      <c r="I846" s="249" t="s">
        <v>100</v>
      </c>
      <c r="J846" s="256">
        <v>9024365915.6599998</v>
      </c>
      <c r="K846" s="249"/>
      <c r="L846" s="249"/>
      <c r="M846" s="249"/>
      <c r="N846" s="256">
        <v>0</v>
      </c>
    </row>
    <row r="847" spans="2:14" ht="15" x14ac:dyDescent="0.4">
      <c r="B847" s="249">
        <f>VLOOKUP(C847,Companies[],3,FALSE)</f>
        <v>135390</v>
      </c>
      <c r="C847" s="249" t="s">
        <v>197</v>
      </c>
      <c r="D847" s="249" t="s">
        <v>412</v>
      </c>
      <c r="E847" s="249" t="s">
        <v>997</v>
      </c>
      <c r="F847" s="249" t="s">
        <v>95</v>
      </c>
      <c r="G847" s="249" t="s">
        <v>95</v>
      </c>
      <c r="H847" s="249"/>
      <c r="I847" s="249" t="s">
        <v>100</v>
      </c>
      <c r="J847" s="256">
        <v>172835424.47</v>
      </c>
      <c r="K847" s="249"/>
      <c r="L847" s="249"/>
      <c r="M847" s="249"/>
      <c r="N847" s="256">
        <v>0</v>
      </c>
    </row>
    <row r="848" spans="2:14" ht="15" x14ac:dyDescent="0.4">
      <c r="B848" s="249">
        <f>VLOOKUP(C848,Companies[],3,FALSE)</f>
        <v>135390</v>
      </c>
      <c r="C848" s="249" t="s">
        <v>197</v>
      </c>
      <c r="D848" s="249" t="s">
        <v>412</v>
      </c>
      <c r="E848" s="249" t="s">
        <v>991</v>
      </c>
      <c r="F848" s="249" t="s">
        <v>95</v>
      </c>
      <c r="G848" s="249" t="s">
        <v>95</v>
      </c>
      <c r="H848" s="249"/>
      <c r="I848" s="249" t="s">
        <v>100</v>
      </c>
      <c r="J848" s="256">
        <v>652562248.78999984</v>
      </c>
      <c r="K848" s="249"/>
      <c r="L848" s="249"/>
      <c r="M848" s="249"/>
      <c r="N848" s="256">
        <v>0</v>
      </c>
    </row>
    <row r="849" spans="2:14" ht="15" x14ac:dyDescent="0.4">
      <c r="B849" s="249">
        <f>VLOOKUP(C849,Companies[],3,FALSE)</f>
        <v>135390</v>
      </c>
      <c r="C849" s="249" t="s">
        <v>197</v>
      </c>
      <c r="D849" s="249" t="s">
        <v>415</v>
      </c>
      <c r="E849" s="249" t="s">
        <v>983</v>
      </c>
      <c r="F849" s="249" t="s">
        <v>95</v>
      </c>
      <c r="G849" s="249" t="s">
        <v>95</v>
      </c>
      <c r="H849" s="249"/>
      <c r="I849" s="249" t="s">
        <v>100</v>
      </c>
      <c r="J849" s="256">
        <v>18700909.140000001</v>
      </c>
      <c r="K849" s="249"/>
      <c r="L849" s="249"/>
      <c r="M849" s="249"/>
      <c r="N849" s="256">
        <v>0</v>
      </c>
    </row>
    <row r="850" spans="2:14" ht="15" x14ac:dyDescent="0.4">
      <c r="B850" s="249">
        <f>VLOOKUP(C850,Companies[],3,FALSE)</f>
        <v>135390</v>
      </c>
      <c r="C850" s="249" t="s">
        <v>197</v>
      </c>
      <c r="D850" s="249" t="s">
        <v>412</v>
      </c>
      <c r="E850" s="249" t="s">
        <v>981</v>
      </c>
      <c r="F850" s="249" t="s">
        <v>95</v>
      </c>
      <c r="G850" s="249" t="s">
        <v>95</v>
      </c>
      <c r="H850" s="249"/>
      <c r="I850" s="249" t="s">
        <v>100</v>
      </c>
      <c r="J850" s="256">
        <v>4013532942.8699999</v>
      </c>
      <c r="K850" s="249"/>
      <c r="L850" s="249"/>
      <c r="M850" s="249"/>
      <c r="N850" s="256">
        <v>0</v>
      </c>
    </row>
    <row r="851" spans="2:14" ht="15" x14ac:dyDescent="0.4">
      <c r="B851" s="249">
        <f>VLOOKUP(C851,Companies[],3,FALSE)</f>
        <v>30019801</v>
      </c>
      <c r="C851" s="249" t="s">
        <v>199</v>
      </c>
      <c r="D851" s="249" t="s">
        <v>412</v>
      </c>
      <c r="E851" s="249" t="s">
        <v>998</v>
      </c>
      <c r="F851" s="249" t="s">
        <v>95</v>
      </c>
      <c r="G851" s="249" t="s">
        <v>95</v>
      </c>
      <c r="H851" s="249"/>
      <c r="I851" s="249" t="s">
        <v>100</v>
      </c>
      <c r="J851" s="256">
        <v>0</v>
      </c>
      <c r="K851" s="249"/>
      <c r="L851" s="249"/>
      <c r="M851" s="249"/>
      <c r="N851" s="256">
        <v>0</v>
      </c>
    </row>
    <row r="852" spans="2:14" ht="15" x14ac:dyDescent="0.4">
      <c r="B852" s="249">
        <f>VLOOKUP(C852,Companies[],3,FALSE)</f>
        <v>30019801</v>
      </c>
      <c r="C852" s="249" t="s">
        <v>199</v>
      </c>
      <c r="D852" s="249" t="s">
        <v>412</v>
      </c>
      <c r="E852" s="249" t="s">
        <v>978</v>
      </c>
      <c r="F852" s="249" t="s">
        <v>95</v>
      </c>
      <c r="G852" s="249" t="s">
        <v>95</v>
      </c>
      <c r="H852" s="249"/>
      <c r="I852" s="249" t="s">
        <v>100</v>
      </c>
      <c r="J852" s="256">
        <v>2813998914.96</v>
      </c>
      <c r="K852" s="249"/>
      <c r="L852" s="249"/>
      <c r="M852" s="249"/>
      <c r="N852" s="256">
        <v>0</v>
      </c>
    </row>
    <row r="853" spans="2:14" ht="15" x14ac:dyDescent="0.4">
      <c r="B853" s="249">
        <f>VLOOKUP(C853,Companies[],3,FALSE)</f>
        <v>30019801</v>
      </c>
      <c r="C853" s="249" t="s">
        <v>199</v>
      </c>
      <c r="D853" s="249" t="s">
        <v>412</v>
      </c>
      <c r="E853" s="249" t="s">
        <v>995</v>
      </c>
      <c r="F853" s="249" t="s">
        <v>95</v>
      </c>
      <c r="G853" s="249" t="s">
        <v>95</v>
      </c>
      <c r="H853" s="249"/>
      <c r="I853" s="249" t="s">
        <v>100</v>
      </c>
      <c r="J853" s="256">
        <v>0</v>
      </c>
      <c r="K853" s="249"/>
      <c r="L853" s="249"/>
      <c r="M853" s="249"/>
      <c r="N853" s="256">
        <v>0</v>
      </c>
    </row>
    <row r="854" spans="2:14" ht="15" x14ac:dyDescent="0.4">
      <c r="B854" s="249">
        <f>VLOOKUP(C854,Companies[],3,FALSE)</f>
        <v>30019801</v>
      </c>
      <c r="C854" s="249" t="s">
        <v>199</v>
      </c>
      <c r="D854" s="249" t="s">
        <v>412</v>
      </c>
      <c r="E854" s="249" t="s">
        <v>989</v>
      </c>
      <c r="F854" s="249" t="s">
        <v>95</v>
      </c>
      <c r="G854" s="249" t="s">
        <v>95</v>
      </c>
      <c r="H854" s="249"/>
      <c r="I854" s="249" t="s">
        <v>100</v>
      </c>
      <c r="J854" s="256">
        <v>31592544.43</v>
      </c>
      <c r="K854" s="249"/>
      <c r="L854" s="249"/>
      <c r="M854" s="249"/>
      <c r="N854" s="256">
        <v>0</v>
      </c>
    </row>
    <row r="855" spans="2:14" ht="15" x14ac:dyDescent="0.4">
      <c r="B855" s="249">
        <f>VLOOKUP(C855,Companies[],3,FALSE)</f>
        <v>30019801</v>
      </c>
      <c r="C855" s="249" t="s">
        <v>199</v>
      </c>
      <c r="D855" s="249" t="s">
        <v>414</v>
      </c>
      <c r="E855" s="249" t="s">
        <v>993</v>
      </c>
      <c r="F855" s="249" t="s">
        <v>95</v>
      </c>
      <c r="G855" s="249" t="s">
        <v>95</v>
      </c>
      <c r="H855" s="249"/>
      <c r="I855" s="249" t="s">
        <v>100</v>
      </c>
      <c r="J855" s="256">
        <v>0</v>
      </c>
      <c r="K855" s="249"/>
      <c r="L855" s="249"/>
      <c r="M855" s="249"/>
      <c r="N855" s="256">
        <v>0</v>
      </c>
    </row>
    <row r="856" spans="2:14" ht="15" x14ac:dyDescent="0.4">
      <c r="B856" s="249">
        <f>VLOOKUP(C856,Companies[],3,FALSE)</f>
        <v>30019801</v>
      </c>
      <c r="C856" s="249" t="s">
        <v>199</v>
      </c>
      <c r="D856" s="249" t="s">
        <v>412</v>
      </c>
      <c r="E856" s="249" t="s">
        <v>986</v>
      </c>
      <c r="F856" s="249" t="s">
        <v>73</v>
      </c>
      <c r="G856" s="249" t="s">
        <v>95</v>
      </c>
      <c r="H856" s="249"/>
      <c r="I856" s="249" t="s">
        <v>100</v>
      </c>
      <c r="J856" s="256">
        <v>15011933.930000002</v>
      </c>
      <c r="K856" s="249"/>
      <c r="L856" s="249"/>
      <c r="M856" s="249"/>
      <c r="N856" s="256">
        <v>0</v>
      </c>
    </row>
    <row r="857" spans="2:14" ht="15" x14ac:dyDescent="0.4">
      <c r="B857" s="249">
        <f>VLOOKUP(C857,Companies[],3,FALSE)</f>
        <v>30019801</v>
      </c>
      <c r="C857" s="249" t="s">
        <v>199</v>
      </c>
      <c r="D857" s="249" t="s">
        <v>412</v>
      </c>
      <c r="E857" s="249" t="s">
        <v>997</v>
      </c>
      <c r="F857" s="249" t="s">
        <v>95</v>
      </c>
      <c r="G857" s="249" t="s">
        <v>95</v>
      </c>
      <c r="H857" s="249"/>
      <c r="I857" s="249" t="s">
        <v>100</v>
      </c>
      <c r="J857" s="256">
        <v>100844796.94999999</v>
      </c>
      <c r="K857" s="249"/>
      <c r="L857" s="249"/>
      <c r="M857" s="249"/>
      <c r="N857" s="256">
        <v>0</v>
      </c>
    </row>
    <row r="858" spans="2:14" ht="15" x14ac:dyDescent="0.4">
      <c r="B858" s="249">
        <f>VLOOKUP(C858,Companies[],3,FALSE)</f>
        <v>30019801</v>
      </c>
      <c r="C858" s="249" t="s">
        <v>199</v>
      </c>
      <c r="D858" s="249" t="s">
        <v>412</v>
      </c>
      <c r="E858" s="249" t="s">
        <v>991</v>
      </c>
      <c r="F858" s="249" t="s">
        <v>95</v>
      </c>
      <c r="G858" s="249" t="s">
        <v>95</v>
      </c>
      <c r="H858" s="249"/>
      <c r="I858" s="249" t="s">
        <v>100</v>
      </c>
      <c r="J858" s="256">
        <v>850200182.09000003</v>
      </c>
      <c r="K858" s="249"/>
      <c r="L858" s="249"/>
      <c r="M858" s="249"/>
      <c r="N858" s="256">
        <v>0</v>
      </c>
    </row>
    <row r="859" spans="2:14" ht="15" x14ac:dyDescent="0.4">
      <c r="B859" s="249">
        <f>VLOOKUP(C859,Companies[],3,FALSE)</f>
        <v>30019801</v>
      </c>
      <c r="C859" s="249" t="s">
        <v>199</v>
      </c>
      <c r="D859" s="249" t="s">
        <v>415</v>
      </c>
      <c r="E859" s="249" t="s">
        <v>983</v>
      </c>
      <c r="F859" s="249" t="s">
        <v>95</v>
      </c>
      <c r="G859" s="249" t="s">
        <v>95</v>
      </c>
      <c r="H859" s="249"/>
      <c r="I859" s="249" t="s">
        <v>100</v>
      </c>
      <c r="J859" s="256">
        <v>21034075.91</v>
      </c>
      <c r="K859" s="249"/>
      <c r="L859" s="249"/>
      <c r="M859" s="249"/>
      <c r="N859" s="256">
        <v>0</v>
      </c>
    </row>
    <row r="860" spans="2:14" ht="15" x14ac:dyDescent="0.4">
      <c r="B860" s="249">
        <f>VLOOKUP(C860,Companies[],3,FALSE)</f>
        <v>30019801</v>
      </c>
      <c r="C860" s="249" t="s">
        <v>199</v>
      </c>
      <c r="D860" s="249" t="s">
        <v>412</v>
      </c>
      <c r="E860" s="249" t="s">
        <v>981</v>
      </c>
      <c r="F860" s="249" t="s">
        <v>95</v>
      </c>
      <c r="G860" s="249" t="s">
        <v>95</v>
      </c>
      <c r="H860" s="249"/>
      <c r="I860" s="249" t="s">
        <v>100</v>
      </c>
      <c r="J860" s="256">
        <v>3609702452.8499999</v>
      </c>
      <c r="K860" s="249"/>
      <c r="L860" s="249"/>
      <c r="M860" s="249"/>
      <c r="N860" s="256">
        <v>0</v>
      </c>
    </row>
    <row r="861" spans="2:14" ht="15" x14ac:dyDescent="0.4">
      <c r="B861" s="249">
        <f>VLOOKUP(C861,Companies[],3,FALSE)</f>
        <v>31570412</v>
      </c>
      <c r="C861" s="249" t="s">
        <v>201</v>
      </c>
      <c r="D861" s="249" t="s">
        <v>412</v>
      </c>
      <c r="E861" s="249" t="s">
        <v>998</v>
      </c>
      <c r="F861" s="249" t="s">
        <v>95</v>
      </c>
      <c r="G861" s="249" t="s">
        <v>95</v>
      </c>
      <c r="H861" s="249"/>
      <c r="I861" s="249" t="s">
        <v>100</v>
      </c>
      <c r="J861" s="256">
        <v>0</v>
      </c>
      <c r="K861" s="249"/>
      <c r="L861" s="249"/>
      <c r="M861" s="249"/>
      <c r="N861" s="256">
        <v>0</v>
      </c>
    </row>
    <row r="862" spans="2:14" ht="15" x14ac:dyDescent="0.4">
      <c r="B862" s="249">
        <f>VLOOKUP(C862,Companies[],3,FALSE)</f>
        <v>31570412</v>
      </c>
      <c r="C862" s="249" t="s">
        <v>201</v>
      </c>
      <c r="D862" s="249" t="s">
        <v>412</v>
      </c>
      <c r="E862" s="249" t="s">
        <v>978</v>
      </c>
      <c r="F862" s="249" t="s">
        <v>95</v>
      </c>
      <c r="G862" s="249" t="s">
        <v>95</v>
      </c>
      <c r="H862" s="249"/>
      <c r="I862" s="249" t="s">
        <v>100</v>
      </c>
      <c r="J862" s="256">
        <v>330303078</v>
      </c>
      <c r="K862" s="249"/>
      <c r="L862" s="249"/>
      <c r="M862" s="249"/>
      <c r="N862" s="256">
        <v>0</v>
      </c>
    </row>
    <row r="863" spans="2:14" ht="15" x14ac:dyDescent="0.4">
      <c r="B863" s="249">
        <f>VLOOKUP(C863,Companies[],3,FALSE)</f>
        <v>31570412</v>
      </c>
      <c r="C863" s="249" t="s">
        <v>201</v>
      </c>
      <c r="D863" s="249" t="s">
        <v>412</v>
      </c>
      <c r="E863" s="249" t="s">
        <v>995</v>
      </c>
      <c r="F863" s="249" t="s">
        <v>95</v>
      </c>
      <c r="G863" s="249" t="s">
        <v>95</v>
      </c>
      <c r="H863" s="249"/>
      <c r="I863" s="249" t="s">
        <v>100</v>
      </c>
      <c r="J863" s="256">
        <v>0</v>
      </c>
      <c r="K863" s="249"/>
      <c r="L863" s="249"/>
      <c r="M863" s="249"/>
      <c r="N863" s="256">
        <v>0</v>
      </c>
    </row>
    <row r="864" spans="2:14" ht="15" x14ac:dyDescent="0.4">
      <c r="B864" s="249">
        <f>VLOOKUP(C864,Companies[],3,FALSE)</f>
        <v>31570412</v>
      </c>
      <c r="C864" s="249" t="s">
        <v>201</v>
      </c>
      <c r="D864" s="249" t="s">
        <v>412</v>
      </c>
      <c r="E864" s="249" t="s">
        <v>989</v>
      </c>
      <c r="F864" s="249" t="s">
        <v>95</v>
      </c>
      <c r="G864" s="249" t="s">
        <v>95</v>
      </c>
      <c r="H864" s="249"/>
      <c r="I864" s="249" t="s">
        <v>100</v>
      </c>
      <c r="J864" s="256">
        <v>307209.78999999998</v>
      </c>
      <c r="K864" s="249"/>
      <c r="L864" s="249"/>
      <c r="M864" s="249"/>
      <c r="N864" s="256">
        <v>0</v>
      </c>
    </row>
    <row r="865" spans="2:14" ht="15" x14ac:dyDescent="0.4">
      <c r="B865" s="249">
        <f>VLOOKUP(C865,Companies[],3,FALSE)</f>
        <v>31570412</v>
      </c>
      <c r="C865" s="249" t="s">
        <v>201</v>
      </c>
      <c r="D865" s="249" t="s">
        <v>414</v>
      </c>
      <c r="E865" s="249" t="s">
        <v>993</v>
      </c>
      <c r="F865" s="249" t="s">
        <v>95</v>
      </c>
      <c r="G865" s="249" t="s">
        <v>95</v>
      </c>
      <c r="H865" s="249"/>
      <c r="I865" s="249" t="s">
        <v>100</v>
      </c>
      <c r="J865" s="256">
        <v>0</v>
      </c>
      <c r="K865" s="249"/>
      <c r="L865" s="249"/>
      <c r="M865" s="249"/>
      <c r="N865" s="256">
        <v>0</v>
      </c>
    </row>
    <row r="866" spans="2:14" ht="15" x14ac:dyDescent="0.4">
      <c r="B866" s="249">
        <f>VLOOKUP(C866,Companies[],3,FALSE)</f>
        <v>31570412</v>
      </c>
      <c r="C866" s="249" t="s">
        <v>201</v>
      </c>
      <c r="D866" s="249" t="s">
        <v>412</v>
      </c>
      <c r="E866" s="249" t="s">
        <v>986</v>
      </c>
      <c r="F866" s="249" t="s">
        <v>73</v>
      </c>
      <c r="G866" s="249" t="s">
        <v>95</v>
      </c>
      <c r="H866" s="249"/>
      <c r="I866" s="249" t="s">
        <v>100</v>
      </c>
      <c r="J866" s="256">
        <v>15032.640000000001</v>
      </c>
      <c r="K866" s="249"/>
      <c r="L866" s="249"/>
      <c r="M866" s="249"/>
      <c r="N866" s="256">
        <v>0</v>
      </c>
    </row>
    <row r="867" spans="2:14" ht="15" x14ac:dyDescent="0.4">
      <c r="B867" s="249">
        <f>VLOOKUP(C867,Companies[],3,FALSE)</f>
        <v>31570412</v>
      </c>
      <c r="C867" s="249" t="s">
        <v>201</v>
      </c>
      <c r="D867" s="249" t="s">
        <v>412</v>
      </c>
      <c r="E867" s="249" t="s">
        <v>997</v>
      </c>
      <c r="F867" s="249" t="s">
        <v>95</v>
      </c>
      <c r="G867" s="249" t="s">
        <v>95</v>
      </c>
      <c r="H867" s="249"/>
      <c r="I867" s="249" t="s">
        <v>100</v>
      </c>
      <c r="J867" s="256">
        <v>15275414.960000001</v>
      </c>
      <c r="K867" s="249"/>
      <c r="L867" s="249"/>
      <c r="M867" s="249"/>
      <c r="N867" s="256">
        <v>0</v>
      </c>
    </row>
    <row r="868" spans="2:14" ht="15" x14ac:dyDescent="0.4">
      <c r="B868" s="249">
        <f>VLOOKUP(C868,Companies[],3,FALSE)</f>
        <v>31570412</v>
      </c>
      <c r="C868" s="249" t="s">
        <v>201</v>
      </c>
      <c r="D868" s="249" t="s">
        <v>412</v>
      </c>
      <c r="E868" s="249" t="s">
        <v>991</v>
      </c>
      <c r="F868" s="249" t="s">
        <v>95</v>
      </c>
      <c r="G868" s="249" t="s">
        <v>95</v>
      </c>
      <c r="H868" s="249"/>
      <c r="I868" s="249" t="s">
        <v>100</v>
      </c>
      <c r="J868" s="256">
        <v>178669844.14000002</v>
      </c>
      <c r="K868" s="249"/>
      <c r="L868" s="249"/>
      <c r="M868" s="249"/>
      <c r="N868" s="256">
        <v>0</v>
      </c>
    </row>
    <row r="869" spans="2:14" ht="15" x14ac:dyDescent="0.4">
      <c r="B869" s="249">
        <f>VLOOKUP(C869,Companies[],3,FALSE)</f>
        <v>31570412</v>
      </c>
      <c r="C869" s="249" t="s">
        <v>201</v>
      </c>
      <c r="D869" s="249" t="s">
        <v>415</v>
      </c>
      <c r="E869" s="249" t="s">
        <v>983</v>
      </c>
      <c r="F869" s="249" t="s">
        <v>95</v>
      </c>
      <c r="G869" s="249" t="s">
        <v>95</v>
      </c>
      <c r="H869" s="249"/>
      <c r="I869" s="249" t="s">
        <v>100</v>
      </c>
      <c r="J869" s="256">
        <v>322713.60000000003</v>
      </c>
      <c r="K869" s="249"/>
      <c r="L869" s="249"/>
      <c r="M869" s="249"/>
      <c r="N869" s="256">
        <v>0</v>
      </c>
    </row>
    <row r="870" spans="2:14" ht="15" x14ac:dyDescent="0.4">
      <c r="B870" s="249">
        <f>VLOOKUP(C870,Companies[],3,FALSE)</f>
        <v>31570412</v>
      </c>
      <c r="C870" s="249" t="s">
        <v>201</v>
      </c>
      <c r="D870" s="249" t="s">
        <v>412</v>
      </c>
      <c r="E870" s="249" t="s">
        <v>981</v>
      </c>
      <c r="F870" s="249" t="s">
        <v>95</v>
      </c>
      <c r="G870" s="249" t="s">
        <v>95</v>
      </c>
      <c r="H870" s="249"/>
      <c r="I870" s="249" t="s">
        <v>100</v>
      </c>
      <c r="J870" s="256">
        <v>191219963</v>
      </c>
      <c r="K870" s="249"/>
      <c r="L870" s="249"/>
      <c r="M870" s="249"/>
      <c r="N870" s="256">
        <v>0</v>
      </c>
    </row>
    <row r="871" spans="2:14" ht="15" x14ac:dyDescent="0.4">
      <c r="B871" s="249">
        <f>VLOOKUP(C871,Companies[],3,FALSE)</f>
        <v>36716128</v>
      </c>
      <c r="C871" s="249" t="s">
        <v>205</v>
      </c>
      <c r="D871" s="249" t="s">
        <v>412</v>
      </c>
      <c r="E871" s="249" t="s">
        <v>986</v>
      </c>
      <c r="F871" s="249" t="s">
        <v>73</v>
      </c>
      <c r="G871" s="249" t="s">
        <v>95</v>
      </c>
      <c r="H871" s="249" t="s">
        <v>909</v>
      </c>
      <c r="I871" s="249" t="s">
        <v>100</v>
      </c>
      <c r="J871" s="256">
        <v>0</v>
      </c>
      <c r="K871" s="249"/>
      <c r="L871" s="249"/>
      <c r="M871" s="249"/>
      <c r="N871" s="256">
        <v>26261333.080000002</v>
      </c>
    </row>
    <row r="872" spans="2:14" ht="15" x14ac:dyDescent="0.4">
      <c r="B872" s="249">
        <f>VLOOKUP(C872,Companies[],3,FALSE)</f>
        <v>36716128</v>
      </c>
      <c r="C872" s="249" t="s">
        <v>205</v>
      </c>
      <c r="D872" s="249" t="s">
        <v>412</v>
      </c>
      <c r="E872" s="249" t="s">
        <v>986</v>
      </c>
      <c r="F872" s="249" t="s">
        <v>73</v>
      </c>
      <c r="G872" s="249" t="s">
        <v>95</v>
      </c>
      <c r="H872" s="249" t="s">
        <v>907</v>
      </c>
      <c r="I872" s="249" t="s">
        <v>100</v>
      </c>
      <c r="J872" s="256">
        <v>0</v>
      </c>
      <c r="K872" s="249"/>
      <c r="L872" s="249"/>
      <c r="M872" s="249"/>
      <c r="N872" s="256">
        <v>115161567.91000001</v>
      </c>
    </row>
    <row r="873" spans="2:14" ht="15" x14ac:dyDescent="0.4">
      <c r="B873" s="249">
        <f>VLOOKUP(C873,Companies[],3,FALSE)</f>
        <v>36716128</v>
      </c>
      <c r="C873" s="249" t="s">
        <v>205</v>
      </c>
      <c r="D873" s="249" t="s">
        <v>412</v>
      </c>
      <c r="E873" s="249" t="s">
        <v>998</v>
      </c>
      <c r="F873" s="249" t="s">
        <v>95</v>
      </c>
      <c r="G873" s="249" t="s">
        <v>95</v>
      </c>
      <c r="H873" s="249"/>
      <c r="I873" s="249" t="s">
        <v>100</v>
      </c>
      <c r="J873" s="256">
        <v>-263523327.14000002</v>
      </c>
      <c r="K873" s="249"/>
      <c r="L873" s="249"/>
      <c r="M873" s="249"/>
      <c r="N873" s="256">
        <v>0</v>
      </c>
    </row>
    <row r="874" spans="2:14" ht="15" x14ac:dyDescent="0.4">
      <c r="B874" s="249">
        <f>VLOOKUP(C874,Companies[],3,FALSE)</f>
        <v>36716128</v>
      </c>
      <c r="C874" s="249" t="s">
        <v>205</v>
      </c>
      <c r="D874" s="249" t="s">
        <v>412</v>
      </c>
      <c r="E874" s="249" t="s">
        <v>978</v>
      </c>
      <c r="F874" s="249" t="s">
        <v>95</v>
      </c>
      <c r="G874" s="249" t="s">
        <v>95</v>
      </c>
      <c r="H874" s="249"/>
      <c r="I874" s="249" t="s">
        <v>100</v>
      </c>
      <c r="J874" s="256">
        <v>161163167</v>
      </c>
      <c r="K874" s="249"/>
      <c r="L874" s="249"/>
      <c r="M874" s="249"/>
      <c r="N874" s="256">
        <v>0</v>
      </c>
    </row>
    <row r="875" spans="2:14" ht="15" x14ac:dyDescent="0.4">
      <c r="B875" s="249">
        <f>VLOOKUP(C875,Companies[],3,FALSE)</f>
        <v>36716128</v>
      </c>
      <c r="C875" s="249" t="s">
        <v>205</v>
      </c>
      <c r="D875" s="249" t="s">
        <v>416</v>
      </c>
      <c r="E875" s="249" t="s">
        <v>995</v>
      </c>
      <c r="F875" s="249" t="s">
        <v>95</v>
      </c>
      <c r="G875" s="249" t="s">
        <v>95</v>
      </c>
      <c r="H875" s="249"/>
      <c r="I875" s="249" t="s">
        <v>100</v>
      </c>
      <c r="J875" s="256">
        <v>309688196.08999997</v>
      </c>
      <c r="K875" s="249"/>
      <c r="L875" s="249"/>
      <c r="M875" s="249"/>
      <c r="N875" s="256">
        <v>0</v>
      </c>
    </row>
    <row r="876" spans="2:14" ht="15" x14ac:dyDescent="0.4">
      <c r="B876" s="249">
        <f>VLOOKUP(C876,Companies[],3,FALSE)</f>
        <v>36716128</v>
      </c>
      <c r="C876" s="249" t="s">
        <v>205</v>
      </c>
      <c r="D876" s="249" t="s">
        <v>412</v>
      </c>
      <c r="E876" s="249" t="s">
        <v>989</v>
      </c>
      <c r="F876" s="249" t="s">
        <v>95</v>
      </c>
      <c r="G876" s="249" t="s">
        <v>95</v>
      </c>
      <c r="H876" s="249"/>
      <c r="I876" s="249" t="s">
        <v>100</v>
      </c>
      <c r="J876" s="256">
        <v>502521.32999999996</v>
      </c>
      <c r="K876" s="249"/>
      <c r="L876" s="249"/>
      <c r="M876" s="249"/>
      <c r="N876" s="256">
        <v>0</v>
      </c>
    </row>
    <row r="877" spans="2:14" ht="15" x14ac:dyDescent="0.4">
      <c r="B877" s="249">
        <f>VLOOKUP(C877,Companies[],3,FALSE)</f>
        <v>36716128</v>
      </c>
      <c r="C877" s="249" t="s">
        <v>205</v>
      </c>
      <c r="D877" s="249" t="s">
        <v>414</v>
      </c>
      <c r="E877" s="249" t="s">
        <v>993</v>
      </c>
      <c r="F877" s="249" t="s">
        <v>95</v>
      </c>
      <c r="G877" s="249" t="s">
        <v>95</v>
      </c>
      <c r="H877" s="249"/>
      <c r="I877" s="249" t="s">
        <v>100</v>
      </c>
      <c r="J877" s="256">
        <v>0</v>
      </c>
      <c r="K877" s="249"/>
      <c r="L877" s="249"/>
      <c r="M877" s="249"/>
      <c r="N877" s="256">
        <v>0</v>
      </c>
    </row>
    <row r="878" spans="2:14" ht="15" x14ac:dyDescent="0.4">
      <c r="B878" s="249">
        <f>VLOOKUP(C878,Companies[],3,FALSE)</f>
        <v>36716128</v>
      </c>
      <c r="C878" s="249" t="s">
        <v>205</v>
      </c>
      <c r="D878" s="249" t="s">
        <v>412</v>
      </c>
      <c r="E878" s="249" t="s">
        <v>986</v>
      </c>
      <c r="F878" s="249" t="s">
        <v>73</v>
      </c>
      <c r="G878" s="249" t="s">
        <v>95</v>
      </c>
      <c r="H878" s="249"/>
      <c r="I878" s="249" t="s">
        <v>100</v>
      </c>
      <c r="J878" s="256">
        <v>147075928.55000001</v>
      </c>
      <c r="K878" s="249"/>
      <c r="L878" s="249"/>
      <c r="M878" s="249"/>
      <c r="N878" s="256">
        <v>0</v>
      </c>
    </row>
    <row r="879" spans="2:14" ht="15" x14ac:dyDescent="0.4">
      <c r="B879" s="249">
        <f>VLOOKUP(C879,Companies[],3,FALSE)</f>
        <v>36716128</v>
      </c>
      <c r="C879" s="249" t="s">
        <v>205</v>
      </c>
      <c r="D879" s="249" t="s">
        <v>412</v>
      </c>
      <c r="E879" s="249" t="s">
        <v>997</v>
      </c>
      <c r="F879" s="249" t="s">
        <v>95</v>
      </c>
      <c r="G879" s="249" t="s">
        <v>95</v>
      </c>
      <c r="H879" s="249"/>
      <c r="I879" s="249" t="s">
        <v>100</v>
      </c>
      <c r="J879" s="256">
        <v>10852002.060000001</v>
      </c>
      <c r="K879" s="249"/>
      <c r="L879" s="249"/>
      <c r="M879" s="249"/>
      <c r="N879" s="256">
        <v>0</v>
      </c>
    </row>
    <row r="880" spans="2:14" ht="15" x14ac:dyDescent="0.4">
      <c r="B880" s="249">
        <f>VLOOKUP(C880,Companies[],3,FALSE)</f>
        <v>36716128</v>
      </c>
      <c r="C880" s="249" t="s">
        <v>205</v>
      </c>
      <c r="D880" s="249" t="s">
        <v>412</v>
      </c>
      <c r="E880" s="249" t="s">
        <v>991</v>
      </c>
      <c r="F880" s="249" t="s">
        <v>95</v>
      </c>
      <c r="G880" s="249" t="s">
        <v>95</v>
      </c>
      <c r="H880" s="249"/>
      <c r="I880" s="249" t="s">
        <v>100</v>
      </c>
      <c r="J880" s="256">
        <v>127934490.72</v>
      </c>
      <c r="K880" s="249"/>
      <c r="L880" s="249"/>
      <c r="M880" s="249"/>
      <c r="N880" s="256">
        <v>0</v>
      </c>
    </row>
    <row r="881" spans="2:14" ht="15" x14ac:dyDescent="0.4">
      <c r="B881" s="249">
        <f>VLOOKUP(C881,Companies[],3,FALSE)</f>
        <v>36716128</v>
      </c>
      <c r="C881" s="249" t="s">
        <v>205</v>
      </c>
      <c r="D881" s="249" t="s">
        <v>415</v>
      </c>
      <c r="E881" s="249" t="s">
        <v>983</v>
      </c>
      <c r="F881" s="249" t="s">
        <v>95</v>
      </c>
      <c r="G881" s="249" t="s">
        <v>95</v>
      </c>
      <c r="H881" s="249"/>
      <c r="I881" s="249" t="s">
        <v>100</v>
      </c>
      <c r="J881" s="256">
        <v>15783.05</v>
      </c>
      <c r="K881" s="249"/>
      <c r="L881" s="249"/>
      <c r="M881" s="249"/>
      <c r="N881" s="256">
        <v>0</v>
      </c>
    </row>
    <row r="882" spans="2:14" ht="15" x14ac:dyDescent="0.4">
      <c r="B882" s="249">
        <f>VLOOKUP(C882,Companies[],3,FALSE)</f>
        <v>36716128</v>
      </c>
      <c r="C882" s="249" t="s">
        <v>205</v>
      </c>
      <c r="D882" s="249" t="s">
        <v>412</v>
      </c>
      <c r="E882" s="249" t="s">
        <v>981</v>
      </c>
      <c r="F882" s="249" t="s">
        <v>95</v>
      </c>
      <c r="G882" s="249" t="s">
        <v>95</v>
      </c>
      <c r="H882" s="249"/>
      <c r="I882" s="249" t="s">
        <v>100</v>
      </c>
      <c r="J882" s="256">
        <v>1563.4200000204146</v>
      </c>
      <c r="K882" s="249"/>
      <c r="L882" s="249"/>
      <c r="M882" s="249"/>
      <c r="N882" s="256">
        <v>0</v>
      </c>
    </row>
    <row r="883" spans="2:14" ht="15" x14ac:dyDescent="0.4">
      <c r="B883" s="249">
        <f>VLOOKUP(C883,Companies[],3,FALSE)</f>
        <v>31599557</v>
      </c>
      <c r="C883" s="249" t="s">
        <v>216</v>
      </c>
      <c r="D883" s="249" t="s">
        <v>412</v>
      </c>
      <c r="E883" s="249" t="s">
        <v>986</v>
      </c>
      <c r="F883" s="249" t="s">
        <v>73</v>
      </c>
      <c r="G883" s="249" t="s">
        <v>95</v>
      </c>
      <c r="H883" s="249" t="s">
        <v>955</v>
      </c>
      <c r="I883" s="249" t="s">
        <v>100</v>
      </c>
      <c r="J883" s="256">
        <v>0</v>
      </c>
      <c r="K883" s="249"/>
      <c r="L883" s="249"/>
      <c r="M883" s="249"/>
      <c r="N883" s="256">
        <v>728492.33</v>
      </c>
    </row>
    <row r="884" spans="2:14" ht="15" x14ac:dyDescent="0.4">
      <c r="B884" s="249">
        <f>VLOOKUP(C884,Companies[],3,FALSE)</f>
        <v>31599557</v>
      </c>
      <c r="C884" s="249" t="s">
        <v>216</v>
      </c>
      <c r="D884" s="249" t="s">
        <v>412</v>
      </c>
      <c r="E884" s="249" t="s">
        <v>998</v>
      </c>
      <c r="F884" s="249" t="s">
        <v>95</v>
      </c>
      <c r="G884" s="249" t="s">
        <v>95</v>
      </c>
      <c r="H884" s="249"/>
      <c r="I884" s="249" t="s">
        <v>100</v>
      </c>
      <c r="J884" s="256">
        <v>0</v>
      </c>
      <c r="K884" s="249"/>
      <c r="L884" s="249"/>
      <c r="M884" s="249"/>
      <c r="N884" s="256">
        <v>0</v>
      </c>
    </row>
    <row r="885" spans="2:14" ht="15" x14ac:dyDescent="0.4">
      <c r="B885" s="249">
        <f>VLOOKUP(C885,Companies[],3,FALSE)</f>
        <v>31599557</v>
      </c>
      <c r="C885" s="249" t="s">
        <v>216</v>
      </c>
      <c r="D885" s="249" t="s">
        <v>412</v>
      </c>
      <c r="E885" s="249" t="s">
        <v>978</v>
      </c>
      <c r="F885" s="249" t="s">
        <v>95</v>
      </c>
      <c r="G885" s="249" t="s">
        <v>95</v>
      </c>
      <c r="H885" s="249"/>
      <c r="I885" s="249" t="s">
        <v>100</v>
      </c>
      <c r="J885" s="256">
        <v>200000</v>
      </c>
      <c r="K885" s="249"/>
      <c r="L885" s="249"/>
      <c r="M885" s="249"/>
      <c r="N885" s="256">
        <v>0</v>
      </c>
    </row>
    <row r="886" spans="2:14" ht="15" x14ac:dyDescent="0.4">
      <c r="B886" s="249">
        <f>VLOOKUP(C886,Companies[],3,FALSE)</f>
        <v>31599557</v>
      </c>
      <c r="C886" s="249" t="s">
        <v>216</v>
      </c>
      <c r="D886" s="249" t="s">
        <v>412</v>
      </c>
      <c r="E886" s="249" t="s">
        <v>995</v>
      </c>
      <c r="F886" s="249" t="s">
        <v>95</v>
      </c>
      <c r="G886" s="249" t="s">
        <v>95</v>
      </c>
      <c r="H886" s="249"/>
      <c r="I886" s="249" t="s">
        <v>100</v>
      </c>
      <c r="J886" s="256">
        <v>617685</v>
      </c>
      <c r="K886" s="249"/>
      <c r="L886" s="249"/>
      <c r="M886" s="249"/>
      <c r="N886" s="256">
        <v>0</v>
      </c>
    </row>
    <row r="887" spans="2:14" ht="15" x14ac:dyDescent="0.4">
      <c r="B887" s="249">
        <f>VLOOKUP(C887,Companies[],3,FALSE)</f>
        <v>31599557</v>
      </c>
      <c r="C887" s="249" t="s">
        <v>216</v>
      </c>
      <c r="D887" s="249" t="s">
        <v>412</v>
      </c>
      <c r="E887" s="249" t="s">
        <v>989</v>
      </c>
      <c r="F887" s="249" t="s">
        <v>95</v>
      </c>
      <c r="G887" s="249" t="s">
        <v>95</v>
      </c>
      <c r="H887" s="249"/>
      <c r="I887" s="249" t="s">
        <v>100</v>
      </c>
      <c r="J887" s="256">
        <v>7336345.2000000002</v>
      </c>
      <c r="K887" s="249"/>
      <c r="L887" s="249"/>
      <c r="M887" s="249"/>
      <c r="N887" s="256">
        <v>0</v>
      </c>
    </row>
    <row r="888" spans="2:14" ht="15" x14ac:dyDescent="0.4">
      <c r="B888" s="249">
        <f>VLOOKUP(C888,Companies[],3,FALSE)</f>
        <v>31599557</v>
      </c>
      <c r="C888" s="249" t="s">
        <v>216</v>
      </c>
      <c r="D888" s="249" t="s">
        <v>414</v>
      </c>
      <c r="E888" s="249" t="s">
        <v>993</v>
      </c>
      <c r="F888" s="249" t="s">
        <v>95</v>
      </c>
      <c r="G888" s="249" t="s">
        <v>95</v>
      </c>
      <c r="H888" s="249"/>
      <c r="I888" s="249" t="s">
        <v>100</v>
      </c>
      <c r="J888" s="256">
        <v>0</v>
      </c>
      <c r="K888" s="249"/>
      <c r="L888" s="249"/>
      <c r="M888" s="249"/>
      <c r="N888" s="256">
        <v>0</v>
      </c>
    </row>
    <row r="889" spans="2:14" ht="15" x14ac:dyDescent="0.4">
      <c r="B889" s="249">
        <f>VLOOKUP(C889,Companies[],3,FALSE)</f>
        <v>31599557</v>
      </c>
      <c r="C889" s="249" t="s">
        <v>216</v>
      </c>
      <c r="D889" s="249" t="s">
        <v>412</v>
      </c>
      <c r="E889" s="249" t="s">
        <v>986</v>
      </c>
      <c r="F889" s="249" t="s">
        <v>73</v>
      </c>
      <c r="G889" s="249" t="s">
        <v>95</v>
      </c>
      <c r="H889" s="249"/>
      <c r="I889" s="249" t="s">
        <v>100</v>
      </c>
      <c r="J889" s="256">
        <v>7080920.7599999998</v>
      </c>
      <c r="K889" s="249"/>
      <c r="L889" s="249"/>
      <c r="M889" s="249"/>
      <c r="N889" s="256">
        <v>0</v>
      </c>
    </row>
    <row r="890" spans="2:14" ht="15" x14ac:dyDescent="0.4">
      <c r="B890" s="249">
        <f>VLOOKUP(C890,Companies[],3,FALSE)</f>
        <v>31599557</v>
      </c>
      <c r="C890" s="249" t="s">
        <v>216</v>
      </c>
      <c r="D890" s="249" t="s">
        <v>412</v>
      </c>
      <c r="E890" s="249" t="s">
        <v>997</v>
      </c>
      <c r="F890" s="249" t="s">
        <v>95</v>
      </c>
      <c r="G890" s="249" t="s">
        <v>95</v>
      </c>
      <c r="H890" s="249"/>
      <c r="I890" s="249" t="s">
        <v>100</v>
      </c>
      <c r="J890" s="256">
        <v>1311282.6399999999</v>
      </c>
      <c r="K890" s="249"/>
      <c r="L890" s="249"/>
      <c r="M890" s="249"/>
      <c r="N890" s="256">
        <v>0</v>
      </c>
    </row>
    <row r="891" spans="2:14" ht="15" x14ac:dyDescent="0.4">
      <c r="B891" s="249">
        <f>VLOOKUP(C891,Companies[],3,FALSE)</f>
        <v>31599557</v>
      </c>
      <c r="C891" s="249" t="s">
        <v>216</v>
      </c>
      <c r="D891" s="249" t="s">
        <v>412</v>
      </c>
      <c r="E891" s="249" t="s">
        <v>991</v>
      </c>
      <c r="F891" s="249" t="s">
        <v>95</v>
      </c>
      <c r="G891" s="249" t="s">
        <v>95</v>
      </c>
      <c r="H891" s="249"/>
      <c r="I891" s="249" t="s">
        <v>100</v>
      </c>
      <c r="J891" s="256">
        <v>78874236.849999994</v>
      </c>
      <c r="K891" s="249"/>
      <c r="L891" s="249"/>
      <c r="M891" s="249"/>
      <c r="N891" s="256">
        <v>0</v>
      </c>
    </row>
    <row r="892" spans="2:14" ht="15" x14ac:dyDescent="0.4">
      <c r="B892" s="249">
        <f>VLOOKUP(C892,Companies[],3,FALSE)</f>
        <v>31599557</v>
      </c>
      <c r="C892" s="249" t="s">
        <v>216</v>
      </c>
      <c r="D892" s="249" t="s">
        <v>415</v>
      </c>
      <c r="E892" s="249" t="s">
        <v>983</v>
      </c>
      <c r="F892" s="249" t="s">
        <v>95</v>
      </c>
      <c r="G892" s="249" t="s">
        <v>95</v>
      </c>
      <c r="H892" s="249"/>
      <c r="I892" s="249" t="s">
        <v>100</v>
      </c>
      <c r="J892" s="256">
        <v>0</v>
      </c>
      <c r="K892" s="249"/>
      <c r="L892" s="249"/>
      <c r="M892" s="249"/>
      <c r="N892" s="256">
        <v>0</v>
      </c>
    </row>
    <row r="893" spans="2:14" ht="15" x14ac:dyDescent="0.4">
      <c r="B893" s="249">
        <f>VLOOKUP(C893,Companies[],3,FALSE)</f>
        <v>31599557</v>
      </c>
      <c r="C893" s="249" t="s">
        <v>216</v>
      </c>
      <c r="D893" s="249" t="s">
        <v>412</v>
      </c>
      <c r="E893" s="249" t="s">
        <v>981</v>
      </c>
      <c r="F893" s="249" t="s">
        <v>95</v>
      </c>
      <c r="G893" s="249" t="s">
        <v>95</v>
      </c>
      <c r="H893" s="249"/>
      <c r="I893" s="249" t="s">
        <v>100</v>
      </c>
      <c r="J893" s="256">
        <v>5901448.9299999997</v>
      </c>
      <c r="K893" s="249"/>
      <c r="L893" s="249"/>
      <c r="M893" s="249"/>
      <c r="N893" s="256">
        <v>0</v>
      </c>
    </row>
    <row r="894" spans="2:14" ht="15" x14ac:dyDescent="0.4">
      <c r="B894" s="249">
        <f>VLOOKUP(C894,Companies[],3,FALSE)</f>
        <v>33152471</v>
      </c>
      <c r="C894" s="249" t="s">
        <v>435</v>
      </c>
      <c r="D894" s="249" t="s">
        <v>412</v>
      </c>
      <c r="E894" s="249" t="s">
        <v>986</v>
      </c>
      <c r="F894" s="249" t="s">
        <v>73</v>
      </c>
      <c r="G894" s="249" t="s">
        <v>95</v>
      </c>
      <c r="H894" s="249" t="s">
        <v>863</v>
      </c>
      <c r="I894" s="249" t="s">
        <v>100</v>
      </c>
      <c r="J894" s="256">
        <v>0</v>
      </c>
      <c r="K894" s="249"/>
      <c r="L894" s="249"/>
      <c r="M894" s="249"/>
      <c r="N894" s="256">
        <v>1709345497.7199998</v>
      </c>
    </row>
    <row r="895" spans="2:14" ht="15" x14ac:dyDescent="0.4">
      <c r="B895" s="249">
        <f>VLOOKUP(C895,Companies[],3,FALSE)</f>
        <v>33152471</v>
      </c>
      <c r="C895" s="249" t="s">
        <v>435</v>
      </c>
      <c r="D895" s="249" t="s">
        <v>412</v>
      </c>
      <c r="E895" s="249" t="s">
        <v>986</v>
      </c>
      <c r="F895" s="249" t="s">
        <v>73</v>
      </c>
      <c r="G895" s="249" t="s">
        <v>95</v>
      </c>
      <c r="H895" s="249" t="s">
        <v>864</v>
      </c>
      <c r="I895" s="249" t="s">
        <v>100</v>
      </c>
      <c r="J895" s="256">
        <v>0</v>
      </c>
      <c r="K895" s="249"/>
      <c r="L895" s="249"/>
      <c r="M895" s="249"/>
      <c r="N895" s="256">
        <v>0</v>
      </c>
    </row>
    <row r="896" spans="2:14" ht="15" x14ac:dyDescent="0.4">
      <c r="B896" s="249">
        <f>VLOOKUP(C896,Companies[],3,FALSE)</f>
        <v>33152471</v>
      </c>
      <c r="C896" s="249" t="s">
        <v>435</v>
      </c>
      <c r="D896" s="249" t="s">
        <v>412</v>
      </c>
      <c r="E896" s="249" t="s">
        <v>998</v>
      </c>
      <c r="F896" s="249" t="s">
        <v>95</v>
      </c>
      <c r="G896" s="249" t="s">
        <v>95</v>
      </c>
      <c r="H896" s="249"/>
      <c r="I896" s="249" t="s">
        <v>100</v>
      </c>
      <c r="J896" s="256">
        <v>0</v>
      </c>
      <c r="K896" s="249"/>
      <c r="L896" s="249"/>
      <c r="M896" s="249"/>
      <c r="N896" s="256">
        <v>0</v>
      </c>
    </row>
    <row r="897" spans="2:14" ht="15" x14ac:dyDescent="0.4">
      <c r="B897" s="249">
        <f>VLOOKUP(C897,Companies[],3,FALSE)</f>
        <v>33152471</v>
      </c>
      <c r="C897" s="249" t="s">
        <v>435</v>
      </c>
      <c r="D897" s="249" t="s">
        <v>412</v>
      </c>
      <c r="E897" s="249" t="s">
        <v>978</v>
      </c>
      <c r="F897" s="249" t="s">
        <v>95</v>
      </c>
      <c r="G897" s="249" t="s">
        <v>95</v>
      </c>
      <c r="H897" s="249"/>
      <c r="I897" s="249" t="s">
        <v>100</v>
      </c>
      <c r="J897" s="256">
        <v>691861397.99000001</v>
      </c>
      <c r="K897" s="249"/>
      <c r="L897" s="249"/>
      <c r="M897" s="249"/>
      <c r="N897" s="256">
        <v>0</v>
      </c>
    </row>
    <row r="898" spans="2:14" ht="15" x14ac:dyDescent="0.4">
      <c r="B898" s="249">
        <f>VLOOKUP(C898,Companies[],3,FALSE)</f>
        <v>33152471</v>
      </c>
      <c r="C898" s="249" t="s">
        <v>435</v>
      </c>
      <c r="D898" s="249" t="s">
        <v>412</v>
      </c>
      <c r="E898" s="249" t="s">
        <v>995</v>
      </c>
      <c r="F898" s="249" t="s">
        <v>95</v>
      </c>
      <c r="G898" s="249" t="s">
        <v>95</v>
      </c>
      <c r="H898" s="249"/>
      <c r="I898" s="249" t="s">
        <v>100</v>
      </c>
      <c r="J898" s="256">
        <v>0</v>
      </c>
      <c r="K898" s="249"/>
      <c r="L898" s="249"/>
      <c r="M898" s="249"/>
      <c r="N898" s="256">
        <v>0</v>
      </c>
    </row>
    <row r="899" spans="2:14" ht="15" x14ac:dyDescent="0.4">
      <c r="B899" s="249">
        <f>VLOOKUP(C899,Companies[],3,FALSE)</f>
        <v>33152471</v>
      </c>
      <c r="C899" s="249" t="s">
        <v>435</v>
      </c>
      <c r="D899" s="249" t="s">
        <v>412</v>
      </c>
      <c r="E899" s="249" t="s">
        <v>989</v>
      </c>
      <c r="F899" s="249" t="s">
        <v>95</v>
      </c>
      <c r="G899" s="249" t="s">
        <v>95</v>
      </c>
      <c r="H899" s="249"/>
      <c r="I899" s="249" t="s">
        <v>100</v>
      </c>
      <c r="J899" s="256">
        <v>77028</v>
      </c>
      <c r="K899" s="249"/>
      <c r="L899" s="249"/>
      <c r="M899" s="249"/>
      <c r="N899" s="256">
        <v>0</v>
      </c>
    </row>
    <row r="900" spans="2:14" ht="15" x14ac:dyDescent="0.4">
      <c r="B900" s="249">
        <f>VLOOKUP(C900,Companies[],3,FALSE)</f>
        <v>33152471</v>
      </c>
      <c r="C900" s="249" t="s">
        <v>435</v>
      </c>
      <c r="D900" s="249" t="s">
        <v>414</v>
      </c>
      <c r="E900" s="249" t="s">
        <v>993</v>
      </c>
      <c r="F900" s="249" t="s">
        <v>95</v>
      </c>
      <c r="G900" s="249" t="s">
        <v>95</v>
      </c>
      <c r="H900" s="249"/>
      <c r="I900" s="249" t="s">
        <v>100</v>
      </c>
      <c r="J900" s="256">
        <v>0</v>
      </c>
      <c r="K900" s="249"/>
      <c r="L900" s="249"/>
      <c r="M900" s="249"/>
      <c r="N900" s="256">
        <v>0</v>
      </c>
    </row>
    <row r="901" spans="2:14" ht="15" x14ac:dyDescent="0.4">
      <c r="B901" s="249">
        <f>VLOOKUP(C901,Companies[],3,FALSE)</f>
        <v>33152471</v>
      </c>
      <c r="C901" s="249" t="s">
        <v>435</v>
      </c>
      <c r="D901" s="249" t="s">
        <v>412</v>
      </c>
      <c r="E901" s="249" t="s">
        <v>986</v>
      </c>
      <c r="F901" s="249" t="s">
        <v>73</v>
      </c>
      <c r="G901" s="249" t="s">
        <v>95</v>
      </c>
      <c r="H901" s="249"/>
      <c r="I901" s="249" t="s">
        <v>100</v>
      </c>
      <c r="J901" s="256">
        <v>1641262344.79</v>
      </c>
      <c r="K901" s="249"/>
      <c r="L901" s="249"/>
      <c r="M901" s="249"/>
      <c r="N901" s="256">
        <v>0</v>
      </c>
    </row>
    <row r="902" spans="2:14" ht="15" x14ac:dyDescent="0.4">
      <c r="B902" s="249">
        <f>VLOOKUP(C902,Companies[],3,FALSE)</f>
        <v>33152471</v>
      </c>
      <c r="C902" s="249" t="s">
        <v>435</v>
      </c>
      <c r="D902" s="249" t="s">
        <v>412</v>
      </c>
      <c r="E902" s="249" t="s">
        <v>997</v>
      </c>
      <c r="F902" s="249" t="s">
        <v>95</v>
      </c>
      <c r="G902" s="249" t="s">
        <v>95</v>
      </c>
      <c r="H902" s="249"/>
      <c r="I902" s="249" t="s">
        <v>100</v>
      </c>
      <c r="J902" s="256">
        <v>14884</v>
      </c>
      <c r="K902" s="249"/>
      <c r="L902" s="249"/>
      <c r="M902" s="249"/>
      <c r="N902" s="256">
        <v>0</v>
      </c>
    </row>
    <row r="903" spans="2:14" ht="15" x14ac:dyDescent="0.4">
      <c r="B903" s="249">
        <f>VLOOKUP(C903,Companies[],3,FALSE)</f>
        <v>33152471</v>
      </c>
      <c r="C903" s="249" t="s">
        <v>435</v>
      </c>
      <c r="D903" s="249" t="s">
        <v>412</v>
      </c>
      <c r="E903" s="249" t="s">
        <v>991</v>
      </c>
      <c r="F903" s="249" t="s">
        <v>95</v>
      </c>
      <c r="G903" s="249" t="s">
        <v>95</v>
      </c>
      <c r="H903" s="249"/>
      <c r="I903" s="249" t="s">
        <v>100</v>
      </c>
      <c r="J903" s="256">
        <v>10878368.780000001</v>
      </c>
      <c r="K903" s="249"/>
      <c r="L903" s="249"/>
      <c r="M903" s="249"/>
      <c r="N903" s="256">
        <v>0</v>
      </c>
    </row>
    <row r="904" spans="2:14" ht="15" x14ac:dyDescent="0.4">
      <c r="B904" s="249">
        <f>VLOOKUP(C904,Companies[],3,FALSE)</f>
        <v>33152471</v>
      </c>
      <c r="C904" s="249" t="s">
        <v>435</v>
      </c>
      <c r="D904" s="249" t="s">
        <v>415</v>
      </c>
      <c r="E904" s="249" t="s">
        <v>983</v>
      </c>
      <c r="F904" s="249" t="s">
        <v>95</v>
      </c>
      <c r="G904" s="249" t="s">
        <v>95</v>
      </c>
      <c r="H904" s="249"/>
      <c r="I904" s="249" t="s">
        <v>100</v>
      </c>
      <c r="J904" s="256">
        <v>563689830.77999997</v>
      </c>
      <c r="K904" s="249"/>
      <c r="L904" s="249"/>
      <c r="M904" s="249"/>
      <c r="N904" s="256">
        <v>0</v>
      </c>
    </row>
    <row r="905" spans="2:14" ht="15" x14ac:dyDescent="0.4">
      <c r="B905" s="249">
        <f>VLOOKUP(C905,Companies[],3,FALSE)</f>
        <v>33152471</v>
      </c>
      <c r="C905" s="249" t="s">
        <v>435</v>
      </c>
      <c r="D905" s="249" t="s">
        <v>412</v>
      </c>
      <c r="E905" s="249" t="s">
        <v>981</v>
      </c>
      <c r="F905" s="249" t="s">
        <v>95</v>
      </c>
      <c r="G905" s="249" t="s">
        <v>95</v>
      </c>
      <c r="H905" s="249"/>
      <c r="I905" s="249" t="s">
        <v>100</v>
      </c>
      <c r="J905" s="256">
        <v>931430976</v>
      </c>
      <c r="K905" s="249"/>
      <c r="L905" s="249"/>
      <c r="M905" s="249"/>
      <c r="N905" s="256">
        <v>0</v>
      </c>
    </row>
    <row r="906" spans="2:14" ht="15" x14ac:dyDescent="0.4">
      <c r="B906" s="249">
        <f>VLOOKUP(C906,Companies[],3,FALSE)</f>
        <v>36282935</v>
      </c>
      <c r="C906" s="249" t="s">
        <v>456</v>
      </c>
      <c r="D906" s="249" t="s">
        <v>412</v>
      </c>
      <c r="E906" s="249" t="s">
        <v>986</v>
      </c>
      <c r="F906" s="249" t="s">
        <v>73</v>
      </c>
      <c r="G906" s="249" t="s">
        <v>95</v>
      </c>
      <c r="H906" s="249" t="s">
        <v>845</v>
      </c>
      <c r="I906" s="249" t="s">
        <v>100</v>
      </c>
      <c r="J906" s="256">
        <v>0</v>
      </c>
      <c r="K906" s="249"/>
      <c r="L906" s="249"/>
      <c r="M906" s="249"/>
      <c r="N906" s="256">
        <v>81157448.030000001</v>
      </c>
    </row>
    <row r="907" spans="2:14" ht="15" x14ac:dyDescent="0.4">
      <c r="B907" s="249">
        <f>VLOOKUP(C907,Companies[],3,FALSE)</f>
        <v>36282935</v>
      </c>
      <c r="C907" s="249" t="s">
        <v>456</v>
      </c>
      <c r="D907" s="249" t="s">
        <v>412</v>
      </c>
      <c r="E907" s="249" t="s">
        <v>986</v>
      </c>
      <c r="F907" s="249" t="s">
        <v>73</v>
      </c>
      <c r="G907" s="249" t="s">
        <v>95</v>
      </c>
      <c r="H907" s="249" t="s">
        <v>846</v>
      </c>
      <c r="I907" s="249" t="s">
        <v>100</v>
      </c>
      <c r="J907" s="256">
        <v>0</v>
      </c>
      <c r="K907" s="249"/>
      <c r="L907" s="249"/>
      <c r="M907" s="249"/>
      <c r="N907" s="256">
        <v>0</v>
      </c>
    </row>
    <row r="908" spans="2:14" ht="15" x14ac:dyDescent="0.4">
      <c r="B908" s="249">
        <f>VLOOKUP(C908,Companies[],3,FALSE)</f>
        <v>36282935</v>
      </c>
      <c r="C908" s="249" t="s">
        <v>456</v>
      </c>
      <c r="D908" s="249" t="s">
        <v>412</v>
      </c>
      <c r="E908" s="249" t="s">
        <v>986</v>
      </c>
      <c r="F908" s="249" t="s">
        <v>73</v>
      </c>
      <c r="G908" s="249" t="s">
        <v>95</v>
      </c>
      <c r="H908" s="249" t="s">
        <v>844</v>
      </c>
      <c r="I908" s="249" t="s">
        <v>100</v>
      </c>
      <c r="J908" s="256">
        <v>0</v>
      </c>
      <c r="K908" s="249"/>
      <c r="L908" s="249"/>
      <c r="M908" s="249"/>
      <c r="N908" s="256">
        <v>4290814.7600000007</v>
      </c>
    </row>
    <row r="909" spans="2:14" ht="15" x14ac:dyDescent="0.4">
      <c r="B909" s="249">
        <f>VLOOKUP(C909,Companies[],3,FALSE)</f>
        <v>36282935</v>
      </c>
      <c r="C909" s="249" t="s">
        <v>456</v>
      </c>
      <c r="D909" s="249" t="s">
        <v>412</v>
      </c>
      <c r="E909" s="249" t="s">
        <v>998</v>
      </c>
      <c r="F909" s="249" t="s">
        <v>95</v>
      </c>
      <c r="G909" s="249" t="s">
        <v>95</v>
      </c>
      <c r="H909" s="249"/>
      <c r="I909" s="249" t="s">
        <v>100</v>
      </c>
      <c r="J909" s="256">
        <v>0</v>
      </c>
      <c r="K909" s="249"/>
      <c r="L909" s="249"/>
      <c r="M909" s="249"/>
      <c r="N909" s="256">
        <v>0</v>
      </c>
    </row>
    <row r="910" spans="2:14" ht="15" x14ac:dyDescent="0.4">
      <c r="B910" s="249">
        <f>VLOOKUP(C910,Companies[],3,FALSE)</f>
        <v>36282935</v>
      </c>
      <c r="C910" s="249" t="s">
        <v>456</v>
      </c>
      <c r="D910" s="249" t="s">
        <v>412</v>
      </c>
      <c r="E910" s="249" t="s">
        <v>978</v>
      </c>
      <c r="F910" s="249" t="s">
        <v>95</v>
      </c>
      <c r="G910" s="249" t="s">
        <v>95</v>
      </c>
      <c r="H910" s="249"/>
      <c r="I910" s="249" t="s">
        <v>100</v>
      </c>
      <c r="J910" s="256">
        <v>31151844.32</v>
      </c>
      <c r="K910" s="249"/>
      <c r="L910" s="249"/>
      <c r="M910" s="249"/>
      <c r="N910" s="256">
        <v>0</v>
      </c>
    </row>
    <row r="911" spans="2:14" ht="15" x14ac:dyDescent="0.4">
      <c r="B911" s="249">
        <f>VLOOKUP(C911,Companies[],3,FALSE)</f>
        <v>36282935</v>
      </c>
      <c r="C911" s="249" t="s">
        <v>456</v>
      </c>
      <c r="D911" s="249" t="s">
        <v>412</v>
      </c>
      <c r="E911" s="249" t="s">
        <v>995</v>
      </c>
      <c r="F911" s="249" t="s">
        <v>95</v>
      </c>
      <c r="G911" s="249" t="s">
        <v>95</v>
      </c>
      <c r="H911" s="249"/>
      <c r="I911" s="249" t="s">
        <v>100</v>
      </c>
      <c r="J911" s="256">
        <v>0</v>
      </c>
      <c r="K911" s="249"/>
      <c r="L911" s="249"/>
      <c r="M911" s="249"/>
      <c r="N911" s="256">
        <v>0</v>
      </c>
    </row>
    <row r="912" spans="2:14" ht="15" x14ac:dyDescent="0.4">
      <c r="B912" s="249">
        <f>VLOOKUP(C912,Companies[],3,FALSE)</f>
        <v>36282935</v>
      </c>
      <c r="C912" s="249" t="s">
        <v>456</v>
      </c>
      <c r="D912" s="249" t="s">
        <v>412</v>
      </c>
      <c r="E912" s="249" t="s">
        <v>989</v>
      </c>
      <c r="F912" s="249" t="s">
        <v>95</v>
      </c>
      <c r="G912" s="249" t="s">
        <v>95</v>
      </c>
      <c r="H912" s="249"/>
      <c r="I912" s="249" t="s">
        <v>100</v>
      </c>
      <c r="J912" s="256">
        <v>207.6</v>
      </c>
      <c r="K912" s="249"/>
      <c r="L912" s="249"/>
      <c r="M912" s="249"/>
      <c r="N912" s="256">
        <v>0</v>
      </c>
    </row>
    <row r="913" spans="2:14" ht="15" x14ac:dyDescent="0.4">
      <c r="B913" s="249">
        <f>VLOOKUP(C913,Companies[],3,FALSE)</f>
        <v>36282935</v>
      </c>
      <c r="C913" s="249" t="s">
        <v>456</v>
      </c>
      <c r="D913" s="249" t="s">
        <v>414</v>
      </c>
      <c r="E913" s="249" t="s">
        <v>993</v>
      </c>
      <c r="F913" s="249" t="s">
        <v>95</v>
      </c>
      <c r="G913" s="249" t="s">
        <v>95</v>
      </c>
      <c r="H913" s="249"/>
      <c r="I913" s="249" t="s">
        <v>100</v>
      </c>
      <c r="J913" s="256">
        <v>1050620</v>
      </c>
      <c r="K913" s="249"/>
      <c r="L913" s="249"/>
      <c r="M913" s="249"/>
      <c r="N913" s="256">
        <v>0</v>
      </c>
    </row>
    <row r="914" spans="2:14" ht="15" x14ac:dyDescent="0.4">
      <c r="B914" s="249">
        <f>VLOOKUP(C914,Companies[],3,FALSE)</f>
        <v>36282935</v>
      </c>
      <c r="C914" s="249" t="s">
        <v>456</v>
      </c>
      <c r="D914" s="249" t="s">
        <v>412</v>
      </c>
      <c r="E914" s="249" t="s">
        <v>986</v>
      </c>
      <c r="F914" s="249" t="s">
        <v>73</v>
      </c>
      <c r="G914" s="249" t="s">
        <v>95</v>
      </c>
      <c r="H914" s="249"/>
      <c r="I914" s="249" t="s">
        <v>100</v>
      </c>
      <c r="J914" s="256">
        <v>79484903.900000006</v>
      </c>
      <c r="K914" s="249"/>
      <c r="L914" s="249"/>
      <c r="M914" s="249"/>
      <c r="N914" s="256">
        <v>0</v>
      </c>
    </row>
    <row r="915" spans="2:14" ht="15" x14ac:dyDescent="0.4">
      <c r="B915" s="249">
        <f>VLOOKUP(C915,Companies[],3,FALSE)</f>
        <v>36282935</v>
      </c>
      <c r="C915" s="249" t="s">
        <v>456</v>
      </c>
      <c r="D915" s="249" t="s">
        <v>412</v>
      </c>
      <c r="E915" s="249" t="s">
        <v>997</v>
      </c>
      <c r="F915" s="249" t="s">
        <v>95</v>
      </c>
      <c r="G915" s="249" t="s">
        <v>95</v>
      </c>
      <c r="H915" s="249"/>
      <c r="I915" s="249" t="s">
        <v>100</v>
      </c>
      <c r="J915" s="256">
        <v>103119.29000000001</v>
      </c>
      <c r="K915" s="249"/>
      <c r="L915" s="249"/>
      <c r="M915" s="249"/>
      <c r="N915" s="256">
        <v>0</v>
      </c>
    </row>
    <row r="916" spans="2:14" ht="15" x14ac:dyDescent="0.4">
      <c r="B916" s="249">
        <f>VLOOKUP(C916,Companies[],3,FALSE)</f>
        <v>36282935</v>
      </c>
      <c r="C916" s="249" t="s">
        <v>456</v>
      </c>
      <c r="D916" s="249" t="s">
        <v>412</v>
      </c>
      <c r="E916" s="249" t="s">
        <v>991</v>
      </c>
      <c r="F916" s="249" t="s">
        <v>95</v>
      </c>
      <c r="G916" s="249" t="s">
        <v>95</v>
      </c>
      <c r="H916" s="249"/>
      <c r="I916" s="249" t="s">
        <v>100</v>
      </c>
      <c r="J916" s="256">
        <v>1767958.43</v>
      </c>
      <c r="K916" s="249"/>
      <c r="L916" s="249"/>
      <c r="M916" s="249"/>
      <c r="N916" s="256">
        <v>0</v>
      </c>
    </row>
    <row r="917" spans="2:14" ht="15" x14ac:dyDescent="0.4">
      <c r="B917" s="249">
        <f>VLOOKUP(C917,Companies[],3,FALSE)</f>
        <v>36282935</v>
      </c>
      <c r="C917" s="249" t="s">
        <v>456</v>
      </c>
      <c r="D917" s="249" t="s">
        <v>415</v>
      </c>
      <c r="E917" s="249" t="s">
        <v>983</v>
      </c>
      <c r="F917" s="249" t="s">
        <v>95</v>
      </c>
      <c r="G917" s="249" t="s">
        <v>95</v>
      </c>
      <c r="H917" s="249"/>
      <c r="I917" s="249" t="s">
        <v>100</v>
      </c>
      <c r="J917" s="256">
        <v>44302.28</v>
      </c>
      <c r="K917" s="249"/>
      <c r="L917" s="249"/>
      <c r="M917" s="249"/>
      <c r="N917" s="256">
        <v>0</v>
      </c>
    </row>
    <row r="918" spans="2:14" ht="15" x14ac:dyDescent="0.4">
      <c r="B918" s="249">
        <f>VLOOKUP(C918,Companies[],3,FALSE)</f>
        <v>36282935</v>
      </c>
      <c r="C918" s="249" t="s">
        <v>456</v>
      </c>
      <c r="D918" s="249" t="s">
        <v>412</v>
      </c>
      <c r="E918" s="249" t="s">
        <v>981</v>
      </c>
      <c r="F918" s="249" t="s">
        <v>95</v>
      </c>
      <c r="G918" s="249" t="s">
        <v>95</v>
      </c>
      <c r="H918" s="249"/>
      <c r="I918" s="249" t="s">
        <v>100</v>
      </c>
      <c r="J918" s="256">
        <v>63305309</v>
      </c>
      <c r="K918" s="249"/>
      <c r="L918" s="249"/>
      <c r="M918" s="249"/>
      <c r="N918" s="256">
        <v>0</v>
      </c>
    </row>
    <row r="919" spans="2:14" ht="15.5" thickBot="1" x14ac:dyDescent="0.45">
      <c r="B919" s="249"/>
      <c r="C919" s="249"/>
      <c r="D919" s="249"/>
      <c r="E919" s="249"/>
      <c r="F919" s="249"/>
      <c r="G919" s="222"/>
      <c r="H919" s="249"/>
      <c r="I919" s="249"/>
      <c r="J919" s="249"/>
      <c r="K919" s="249"/>
      <c r="L919" s="249"/>
      <c r="M919" s="249"/>
      <c r="N919" s="249"/>
    </row>
    <row r="920" spans="2:14" ht="15.5" thickBot="1" x14ac:dyDescent="0.45">
      <c r="B920" s="249"/>
      <c r="C920" s="249"/>
      <c r="D920" s="249"/>
      <c r="E920" s="249"/>
      <c r="F920" s="249"/>
      <c r="G920" s="222"/>
      <c r="H920" s="146" t="s">
        <v>1001</v>
      </c>
      <c r="I920" s="147"/>
      <c r="J920" s="148">
        <f>SUMIF(Table10[Reporting currency],"USD",Table10[Revenue value])+(IFERROR(SUMIF(Table10[Reporting currency],"&lt;&gt;USD",Table10[Revenue value])/'Part 1 - About'!$E$45,0))</f>
        <v>6387722274.0173597</v>
      </c>
      <c r="K920" s="249"/>
      <c r="L920" s="249"/>
      <c r="M920" s="249"/>
      <c r="N920" s="249"/>
    </row>
    <row r="921" spans="2:14" ht="15.5" thickBot="1" x14ac:dyDescent="0.45">
      <c r="B921" s="249"/>
      <c r="C921" s="249"/>
      <c r="D921" s="249"/>
      <c r="E921" s="249"/>
      <c r="F921" s="249"/>
      <c r="G921" s="222"/>
      <c r="H921" s="188"/>
      <c r="I921" s="188"/>
      <c r="J921" s="189"/>
      <c r="K921" s="249"/>
      <c r="L921" s="249"/>
      <c r="M921" s="249"/>
      <c r="N921" s="249"/>
    </row>
    <row r="922" spans="2:14" ht="16.5" thickBot="1" x14ac:dyDescent="0.45">
      <c r="B922" s="249"/>
      <c r="C922" s="249"/>
      <c r="D922" s="249"/>
      <c r="E922" s="249"/>
      <c r="F922" s="249"/>
      <c r="G922" s="222"/>
      <c r="H922" s="187" t="str">
        <f>"Total in "&amp;'Part 1 - About'!$E$44</f>
        <v>Total in UAH</v>
      </c>
      <c r="I922" s="147"/>
      <c r="J922" s="148">
        <f>IF('Part 1 - About'!$E$44="USD",0,SUMIF(Table10[Reporting currency],'Part 1 - About'!$E$44,Table10[Revenue value]))+(IFERROR(SUMIF(Table10[Reporting currency],"USD",Table10[Revenue value])*'Part 1 - About'!$E$45,0))</f>
        <v>173749191012.81</v>
      </c>
      <c r="K922" s="249"/>
      <c r="L922" s="222"/>
      <c r="M922" s="249"/>
      <c r="N922" s="249"/>
    </row>
    <row r="923" spans="2:14" ht="15" x14ac:dyDescent="0.4">
      <c r="B923" s="249"/>
      <c r="C923" s="249"/>
      <c r="D923" s="249"/>
      <c r="E923" s="249"/>
      <c r="F923" s="249"/>
      <c r="G923" s="249"/>
      <c r="H923" s="249"/>
      <c r="I923" s="249"/>
      <c r="J923" s="249"/>
      <c r="K923" s="249"/>
      <c r="L923" s="249"/>
      <c r="M923" s="249"/>
      <c r="N923" s="249"/>
    </row>
    <row r="924" spans="2:14" ht="20" x14ac:dyDescent="0.35">
      <c r="C924" s="318" t="s">
        <v>1002</v>
      </c>
      <c r="D924" s="318"/>
      <c r="E924" s="318"/>
      <c r="F924" s="318"/>
      <c r="G924" s="318"/>
      <c r="H924" s="318"/>
      <c r="I924" s="318"/>
      <c r="J924" s="318"/>
      <c r="K924" s="318"/>
      <c r="L924" s="318"/>
      <c r="M924" s="318"/>
      <c r="N924" s="318"/>
    </row>
    <row r="925" spans="2:14" ht="15" x14ac:dyDescent="0.4">
      <c r="B925" s="249"/>
      <c r="C925" s="316" t="s">
        <v>1003</v>
      </c>
      <c r="D925" s="316"/>
      <c r="E925" s="316"/>
      <c r="F925" s="316"/>
      <c r="G925" s="316"/>
      <c r="H925" s="316"/>
      <c r="I925" s="316"/>
      <c r="J925" s="316"/>
      <c r="K925" s="316"/>
      <c r="L925" s="316"/>
      <c r="M925" s="316"/>
      <c r="N925" s="316"/>
    </row>
    <row r="926" spans="2:14" ht="15" x14ac:dyDescent="0.4">
      <c r="B926" s="249"/>
      <c r="C926" s="316"/>
      <c r="D926" s="316"/>
      <c r="E926" s="316"/>
      <c r="F926" s="316"/>
      <c r="G926" s="316"/>
      <c r="H926" s="316"/>
      <c r="I926" s="316"/>
      <c r="J926" s="316"/>
      <c r="K926" s="316"/>
      <c r="L926" s="316"/>
      <c r="M926" s="316"/>
      <c r="N926" s="316"/>
    </row>
    <row r="927" spans="2:14" ht="15" x14ac:dyDescent="0.4">
      <c r="B927" s="249"/>
      <c r="C927" s="316" t="s">
        <v>1040</v>
      </c>
      <c r="D927" s="316"/>
      <c r="E927" s="316"/>
      <c r="F927" s="316"/>
      <c r="G927" s="316"/>
      <c r="H927" s="316"/>
      <c r="I927" s="316"/>
      <c r="J927" s="316"/>
      <c r="K927" s="316"/>
      <c r="L927" s="316"/>
      <c r="M927" s="316"/>
      <c r="N927" s="316"/>
    </row>
    <row r="928" spans="2:14" ht="15" x14ac:dyDescent="0.4">
      <c r="B928" s="249"/>
      <c r="C928" s="316" t="s">
        <v>1041</v>
      </c>
      <c r="D928" s="316"/>
      <c r="E928" s="316"/>
      <c r="F928" s="316"/>
      <c r="G928" s="316"/>
      <c r="H928" s="316"/>
      <c r="I928" s="316"/>
      <c r="J928" s="316"/>
      <c r="K928" s="316"/>
      <c r="L928" s="316"/>
      <c r="M928" s="316"/>
      <c r="N928" s="316"/>
    </row>
    <row r="929" spans="2:14" ht="15" x14ac:dyDescent="0.4">
      <c r="B929" s="249"/>
      <c r="C929" s="316" t="s">
        <v>1042</v>
      </c>
      <c r="D929" s="316"/>
      <c r="E929" s="316"/>
      <c r="F929" s="316"/>
      <c r="G929" s="316"/>
      <c r="H929" s="316"/>
      <c r="I929" s="316"/>
      <c r="J929" s="316"/>
      <c r="K929" s="316"/>
      <c r="L929" s="316"/>
      <c r="M929" s="316"/>
      <c r="N929" s="316"/>
    </row>
    <row r="930" spans="2:14" ht="15" x14ac:dyDescent="0.4">
      <c r="B930" s="249"/>
      <c r="C930" s="316"/>
      <c r="D930" s="316"/>
      <c r="E930" s="316"/>
      <c r="F930" s="316"/>
      <c r="G930" s="316"/>
      <c r="H930" s="316"/>
      <c r="I930" s="316"/>
      <c r="J930" s="316"/>
      <c r="K930" s="316"/>
      <c r="L930" s="316"/>
      <c r="M930" s="316"/>
      <c r="N930" s="316"/>
    </row>
    <row r="931" spans="2:14" ht="15" x14ac:dyDescent="0.4">
      <c r="B931" s="249"/>
      <c r="C931" s="316"/>
      <c r="D931" s="316"/>
      <c r="E931" s="316"/>
      <c r="F931" s="316"/>
      <c r="G931" s="316"/>
      <c r="H931" s="316"/>
      <c r="I931" s="316"/>
      <c r="J931" s="316"/>
      <c r="K931" s="316"/>
      <c r="L931" s="316"/>
      <c r="M931" s="316"/>
      <c r="N931" s="316"/>
    </row>
    <row r="932" spans="2:14" ht="15" x14ac:dyDescent="0.4">
      <c r="B932" s="249"/>
      <c r="C932" s="316"/>
      <c r="D932" s="316"/>
      <c r="E932" s="316"/>
      <c r="F932" s="316"/>
      <c r="G932" s="316"/>
      <c r="H932" s="316"/>
      <c r="I932" s="316"/>
      <c r="J932" s="316"/>
      <c r="K932" s="316"/>
      <c r="L932" s="316"/>
      <c r="M932" s="316"/>
      <c r="N932" s="316"/>
    </row>
    <row r="933" spans="2:14" ht="15.5" thickBot="1" x14ac:dyDescent="0.45">
      <c r="B933" s="249"/>
      <c r="C933" s="313"/>
      <c r="D933" s="313"/>
      <c r="E933" s="313"/>
      <c r="F933" s="313"/>
      <c r="G933" s="313"/>
      <c r="H933" s="313"/>
      <c r="I933" s="313"/>
      <c r="J933" s="313"/>
      <c r="K933" s="313"/>
      <c r="L933" s="313"/>
      <c r="M933" s="313"/>
      <c r="N933" s="313"/>
    </row>
    <row r="934" spans="2:14" ht="15" x14ac:dyDescent="0.4">
      <c r="B934" s="249"/>
      <c r="C934" s="311"/>
      <c r="D934" s="311"/>
      <c r="E934" s="311"/>
      <c r="F934" s="311"/>
      <c r="G934" s="311"/>
      <c r="H934" s="311"/>
      <c r="I934" s="311"/>
      <c r="J934" s="311"/>
      <c r="K934" s="311"/>
      <c r="L934" s="311"/>
      <c r="M934" s="311"/>
      <c r="N934" s="311"/>
    </row>
    <row r="935" spans="2:14" ht="15.5" thickBot="1" x14ac:dyDescent="0.45">
      <c r="B935" s="249"/>
      <c r="C935" s="287" t="s">
        <v>125</v>
      </c>
      <c r="D935" s="288"/>
      <c r="E935" s="288"/>
      <c r="F935" s="288"/>
      <c r="G935" s="288"/>
      <c r="H935" s="288"/>
      <c r="I935" s="288"/>
      <c r="J935" s="288"/>
      <c r="K935" s="288"/>
      <c r="L935" s="288"/>
      <c r="M935" s="288"/>
      <c r="N935" s="288"/>
    </row>
    <row r="936" spans="2:14" ht="15" x14ac:dyDescent="0.4">
      <c r="B936" s="249"/>
      <c r="C936" s="289" t="s">
        <v>47</v>
      </c>
      <c r="D936" s="290"/>
      <c r="E936" s="290"/>
      <c r="F936" s="290"/>
      <c r="G936" s="290"/>
      <c r="H936" s="290"/>
      <c r="I936" s="290"/>
      <c r="J936" s="290"/>
      <c r="K936" s="290"/>
      <c r="L936" s="290"/>
      <c r="M936" s="290"/>
      <c r="N936" s="290"/>
    </row>
    <row r="937" spans="2:14" ht="15.5" thickBot="1" x14ac:dyDescent="0.45">
      <c r="B937" s="249"/>
      <c r="C937" s="312"/>
      <c r="D937" s="312"/>
      <c r="E937" s="312"/>
      <c r="F937" s="312"/>
      <c r="G937" s="312"/>
      <c r="H937" s="312"/>
      <c r="I937" s="312"/>
      <c r="J937" s="312"/>
      <c r="K937" s="312"/>
      <c r="L937" s="312"/>
      <c r="M937" s="312"/>
      <c r="N937" s="312"/>
    </row>
    <row r="938" spans="2:14" ht="15" x14ac:dyDescent="0.4">
      <c r="B938" s="249"/>
      <c r="C938" s="277" t="s">
        <v>48</v>
      </c>
      <c r="D938" s="277"/>
      <c r="E938" s="277"/>
      <c r="F938" s="277"/>
      <c r="G938" s="277"/>
      <c r="H938" s="277"/>
      <c r="I938" s="277"/>
      <c r="J938" s="277"/>
      <c r="K938" s="277"/>
      <c r="L938" s="277"/>
      <c r="M938" s="277"/>
      <c r="N938" s="277"/>
    </row>
    <row r="939" spans="2:14" ht="15" x14ac:dyDescent="0.4">
      <c r="B939" s="249"/>
      <c r="C939" s="266" t="s">
        <v>126</v>
      </c>
      <c r="D939" s="266"/>
      <c r="E939" s="266"/>
      <c r="F939" s="266"/>
      <c r="G939" s="266"/>
      <c r="H939" s="266"/>
      <c r="I939" s="266"/>
      <c r="J939" s="266"/>
      <c r="K939" s="266"/>
      <c r="L939" s="266"/>
      <c r="M939" s="266"/>
      <c r="N939" s="266"/>
    </row>
    <row r="940" spans="2:14" ht="15" x14ac:dyDescent="0.4">
      <c r="B940" s="249"/>
      <c r="C940" s="277" t="s">
        <v>51</v>
      </c>
      <c r="D940" s="277"/>
      <c r="E940" s="277"/>
      <c r="F940" s="277"/>
      <c r="G940" s="277"/>
      <c r="H940" s="277"/>
      <c r="I940" s="277"/>
      <c r="J940" s="277"/>
      <c r="K940" s="277"/>
      <c r="L940" s="277"/>
      <c r="M940" s="277"/>
      <c r="N940" s="277"/>
    </row>
  </sheetData>
  <protectedRanges>
    <protectedRange algorithmName="SHA-512" hashValue="19r0bVvPR7yZA0UiYij7Tv1CBk3noIABvFePbLhCJ4nk3L6A+Fy+RdPPS3STf+a52x4pG2PQK4FAkXK9epnlIA==" saltValue="gQC4yrLvnbJqxYZ0KSEoZA==" spinCount="100000" sqref="I920:I922" name="Government revenues_2"/>
    <protectedRange algorithmName="SHA-512" hashValue="19r0bVvPR7yZA0UiYij7Tv1CBk3noIABvFePbLhCJ4nk3L6A+Fy+RdPPS3STf+a52x4pG2PQK4FAkXK9epnlIA==" saltValue="gQC4yrLvnbJqxYZ0KSEoZA==" spinCount="100000" sqref="I15:I918" name="Government revenues_2_1"/>
    <protectedRange algorithmName="SHA-512" hashValue="19r0bVvPR7yZA0UiYij7Tv1CBk3noIABvFePbLhCJ4nk3L6A+Fy+RdPPS3STf+a52x4pG2PQK4FAkXK9epnlIA==" saltValue="gQC4yrLvnbJqxYZ0KSEoZA==" spinCount="100000" sqref="C193 C236:C239" name="Government revenues_1_3"/>
  </protectedRanges>
  <mergeCells count="28">
    <mergeCell ref="C7:N7"/>
    <mergeCell ref="C8:N8"/>
    <mergeCell ref="C9:N9"/>
    <mergeCell ref="C931:N931"/>
    <mergeCell ref="C932:N932"/>
    <mergeCell ref="C10:N10"/>
    <mergeCell ref="C11:N11"/>
    <mergeCell ref="C924:N924"/>
    <mergeCell ref="C925:N925"/>
    <mergeCell ref="C926:N926"/>
    <mergeCell ref="C927:N927"/>
    <mergeCell ref="C928:N928"/>
    <mergeCell ref="C929:N929"/>
    <mergeCell ref="C930:N930"/>
    <mergeCell ref="C2:N2"/>
    <mergeCell ref="C3:N3"/>
    <mergeCell ref="C4:N4"/>
    <mergeCell ref="C5:N5"/>
    <mergeCell ref="C6:N6"/>
    <mergeCell ref="C940:N940"/>
    <mergeCell ref="B13:N13"/>
    <mergeCell ref="C934:N934"/>
    <mergeCell ref="C935:N935"/>
    <mergeCell ref="C936:N936"/>
    <mergeCell ref="C937:N937"/>
    <mergeCell ref="C938:N938"/>
    <mergeCell ref="C939:N939"/>
    <mergeCell ref="C933:N933"/>
  </mergeCells>
  <dataValidations xWindow="585" yWindow="349" count="13">
    <dataValidation type="textLength" allowBlank="1" showInputMessage="1" showErrorMessage="1" errorTitle="Please do not edit these cells" error="Please do not edit these cells" sqref="C924:N925" xr:uid="{5BD11D2E-7C8F-496F-A0AD-C865F4EBDE8D}">
      <formula1>10000</formula1>
      <formula2>50000</formula2>
    </dataValidation>
    <dataValidation type="textLength" allowBlank="1" showInputMessage="1" showErrorMessage="1" sqref="A1:A55 B933:N940 B919:G923 J919:J921 H919:I919 H921:I921 H923:J923 K919:N923 B1:N14" xr:uid="{FA9D5B36-9236-43A9-B346-F91F9A7BA7B2}">
      <formula1>9999999</formula1>
      <formula2>99999999</formula2>
    </dataValidation>
    <dataValidation type="whole" allowBlank="1" showInputMessage="1" showErrorMessage="1" sqref="H920:I920 H922:I922" xr:uid="{5B7817A7-11FB-42D9-9460-F44DC212A83E}">
      <formula1>1</formula1>
      <formula2>2</formula2>
    </dataValidation>
    <dataValidation type="list" allowBlank="1" showInputMessage="1" showErrorMessage="1" sqref="I15:I918" xr:uid="{D122FD09-F6C9-4F3D-A48A-BB98A1F564D3}">
      <formula1>Currency_code_list</formula1>
    </dataValidation>
    <dataValidation type="list" allowBlank="1" showInputMessage="1" showErrorMessage="1" sqref="D15:D918" xr:uid="{3D63B995-AC0B-4208-BD62-9C408DE48CDF}">
      <formula1>Government_entities_list</formula1>
    </dataValidation>
    <dataValidation type="list" allowBlank="1" showInputMessage="1" showErrorMessage="1" sqref="B15:B918" xr:uid="{2BF32111-BE6B-4DF0-BCF7-817B9CC3189C}">
      <formula1>Sector_list</formula1>
    </dataValidation>
    <dataValidation type="list" allowBlank="1" showInputMessage="1" showErrorMessage="1" sqref="K15:K918 F15:G918" xr:uid="{6330F492-8F41-4B18-8338-9C60C4BF1F85}">
      <formula1>Simple_options_list</formula1>
    </dataValidation>
    <dataValidation type="list" showInputMessage="1" showErrorMessage="1" sqref="H15:H918" xr:uid="{A6114BF9-8164-40A8-BE5B-291A21E8C59E}">
      <formula1>Projectname</formula1>
    </dataValidation>
    <dataValidation type="list" showInputMessage="1" showErrorMessage="1" sqref="C15:C918"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918"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918"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918"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918"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936:G936" r:id="rId3" display="Give us your feedback or report a conflict in the data! Write to us at  data@eiti.org" xr:uid="{72442048-902D-4FAE-8A16-3DE60997178A}"/>
    <hyperlink ref="C935:G935"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O60" sqref="O60"/>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1043</v>
      </c>
      <c r="I1" s="1" t="s">
        <v>1044</v>
      </c>
      <c r="K1" s="1" t="s">
        <v>1045</v>
      </c>
      <c r="N1" s="1" t="s">
        <v>1046</v>
      </c>
      <c r="S1" s="1" t="s">
        <v>1047</v>
      </c>
      <c r="AA1" s="1" t="s">
        <v>1048</v>
      </c>
      <c r="AC1" s="1" t="s">
        <v>1049</v>
      </c>
      <c r="AE1" s="1" t="s">
        <v>1050</v>
      </c>
    </row>
    <row r="2" spans="1:31" ht="14.5" x14ac:dyDescent="0.35">
      <c r="A2" s="1" t="s">
        <v>1051</v>
      </c>
      <c r="B2" s="1" t="s">
        <v>1052</v>
      </c>
      <c r="C2" s="1" t="s">
        <v>1053</v>
      </c>
      <c r="D2" s="1" t="s">
        <v>1054</v>
      </c>
      <c r="E2" s="1" t="s">
        <v>1055</v>
      </c>
      <c r="F2" s="1" t="s">
        <v>1056</v>
      </c>
      <c r="G2" s="1" t="s">
        <v>506</v>
      </c>
      <c r="I2" t="s">
        <v>1057</v>
      </c>
      <c r="K2" t="s">
        <v>1057</v>
      </c>
      <c r="N2" s="4" t="s">
        <v>1058</v>
      </c>
      <c r="O2" s="4" t="s">
        <v>1059</v>
      </c>
      <c r="P2" s="4" t="s">
        <v>1060</v>
      </c>
      <c r="S2" s="1" t="s">
        <v>1061</v>
      </c>
      <c r="T2" s="1" t="s">
        <v>1062</v>
      </c>
      <c r="U2" s="1" t="s">
        <v>1063</v>
      </c>
      <c r="V2" s="1" t="s">
        <v>968</v>
      </c>
      <c r="W2" s="1" t="s">
        <v>969</v>
      </c>
      <c r="X2" s="1" t="s">
        <v>970</v>
      </c>
      <c r="Y2" s="1" t="s">
        <v>971</v>
      </c>
      <c r="AA2" s="1" t="s">
        <v>1064</v>
      </c>
      <c r="AC2" t="s">
        <v>1065</v>
      </c>
      <c r="AE2" t="s">
        <v>1066</v>
      </c>
    </row>
    <row r="3" spans="1:31" x14ac:dyDescent="0.35">
      <c r="A3" t="s">
        <v>1067</v>
      </c>
      <c r="B3" t="s">
        <v>1068</v>
      </c>
      <c r="C3" t="s">
        <v>1069</v>
      </c>
      <c r="D3" t="s">
        <v>1070</v>
      </c>
      <c r="E3" t="s">
        <v>276</v>
      </c>
      <c r="F3">
        <v>840</v>
      </c>
      <c r="G3" t="s">
        <v>1071</v>
      </c>
      <c r="I3" t="s">
        <v>1072</v>
      </c>
      <c r="K3" s="6" t="s">
        <v>1073</v>
      </c>
      <c r="N3" s="5" t="s">
        <v>1074</v>
      </c>
      <c r="O3" s="5" t="s">
        <v>1075</v>
      </c>
      <c r="P3" t="s">
        <v>1076</v>
      </c>
      <c r="S3" t="s">
        <v>977</v>
      </c>
      <c r="T3" t="s">
        <v>1077</v>
      </c>
      <c r="U3" t="s">
        <v>1078</v>
      </c>
      <c r="V3" t="s">
        <v>1079</v>
      </c>
      <c r="W3" t="s">
        <v>1080</v>
      </c>
      <c r="X3" t="s">
        <v>977</v>
      </c>
      <c r="Y3" t="s">
        <v>977</v>
      </c>
      <c r="AA3" t="s">
        <v>1081</v>
      </c>
      <c r="AC3" t="s">
        <v>1082</v>
      </c>
      <c r="AE3" t="s">
        <v>1083</v>
      </c>
    </row>
    <row r="4" spans="1:31" x14ac:dyDescent="0.35">
      <c r="A4" t="s">
        <v>1084</v>
      </c>
      <c r="B4" t="s">
        <v>1085</v>
      </c>
      <c r="C4" t="s">
        <v>1086</v>
      </c>
      <c r="D4" t="s">
        <v>1087</v>
      </c>
      <c r="E4" t="s">
        <v>1088</v>
      </c>
      <c r="F4">
        <v>971</v>
      </c>
      <c r="G4" t="s">
        <v>1089</v>
      </c>
      <c r="I4" t="s">
        <v>73</v>
      </c>
      <c r="K4" t="s">
        <v>143</v>
      </c>
      <c r="N4" s="5" t="s">
        <v>1090</v>
      </c>
      <c r="O4" s="5" t="s">
        <v>1091</v>
      </c>
      <c r="P4" t="s">
        <v>1092</v>
      </c>
      <c r="S4" t="s">
        <v>1093</v>
      </c>
      <c r="T4" t="s">
        <v>1094</v>
      </c>
      <c r="U4" t="s">
        <v>1095</v>
      </c>
      <c r="V4" t="s">
        <v>1079</v>
      </c>
      <c r="W4" t="s">
        <v>1080</v>
      </c>
      <c r="X4" t="s">
        <v>1093</v>
      </c>
      <c r="Y4" t="s">
        <v>1093</v>
      </c>
      <c r="AA4" t="s">
        <v>92</v>
      </c>
      <c r="AC4" t="s">
        <v>509</v>
      </c>
      <c r="AE4" t="s">
        <v>413</v>
      </c>
    </row>
    <row r="5" spans="1:31" x14ac:dyDescent="0.35">
      <c r="A5" t="s">
        <v>1096</v>
      </c>
      <c r="B5" t="s">
        <v>1097</v>
      </c>
      <c r="C5" t="s">
        <v>1098</v>
      </c>
      <c r="D5" t="s">
        <v>1099</v>
      </c>
      <c r="E5" t="s">
        <v>1100</v>
      </c>
      <c r="F5">
        <v>978</v>
      </c>
      <c r="G5" t="s">
        <v>1101</v>
      </c>
      <c r="I5" t="s">
        <v>110</v>
      </c>
      <c r="K5" t="s">
        <v>86</v>
      </c>
      <c r="N5" s="5" t="s">
        <v>1102</v>
      </c>
      <c r="O5" s="5" t="s">
        <v>1103</v>
      </c>
      <c r="P5" t="s">
        <v>1104</v>
      </c>
      <c r="S5" t="s">
        <v>1105</v>
      </c>
      <c r="T5" t="s">
        <v>1106</v>
      </c>
      <c r="U5" t="s">
        <v>1107</v>
      </c>
      <c r="V5" t="s">
        <v>1079</v>
      </c>
      <c r="W5" t="s">
        <v>1105</v>
      </c>
      <c r="X5" t="s">
        <v>1105</v>
      </c>
      <c r="Y5" t="s">
        <v>1105</v>
      </c>
      <c r="AA5" t="s">
        <v>93</v>
      </c>
      <c r="AC5" t="s">
        <v>511</v>
      </c>
      <c r="AE5" t="s">
        <v>1108</v>
      </c>
    </row>
    <row r="6" spans="1:31" x14ac:dyDescent="0.35">
      <c r="A6" t="s">
        <v>1109</v>
      </c>
      <c r="B6" t="s">
        <v>1110</v>
      </c>
      <c r="C6" t="s">
        <v>1111</v>
      </c>
      <c r="D6" t="s">
        <v>1112</v>
      </c>
      <c r="E6" t="s">
        <v>1113</v>
      </c>
      <c r="F6">
        <v>8</v>
      </c>
      <c r="G6" t="s">
        <v>1114</v>
      </c>
      <c r="I6" t="s">
        <v>95</v>
      </c>
      <c r="K6" t="s">
        <v>116</v>
      </c>
      <c r="N6" s="5" t="s">
        <v>1115</v>
      </c>
      <c r="O6" s="5" t="s">
        <v>1116</v>
      </c>
      <c r="P6" t="s">
        <v>1117</v>
      </c>
      <c r="S6" t="s">
        <v>996</v>
      </c>
      <c r="T6" t="s">
        <v>1118</v>
      </c>
      <c r="U6" t="s">
        <v>1119</v>
      </c>
      <c r="V6" t="s">
        <v>1079</v>
      </c>
      <c r="W6" t="s">
        <v>996</v>
      </c>
      <c r="X6" t="s">
        <v>996</v>
      </c>
      <c r="Y6" t="s">
        <v>996</v>
      </c>
      <c r="AA6" t="s">
        <v>461</v>
      </c>
      <c r="AC6" t="s">
        <v>1120</v>
      </c>
      <c r="AE6" t="s">
        <v>1121</v>
      </c>
    </row>
    <row r="7" spans="1:31" x14ac:dyDescent="0.35">
      <c r="A7" t="s">
        <v>1122</v>
      </c>
      <c r="B7" t="s">
        <v>1123</v>
      </c>
      <c r="C7" t="s">
        <v>1124</v>
      </c>
      <c r="D7" t="s">
        <v>1125</v>
      </c>
      <c r="E7" t="s">
        <v>1126</v>
      </c>
      <c r="F7">
        <v>12</v>
      </c>
      <c r="G7" t="s">
        <v>1127</v>
      </c>
      <c r="I7" t="s">
        <v>116</v>
      </c>
      <c r="K7" t="s">
        <v>117</v>
      </c>
      <c r="N7" s="5" t="s">
        <v>1128</v>
      </c>
      <c r="O7" s="5" t="s">
        <v>908</v>
      </c>
      <c r="P7" t="s">
        <v>1129</v>
      </c>
      <c r="S7" t="s">
        <v>980</v>
      </c>
      <c r="T7" t="s">
        <v>1130</v>
      </c>
      <c r="U7" t="s">
        <v>1131</v>
      </c>
      <c r="V7" t="s">
        <v>1079</v>
      </c>
      <c r="W7" t="s">
        <v>1132</v>
      </c>
      <c r="X7" t="s">
        <v>980</v>
      </c>
      <c r="Y7" t="s">
        <v>980</v>
      </c>
      <c r="AA7" t="s">
        <v>116</v>
      </c>
      <c r="AC7" t="s">
        <v>1133</v>
      </c>
      <c r="AE7" t="s">
        <v>1133</v>
      </c>
    </row>
    <row r="8" spans="1:31" x14ac:dyDescent="0.35">
      <c r="A8" t="s">
        <v>1134</v>
      </c>
      <c r="B8" t="s">
        <v>1135</v>
      </c>
      <c r="C8" t="s">
        <v>1136</v>
      </c>
      <c r="D8" t="s">
        <v>1137</v>
      </c>
      <c r="E8" t="s">
        <v>276</v>
      </c>
      <c r="F8">
        <v>840</v>
      </c>
      <c r="G8" t="s">
        <v>1071</v>
      </c>
      <c r="N8" s="5" t="s">
        <v>1138</v>
      </c>
      <c r="O8" s="5" t="s">
        <v>1139</v>
      </c>
      <c r="P8" t="s">
        <v>5</v>
      </c>
      <c r="S8" t="s">
        <v>1140</v>
      </c>
      <c r="T8" t="s">
        <v>1141</v>
      </c>
      <c r="U8" t="s">
        <v>1142</v>
      </c>
      <c r="V8" t="s">
        <v>1079</v>
      </c>
      <c r="W8" t="s">
        <v>1132</v>
      </c>
      <c r="X8" t="s">
        <v>1140</v>
      </c>
      <c r="Y8" t="s">
        <v>1140</v>
      </c>
      <c r="AA8" t="s">
        <v>430</v>
      </c>
      <c r="AC8" t="s">
        <v>116</v>
      </c>
    </row>
    <row r="9" spans="1:31" x14ac:dyDescent="0.35">
      <c r="A9" t="s">
        <v>1143</v>
      </c>
      <c r="B9" t="s">
        <v>1144</v>
      </c>
      <c r="C9" t="s">
        <v>1145</v>
      </c>
      <c r="D9" t="s">
        <v>1146</v>
      </c>
      <c r="E9" t="s">
        <v>1100</v>
      </c>
      <c r="F9">
        <v>978</v>
      </c>
      <c r="G9" t="s">
        <v>1101</v>
      </c>
      <c r="I9" s="1" t="s">
        <v>1147</v>
      </c>
      <c r="N9" s="5" t="s">
        <v>1148</v>
      </c>
      <c r="O9" s="5" t="s">
        <v>1149</v>
      </c>
      <c r="P9" t="s">
        <v>1150</v>
      </c>
      <c r="S9" t="s">
        <v>992</v>
      </c>
      <c r="T9" t="s">
        <v>1151</v>
      </c>
      <c r="U9" t="s">
        <v>1152</v>
      </c>
      <c r="V9" t="s">
        <v>1079</v>
      </c>
      <c r="W9" t="s">
        <v>1132</v>
      </c>
      <c r="X9" t="s">
        <v>1153</v>
      </c>
      <c r="Y9" t="s">
        <v>992</v>
      </c>
      <c r="AA9" t="s">
        <v>1133</v>
      </c>
    </row>
    <row r="10" spans="1:31" x14ac:dyDescent="0.35">
      <c r="A10" t="s">
        <v>1154</v>
      </c>
      <c r="B10" t="s">
        <v>1155</v>
      </c>
      <c r="C10" t="s">
        <v>1156</v>
      </c>
      <c r="D10" t="s">
        <v>1157</v>
      </c>
      <c r="E10" t="s">
        <v>1158</v>
      </c>
      <c r="F10">
        <v>973</v>
      </c>
      <c r="G10" t="s">
        <v>1159</v>
      </c>
      <c r="I10" s="166" t="s">
        <v>1055</v>
      </c>
      <c r="J10" s="166" t="s">
        <v>1056</v>
      </c>
      <c r="K10" s="167" t="s">
        <v>506</v>
      </c>
      <c r="N10" s="5" t="s">
        <v>1160</v>
      </c>
      <c r="O10" s="5" t="s">
        <v>1161</v>
      </c>
      <c r="P10" t="s">
        <v>4</v>
      </c>
      <c r="S10" t="s">
        <v>988</v>
      </c>
      <c r="T10" t="s">
        <v>1162</v>
      </c>
      <c r="U10" t="s">
        <v>1163</v>
      </c>
      <c r="V10" t="s">
        <v>1079</v>
      </c>
      <c r="W10" t="s">
        <v>1132</v>
      </c>
      <c r="X10" t="s">
        <v>1153</v>
      </c>
      <c r="Y10" t="s">
        <v>988</v>
      </c>
    </row>
    <row r="11" spans="1:31" x14ac:dyDescent="0.35">
      <c r="A11" t="s">
        <v>1164</v>
      </c>
      <c r="B11" t="s">
        <v>1165</v>
      </c>
      <c r="C11" t="s">
        <v>1166</v>
      </c>
      <c r="D11" t="s">
        <v>1167</v>
      </c>
      <c r="E11" t="s">
        <v>1168</v>
      </c>
      <c r="F11">
        <v>951</v>
      </c>
      <c r="G11" t="s">
        <v>1169</v>
      </c>
      <c r="I11" s="2" t="s">
        <v>1170</v>
      </c>
      <c r="J11" s="2">
        <v>784</v>
      </c>
      <c r="K11" s="3" t="s">
        <v>1171</v>
      </c>
      <c r="N11" s="5" t="s">
        <v>1172</v>
      </c>
      <c r="O11" s="5" t="s">
        <v>1173</v>
      </c>
      <c r="P11" t="s">
        <v>1174</v>
      </c>
      <c r="S11" t="s">
        <v>1175</v>
      </c>
      <c r="T11" t="s">
        <v>1176</v>
      </c>
      <c r="U11" t="s">
        <v>1177</v>
      </c>
      <c r="V11" t="s">
        <v>1079</v>
      </c>
      <c r="W11" t="s">
        <v>1132</v>
      </c>
      <c r="X11" t="s">
        <v>1153</v>
      </c>
      <c r="Y11" t="s">
        <v>1175</v>
      </c>
    </row>
    <row r="12" spans="1:31" x14ac:dyDescent="0.35">
      <c r="A12" t="s">
        <v>1178</v>
      </c>
      <c r="B12" t="s">
        <v>1179</v>
      </c>
      <c r="C12" t="s">
        <v>1180</v>
      </c>
      <c r="D12" t="s">
        <v>1181</v>
      </c>
      <c r="E12" t="s">
        <v>1168</v>
      </c>
      <c r="F12">
        <v>951</v>
      </c>
      <c r="G12" t="s">
        <v>1169</v>
      </c>
      <c r="I12" s="2" t="s">
        <v>1088</v>
      </c>
      <c r="J12" s="2">
        <v>971</v>
      </c>
      <c r="K12" s="3" t="s">
        <v>1089</v>
      </c>
      <c r="N12" s="5" t="s">
        <v>1182</v>
      </c>
      <c r="O12" s="5" t="s">
        <v>1183</v>
      </c>
      <c r="P12" t="s">
        <v>1184</v>
      </c>
      <c r="S12" t="s">
        <v>982</v>
      </c>
      <c r="T12" t="s">
        <v>1185</v>
      </c>
      <c r="U12" t="s">
        <v>1186</v>
      </c>
      <c r="V12" t="s">
        <v>1079</v>
      </c>
      <c r="W12" t="s">
        <v>1187</v>
      </c>
      <c r="X12" t="s">
        <v>982</v>
      </c>
      <c r="Y12" t="s">
        <v>982</v>
      </c>
    </row>
    <row r="13" spans="1:31" x14ac:dyDescent="0.35">
      <c r="A13" t="s">
        <v>1188</v>
      </c>
      <c r="B13" t="s">
        <v>1189</v>
      </c>
      <c r="C13" t="s">
        <v>1190</v>
      </c>
      <c r="D13" t="s">
        <v>1191</v>
      </c>
      <c r="E13" t="s">
        <v>1192</v>
      </c>
      <c r="F13">
        <v>32</v>
      </c>
      <c r="G13" t="s">
        <v>1193</v>
      </c>
      <c r="I13" s="2" t="s">
        <v>1113</v>
      </c>
      <c r="J13" s="2">
        <v>8</v>
      </c>
      <c r="K13" s="3" t="s">
        <v>1114</v>
      </c>
      <c r="N13" s="5" t="s">
        <v>1194</v>
      </c>
      <c r="O13" s="5" t="s">
        <v>1195</v>
      </c>
      <c r="P13" t="s">
        <v>1196</v>
      </c>
      <c r="S13" t="s">
        <v>1197</v>
      </c>
      <c r="T13" t="s">
        <v>1198</v>
      </c>
      <c r="U13" t="s">
        <v>1199</v>
      </c>
      <c r="V13" t="s">
        <v>1079</v>
      </c>
      <c r="W13" t="s">
        <v>1187</v>
      </c>
      <c r="X13" t="s">
        <v>1197</v>
      </c>
      <c r="Y13" t="s">
        <v>1197</v>
      </c>
    </row>
    <row r="14" spans="1:31" x14ac:dyDescent="0.35">
      <c r="A14" t="s">
        <v>1200</v>
      </c>
      <c r="B14" t="s">
        <v>1201</v>
      </c>
      <c r="C14" t="s">
        <v>1202</v>
      </c>
      <c r="D14" t="s">
        <v>1203</v>
      </c>
      <c r="E14" t="s">
        <v>1204</v>
      </c>
      <c r="F14">
        <v>51</v>
      </c>
      <c r="G14" t="s">
        <v>1205</v>
      </c>
      <c r="I14" s="2" t="s">
        <v>1204</v>
      </c>
      <c r="J14" s="2">
        <v>51</v>
      </c>
      <c r="K14" s="3" t="s">
        <v>1205</v>
      </c>
      <c r="N14" s="5" t="s">
        <v>1206</v>
      </c>
      <c r="O14" s="5" t="s">
        <v>1207</v>
      </c>
      <c r="P14" t="s">
        <v>1208</v>
      </c>
      <c r="S14" t="s">
        <v>1209</v>
      </c>
      <c r="T14" t="s">
        <v>1210</v>
      </c>
      <c r="U14" t="s">
        <v>1211</v>
      </c>
      <c r="V14" t="s">
        <v>1079</v>
      </c>
      <c r="W14" t="s">
        <v>1187</v>
      </c>
      <c r="X14" t="s">
        <v>1209</v>
      </c>
      <c r="Y14" t="s">
        <v>1209</v>
      </c>
    </row>
    <row r="15" spans="1:31" x14ac:dyDescent="0.35">
      <c r="A15" t="s">
        <v>1212</v>
      </c>
      <c r="B15" t="s">
        <v>1213</v>
      </c>
      <c r="C15" t="s">
        <v>1214</v>
      </c>
      <c r="D15" t="s">
        <v>1215</v>
      </c>
      <c r="E15" t="s">
        <v>1216</v>
      </c>
      <c r="F15">
        <v>533</v>
      </c>
      <c r="G15" t="s">
        <v>1217</v>
      </c>
      <c r="I15" s="2" t="s">
        <v>1218</v>
      </c>
      <c r="J15" s="2">
        <v>532</v>
      </c>
      <c r="K15" s="3" t="s">
        <v>1219</v>
      </c>
      <c r="N15" s="5" t="s">
        <v>1220</v>
      </c>
      <c r="O15" s="5" t="s">
        <v>1221</v>
      </c>
      <c r="P15" t="s">
        <v>1222</v>
      </c>
      <c r="S15" t="s">
        <v>999</v>
      </c>
      <c r="T15" t="s">
        <v>1223</v>
      </c>
      <c r="U15" t="s">
        <v>1224</v>
      </c>
      <c r="V15" t="s">
        <v>1079</v>
      </c>
      <c r="W15" t="s">
        <v>999</v>
      </c>
      <c r="X15" t="s">
        <v>999</v>
      </c>
      <c r="Y15" t="s">
        <v>999</v>
      </c>
    </row>
    <row r="16" spans="1:31" x14ac:dyDescent="0.35">
      <c r="A16" t="s">
        <v>1225</v>
      </c>
      <c r="B16" t="s">
        <v>1226</v>
      </c>
      <c r="C16" t="s">
        <v>1227</v>
      </c>
      <c r="D16" t="s">
        <v>1228</v>
      </c>
      <c r="E16" t="s">
        <v>1229</v>
      </c>
      <c r="F16">
        <v>36</v>
      </c>
      <c r="G16" t="s">
        <v>1230</v>
      </c>
      <c r="I16" s="2" t="s">
        <v>1158</v>
      </c>
      <c r="J16" s="2">
        <v>973</v>
      </c>
      <c r="K16" s="3" t="s">
        <v>1159</v>
      </c>
      <c r="N16" s="5" t="s">
        <v>1231</v>
      </c>
      <c r="O16" s="5" t="s">
        <v>1232</v>
      </c>
      <c r="P16" t="s">
        <v>1233</v>
      </c>
      <c r="S16" t="s">
        <v>990</v>
      </c>
      <c r="T16" t="s">
        <v>1234</v>
      </c>
      <c r="U16" t="s">
        <v>1235</v>
      </c>
      <c r="V16" t="s">
        <v>1236</v>
      </c>
      <c r="W16" t="s">
        <v>990</v>
      </c>
      <c r="X16" t="s">
        <v>990</v>
      </c>
      <c r="Y16" t="s">
        <v>990</v>
      </c>
    </row>
    <row r="17" spans="1:25" x14ac:dyDescent="0.35">
      <c r="A17" t="s">
        <v>1237</v>
      </c>
      <c r="B17" t="s">
        <v>1238</v>
      </c>
      <c r="C17" t="s">
        <v>1239</v>
      </c>
      <c r="D17" t="s">
        <v>1240</v>
      </c>
      <c r="E17" t="s">
        <v>1100</v>
      </c>
      <c r="F17">
        <v>978</v>
      </c>
      <c r="G17" t="s">
        <v>1101</v>
      </c>
      <c r="I17" s="2" t="s">
        <v>1192</v>
      </c>
      <c r="J17" s="2">
        <v>32</v>
      </c>
      <c r="K17" s="3" t="s">
        <v>1193</v>
      </c>
      <c r="N17" s="5" t="s">
        <v>1241</v>
      </c>
      <c r="O17" s="5" t="s">
        <v>1242</v>
      </c>
      <c r="P17" t="s">
        <v>1243</v>
      </c>
      <c r="S17" t="s">
        <v>1244</v>
      </c>
      <c r="T17" t="s">
        <v>1245</v>
      </c>
      <c r="U17" t="s">
        <v>1246</v>
      </c>
      <c r="V17" t="s">
        <v>1247</v>
      </c>
      <c r="W17" t="s">
        <v>1248</v>
      </c>
      <c r="X17" t="s">
        <v>1249</v>
      </c>
      <c r="Y17" t="s">
        <v>1244</v>
      </c>
    </row>
    <row r="18" spans="1:25" x14ac:dyDescent="0.35">
      <c r="A18" t="s">
        <v>1250</v>
      </c>
      <c r="B18" t="s">
        <v>1251</v>
      </c>
      <c r="C18" t="s">
        <v>1252</v>
      </c>
      <c r="D18" t="s">
        <v>1253</v>
      </c>
      <c r="E18" t="s">
        <v>1254</v>
      </c>
      <c r="F18">
        <v>944</v>
      </c>
      <c r="G18" t="s">
        <v>1255</v>
      </c>
      <c r="I18" s="2" t="s">
        <v>1229</v>
      </c>
      <c r="J18" s="2">
        <v>36</v>
      </c>
      <c r="K18" s="3" t="s">
        <v>1230</v>
      </c>
      <c r="N18" s="5" t="s">
        <v>1256</v>
      </c>
      <c r="O18" s="5" t="s">
        <v>1257</v>
      </c>
      <c r="P18" t="s">
        <v>1258</v>
      </c>
      <c r="S18" t="s">
        <v>994</v>
      </c>
      <c r="T18" t="s">
        <v>1259</v>
      </c>
      <c r="U18" t="s">
        <v>1260</v>
      </c>
      <c r="V18" t="s">
        <v>1247</v>
      </c>
      <c r="W18" t="s">
        <v>1248</v>
      </c>
      <c r="X18" t="s">
        <v>1249</v>
      </c>
      <c r="Y18" t="s">
        <v>994</v>
      </c>
    </row>
    <row r="19" spans="1:25" x14ac:dyDescent="0.35">
      <c r="A19" t="s">
        <v>1261</v>
      </c>
      <c r="B19" t="s">
        <v>1262</v>
      </c>
      <c r="C19" t="s">
        <v>1263</v>
      </c>
      <c r="D19" t="s">
        <v>1264</v>
      </c>
      <c r="E19" t="s">
        <v>1265</v>
      </c>
      <c r="F19">
        <v>44</v>
      </c>
      <c r="G19" t="s">
        <v>1266</v>
      </c>
      <c r="I19" s="2" t="s">
        <v>1216</v>
      </c>
      <c r="J19" s="2">
        <v>533</v>
      </c>
      <c r="K19" s="3" t="s">
        <v>1217</v>
      </c>
      <c r="N19" s="5" t="s">
        <v>1267</v>
      </c>
      <c r="O19" s="5" t="s">
        <v>1268</v>
      </c>
      <c r="P19" t="s">
        <v>1269</v>
      </c>
      <c r="S19" t="s">
        <v>1270</v>
      </c>
      <c r="T19" t="s">
        <v>1271</v>
      </c>
      <c r="U19" t="s">
        <v>1272</v>
      </c>
      <c r="V19" t="s">
        <v>1247</v>
      </c>
      <c r="W19" t="s">
        <v>1248</v>
      </c>
      <c r="X19" t="s">
        <v>1270</v>
      </c>
      <c r="Y19" t="s">
        <v>1270</v>
      </c>
    </row>
    <row r="20" spans="1:25" x14ac:dyDescent="0.35">
      <c r="A20" t="s">
        <v>1273</v>
      </c>
      <c r="B20" t="s">
        <v>1274</v>
      </c>
      <c r="C20" t="s">
        <v>1275</v>
      </c>
      <c r="D20" t="s">
        <v>1276</v>
      </c>
      <c r="E20" t="s">
        <v>1277</v>
      </c>
      <c r="F20">
        <v>48</v>
      </c>
      <c r="G20" t="s">
        <v>1278</v>
      </c>
      <c r="I20" s="2" t="s">
        <v>1254</v>
      </c>
      <c r="J20" s="2">
        <v>944</v>
      </c>
      <c r="K20" s="3" t="s">
        <v>1255</v>
      </c>
      <c r="N20" s="5" t="s">
        <v>1279</v>
      </c>
      <c r="O20" s="5" t="s">
        <v>1280</v>
      </c>
      <c r="P20" t="s">
        <v>1281</v>
      </c>
      <c r="S20" t="s">
        <v>985</v>
      </c>
      <c r="T20" t="s">
        <v>1282</v>
      </c>
      <c r="U20" t="s">
        <v>1283</v>
      </c>
      <c r="V20" t="s">
        <v>1247</v>
      </c>
      <c r="W20" t="s">
        <v>1248</v>
      </c>
      <c r="X20" t="s">
        <v>1284</v>
      </c>
      <c r="Y20" t="s">
        <v>985</v>
      </c>
    </row>
    <row r="21" spans="1:25" x14ac:dyDescent="0.35">
      <c r="A21" t="s">
        <v>1285</v>
      </c>
      <c r="B21" t="s">
        <v>1286</v>
      </c>
      <c r="C21" t="s">
        <v>1287</v>
      </c>
      <c r="D21" t="s">
        <v>1288</v>
      </c>
      <c r="E21" t="s">
        <v>1289</v>
      </c>
      <c r="F21">
        <v>50</v>
      </c>
      <c r="G21" t="s">
        <v>1290</v>
      </c>
      <c r="I21" s="2" t="s">
        <v>1291</v>
      </c>
      <c r="J21" s="2">
        <v>977</v>
      </c>
      <c r="K21" s="3" t="s">
        <v>1292</v>
      </c>
      <c r="N21" s="5" t="s">
        <v>1293</v>
      </c>
      <c r="O21" s="5" t="s">
        <v>1294</v>
      </c>
      <c r="P21" t="s">
        <v>1295</v>
      </c>
      <c r="S21" t="s">
        <v>1296</v>
      </c>
      <c r="T21" t="s">
        <v>1297</v>
      </c>
      <c r="U21" t="s">
        <v>1298</v>
      </c>
      <c r="V21" t="s">
        <v>1247</v>
      </c>
      <c r="W21" t="s">
        <v>1248</v>
      </c>
      <c r="X21" t="s">
        <v>1284</v>
      </c>
      <c r="Y21" t="s">
        <v>1296</v>
      </c>
    </row>
    <row r="22" spans="1:25" x14ac:dyDescent="0.35">
      <c r="A22" t="s">
        <v>1299</v>
      </c>
      <c r="B22" t="s">
        <v>1300</v>
      </c>
      <c r="C22" t="s">
        <v>1301</v>
      </c>
      <c r="D22" t="s">
        <v>1302</v>
      </c>
      <c r="E22" t="s">
        <v>1303</v>
      </c>
      <c r="F22">
        <v>52</v>
      </c>
      <c r="G22" t="s">
        <v>1304</v>
      </c>
      <c r="I22" s="2" t="s">
        <v>1303</v>
      </c>
      <c r="J22" s="2">
        <v>52</v>
      </c>
      <c r="K22" s="3" t="s">
        <v>1304</v>
      </c>
      <c r="N22" s="5" t="s">
        <v>1305</v>
      </c>
      <c r="O22" s="5" t="s">
        <v>1306</v>
      </c>
      <c r="P22" t="s">
        <v>1307</v>
      </c>
      <c r="S22" t="s">
        <v>1308</v>
      </c>
      <c r="T22" t="s">
        <v>1309</v>
      </c>
      <c r="U22" t="s">
        <v>1310</v>
      </c>
      <c r="V22" t="s">
        <v>1247</v>
      </c>
      <c r="W22" t="s">
        <v>1248</v>
      </c>
      <c r="X22" t="s">
        <v>1284</v>
      </c>
      <c r="Y22" t="s">
        <v>1311</v>
      </c>
    </row>
    <row r="23" spans="1:25" x14ac:dyDescent="0.35">
      <c r="A23" t="s">
        <v>1312</v>
      </c>
      <c r="B23" t="s">
        <v>1313</v>
      </c>
      <c r="C23" t="s">
        <v>1314</v>
      </c>
      <c r="D23" t="s">
        <v>1315</v>
      </c>
      <c r="E23" t="s">
        <v>1316</v>
      </c>
      <c r="F23">
        <v>974</v>
      </c>
      <c r="G23" t="s">
        <v>1317</v>
      </c>
      <c r="I23" s="2" t="s">
        <v>1289</v>
      </c>
      <c r="J23" s="2">
        <v>50</v>
      </c>
      <c r="K23" s="3" t="s">
        <v>1290</v>
      </c>
      <c r="N23" s="5" t="s">
        <v>1318</v>
      </c>
      <c r="O23" s="5" t="s">
        <v>1319</v>
      </c>
      <c r="P23" t="s">
        <v>1320</v>
      </c>
      <c r="S23" t="s">
        <v>1321</v>
      </c>
      <c r="T23" t="s">
        <v>1322</v>
      </c>
      <c r="U23" t="s">
        <v>1323</v>
      </c>
      <c r="V23" t="s">
        <v>1247</v>
      </c>
      <c r="W23" t="s">
        <v>1248</v>
      </c>
      <c r="X23" t="s">
        <v>1284</v>
      </c>
      <c r="Y23" t="s">
        <v>1311</v>
      </c>
    </row>
    <row r="24" spans="1:25" x14ac:dyDescent="0.35">
      <c r="A24" t="s">
        <v>1324</v>
      </c>
      <c r="B24" t="s">
        <v>1325</v>
      </c>
      <c r="C24" t="s">
        <v>1326</v>
      </c>
      <c r="D24" t="s">
        <v>1327</v>
      </c>
      <c r="E24" t="s">
        <v>1100</v>
      </c>
      <c r="F24">
        <v>978</v>
      </c>
      <c r="G24" t="s">
        <v>1101</v>
      </c>
      <c r="I24" s="2" t="s">
        <v>1328</v>
      </c>
      <c r="J24" s="2">
        <v>975</v>
      </c>
      <c r="K24" s="3" t="s">
        <v>1329</v>
      </c>
      <c r="N24" s="5" t="s">
        <v>1330</v>
      </c>
      <c r="O24" s="5" t="s">
        <v>1331</v>
      </c>
      <c r="P24" t="s">
        <v>1332</v>
      </c>
      <c r="S24" t="s">
        <v>1333</v>
      </c>
      <c r="T24" t="s">
        <v>1334</v>
      </c>
      <c r="U24" t="s">
        <v>1335</v>
      </c>
      <c r="V24" t="s">
        <v>1247</v>
      </c>
      <c r="W24" t="s">
        <v>1248</v>
      </c>
      <c r="X24" t="s">
        <v>1284</v>
      </c>
      <c r="Y24" t="s">
        <v>1333</v>
      </c>
    </row>
    <row r="25" spans="1:25" x14ac:dyDescent="0.35">
      <c r="A25" t="s">
        <v>1336</v>
      </c>
      <c r="B25" t="s">
        <v>1337</v>
      </c>
      <c r="C25" t="s">
        <v>1338</v>
      </c>
      <c r="D25" t="s">
        <v>1339</v>
      </c>
      <c r="E25" t="s">
        <v>1340</v>
      </c>
      <c r="F25">
        <v>84</v>
      </c>
      <c r="G25" t="s">
        <v>1341</v>
      </c>
      <c r="I25" s="2" t="s">
        <v>1277</v>
      </c>
      <c r="J25" s="2">
        <v>48</v>
      </c>
      <c r="K25" s="3" t="s">
        <v>1278</v>
      </c>
      <c r="N25" s="5" t="s">
        <v>1342</v>
      </c>
      <c r="O25" s="5" t="s">
        <v>1343</v>
      </c>
      <c r="P25" t="s">
        <v>1344</v>
      </c>
      <c r="S25" t="s">
        <v>1345</v>
      </c>
      <c r="T25" t="s">
        <v>1346</v>
      </c>
      <c r="U25" t="s">
        <v>1347</v>
      </c>
      <c r="V25" t="s">
        <v>1247</v>
      </c>
      <c r="W25" t="s">
        <v>1248</v>
      </c>
      <c r="X25" t="s">
        <v>1284</v>
      </c>
      <c r="Y25" t="s">
        <v>1345</v>
      </c>
    </row>
    <row r="26" spans="1:25" x14ac:dyDescent="0.35">
      <c r="A26" t="s">
        <v>1348</v>
      </c>
      <c r="B26" t="s">
        <v>1349</v>
      </c>
      <c r="C26" t="s">
        <v>1350</v>
      </c>
      <c r="D26" t="s">
        <v>1351</v>
      </c>
      <c r="E26" t="s">
        <v>1352</v>
      </c>
      <c r="F26">
        <v>952</v>
      </c>
      <c r="G26" t="s">
        <v>1353</v>
      </c>
      <c r="I26" s="2" t="s">
        <v>1354</v>
      </c>
      <c r="J26" s="2">
        <v>108</v>
      </c>
      <c r="K26" s="3" t="s">
        <v>1355</v>
      </c>
      <c r="N26" s="5" t="s">
        <v>1356</v>
      </c>
      <c r="O26" s="5" t="s">
        <v>1357</v>
      </c>
      <c r="P26" t="s">
        <v>1358</v>
      </c>
      <c r="S26" t="s">
        <v>1359</v>
      </c>
      <c r="T26" t="s">
        <v>1360</v>
      </c>
      <c r="U26" t="s">
        <v>1361</v>
      </c>
      <c r="V26" t="s">
        <v>1247</v>
      </c>
      <c r="W26" t="s">
        <v>1362</v>
      </c>
      <c r="X26" t="s">
        <v>1359</v>
      </c>
      <c r="Y26" t="s">
        <v>1359</v>
      </c>
    </row>
    <row r="27" spans="1:25" x14ac:dyDescent="0.35">
      <c r="A27" t="s">
        <v>1363</v>
      </c>
      <c r="B27" t="s">
        <v>1364</v>
      </c>
      <c r="C27" t="s">
        <v>1365</v>
      </c>
      <c r="D27" t="s">
        <v>1366</v>
      </c>
      <c r="E27" t="s">
        <v>1367</v>
      </c>
      <c r="F27">
        <v>60</v>
      </c>
      <c r="G27" t="s">
        <v>1368</v>
      </c>
      <c r="I27" s="2" t="s">
        <v>1367</v>
      </c>
      <c r="J27" s="2">
        <v>60</v>
      </c>
      <c r="K27" s="3" t="s">
        <v>1368</v>
      </c>
      <c r="N27" s="5" t="s">
        <v>1369</v>
      </c>
      <c r="O27" s="5" t="s">
        <v>1370</v>
      </c>
      <c r="P27" t="s">
        <v>1371</v>
      </c>
      <c r="S27" t="s">
        <v>1372</v>
      </c>
      <c r="T27" t="s">
        <v>1373</v>
      </c>
      <c r="U27" t="s">
        <v>1374</v>
      </c>
      <c r="V27" t="s">
        <v>1247</v>
      </c>
      <c r="W27" t="s">
        <v>1362</v>
      </c>
      <c r="X27" t="s">
        <v>1372</v>
      </c>
      <c r="Y27" t="s">
        <v>1372</v>
      </c>
    </row>
    <row r="28" spans="1:25" x14ac:dyDescent="0.35">
      <c r="A28" t="s">
        <v>1375</v>
      </c>
      <c r="B28" t="s">
        <v>1376</v>
      </c>
      <c r="C28" t="s">
        <v>1377</v>
      </c>
      <c r="D28" t="s">
        <v>1378</v>
      </c>
      <c r="E28" t="s">
        <v>1377</v>
      </c>
      <c r="F28">
        <v>64</v>
      </c>
      <c r="G28" t="s">
        <v>1379</v>
      </c>
      <c r="I28" s="2" t="s">
        <v>1380</v>
      </c>
      <c r="J28" s="2">
        <v>96</v>
      </c>
      <c r="K28" s="3" t="s">
        <v>1381</v>
      </c>
      <c r="N28" s="5" t="s">
        <v>1382</v>
      </c>
      <c r="O28" s="5" t="s">
        <v>1383</v>
      </c>
      <c r="P28" t="s">
        <v>1384</v>
      </c>
      <c r="S28" t="s">
        <v>1385</v>
      </c>
      <c r="T28" t="s">
        <v>1386</v>
      </c>
      <c r="U28" t="s">
        <v>1387</v>
      </c>
      <c r="V28" t="s">
        <v>1247</v>
      </c>
      <c r="W28" t="s">
        <v>1385</v>
      </c>
      <c r="X28" t="s">
        <v>1385</v>
      </c>
      <c r="Y28" t="s">
        <v>1385</v>
      </c>
    </row>
    <row r="29" spans="1:25" x14ac:dyDescent="0.35">
      <c r="A29" t="s">
        <v>1388</v>
      </c>
      <c r="B29" t="s">
        <v>1389</v>
      </c>
      <c r="C29" t="s">
        <v>1390</v>
      </c>
      <c r="D29" t="s">
        <v>1391</v>
      </c>
      <c r="E29" t="s">
        <v>1392</v>
      </c>
      <c r="F29">
        <v>68</v>
      </c>
      <c r="G29" t="s">
        <v>1393</v>
      </c>
      <c r="I29" s="2" t="s">
        <v>1392</v>
      </c>
      <c r="J29" s="2">
        <v>68</v>
      </c>
      <c r="K29" s="3" t="s">
        <v>1393</v>
      </c>
      <c r="N29" s="5" t="s">
        <v>1394</v>
      </c>
      <c r="O29" s="5" t="s">
        <v>1395</v>
      </c>
      <c r="P29" t="s">
        <v>1396</v>
      </c>
      <c r="S29" t="s">
        <v>1397</v>
      </c>
      <c r="T29" t="s">
        <v>1398</v>
      </c>
      <c r="U29" t="s">
        <v>1399</v>
      </c>
      <c r="V29" t="s">
        <v>1247</v>
      </c>
      <c r="W29" t="s">
        <v>1397</v>
      </c>
      <c r="X29" t="s">
        <v>1397</v>
      </c>
      <c r="Y29" t="s">
        <v>1397</v>
      </c>
    </row>
    <row r="30" spans="1:25" x14ac:dyDescent="0.35">
      <c r="A30" t="s">
        <v>1400</v>
      </c>
      <c r="B30" t="s">
        <v>1401</v>
      </c>
      <c r="C30" t="s">
        <v>1402</v>
      </c>
      <c r="D30" t="s">
        <v>1403</v>
      </c>
      <c r="E30" t="s">
        <v>1291</v>
      </c>
      <c r="F30">
        <v>977</v>
      </c>
      <c r="G30" t="s">
        <v>1292</v>
      </c>
      <c r="I30" s="2" t="s">
        <v>1404</v>
      </c>
      <c r="J30" s="2">
        <v>986</v>
      </c>
      <c r="K30" s="3" t="s">
        <v>1405</v>
      </c>
      <c r="N30" s="5" t="s">
        <v>1406</v>
      </c>
      <c r="O30" s="5" t="s">
        <v>1407</v>
      </c>
      <c r="P30" t="s">
        <v>1408</v>
      </c>
      <c r="S30" t="s">
        <v>1409</v>
      </c>
      <c r="T30" t="s">
        <v>1409</v>
      </c>
      <c r="U30" t="s">
        <v>1409</v>
      </c>
      <c r="V30" t="s">
        <v>1409</v>
      </c>
      <c r="W30" t="s">
        <v>1409</v>
      </c>
      <c r="X30" t="s">
        <v>1409</v>
      </c>
      <c r="Y30" t="s">
        <v>1409</v>
      </c>
    </row>
    <row r="31" spans="1:25" x14ac:dyDescent="0.35">
      <c r="A31" t="s">
        <v>1410</v>
      </c>
      <c r="B31" t="s">
        <v>1411</v>
      </c>
      <c r="C31" t="s">
        <v>1412</v>
      </c>
      <c r="D31" t="s">
        <v>1413</v>
      </c>
      <c r="E31" t="s">
        <v>1414</v>
      </c>
      <c r="F31">
        <v>72</v>
      </c>
      <c r="G31" t="s">
        <v>1415</v>
      </c>
      <c r="I31" s="2" t="s">
        <v>1265</v>
      </c>
      <c r="J31" s="2">
        <v>44</v>
      </c>
      <c r="K31" s="3" t="s">
        <v>1266</v>
      </c>
      <c r="N31" s="5" t="s">
        <v>1416</v>
      </c>
      <c r="O31" s="5" t="s">
        <v>1417</v>
      </c>
      <c r="P31" t="s">
        <v>1418</v>
      </c>
    </row>
    <row r="32" spans="1:25" x14ac:dyDescent="0.35">
      <c r="A32" t="s">
        <v>1419</v>
      </c>
      <c r="B32" t="s">
        <v>1420</v>
      </c>
      <c r="C32" t="s">
        <v>1421</v>
      </c>
      <c r="D32" t="s">
        <v>1422</v>
      </c>
      <c r="E32" t="s">
        <v>1404</v>
      </c>
      <c r="F32">
        <v>986</v>
      </c>
      <c r="G32" t="s">
        <v>1405</v>
      </c>
      <c r="I32" s="2" t="s">
        <v>1377</v>
      </c>
      <c r="J32" s="2">
        <v>64</v>
      </c>
      <c r="K32" s="3" t="s">
        <v>1379</v>
      </c>
      <c r="N32" s="5" t="s">
        <v>1423</v>
      </c>
      <c r="O32" s="5" t="s">
        <v>1424</v>
      </c>
      <c r="P32" t="s">
        <v>1425</v>
      </c>
    </row>
    <row r="33" spans="1:16" x14ac:dyDescent="0.35">
      <c r="A33" t="s">
        <v>1426</v>
      </c>
      <c r="B33" t="s">
        <v>1427</v>
      </c>
      <c r="C33" t="s">
        <v>1428</v>
      </c>
      <c r="D33" t="s">
        <v>1429</v>
      </c>
      <c r="E33" t="s">
        <v>276</v>
      </c>
      <c r="F33">
        <v>840</v>
      </c>
      <c r="G33" t="s">
        <v>1071</v>
      </c>
      <c r="I33" s="2" t="s">
        <v>1414</v>
      </c>
      <c r="J33" s="2">
        <v>72</v>
      </c>
      <c r="K33" s="3" t="s">
        <v>1415</v>
      </c>
      <c r="N33" s="5" t="s">
        <v>1430</v>
      </c>
      <c r="O33" s="5" t="s">
        <v>888</v>
      </c>
      <c r="P33" t="s">
        <v>249</v>
      </c>
    </row>
    <row r="34" spans="1:16" x14ac:dyDescent="0.35">
      <c r="A34" t="s">
        <v>1431</v>
      </c>
      <c r="B34" t="s">
        <v>1432</v>
      </c>
      <c r="C34" t="s">
        <v>1433</v>
      </c>
      <c r="D34" t="s">
        <v>1434</v>
      </c>
      <c r="E34" t="s">
        <v>276</v>
      </c>
      <c r="F34">
        <v>840</v>
      </c>
      <c r="G34" t="s">
        <v>1071</v>
      </c>
      <c r="I34" s="2" t="s">
        <v>1316</v>
      </c>
      <c r="J34" s="2">
        <v>974</v>
      </c>
      <c r="K34" s="3" t="s">
        <v>1317</v>
      </c>
      <c r="N34" s="5" t="s">
        <v>1435</v>
      </c>
      <c r="O34" s="5" t="s">
        <v>899</v>
      </c>
      <c r="P34" t="s">
        <v>258</v>
      </c>
    </row>
    <row r="35" spans="1:16" x14ac:dyDescent="0.35">
      <c r="A35" t="s">
        <v>1436</v>
      </c>
      <c r="B35" t="s">
        <v>1437</v>
      </c>
      <c r="C35" t="s">
        <v>1438</v>
      </c>
      <c r="D35" t="s">
        <v>1439</v>
      </c>
      <c r="E35" t="s">
        <v>1380</v>
      </c>
      <c r="F35">
        <v>96</v>
      </c>
      <c r="G35" t="s">
        <v>1381</v>
      </c>
      <c r="I35" s="2" t="s">
        <v>1340</v>
      </c>
      <c r="J35" s="2">
        <v>84</v>
      </c>
      <c r="K35" s="3" t="s">
        <v>1341</v>
      </c>
      <c r="N35" s="5" t="s">
        <v>1440</v>
      </c>
      <c r="O35" s="5" t="s">
        <v>1441</v>
      </c>
      <c r="P35" t="s">
        <v>1442</v>
      </c>
    </row>
    <row r="36" spans="1:16" x14ac:dyDescent="0.35">
      <c r="A36" t="s">
        <v>1443</v>
      </c>
      <c r="B36" t="s">
        <v>1444</v>
      </c>
      <c r="C36" t="s">
        <v>1445</v>
      </c>
      <c r="D36" t="s">
        <v>1446</v>
      </c>
      <c r="E36" t="s">
        <v>1328</v>
      </c>
      <c r="F36">
        <v>975</v>
      </c>
      <c r="G36" t="s">
        <v>1329</v>
      </c>
      <c r="I36" s="2" t="s">
        <v>1447</v>
      </c>
      <c r="J36" s="2">
        <v>124</v>
      </c>
      <c r="K36" s="3" t="s">
        <v>1448</v>
      </c>
      <c r="N36" s="5" t="s">
        <v>1449</v>
      </c>
      <c r="O36" s="5" t="s">
        <v>1450</v>
      </c>
      <c r="P36" t="s">
        <v>1451</v>
      </c>
    </row>
    <row r="37" spans="1:16" x14ac:dyDescent="0.35">
      <c r="A37" t="s">
        <v>1452</v>
      </c>
      <c r="B37" t="s">
        <v>1453</v>
      </c>
      <c r="C37" t="s">
        <v>1454</v>
      </c>
      <c r="D37" t="s">
        <v>1455</v>
      </c>
      <c r="E37" t="s">
        <v>1352</v>
      </c>
      <c r="F37">
        <v>952</v>
      </c>
      <c r="G37" t="s">
        <v>1353</v>
      </c>
      <c r="I37" s="2" t="s">
        <v>1456</v>
      </c>
      <c r="J37" s="2">
        <v>976</v>
      </c>
      <c r="K37" s="3" t="s">
        <v>1457</v>
      </c>
      <c r="N37" s="5" t="s">
        <v>1458</v>
      </c>
      <c r="O37" s="5" t="s">
        <v>1459</v>
      </c>
      <c r="P37" t="s">
        <v>1460</v>
      </c>
    </row>
    <row r="38" spans="1:16" x14ac:dyDescent="0.35">
      <c r="A38" t="s">
        <v>1461</v>
      </c>
      <c r="B38" t="s">
        <v>1462</v>
      </c>
      <c r="C38" t="s">
        <v>1463</v>
      </c>
      <c r="D38" t="s">
        <v>1464</v>
      </c>
      <c r="E38" t="s">
        <v>1354</v>
      </c>
      <c r="F38">
        <v>108</v>
      </c>
      <c r="G38" t="s">
        <v>1355</v>
      </c>
      <c r="I38" s="2" t="s">
        <v>1465</v>
      </c>
      <c r="J38" s="2">
        <v>756</v>
      </c>
      <c r="K38" s="3" t="s">
        <v>1466</v>
      </c>
      <c r="N38" s="5" t="s">
        <v>1467</v>
      </c>
      <c r="O38" s="5" t="s">
        <v>1468</v>
      </c>
      <c r="P38" t="s">
        <v>1469</v>
      </c>
    </row>
    <row r="39" spans="1:16" x14ac:dyDescent="0.35">
      <c r="A39" t="s">
        <v>1470</v>
      </c>
      <c r="B39" t="s">
        <v>1471</v>
      </c>
      <c r="C39" t="s">
        <v>1472</v>
      </c>
      <c r="D39" t="s">
        <v>1473</v>
      </c>
      <c r="E39" t="s">
        <v>1474</v>
      </c>
      <c r="F39">
        <v>116</v>
      </c>
      <c r="G39" t="s">
        <v>1475</v>
      </c>
      <c r="I39" s="2" t="s">
        <v>1476</v>
      </c>
      <c r="J39" s="2">
        <v>990</v>
      </c>
      <c r="K39" s="3" t="s">
        <v>1477</v>
      </c>
      <c r="N39" s="5" t="s">
        <v>1478</v>
      </c>
      <c r="O39" s="5" t="s">
        <v>1479</v>
      </c>
      <c r="P39" t="s">
        <v>1480</v>
      </c>
    </row>
    <row r="40" spans="1:16" x14ac:dyDescent="0.35">
      <c r="A40" t="s">
        <v>1481</v>
      </c>
      <c r="B40" t="s">
        <v>1482</v>
      </c>
      <c r="C40" t="s">
        <v>1483</v>
      </c>
      <c r="D40" t="s">
        <v>1484</v>
      </c>
      <c r="E40" t="s">
        <v>1485</v>
      </c>
      <c r="F40">
        <v>950</v>
      </c>
      <c r="G40" t="s">
        <v>1486</v>
      </c>
      <c r="I40" s="2" t="s">
        <v>1487</v>
      </c>
      <c r="J40" s="2">
        <v>0</v>
      </c>
      <c r="K40" s="3" t="s">
        <v>1488</v>
      </c>
      <c r="N40" s="5" t="s">
        <v>1489</v>
      </c>
      <c r="O40" s="5" t="s">
        <v>1490</v>
      </c>
      <c r="P40" t="s">
        <v>1491</v>
      </c>
    </row>
    <row r="41" spans="1:16" x14ac:dyDescent="0.35">
      <c r="A41" t="s">
        <v>1492</v>
      </c>
      <c r="B41" t="s">
        <v>1493</v>
      </c>
      <c r="C41" t="s">
        <v>1494</v>
      </c>
      <c r="D41" t="s">
        <v>1495</v>
      </c>
      <c r="E41" t="s">
        <v>1447</v>
      </c>
      <c r="F41">
        <v>124</v>
      </c>
      <c r="G41" t="s">
        <v>1448</v>
      </c>
      <c r="I41" s="2" t="s">
        <v>1496</v>
      </c>
      <c r="J41" s="2">
        <v>170</v>
      </c>
      <c r="K41" s="3" t="s">
        <v>1497</v>
      </c>
      <c r="N41" s="5" t="s">
        <v>1498</v>
      </c>
      <c r="O41" s="5" t="s">
        <v>1499</v>
      </c>
      <c r="P41" t="s">
        <v>1500</v>
      </c>
    </row>
    <row r="42" spans="1:16" x14ac:dyDescent="0.35">
      <c r="A42" t="s">
        <v>1501</v>
      </c>
      <c r="B42" t="s">
        <v>1502</v>
      </c>
      <c r="C42" t="s">
        <v>1503</v>
      </c>
      <c r="D42" t="s">
        <v>1504</v>
      </c>
      <c r="E42" t="s">
        <v>1505</v>
      </c>
      <c r="F42">
        <v>132</v>
      </c>
      <c r="G42" t="s">
        <v>1506</v>
      </c>
      <c r="I42" s="2" t="s">
        <v>1507</v>
      </c>
      <c r="J42" s="2">
        <v>188</v>
      </c>
      <c r="K42" s="3" t="s">
        <v>1508</v>
      </c>
      <c r="N42" s="5" t="s">
        <v>1509</v>
      </c>
      <c r="O42" s="5" t="s">
        <v>1510</v>
      </c>
      <c r="P42" t="s">
        <v>1511</v>
      </c>
    </row>
    <row r="43" spans="1:16" x14ac:dyDescent="0.35">
      <c r="A43" t="s">
        <v>1512</v>
      </c>
      <c r="B43" t="s">
        <v>1513</v>
      </c>
      <c r="C43" t="s">
        <v>1514</v>
      </c>
      <c r="D43" t="s">
        <v>1515</v>
      </c>
      <c r="E43" t="s">
        <v>1516</v>
      </c>
      <c r="F43">
        <v>136</v>
      </c>
      <c r="G43" t="s">
        <v>1517</v>
      </c>
      <c r="I43" s="2" t="s">
        <v>1518</v>
      </c>
      <c r="J43" s="2">
        <v>931</v>
      </c>
      <c r="K43" s="3" t="s">
        <v>1519</v>
      </c>
      <c r="N43" s="5" t="s">
        <v>1520</v>
      </c>
      <c r="O43" s="5" t="s">
        <v>1521</v>
      </c>
      <c r="P43" t="s">
        <v>1522</v>
      </c>
    </row>
    <row r="44" spans="1:16" x14ac:dyDescent="0.35">
      <c r="A44" t="s">
        <v>1523</v>
      </c>
      <c r="B44" t="s">
        <v>1524</v>
      </c>
      <c r="C44" t="s">
        <v>1525</v>
      </c>
      <c r="D44" t="s">
        <v>1526</v>
      </c>
      <c r="E44" t="s">
        <v>1485</v>
      </c>
      <c r="F44">
        <v>950</v>
      </c>
      <c r="G44" t="s">
        <v>1486</v>
      </c>
      <c r="I44" s="2" t="s">
        <v>1505</v>
      </c>
      <c r="J44" s="2">
        <v>132</v>
      </c>
      <c r="K44" s="3" t="s">
        <v>1506</v>
      </c>
      <c r="N44" s="5" t="s">
        <v>1527</v>
      </c>
      <c r="O44" s="5" t="s">
        <v>1528</v>
      </c>
      <c r="P44" t="s">
        <v>1529</v>
      </c>
    </row>
    <row r="45" spans="1:16" x14ac:dyDescent="0.35">
      <c r="A45" t="s">
        <v>1530</v>
      </c>
      <c r="B45" t="s">
        <v>1531</v>
      </c>
      <c r="C45" t="s">
        <v>1532</v>
      </c>
      <c r="D45" t="s">
        <v>1533</v>
      </c>
      <c r="E45" t="s">
        <v>1485</v>
      </c>
      <c r="F45">
        <v>950</v>
      </c>
      <c r="G45" t="s">
        <v>1486</v>
      </c>
      <c r="I45" s="2" t="s">
        <v>1534</v>
      </c>
      <c r="J45" s="2">
        <v>203</v>
      </c>
      <c r="K45" s="3" t="s">
        <v>1535</v>
      </c>
      <c r="N45" s="5" t="s">
        <v>1536</v>
      </c>
      <c r="O45" s="5" t="s">
        <v>1537</v>
      </c>
      <c r="P45" t="s">
        <v>1538</v>
      </c>
    </row>
    <row r="46" spans="1:16" x14ac:dyDescent="0.35">
      <c r="A46" t="s">
        <v>1539</v>
      </c>
      <c r="B46" t="s">
        <v>1540</v>
      </c>
      <c r="C46" t="s">
        <v>1541</v>
      </c>
      <c r="D46" t="s">
        <v>1542</v>
      </c>
      <c r="E46" t="s">
        <v>1476</v>
      </c>
      <c r="F46">
        <v>990</v>
      </c>
      <c r="G46" t="s">
        <v>1477</v>
      </c>
      <c r="I46" s="2" t="s">
        <v>1543</v>
      </c>
      <c r="J46" s="2">
        <v>262</v>
      </c>
      <c r="K46" s="3" t="s">
        <v>1544</v>
      </c>
      <c r="N46" s="5" t="s">
        <v>1545</v>
      </c>
      <c r="O46" s="5" t="s">
        <v>910</v>
      </c>
      <c r="P46" t="s">
        <v>251</v>
      </c>
    </row>
    <row r="47" spans="1:16" x14ac:dyDescent="0.35">
      <c r="A47" t="s">
        <v>1546</v>
      </c>
      <c r="B47" t="s">
        <v>1547</v>
      </c>
      <c r="C47" t="s">
        <v>1548</v>
      </c>
      <c r="D47" t="s">
        <v>1549</v>
      </c>
      <c r="E47" t="s">
        <v>1487</v>
      </c>
      <c r="F47">
        <v>0</v>
      </c>
      <c r="G47" t="s">
        <v>1488</v>
      </c>
      <c r="I47" s="2" t="s">
        <v>1550</v>
      </c>
      <c r="J47" s="2">
        <v>208</v>
      </c>
      <c r="K47" s="3" t="s">
        <v>1551</v>
      </c>
      <c r="N47" s="5" t="s">
        <v>1552</v>
      </c>
      <c r="O47" s="5" t="s">
        <v>1553</v>
      </c>
      <c r="P47" t="s">
        <v>1554</v>
      </c>
    </row>
    <row r="48" spans="1:16" x14ac:dyDescent="0.35">
      <c r="A48" t="s">
        <v>1555</v>
      </c>
      <c r="B48" t="s">
        <v>1556</v>
      </c>
      <c r="C48" t="s">
        <v>1557</v>
      </c>
      <c r="D48" t="s">
        <v>1558</v>
      </c>
      <c r="E48" t="s">
        <v>1229</v>
      </c>
      <c r="F48">
        <v>36</v>
      </c>
      <c r="G48" t="s">
        <v>1230</v>
      </c>
      <c r="I48" s="2" t="s">
        <v>1559</v>
      </c>
      <c r="J48" s="2">
        <v>214</v>
      </c>
      <c r="K48" s="3" t="s">
        <v>1560</v>
      </c>
      <c r="N48" s="5" t="s">
        <v>1561</v>
      </c>
      <c r="O48" s="5" t="s">
        <v>1562</v>
      </c>
      <c r="P48" t="s">
        <v>1563</v>
      </c>
    </row>
    <row r="49" spans="1:16" x14ac:dyDescent="0.35">
      <c r="A49" t="s">
        <v>1564</v>
      </c>
      <c r="B49" t="s">
        <v>1565</v>
      </c>
      <c r="C49" t="s">
        <v>1566</v>
      </c>
      <c r="D49" t="s">
        <v>1567</v>
      </c>
      <c r="E49" t="s">
        <v>1229</v>
      </c>
      <c r="F49">
        <v>36</v>
      </c>
      <c r="G49" t="s">
        <v>1230</v>
      </c>
      <c r="I49" s="2" t="s">
        <v>1126</v>
      </c>
      <c r="J49" s="2">
        <v>12</v>
      </c>
      <c r="K49" s="3" t="s">
        <v>1127</v>
      </c>
      <c r="N49" s="5" t="s">
        <v>1568</v>
      </c>
      <c r="O49" s="5" t="s">
        <v>1569</v>
      </c>
      <c r="P49" t="s">
        <v>1570</v>
      </c>
    </row>
    <row r="50" spans="1:16" x14ac:dyDescent="0.35">
      <c r="A50" t="s">
        <v>1571</v>
      </c>
      <c r="B50" t="s">
        <v>1572</v>
      </c>
      <c r="C50" t="s">
        <v>1573</v>
      </c>
      <c r="D50" t="s">
        <v>1574</v>
      </c>
      <c r="E50" t="s">
        <v>1496</v>
      </c>
      <c r="F50">
        <v>170</v>
      </c>
      <c r="G50" t="s">
        <v>1497</v>
      </c>
      <c r="I50" s="2" t="s">
        <v>1575</v>
      </c>
      <c r="J50" s="2">
        <v>818</v>
      </c>
      <c r="K50" s="3" t="s">
        <v>1576</v>
      </c>
      <c r="N50" s="5" t="s">
        <v>1577</v>
      </c>
      <c r="O50" s="5" t="s">
        <v>1578</v>
      </c>
      <c r="P50" t="s">
        <v>1579</v>
      </c>
    </row>
    <row r="51" spans="1:16" x14ac:dyDescent="0.35">
      <c r="A51" t="s">
        <v>1580</v>
      </c>
      <c r="B51" t="s">
        <v>1581</v>
      </c>
      <c r="C51" t="s">
        <v>1582</v>
      </c>
      <c r="D51" t="s">
        <v>1583</v>
      </c>
      <c r="E51" t="s">
        <v>1584</v>
      </c>
      <c r="F51">
        <v>174</v>
      </c>
      <c r="G51" t="s">
        <v>1585</v>
      </c>
      <c r="I51" s="2" t="s">
        <v>1586</v>
      </c>
      <c r="J51" s="2">
        <v>232</v>
      </c>
      <c r="K51" s="3" t="s">
        <v>1587</v>
      </c>
      <c r="N51" s="5" t="s">
        <v>1588</v>
      </c>
      <c r="O51" s="5" t="s">
        <v>1589</v>
      </c>
      <c r="P51" t="s">
        <v>1590</v>
      </c>
    </row>
    <row r="52" spans="1:16" x14ac:dyDescent="0.35">
      <c r="A52" t="s">
        <v>1591</v>
      </c>
      <c r="B52" t="s">
        <v>1592</v>
      </c>
      <c r="C52" t="s">
        <v>1593</v>
      </c>
      <c r="D52" t="s">
        <v>1594</v>
      </c>
      <c r="E52" t="s">
        <v>1507</v>
      </c>
      <c r="F52">
        <v>188</v>
      </c>
      <c r="G52" t="s">
        <v>1508</v>
      </c>
      <c r="I52" s="2" t="s">
        <v>1595</v>
      </c>
      <c r="J52" s="2">
        <v>230</v>
      </c>
      <c r="K52" s="3" t="s">
        <v>1596</v>
      </c>
      <c r="N52" s="5" t="s">
        <v>1597</v>
      </c>
      <c r="O52" s="5" t="s">
        <v>1598</v>
      </c>
      <c r="P52" t="s">
        <v>1599</v>
      </c>
    </row>
    <row r="53" spans="1:16" x14ac:dyDescent="0.35">
      <c r="A53" t="s">
        <v>1600</v>
      </c>
      <c r="B53" t="s">
        <v>1601</v>
      </c>
      <c r="C53" t="s">
        <v>1602</v>
      </c>
      <c r="D53" t="s">
        <v>1603</v>
      </c>
      <c r="E53" t="s">
        <v>1352</v>
      </c>
      <c r="F53">
        <v>952</v>
      </c>
      <c r="G53" t="s">
        <v>1353</v>
      </c>
      <c r="I53" s="2" t="s">
        <v>1100</v>
      </c>
      <c r="J53" s="2">
        <v>978</v>
      </c>
      <c r="K53" s="3" t="s">
        <v>1101</v>
      </c>
      <c r="N53" s="5" t="s">
        <v>1604</v>
      </c>
      <c r="O53" s="5" t="s">
        <v>1605</v>
      </c>
      <c r="P53" t="s">
        <v>1606</v>
      </c>
    </row>
    <row r="54" spans="1:16" x14ac:dyDescent="0.35">
      <c r="A54" t="s">
        <v>1607</v>
      </c>
      <c r="B54" t="s">
        <v>1608</v>
      </c>
      <c r="C54" t="s">
        <v>1609</v>
      </c>
      <c r="D54" t="s">
        <v>1610</v>
      </c>
      <c r="E54" t="s">
        <v>1611</v>
      </c>
      <c r="F54">
        <v>191</v>
      </c>
      <c r="G54" t="s">
        <v>1612</v>
      </c>
      <c r="I54" s="2" t="s">
        <v>1613</v>
      </c>
      <c r="J54" s="2">
        <v>242</v>
      </c>
      <c r="K54" s="3" t="s">
        <v>1614</v>
      </c>
      <c r="N54" s="5" t="s">
        <v>1615</v>
      </c>
      <c r="O54" s="5" t="s">
        <v>912</v>
      </c>
      <c r="P54" t="s">
        <v>255</v>
      </c>
    </row>
    <row r="55" spans="1:16" x14ac:dyDescent="0.35">
      <c r="A55" t="s">
        <v>1616</v>
      </c>
      <c r="B55" t="s">
        <v>1617</v>
      </c>
      <c r="C55" t="s">
        <v>1618</v>
      </c>
      <c r="D55" t="s">
        <v>1619</v>
      </c>
      <c r="E55" t="s">
        <v>1518</v>
      </c>
      <c r="F55">
        <v>931</v>
      </c>
      <c r="G55" t="s">
        <v>1519</v>
      </c>
      <c r="I55" s="2" t="s">
        <v>1620</v>
      </c>
      <c r="J55" s="2">
        <v>238</v>
      </c>
      <c r="K55" s="3" t="s">
        <v>1621</v>
      </c>
      <c r="N55" s="5" t="s">
        <v>1622</v>
      </c>
      <c r="O55" s="5" t="s">
        <v>1623</v>
      </c>
      <c r="P55" t="s">
        <v>1624</v>
      </c>
    </row>
    <row r="56" spans="1:16" x14ac:dyDescent="0.35">
      <c r="A56" t="s">
        <v>1625</v>
      </c>
      <c r="B56" t="s">
        <v>1626</v>
      </c>
      <c r="C56" t="s">
        <v>1627</v>
      </c>
      <c r="D56" t="s">
        <v>1628</v>
      </c>
      <c r="E56" t="s">
        <v>1100</v>
      </c>
      <c r="F56">
        <v>978</v>
      </c>
      <c r="G56" t="s">
        <v>1101</v>
      </c>
      <c r="I56" s="2" t="s">
        <v>1629</v>
      </c>
      <c r="J56" s="2">
        <v>826</v>
      </c>
      <c r="K56" s="3" t="s">
        <v>1630</v>
      </c>
      <c r="N56" s="5" t="s">
        <v>1631</v>
      </c>
      <c r="O56" s="5" t="s">
        <v>1632</v>
      </c>
      <c r="P56" t="s">
        <v>1633</v>
      </c>
    </row>
    <row r="57" spans="1:16" x14ac:dyDescent="0.35">
      <c r="A57" t="s">
        <v>1634</v>
      </c>
      <c r="B57" t="s">
        <v>1635</v>
      </c>
      <c r="C57" t="s">
        <v>1636</v>
      </c>
      <c r="D57" t="s">
        <v>1637</v>
      </c>
      <c r="E57" t="s">
        <v>1534</v>
      </c>
      <c r="F57">
        <v>203</v>
      </c>
      <c r="G57" t="s">
        <v>1535</v>
      </c>
      <c r="I57" s="2" t="s">
        <v>1638</v>
      </c>
      <c r="J57" s="2">
        <v>981</v>
      </c>
      <c r="K57" s="3" t="s">
        <v>1639</v>
      </c>
      <c r="N57" s="5" t="s">
        <v>1640</v>
      </c>
      <c r="O57" s="5" t="s">
        <v>1641</v>
      </c>
      <c r="P57" t="s">
        <v>1642</v>
      </c>
    </row>
    <row r="58" spans="1:16" x14ac:dyDescent="0.35">
      <c r="A58" t="s">
        <v>1643</v>
      </c>
      <c r="B58" t="s">
        <v>1644</v>
      </c>
      <c r="C58" t="s">
        <v>1645</v>
      </c>
      <c r="D58" t="s">
        <v>1646</v>
      </c>
      <c r="E58" t="s">
        <v>1456</v>
      </c>
      <c r="F58">
        <v>976</v>
      </c>
      <c r="G58" t="s">
        <v>1457</v>
      </c>
      <c r="I58" s="2" t="s">
        <v>1647</v>
      </c>
      <c r="J58" s="2">
        <v>0</v>
      </c>
      <c r="K58" s="3" t="s">
        <v>1648</v>
      </c>
      <c r="N58" s="5" t="s">
        <v>1649</v>
      </c>
      <c r="O58" s="5" t="s">
        <v>1650</v>
      </c>
      <c r="P58" t="s">
        <v>1651</v>
      </c>
    </row>
    <row r="59" spans="1:16" x14ac:dyDescent="0.35">
      <c r="A59" t="s">
        <v>1652</v>
      </c>
      <c r="B59" t="s">
        <v>1653</v>
      </c>
      <c r="C59" t="s">
        <v>1654</v>
      </c>
      <c r="D59" t="s">
        <v>1655</v>
      </c>
      <c r="E59" t="s">
        <v>1550</v>
      </c>
      <c r="F59">
        <v>208</v>
      </c>
      <c r="G59" t="s">
        <v>1551</v>
      </c>
      <c r="I59" s="2" t="s">
        <v>1656</v>
      </c>
      <c r="J59" s="2">
        <v>936</v>
      </c>
      <c r="K59" s="3" t="s">
        <v>1657</v>
      </c>
      <c r="N59" s="5" t="s">
        <v>1658</v>
      </c>
      <c r="O59" s="5" t="s">
        <v>1659</v>
      </c>
      <c r="P59" t="s">
        <v>1660</v>
      </c>
    </row>
    <row r="60" spans="1:16" x14ac:dyDescent="0.35">
      <c r="A60" t="s">
        <v>1661</v>
      </c>
      <c r="B60" t="s">
        <v>1662</v>
      </c>
      <c r="C60" t="s">
        <v>1663</v>
      </c>
      <c r="D60" t="s">
        <v>1664</v>
      </c>
      <c r="E60" t="s">
        <v>1543</v>
      </c>
      <c r="F60">
        <v>262</v>
      </c>
      <c r="G60" t="s">
        <v>1544</v>
      </c>
      <c r="I60" s="2" t="s">
        <v>1665</v>
      </c>
      <c r="J60" s="2">
        <v>292</v>
      </c>
      <c r="K60" s="3" t="s">
        <v>1666</v>
      </c>
      <c r="N60" s="5" t="s">
        <v>1667</v>
      </c>
      <c r="O60" s="5" t="s">
        <v>1668</v>
      </c>
      <c r="P60" t="s">
        <v>1669</v>
      </c>
    </row>
    <row r="61" spans="1:16" x14ac:dyDescent="0.35">
      <c r="A61" t="s">
        <v>1670</v>
      </c>
      <c r="B61" t="s">
        <v>1671</v>
      </c>
      <c r="C61" t="s">
        <v>1672</v>
      </c>
      <c r="D61" t="s">
        <v>1673</v>
      </c>
      <c r="E61" t="s">
        <v>1168</v>
      </c>
      <c r="F61">
        <v>951</v>
      </c>
      <c r="G61" t="s">
        <v>1169</v>
      </c>
      <c r="I61" s="2" t="s">
        <v>1674</v>
      </c>
      <c r="J61" s="2">
        <v>270</v>
      </c>
      <c r="K61" s="3" t="s">
        <v>1675</v>
      </c>
      <c r="N61" s="5" t="s">
        <v>1676</v>
      </c>
      <c r="O61" s="5" t="s">
        <v>1677</v>
      </c>
      <c r="P61" t="s">
        <v>1678</v>
      </c>
    </row>
    <row r="62" spans="1:16" x14ac:dyDescent="0.35">
      <c r="A62" t="s">
        <v>1679</v>
      </c>
      <c r="B62" t="s">
        <v>1680</v>
      </c>
      <c r="C62" t="s">
        <v>1681</v>
      </c>
      <c r="D62" t="s">
        <v>1682</v>
      </c>
      <c r="E62" t="s">
        <v>1559</v>
      </c>
      <c r="F62">
        <v>214</v>
      </c>
      <c r="G62" t="s">
        <v>1560</v>
      </c>
      <c r="I62" s="2" t="s">
        <v>1683</v>
      </c>
      <c r="J62" s="2">
        <v>324</v>
      </c>
      <c r="K62" s="3" t="s">
        <v>1684</v>
      </c>
      <c r="N62" s="5" t="s">
        <v>1685</v>
      </c>
      <c r="O62" s="5" t="s">
        <v>526</v>
      </c>
      <c r="P62" t="s">
        <v>2</v>
      </c>
    </row>
    <row r="63" spans="1:16" x14ac:dyDescent="0.35">
      <c r="A63" t="s">
        <v>1686</v>
      </c>
      <c r="B63" t="s">
        <v>1687</v>
      </c>
      <c r="C63" t="s">
        <v>1688</v>
      </c>
      <c r="D63" t="s">
        <v>1689</v>
      </c>
      <c r="E63" t="s">
        <v>276</v>
      </c>
      <c r="F63">
        <v>840</v>
      </c>
      <c r="G63" t="s">
        <v>1071</v>
      </c>
      <c r="I63" s="2" t="s">
        <v>1690</v>
      </c>
      <c r="J63" s="2">
        <v>320</v>
      </c>
      <c r="K63" s="3" t="s">
        <v>1691</v>
      </c>
      <c r="N63" s="5" t="s">
        <v>1692</v>
      </c>
      <c r="O63" s="5" t="s">
        <v>1693</v>
      </c>
      <c r="P63" t="s">
        <v>1694</v>
      </c>
    </row>
    <row r="64" spans="1:16" x14ac:dyDescent="0.35">
      <c r="A64" t="s">
        <v>1695</v>
      </c>
      <c r="B64" t="s">
        <v>1696</v>
      </c>
      <c r="C64" t="s">
        <v>1697</v>
      </c>
      <c r="D64" t="s">
        <v>1698</v>
      </c>
      <c r="E64" t="s">
        <v>1575</v>
      </c>
      <c r="F64">
        <v>818</v>
      </c>
      <c r="G64" t="s">
        <v>1576</v>
      </c>
      <c r="I64" s="2" t="s">
        <v>1699</v>
      </c>
      <c r="J64" s="2">
        <v>328</v>
      </c>
      <c r="K64" s="3" t="s">
        <v>1700</v>
      </c>
      <c r="N64" s="5" t="s">
        <v>1701</v>
      </c>
      <c r="O64" s="5" t="s">
        <v>508</v>
      </c>
      <c r="P64" t="s">
        <v>3</v>
      </c>
    </row>
    <row r="65" spans="1:16" x14ac:dyDescent="0.35">
      <c r="A65" t="s">
        <v>1702</v>
      </c>
      <c r="B65" t="s">
        <v>1703</v>
      </c>
      <c r="C65" t="s">
        <v>1704</v>
      </c>
      <c r="D65" t="s">
        <v>1705</v>
      </c>
      <c r="E65" t="s">
        <v>276</v>
      </c>
      <c r="F65">
        <v>840</v>
      </c>
      <c r="G65" t="s">
        <v>1071</v>
      </c>
      <c r="I65" s="2" t="s">
        <v>1706</v>
      </c>
      <c r="J65" s="2">
        <v>344</v>
      </c>
      <c r="K65" s="3" t="s">
        <v>1707</v>
      </c>
      <c r="N65" s="5" t="s">
        <v>1708</v>
      </c>
      <c r="O65" s="5" t="s">
        <v>1709</v>
      </c>
      <c r="P65" t="s">
        <v>1710</v>
      </c>
    </row>
    <row r="66" spans="1:16" x14ac:dyDescent="0.35">
      <c r="A66" t="s">
        <v>1711</v>
      </c>
      <c r="B66" t="s">
        <v>1712</v>
      </c>
      <c r="C66" t="s">
        <v>1713</v>
      </c>
      <c r="D66" t="s">
        <v>1714</v>
      </c>
      <c r="E66" t="s">
        <v>1485</v>
      </c>
      <c r="F66">
        <v>950</v>
      </c>
      <c r="G66" t="s">
        <v>1486</v>
      </c>
      <c r="I66" s="2" t="s">
        <v>1715</v>
      </c>
      <c r="J66" s="2">
        <v>340</v>
      </c>
      <c r="K66" s="3" t="s">
        <v>1716</v>
      </c>
      <c r="N66" s="5" t="s">
        <v>1717</v>
      </c>
      <c r="O66" s="5" t="s">
        <v>1718</v>
      </c>
      <c r="P66" t="s">
        <v>1719</v>
      </c>
    </row>
    <row r="67" spans="1:16" x14ac:dyDescent="0.35">
      <c r="A67" t="s">
        <v>1720</v>
      </c>
      <c r="B67" t="s">
        <v>1721</v>
      </c>
      <c r="C67" t="s">
        <v>1722</v>
      </c>
      <c r="D67" t="s">
        <v>1723</v>
      </c>
      <c r="E67" t="s">
        <v>1586</v>
      </c>
      <c r="F67">
        <v>232</v>
      </c>
      <c r="G67" t="s">
        <v>1587</v>
      </c>
      <c r="I67" s="2" t="s">
        <v>1611</v>
      </c>
      <c r="J67" s="2">
        <v>191</v>
      </c>
      <c r="K67" s="3" t="s">
        <v>1612</v>
      </c>
      <c r="N67" s="5" t="s">
        <v>1724</v>
      </c>
      <c r="O67" s="5" t="s">
        <v>649</v>
      </c>
      <c r="P67" t="s">
        <v>1725</v>
      </c>
    </row>
    <row r="68" spans="1:16" x14ac:dyDescent="0.35">
      <c r="A68" t="s">
        <v>1726</v>
      </c>
      <c r="B68" t="s">
        <v>1727</v>
      </c>
      <c r="C68" t="s">
        <v>1728</v>
      </c>
      <c r="D68" t="s">
        <v>1729</v>
      </c>
      <c r="E68" t="s">
        <v>1100</v>
      </c>
      <c r="F68">
        <v>978</v>
      </c>
      <c r="G68" t="s">
        <v>1101</v>
      </c>
      <c r="I68" s="2" t="s">
        <v>1730</v>
      </c>
      <c r="J68" s="2">
        <v>332</v>
      </c>
      <c r="K68" s="3" t="s">
        <v>1731</v>
      </c>
      <c r="N68" s="5" t="s">
        <v>1732</v>
      </c>
      <c r="O68" s="5" t="s">
        <v>1733</v>
      </c>
      <c r="P68" t="s">
        <v>1734</v>
      </c>
    </row>
    <row r="69" spans="1:16" x14ac:dyDescent="0.35">
      <c r="A69" t="s">
        <v>1735</v>
      </c>
      <c r="B69" t="s">
        <v>1736</v>
      </c>
      <c r="C69" t="s">
        <v>1737</v>
      </c>
      <c r="D69" t="s">
        <v>1738</v>
      </c>
      <c r="E69" t="s">
        <v>1739</v>
      </c>
      <c r="F69">
        <v>748</v>
      </c>
      <c r="G69" t="s">
        <v>1740</v>
      </c>
      <c r="I69" s="2" t="s">
        <v>1741</v>
      </c>
      <c r="J69" s="2">
        <v>348</v>
      </c>
      <c r="K69" s="3" t="s">
        <v>1742</v>
      </c>
      <c r="N69" s="5" t="s">
        <v>1743</v>
      </c>
      <c r="O69" s="5" t="s">
        <v>1744</v>
      </c>
      <c r="P69" t="s">
        <v>1745</v>
      </c>
    </row>
    <row r="70" spans="1:16" x14ac:dyDescent="0.35">
      <c r="A70" t="s">
        <v>1746</v>
      </c>
      <c r="B70" t="s">
        <v>1747</v>
      </c>
      <c r="C70" t="s">
        <v>1748</v>
      </c>
      <c r="D70" t="s">
        <v>1749</v>
      </c>
      <c r="E70" t="s">
        <v>1595</v>
      </c>
      <c r="F70">
        <v>230</v>
      </c>
      <c r="G70" t="s">
        <v>1596</v>
      </c>
      <c r="I70" s="2" t="s">
        <v>1750</v>
      </c>
      <c r="J70" s="2">
        <v>360</v>
      </c>
      <c r="K70" s="3" t="s">
        <v>1751</v>
      </c>
      <c r="N70" s="5" t="s">
        <v>1752</v>
      </c>
      <c r="O70" s="5" t="s">
        <v>1753</v>
      </c>
      <c r="P70" t="s">
        <v>1754</v>
      </c>
    </row>
    <row r="71" spans="1:16" x14ac:dyDescent="0.35">
      <c r="A71" t="s">
        <v>1755</v>
      </c>
      <c r="B71" t="s">
        <v>1756</v>
      </c>
      <c r="C71" t="s">
        <v>1757</v>
      </c>
      <c r="D71" t="s">
        <v>1758</v>
      </c>
      <c r="E71" t="s">
        <v>1620</v>
      </c>
      <c r="F71">
        <v>238</v>
      </c>
      <c r="G71" t="s">
        <v>1621</v>
      </c>
      <c r="I71" s="2" t="s">
        <v>1759</v>
      </c>
      <c r="J71" s="2">
        <v>376</v>
      </c>
      <c r="K71" s="3" t="s">
        <v>1760</v>
      </c>
      <c r="N71" s="5" t="s">
        <v>1761</v>
      </c>
      <c r="O71" s="5" t="s">
        <v>1762</v>
      </c>
      <c r="P71" t="s">
        <v>1763</v>
      </c>
    </row>
    <row r="72" spans="1:16" x14ac:dyDescent="0.35">
      <c r="A72" t="s">
        <v>1764</v>
      </c>
      <c r="B72" t="s">
        <v>1765</v>
      </c>
      <c r="C72" t="s">
        <v>1766</v>
      </c>
      <c r="D72" t="s">
        <v>1767</v>
      </c>
      <c r="E72" t="s">
        <v>1550</v>
      </c>
      <c r="F72">
        <v>208</v>
      </c>
      <c r="G72" t="s">
        <v>1551</v>
      </c>
      <c r="I72" s="2" t="s">
        <v>1768</v>
      </c>
      <c r="J72" s="2">
        <v>0</v>
      </c>
      <c r="K72" s="3" t="s">
        <v>1769</v>
      </c>
      <c r="N72" s="5" t="s">
        <v>1770</v>
      </c>
      <c r="O72" s="5" t="s">
        <v>1771</v>
      </c>
      <c r="P72" t="s">
        <v>1772</v>
      </c>
    </row>
    <row r="73" spans="1:16" x14ac:dyDescent="0.35">
      <c r="A73" t="s">
        <v>1773</v>
      </c>
      <c r="B73" t="s">
        <v>1774</v>
      </c>
      <c r="C73" t="s">
        <v>1775</v>
      </c>
      <c r="D73" t="s">
        <v>1776</v>
      </c>
      <c r="E73" t="s">
        <v>1613</v>
      </c>
      <c r="F73">
        <v>242</v>
      </c>
      <c r="G73" t="s">
        <v>1614</v>
      </c>
      <c r="I73" s="2" t="s">
        <v>1777</v>
      </c>
      <c r="J73" s="2">
        <v>356</v>
      </c>
      <c r="K73" s="3" t="s">
        <v>1778</v>
      </c>
      <c r="N73" s="5">
        <v>7103</v>
      </c>
      <c r="O73" s="5" t="s">
        <v>1779</v>
      </c>
      <c r="P73" s="5" t="s">
        <v>1780</v>
      </c>
    </row>
    <row r="74" spans="1:16" x14ac:dyDescent="0.35">
      <c r="A74" t="s">
        <v>1781</v>
      </c>
      <c r="B74" t="s">
        <v>1782</v>
      </c>
      <c r="C74" t="s">
        <v>1783</v>
      </c>
      <c r="D74" t="s">
        <v>1784</v>
      </c>
      <c r="E74" t="s">
        <v>1100</v>
      </c>
      <c r="F74">
        <v>978</v>
      </c>
      <c r="G74" t="s">
        <v>1101</v>
      </c>
      <c r="I74" s="2" t="s">
        <v>1785</v>
      </c>
      <c r="J74" s="2">
        <v>368</v>
      </c>
      <c r="K74" s="3" t="s">
        <v>1786</v>
      </c>
    </row>
    <row r="75" spans="1:16" x14ac:dyDescent="0.35">
      <c r="A75" t="s">
        <v>1787</v>
      </c>
      <c r="B75" t="s">
        <v>1788</v>
      </c>
      <c r="C75" t="s">
        <v>1789</v>
      </c>
      <c r="D75" t="s">
        <v>1790</v>
      </c>
      <c r="E75" t="s">
        <v>1100</v>
      </c>
      <c r="F75">
        <v>978</v>
      </c>
      <c r="G75" t="s">
        <v>1101</v>
      </c>
      <c r="I75" s="2" t="s">
        <v>1791</v>
      </c>
      <c r="J75" s="2">
        <v>364</v>
      </c>
      <c r="K75" s="3" t="s">
        <v>1792</v>
      </c>
    </row>
    <row r="76" spans="1:16" x14ac:dyDescent="0.35">
      <c r="A76" t="s">
        <v>1793</v>
      </c>
      <c r="B76" t="s">
        <v>1794</v>
      </c>
      <c r="C76" t="s">
        <v>1795</v>
      </c>
      <c r="D76" t="s">
        <v>1796</v>
      </c>
      <c r="E76" t="s">
        <v>1100</v>
      </c>
      <c r="F76">
        <v>978</v>
      </c>
      <c r="G76" t="s">
        <v>1101</v>
      </c>
      <c r="I76" s="2" t="s">
        <v>1797</v>
      </c>
      <c r="J76" s="2">
        <v>352</v>
      </c>
      <c r="K76" s="3" t="s">
        <v>1798</v>
      </c>
    </row>
    <row r="77" spans="1:16" x14ac:dyDescent="0.35">
      <c r="A77" t="s">
        <v>1799</v>
      </c>
      <c r="B77" t="s">
        <v>1800</v>
      </c>
      <c r="C77" t="s">
        <v>1801</v>
      </c>
      <c r="D77" t="s">
        <v>1802</v>
      </c>
      <c r="E77" t="s">
        <v>1100</v>
      </c>
      <c r="F77">
        <v>978</v>
      </c>
      <c r="G77" t="s">
        <v>1101</v>
      </c>
      <c r="I77" s="2" t="s">
        <v>1803</v>
      </c>
      <c r="J77" s="2">
        <v>0</v>
      </c>
      <c r="K77" s="3" t="s">
        <v>1804</v>
      </c>
    </row>
    <row r="78" spans="1:16" x14ac:dyDescent="0.35">
      <c r="A78" t="s">
        <v>1805</v>
      </c>
      <c r="B78" t="s">
        <v>1806</v>
      </c>
      <c r="C78" t="s">
        <v>1807</v>
      </c>
      <c r="D78" t="s">
        <v>1808</v>
      </c>
      <c r="E78" t="s">
        <v>1100</v>
      </c>
      <c r="F78">
        <v>978</v>
      </c>
      <c r="G78" t="s">
        <v>1101</v>
      </c>
      <c r="I78" s="2" t="s">
        <v>1809</v>
      </c>
      <c r="J78" s="2">
        <v>388</v>
      </c>
      <c r="K78" s="3" t="s">
        <v>1810</v>
      </c>
    </row>
    <row r="79" spans="1:16" x14ac:dyDescent="0.35">
      <c r="A79" t="s">
        <v>1811</v>
      </c>
      <c r="B79" t="s">
        <v>1812</v>
      </c>
      <c r="C79" t="s">
        <v>1813</v>
      </c>
      <c r="D79" t="s">
        <v>1814</v>
      </c>
      <c r="E79" t="s">
        <v>1485</v>
      </c>
      <c r="F79">
        <v>950</v>
      </c>
      <c r="G79" t="s">
        <v>1486</v>
      </c>
      <c r="I79" s="2" t="s">
        <v>1815</v>
      </c>
      <c r="J79" s="2">
        <v>400</v>
      </c>
      <c r="K79" s="3" t="s">
        <v>1816</v>
      </c>
    </row>
    <row r="80" spans="1:16" x14ac:dyDescent="0.35">
      <c r="A80" t="s">
        <v>1817</v>
      </c>
      <c r="B80" t="s">
        <v>1818</v>
      </c>
      <c r="C80" t="s">
        <v>1819</v>
      </c>
      <c r="D80" t="s">
        <v>1820</v>
      </c>
      <c r="E80" t="s">
        <v>1674</v>
      </c>
      <c r="F80">
        <v>270</v>
      </c>
      <c r="G80" t="s">
        <v>1675</v>
      </c>
      <c r="I80" s="2" t="s">
        <v>1821</v>
      </c>
      <c r="J80" s="2">
        <v>392</v>
      </c>
      <c r="K80" s="3" t="s">
        <v>1822</v>
      </c>
    </row>
    <row r="81" spans="1:11" x14ac:dyDescent="0.35">
      <c r="A81" t="s">
        <v>1823</v>
      </c>
      <c r="B81" t="s">
        <v>1824</v>
      </c>
      <c r="C81" t="s">
        <v>1825</v>
      </c>
      <c r="D81" t="s">
        <v>1826</v>
      </c>
      <c r="E81" t="s">
        <v>1638</v>
      </c>
      <c r="F81">
        <v>981</v>
      </c>
      <c r="G81" t="s">
        <v>1639</v>
      </c>
      <c r="I81" s="2" t="s">
        <v>1827</v>
      </c>
      <c r="J81" s="2">
        <v>404</v>
      </c>
      <c r="K81" s="3" t="s">
        <v>1828</v>
      </c>
    </row>
    <row r="82" spans="1:11" x14ac:dyDescent="0.35">
      <c r="A82" t="s">
        <v>1829</v>
      </c>
      <c r="B82" t="s">
        <v>1830</v>
      </c>
      <c r="C82" t="s">
        <v>1831</v>
      </c>
      <c r="D82" t="s">
        <v>1832</v>
      </c>
      <c r="E82" t="s">
        <v>1100</v>
      </c>
      <c r="F82">
        <v>978</v>
      </c>
      <c r="G82" t="s">
        <v>1101</v>
      </c>
      <c r="I82" s="2" t="s">
        <v>1833</v>
      </c>
      <c r="J82" s="2">
        <v>417</v>
      </c>
      <c r="K82" s="3" t="s">
        <v>1834</v>
      </c>
    </row>
    <row r="83" spans="1:11" x14ac:dyDescent="0.35">
      <c r="A83" t="s">
        <v>1835</v>
      </c>
      <c r="B83" t="s">
        <v>1836</v>
      </c>
      <c r="C83" t="s">
        <v>1837</v>
      </c>
      <c r="D83" t="s">
        <v>1838</v>
      </c>
      <c r="E83" t="s">
        <v>1656</v>
      </c>
      <c r="F83">
        <v>936</v>
      </c>
      <c r="G83" t="s">
        <v>1657</v>
      </c>
      <c r="I83" s="2" t="s">
        <v>1474</v>
      </c>
      <c r="J83" s="2">
        <v>116</v>
      </c>
      <c r="K83" s="3" t="s">
        <v>1475</v>
      </c>
    </row>
    <row r="84" spans="1:11" x14ac:dyDescent="0.35">
      <c r="A84" t="s">
        <v>1839</v>
      </c>
      <c r="B84" t="s">
        <v>1840</v>
      </c>
      <c r="C84" t="s">
        <v>1841</v>
      </c>
      <c r="D84" t="s">
        <v>1842</v>
      </c>
      <c r="E84" t="s">
        <v>1665</v>
      </c>
      <c r="F84">
        <v>292</v>
      </c>
      <c r="G84" t="s">
        <v>1666</v>
      </c>
      <c r="I84" s="2" t="s">
        <v>1584</v>
      </c>
      <c r="J84" s="2">
        <v>174</v>
      </c>
      <c r="K84" s="3" t="s">
        <v>1585</v>
      </c>
    </row>
    <row r="85" spans="1:11" x14ac:dyDescent="0.35">
      <c r="A85" t="s">
        <v>1843</v>
      </c>
      <c r="B85" t="s">
        <v>1844</v>
      </c>
      <c r="C85" t="s">
        <v>1845</v>
      </c>
      <c r="D85" t="s">
        <v>1846</v>
      </c>
      <c r="E85" t="s">
        <v>1100</v>
      </c>
      <c r="F85">
        <v>978</v>
      </c>
      <c r="G85" t="s">
        <v>1101</v>
      </c>
      <c r="I85" s="2" t="s">
        <v>1847</v>
      </c>
      <c r="J85" s="2">
        <v>408</v>
      </c>
      <c r="K85" s="3" t="s">
        <v>1848</v>
      </c>
    </row>
    <row r="86" spans="1:11" x14ac:dyDescent="0.35">
      <c r="A86" t="s">
        <v>1849</v>
      </c>
      <c r="B86" t="s">
        <v>1850</v>
      </c>
      <c r="C86" t="s">
        <v>1851</v>
      </c>
      <c r="D86" t="s">
        <v>1852</v>
      </c>
      <c r="E86" t="s">
        <v>1550</v>
      </c>
      <c r="F86">
        <v>208</v>
      </c>
      <c r="G86" t="s">
        <v>1551</v>
      </c>
      <c r="I86" s="2" t="s">
        <v>1853</v>
      </c>
      <c r="J86" s="2">
        <v>410</v>
      </c>
      <c r="K86" s="3" t="s">
        <v>1854</v>
      </c>
    </row>
    <row r="87" spans="1:11" x14ac:dyDescent="0.35">
      <c r="A87" t="s">
        <v>1855</v>
      </c>
      <c r="B87" t="s">
        <v>1856</v>
      </c>
      <c r="C87" t="s">
        <v>1857</v>
      </c>
      <c r="D87" t="s">
        <v>1858</v>
      </c>
      <c r="E87" t="s">
        <v>1168</v>
      </c>
      <c r="F87">
        <v>951</v>
      </c>
      <c r="G87" t="s">
        <v>1169</v>
      </c>
      <c r="I87" s="2" t="s">
        <v>1859</v>
      </c>
      <c r="J87" s="2">
        <v>414</v>
      </c>
      <c r="K87" s="3" t="s">
        <v>1860</v>
      </c>
    </row>
    <row r="88" spans="1:11" x14ac:dyDescent="0.35">
      <c r="A88" t="s">
        <v>1861</v>
      </c>
      <c r="B88" t="s">
        <v>1862</v>
      </c>
      <c r="C88" t="s">
        <v>1863</v>
      </c>
      <c r="D88" t="s">
        <v>1864</v>
      </c>
      <c r="E88" t="s">
        <v>1100</v>
      </c>
      <c r="F88">
        <v>978</v>
      </c>
      <c r="G88" t="s">
        <v>1101</v>
      </c>
      <c r="I88" s="2" t="s">
        <v>1516</v>
      </c>
      <c r="J88" s="2">
        <v>136</v>
      </c>
      <c r="K88" s="3" t="s">
        <v>1517</v>
      </c>
    </row>
    <row r="89" spans="1:11" x14ac:dyDescent="0.35">
      <c r="A89" t="s">
        <v>1865</v>
      </c>
      <c r="B89" t="s">
        <v>1866</v>
      </c>
      <c r="C89" t="s">
        <v>1867</v>
      </c>
      <c r="D89" t="s">
        <v>1868</v>
      </c>
      <c r="E89" t="s">
        <v>276</v>
      </c>
      <c r="F89">
        <v>840</v>
      </c>
      <c r="G89" t="s">
        <v>1071</v>
      </c>
      <c r="I89" s="2" t="s">
        <v>1869</v>
      </c>
      <c r="J89" s="2">
        <v>398</v>
      </c>
      <c r="K89" s="3" t="s">
        <v>1870</v>
      </c>
    </row>
    <row r="90" spans="1:11" x14ac:dyDescent="0.35">
      <c r="A90" t="s">
        <v>1871</v>
      </c>
      <c r="B90" t="s">
        <v>1872</v>
      </c>
      <c r="C90" t="s">
        <v>1873</v>
      </c>
      <c r="D90" t="s">
        <v>1874</v>
      </c>
      <c r="E90" t="s">
        <v>1690</v>
      </c>
      <c r="F90">
        <v>320</v>
      </c>
      <c r="G90" t="s">
        <v>1691</v>
      </c>
      <c r="I90" s="2" t="s">
        <v>1875</v>
      </c>
      <c r="J90" s="2">
        <v>418</v>
      </c>
      <c r="K90" s="3" t="s">
        <v>1876</v>
      </c>
    </row>
    <row r="91" spans="1:11" x14ac:dyDescent="0.35">
      <c r="A91" t="s">
        <v>1877</v>
      </c>
      <c r="B91" t="s">
        <v>1878</v>
      </c>
      <c r="C91" t="s">
        <v>1879</v>
      </c>
      <c r="D91" t="s">
        <v>1880</v>
      </c>
      <c r="E91" t="s">
        <v>1647</v>
      </c>
      <c r="F91">
        <v>0</v>
      </c>
      <c r="G91" t="s">
        <v>1648</v>
      </c>
      <c r="I91" s="2" t="s">
        <v>1881</v>
      </c>
      <c r="J91" s="2">
        <v>422</v>
      </c>
      <c r="K91" s="3" t="s">
        <v>1882</v>
      </c>
    </row>
    <row r="92" spans="1:11" x14ac:dyDescent="0.35">
      <c r="A92" t="s">
        <v>1883</v>
      </c>
      <c r="B92" t="s">
        <v>1884</v>
      </c>
      <c r="C92" t="s">
        <v>1885</v>
      </c>
      <c r="D92" t="s">
        <v>1886</v>
      </c>
      <c r="E92" t="s">
        <v>1683</v>
      </c>
      <c r="F92">
        <v>324</v>
      </c>
      <c r="G92" t="s">
        <v>1684</v>
      </c>
      <c r="I92" s="2" t="s">
        <v>1887</v>
      </c>
      <c r="J92" s="2">
        <v>144</v>
      </c>
      <c r="K92" s="3" t="s">
        <v>1888</v>
      </c>
    </row>
    <row r="93" spans="1:11" x14ac:dyDescent="0.35">
      <c r="A93" t="s">
        <v>1889</v>
      </c>
      <c r="B93" t="s">
        <v>1890</v>
      </c>
      <c r="C93" t="s">
        <v>1891</v>
      </c>
      <c r="D93" t="s">
        <v>1892</v>
      </c>
      <c r="E93" t="s">
        <v>1352</v>
      </c>
      <c r="F93">
        <v>952</v>
      </c>
      <c r="G93" t="s">
        <v>1353</v>
      </c>
      <c r="I93" s="2" t="s">
        <v>1893</v>
      </c>
      <c r="J93" s="2">
        <v>430</v>
      </c>
      <c r="K93" s="3" t="s">
        <v>1894</v>
      </c>
    </row>
    <row r="94" spans="1:11" x14ac:dyDescent="0.35">
      <c r="A94" t="s">
        <v>1895</v>
      </c>
      <c r="B94" t="s">
        <v>1896</v>
      </c>
      <c r="C94" t="s">
        <v>1897</v>
      </c>
      <c r="D94" t="s">
        <v>1898</v>
      </c>
      <c r="E94" t="s">
        <v>1699</v>
      </c>
      <c r="F94">
        <v>328</v>
      </c>
      <c r="G94" t="s">
        <v>1700</v>
      </c>
      <c r="I94" s="2" t="s">
        <v>1899</v>
      </c>
      <c r="J94" s="2">
        <v>426</v>
      </c>
      <c r="K94" s="3" t="s">
        <v>1900</v>
      </c>
    </row>
    <row r="95" spans="1:11" x14ac:dyDescent="0.35">
      <c r="A95" t="s">
        <v>1901</v>
      </c>
      <c r="B95" t="s">
        <v>1902</v>
      </c>
      <c r="C95" t="s">
        <v>1903</v>
      </c>
      <c r="D95" t="s">
        <v>1904</v>
      </c>
      <c r="E95" t="s">
        <v>1730</v>
      </c>
      <c r="F95">
        <v>332</v>
      </c>
      <c r="G95" t="s">
        <v>1731</v>
      </c>
      <c r="I95" s="2" t="s">
        <v>1905</v>
      </c>
      <c r="J95" s="2">
        <v>434</v>
      </c>
      <c r="K95" s="3" t="s">
        <v>1906</v>
      </c>
    </row>
    <row r="96" spans="1:11" x14ac:dyDescent="0.35">
      <c r="A96" t="s">
        <v>1907</v>
      </c>
      <c r="B96" t="s">
        <v>1908</v>
      </c>
      <c r="C96" t="s">
        <v>1909</v>
      </c>
      <c r="D96" t="s">
        <v>1910</v>
      </c>
      <c r="I96" s="2" t="s">
        <v>1911</v>
      </c>
      <c r="J96" s="2">
        <v>504</v>
      </c>
      <c r="K96" s="3" t="s">
        <v>1912</v>
      </c>
    </row>
    <row r="97" spans="1:11" x14ac:dyDescent="0.35">
      <c r="A97" t="s">
        <v>1913</v>
      </c>
      <c r="B97" t="s">
        <v>1914</v>
      </c>
      <c r="C97" t="s">
        <v>1915</v>
      </c>
      <c r="D97" t="s">
        <v>1916</v>
      </c>
      <c r="E97" t="s">
        <v>1715</v>
      </c>
      <c r="F97">
        <v>340</v>
      </c>
      <c r="G97" t="s">
        <v>1716</v>
      </c>
      <c r="I97" s="2" t="s">
        <v>1917</v>
      </c>
      <c r="J97" s="2">
        <v>498</v>
      </c>
      <c r="K97" s="3" t="s">
        <v>1918</v>
      </c>
    </row>
    <row r="98" spans="1:11" x14ac:dyDescent="0.35">
      <c r="A98" t="s">
        <v>1919</v>
      </c>
      <c r="B98" t="s">
        <v>1920</v>
      </c>
      <c r="C98" t="s">
        <v>1921</v>
      </c>
      <c r="D98" t="s">
        <v>1922</v>
      </c>
      <c r="E98" t="s">
        <v>1706</v>
      </c>
      <c r="F98">
        <v>344</v>
      </c>
      <c r="G98" t="s">
        <v>1707</v>
      </c>
      <c r="I98" s="2" t="s">
        <v>1923</v>
      </c>
      <c r="J98" s="2">
        <v>969</v>
      </c>
      <c r="K98" s="3" t="s">
        <v>1924</v>
      </c>
    </row>
    <row r="99" spans="1:11" x14ac:dyDescent="0.35">
      <c r="A99" t="s">
        <v>1925</v>
      </c>
      <c r="B99" t="s">
        <v>1926</v>
      </c>
      <c r="C99" t="s">
        <v>1927</v>
      </c>
      <c r="D99" t="s">
        <v>1928</v>
      </c>
      <c r="E99" t="s">
        <v>1741</v>
      </c>
      <c r="F99">
        <v>348</v>
      </c>
      <c r="G99" t="s">
        <v>1742</v>
      </c>
      <c r="I99" s="2" t="s">
        <v>1929</v>
      </c>
      <c r="J99" s="2">
        <v>807</v>
      </c>
      <c r="K99" s="3" t="s">
        <v>1930</v>
      </c>
    </row>
    <row r="100" spans="1:11" x14ac:dyDescent="0.35">
      <c r="A100" t="s">
        <v>1931</v>
      </c>
      <c r="B100" t="s">
        <v>1932</v>
      </c>
      <c r="C100" t="s">
        <v>1933</v>
      </c>
      <c r="D100" t="s">
        <v>1934</v>
      </c>
      <c r="E100" t="s">
        <v>1797</v>
      </c>
      <c r="F100">
        <v>352</v>
      </c>
      <c r="G100" t="s">
        <v>1798</v>
      </c>
      <c r="I100" s="2" t="s">
        <v>1935</v>
      </c>
      <c r="J100" s="2">
        <v>104</v>
      </c>
      <c r="K100" s="3" t="s">
        <v>1936</v>
      </c>
    </row>
    <row r="101" spans="1:11" x14ac:dyDescent="0.35">
      <c r="A101" t="s">
        <v>1937</v>
      </c>
      <c r="B101" t="s">
        <v>1938</v>
      </c>
      <c r="C101" t="s">
        <v>1939</v>
      </c>
      <c r="D101" t="s">
        <v>1940</v>
      </c>
      <c r="E101" t="s">
        <v>1777</v>
      </c>
      <c r="F101">
        <v>356</v>
      </c>
      <c r="G101" t="s">
        <v>1778</v>
      </c>
      <c r="I101" s="2" t="s">
        <v>1941</v>
      </c>
      <c r="J101" s="2">
        <v>496</v>
      </c>
      <c r="K101" s="3" t="s">
        <v>1942</v>
      </c>
    </row>
    <row r="102" spans="1:11" x14ac:dyDescent="0.35">
      <c r="A102" t="s">
        <v>1943</v>
      </c>
      <c r="B102" t="s">
        <v>1944</v>
      </c>
      <c r="C102" t="s">
        <v>1945</v>
      </c>
      <c r="D102" t="s">
        <v>1946</v>
      </c>
      <c r="E102" t="s">
        <v>1750</v>
      </c>
      <c r="F102">
        <v>360</v>
      </c>
      <c r="G102" t="s">
        <v>1751</v>
      </c>
      <c r="I102" s="2" t="s">
        <v>1947</v>
      </c>
      <c r="J102" s="2">
        <v>446</v>
      </c>
      <c r="K102" s="3" t="s">
        <v>1948</v>
      </c>
    </row>
    <row r="103" spans="1:11" x14ac:dyDescent="0.35">
      <c r="A103" t="s">
        <v>1949</v>
      </c>
      <c r="B103" t="s">
        <v>1950</v>
      </c>
      <c r="C103" t="s">
        <v>1951</v>
      </c>
      <c r="D103" t="s">
        <v>1952</v>
      </c>
      <c r="E103" t="s">
        <v>1791</v>
      </c>
      <c r="F103">
        <v>364</v>
      </c>
      <c r="G103" t="s">
        <v>1792</v>
      </c>
      <c r="I103" s="2" t="s">
        <v>1953</v>
      </c>
      <c r="J103" s="2">
        <v>478</v>
      </c>
      <c r="K103" s="3" t="s">
        <v>1954</v>
      </c>
    </row>
    <row r="104" spans="1:11" x14ac:dyDescent="0.35">
      <c r="A104" t="s">
        <v>1955</v>
      </c>
      <c r="B104" t="s">
        <v>1956</v>
      </c>
      <c r="C104" t="s">
        <v>1957</v>
      </c>
      <c r="D104" t="s">
        <v>1958</v>
      </c>
      <c r="E104" t="s">
        <v>1785</v>
      </c>
      <c r="F104">
        <v>368</v>
      </c>
      <c r="G104" t="s">
        <v>1786</v>
      </c>
      <c r="I104" s="2" t="s">
        <v>1959</v>
      </c>
      <c r="J104" s="2">
        <v>480</v>
      </c>
      <c r="K104" s="3" t="s">
        <v>1960</v>
      </c>
    </row>
    <row r="105" spans="1:11" x14ac:dyDescent="0.35">
      <c r="A105" t="s">
        <v>1961</v>
      </c>
      <c r="B105" t="s">
        <v>1962</v>
      </c>
      <c r="C105" t="s">
        <v>1963</v>
      </c>
      <c r="D105" t="s">
        <v>1964</v>
      </c>
      <c r="E105" t="s">
        <v>1100</v>
      </c>
      <c r="F105">
        <v>978</v>
      </c>
      <c r="G105" t="s">
        <v>1101</v>
      </c>
      <c r="I105" s="2" t="s">
        <v>1965</v>
      </c>
      <c r="J105" s="2">
        <v>462</v>
      </c>
      <c r="K105" s="3" t="s">
        <v>1966</v>
      </c>
    </row>
    <row r="106" spans="1:11" x14ac:dyDescent="0.35">
      <c r="A106" t="s">
        <v>1967</v>
      </c>
      <c r="B106" t="s">
        <v>1968</v>
      </c>
      <c r="C106" t="s">
        <v>1969</v>
      </c>
      <c r="D106" t="s">
        <v>1970</v>
      </c>
      <c r="E106" t="s">
        <v>1768</v>
      </c>
      <c r="F106">
        <v>0</v>
      </c>
      <c r="G106" t="s">
        <v>1769</v>
      </c>
      <c r="I106" s="2" t="s">
        <v>1971</v>
      </c>
      <c r="J106" s="2">
        <v>454</v>
      </c>
      <c r="K106" s="3" t="s">
        <v>1972</v>
      </c>
    </row>
    <row r="107" spans="1:11" x14ac:dyDescent="0.35">
      <c r="A107" t="s">
        <v>1973</v>
      </c>
      <c r="B107" t="s">
        <v>1974</v>
      </c>
      <c r="C107" t="s">
        <v>1975</v>
      </c>
      <c r="D107" t="s">
        <v>1976</v>
      </c>
      <c r="E107" t="s">
        <v>1759</v>
      </c>
      <c r="F107">
        <v>376</v>
      </c>
      <c r="G107" t="s">
        <v>1760</v>
      </c>
      <c r="I107" s="2" t="s">
        <v>1977</v>
      </c>
      <c r="J107" s="2">
        <v>484</v>
      </c>
      <c r="K107" s="3" t="s">
        <v>1978</v>
      </c>
    </row>
    <row r="108" spans="1:11" x14ac:dyDescent="0.35">
      <c r="A108" t="s">
        <v>1979</v>
      </c>
      <c r="B108" t="s">
        <v>1980</v>
      </c>
      <c r="C108" t="s">
        <v>1981</v>
      </c>
      <c r="D108" t="s">
        <v>1982</v>
      </c>
      <c r="E108" t="s">
        <v>1100</v>
      </c>
      <c r="F108">
        <v>978</v>
      </c>
      <c r="G108" t="s">
        <v>1101</v>
      </c>
      <c r="I108" s="2" t="s">
        <v>1983</v>
      </c>
      <c r="J108" s="2">
        <v>458</v>
      </c>
      <c r="K108" s="3" t="s">
        <v>1984</v>
      </c>
    </row>
    <row r="109" spans="1:11" x14ac:dyDescent="0.35">
      <c r="A109" t="s">
        <v>1985</v>
      </c>
      <c r="B109" t="s">
        <v>1986</v>
      </c>
      <c r="C109" t="s">
        <v>1987</v>
      </c>
      <c r="D109" t="s">
        <v>1988</v>
      </c>
      <c r="E109" t="s">
        <v>1809</v>
      </c>
      <c r="F109">
        <v>388</v>
      </c>
      <c r="G109" t="s">
        <v>1810</v>
      </c>
      <c r="I109" s="2" t="s">
        <v>1989</v>
      </c>
      <c r="J109" s="2">
        <v>943</v>
      </c>
      <c r="K109" s="3" t="s">
        <v>1990</v>
      </c>
    </row>
    <row r="110" spans="1:11" x14ac:dyDescent="0.35">
      <c r="A110" t="s">
        <v>1991</v>
      </c>
      <c r="B110" t="s">
        <v>1992</v>
      </c>
      <c r="C110" t="s">
        <v>1993</v>
      </c>
      <c r="D110" t="s">
        <v>1994</v>
      </c>
      <c r="E110" t="s">
        <v>1821</v>
      </c>
      <c r="F110">
        <v>392</v>
      </c>
      <c r="G110" t="s">
        <v>1822</v>
      </c>
      <c r="I110" s="2" t="s">
        <v>1995</v>
      </c>
      <c r="J110" s="2">
        <v>516</v>
      </c>
      <c r="K110" s="3" t="s">
        <v>1996</v>
      </c>
    </row>
    <row r="111" spans="1:11" x14ac:dyDescent="0.35">
      <c r="A111" t="s">
        <v>1997</v>
      </c>
      <c r="B111" t="s">
        <v>1998</v>
      </c>
      <c r="C111" t="s">
        <v>1999</v>
      </c>
      <c r="D111" t="s">
        <v>2000</v>
      </c>
      <c r="E111" t="s">
        <v>1803</v>
      </c>
      <c r="F111">
        <v>0</v>
      </c>
      <c r="G111" t="s">
        <v>1804</v>
      </c>
      <c r="I111" s="2" t="s">
        <v>2001</v>
      </c>
      <c r="J111" s="2">
        <v>566</v>
      </c>
      <c r="K111" s="3" t="s">
        <v>2002</v>
      </c>
    </row>
    <row r="112" spans="1:11" x14ac:dyDescent="0.35">
      <c r="A112" t="s">
        <v>2003</v>
      </c>
      <c r="B112" t="s">
        <v>2004</v>
      </c>
      <c r="C112" t="s">
        <v>2005</v>
      </c>
      <c r="D112" t="s">
        <v>2006</v>
      </c>
      <c r="E112" t="s">
        <v>1815</v>
      </c>
      <c r="F112">
        <v>400</v>
      </c>
      <c r="G112" t="s">
        <v>1816</v>
      </c>
      <c r="I112" s="2" t="s">
        <v>2007</v>
      </c>
      <c r="J112" s="2">
        <v>558</v>
      </c>
      <c r="K112" s="3" t="s">
        <v>2008</v>
      </c>
    </row>
    <row r="113" spans="1:11" x14ac:dyDescent="0.35">
      <c r="A113" t="s">
        <v>2009</v>
      </c>
      <c r="B113" t="s">
        <v>2010</v>
      </c>
      <c r="C113" t="s">
        <v>2011</v>
      </c>
      <c r="D113" t="s">
        <v>2012</v>
      </c>
      <c r="E113" t="s">
        <v>1869</v>
      </c>
      <c r="F113">
        <v>398</v>
      </c>
      <c r="G113" t="s">
        <v>1870</v>
      </c>
      <c r="I113" s="2" t="s">
        <v>2013</v>
      </c>
      <c r="J113" s="2">
        <v>578</v>
      </c>
      <c r="K113" s="3" t="s">
        <v>2014</v>
      </c>
    </row>
    <row r="114" spans="1:11" x14ac:dyDescent="0.35">
      <c r="A114" t="s">
        <v>2015</v>
      </c>
      <c r="B114" t="s">
        <v>2016</v>
      </c>
      <c r="C114" t="s">
        <v>2017</v>
      </c>
      <c r="D114" t="s">
        <v>2018</v>
      </c>
      <c r="E114" t="s">
        <v>1827</v>
      </c>
      <c r="F114">
        <v>404</v>
      </c>
      <c r="G114" t="s">
        <v>1828</v>
      </c>
      <c r="I114" s="2" t="s">
        <v>2019</v>
      </c>
      <c r="J114" s="2">
        <v>524</v>
      </c>
      <c r="K114" s="3" t="s">
        <v>2020</v>
      </c>
    </row>
    <row r="115" spans="1:11" x14ac:dyDescent="0.35">
      <c r="A115" t="s">
        <v>2021</v>
      </c>
      <c r="B115" t="s">
        <v>2022</v>
      </c>
      <c r="C115" t="s">
        <v>2023</v>
      </c>
      <c r="D115" t="s">
        <v>2024</v>
      </c>
      <c r="I115" s="2" t="s">
        <v>2025</v>
      </c>
      <c r="J115" s="2">
        <v>554</v>
      </c>
      <c r="K115" s="3" t="s">
        <v>2026</v>
      </c>
    </row>
    <row r="116" spans="1:11" x14ac:dyDescent="0.35">
      <c r="A116" t="s">
        <v>2027</v>
      </c>
      <c r="B116" t="s">
        <v>2028</v>
      </c>
      <c r="C116" t="s">
        <v>2029</v>
      </c>
      <c r="D116" t="s">
        <v>2030</v>
      </c>
      <c r="E116" t="s">
        <v>1847</v>
      </c>
      <c r="F116">
        <v>408</v>
      </c>
      <c r="G116" t="s">
        <v>1848</v>
      </c>
      <c r="I116" s="2" t="s">
        <v>2031</v>
      </c>
      <c r="J116" s="2">
        <v>512</v>
      </c>
      <c r="K116" s="3" t="s">
        <v>2032</v>
      </c>
    </row>
    <row r="117" spans="1:11" x14ac:dyDescent="0.35">
      <c r="A117" t="s">
        <v>2033</v>
      </c>
      <c r="B117" t="s">
        <v>2034</v>
      </c>
      <c r="C117" t="s">
        <v>2035</v>
      </c>
      <c r="D117" t="s">
        <v>2036</v>
      </c>
      <c r="E117" t="s">
        <v>1853</v>
      </c>
      <c r="F117">
        <v>410</v>
      </c>
      <c r="G117" t="s">
        <v>1854</v>
      </c>
      <c r="I117" s="2" t="s">
        <v>2037</v>
      </c>
      <c r="J117" s="2">
        <v>590</v>
      </c>
      <c r="K117" s="3" t="s">
        <v>2038</v>
      </c>
    </row>
    <row r="118" spans="1:11" x14ac:dyDescent="0.35">
      <c r="A118" t="s">
        <v>2039</v>
      </c>
      <c r="B118" t="s">
        <v>2040</v>
      </c>
      <c r="C118" t="s">
        <v>2041</v>
      </c>
      <c r="D118" t="s">
        <v>2042</v>
      </c>
      <c r="E118" t="s">
        <v>1100</v>
      </c>
      <c r="F118">
        <v>978</v>
      </c>
      <c r="G118" t="s">
        <v>1101</v>
      </c>
      <c r="I118" s="2" t="s">
        <v>2043</v>
      </c>
      <c r="J118" s="2">
        <v>604</v>
      </c>
      <c r="K118" s="3" t="s">
        <v>2044</v>
      </c>
    </row>
    <row r="119" spans="1:11" x14ac:dyDescent="0.35">
      <c r="A119" t="s">
        <v>2045</v>
      </c>
      <c r="B119" t="s">
        <v>2046</v>
      </c>
      <c r="C119" t="s">
        <v>2047</v>
      </c>
      <c r="D119" t="s">
        <v>2048</v>
      </c>
      <c r="E119" t="s">
        <v>1859</v>
      </c>
      <c r="F119">
        <v>414</v>
      </c>
      <c r="G119" t="s">
        <v>1860</v>
      </c>
      <c r="I119" s="2" t="s">
        <v>2049</v>
      </c>
      <c r="J119" s="2">
        <v>598</v>
      </c>
      <c r="K119" s="3" t="s">
        <v>2050</v>
      </c>
    </row>
    <row r="120" spans="1:11" x14ac:dyDescent="0.35">
      <c r="A120" t="s">
        <v>2051</v>
      </c>
      <c r="B120" t="s">
        <v>2052</v>
      </c>
      <c r="C120" t="s">
        <v>2053</v>
      </c>
      <c r="D120" t="s">
        <v>2054</v>
      </c>
      <c r="E120" t="s">
        <v>1833</v>
      </c>
      <c r="F120">
        <v>417</v>
      </c>
      <c r="G120" t="s">
        <v>1834</v>
      </c>
      <c r="I120" s="2" t="s">
        <v>2055</v>
      </c>
      <c r="J120" s="2">
        <v>608</v>
      </c>
      <c r="K120" s="3" t="s">
        <v>2056</v>
      </c>
    </row>
    <row r="121" spans="1:11" x14ac:dyDescent="0.35">
      <c r="A121" t="s">
        <v>2057</v>
      </c>
      <c r="B121" t="s">
        <v>2058</v>
      </c>
      <c r="C121" t="s">
        <v>2059</v>
      </c>
      <c r="D121" t="s">
        <v>2060</v>
      </c>
      <c r="E121" t="s">
        <v>1875</v>
      </c>
      <c r="F121">
        <v>418</v>
      </c>
      <c r="G121" t="s">
        <v>1876</v>
      </c>
      <c r="I121" s="2" t="s">
        <v>2061</v>
      </c>
      <c r="J121" s="2">
        <v>586</v>
      </c>
      <c r="K121" s="3" t="s">
        <v>2062</v>
      </c>
    </row>
    <row r="122" spans="1:11" x14ac:dyDescent="0.35">
      <c r="A122" t="s">
        <v>2063</v>
      </c>
      <c r="B122" t="s">
        <v>2064</v>
      </c>
      <c r="C122" t="s">
        <v>2065</v>
      </c>
      <c r="D122" t="s">
        <v>2066</v>
      </c>
      <c r="E122" t="s">
        <v>1100</v>
      </c>
      <c r="F122">
        <v>978</v>
      </c>
      <c r="G122" t="s">
        <v>1101</v>
      </c>
      <c r="I122" s="2" t="s">
        <v>2067</v>
      </c>
      <c r="J122" s="2">
        <v>985</v>
      </c>
      <c r="K122" s="3" t="s">
        <v>2068</v>
      </c>
    </row>
    <row r="123" spans="1:11" x14ac:dyDescent="0.35">
      <c r="A123" t="s">
        <v>2069</v>
      </c>
      <c r="B123" t="s">
        <v>2070</v>
      </c>
      <c r="C123" t="s">
        <v>2071</v>
      </c>
      <c r="D123" t="s">
        <v>2072</v>
      </c>
      <c r="E123" t="s">
        <v>1881</v>
      </c>
      <c r="F123">
        <v>422</v>
      </c>
      <c r="G123" t="s">
        <v>1882</v>
      </c>
      <c r="I123" s="2" t="s">
        <v>2073</v>
      </c>
      <c r="J123" s="2">
        <v>600</v>
      </c>
      <c r="K123" s="3" t="s">
        <v>2074</v>
      </c>
    </row>
    <row r="124" spans="1:11" x14ac:dyDescent="0.35">
      <c r="A124" t="s">
        <v>2075</v>
      </c>
      <c r="B124" t="s">
        <v>2076</v>
      </c>
      <c r="C124" t="s">
        <v>2077</v>
      </c>
      <c r="D124" t="s">
        <v>2078</v>
      </c>
      <c r="E124" t="s">
        <v>1899</v>
      </c>
      <c r="F124">
        <v>426</v>
      </c>
      <c r="G124" t="s">
        <v>1900</v>
      </c>
      <c r="I124" s="2" t="s">
        <v>2079</v>
      </c>
      <c r="J124" s="2">
        <v>634</v>
      </c>
      <c r="K124" s="3" t="s">
        <v>2080</v>
      </c>
    </row>
    <row r="125" spans="1:11" x14ac:dyDescent="0.35">
      <c r="A125" t="s">
        <v>2081</v>
      </c>
      <c r="B125" t="s">
        <v>2082</v>
      </c>
      <c r="C125" t="s">
        <v>2083</v>
      </c>
      <c r="D125" t="s">
        <v>2084</v>
      </c>
      <c r="E125" t="s">
        <v>1893</v>
      </c>
      <c r="F125">
        <v>430</v>
      </c>
      <c r="G125" t="s">
        <v>1894</v>
      </c>
      <c r="I125" s="2" t="s">
        <v>2085</v>
      </c>
      <c r="J125" s="2">
        <v>946</v>
      </c>
      <c r="K125" s="3" t="s">
        <v>2086</v>
      </c>
    </row>
    <row r="126" spans="1:11" x14ac:dyDescent="0.35">
      <c r="A126" t="s">
        <v>2087</v>
      </c>
      <c r="B126" t="s">
        <v>2088</v>
      </c>
      <c r="C126" t="s">
        <v>2089</v>
      </c>
      <c r="D126" t="s">
        <v>2090</v>
      </c>
      <c r="E126" t="s">
        <v>1905</v>
      </c>
      <c r="F126">
        <v>434</v>
      </c>
      <c r="G126" t="s">
        <v>1906</v>
      </c>
      <c r="I126" s="2" t="s">
        <v>2091</v>
      </c>
      <c r="J126" s="2">
        <v>941</v>
      </c>
      <c r="K126" s="3" t="s">
        <v>2092</v>
      </c>
    </row>
    <row r="127" spans="1:11" x14ac:dyDescent="0.35">
      <c r="A127" t="s">
        <v>2093</v>
      </c>
      <c r="B127" t="s">
        <v>2094</v>
      </c>
      <c r="C127" t="s">
        <v>2095</v>
      </c>
      <c r="D127" t="s">
        <v>2096</v>
      </c>
      <c r="E127" t="s">
        <v>1465</v>
      </c>
      <c r="F127">
        <v>756</v>
      </c>
      <c r="G127" t="s">
        <v>1466</v>
      </c>
      <c r="I127" s="2" t="s">
        <v>2097</v>
      </c>
      <c r="J127" s="2">
        <v>643</v>
      </c>
      <c r="K127" s="3" t="s">
        <v>2098</v>
      </c>
    </row>
    <row r="128" spans="1:11" x14ac:dyDescent="0.35">
      <c r="A128" t="s">
        <v>2099</v>
      </c>
      <c r="B128" t="s">
        <v>2100</v>
      </c>
      <c r="C128" t="s">
        <v>2101</v>
      </c>
      <c r="D128" t="s">
        <v>2102</v>
      </c>
      <c r="E128" t="s">
        <v>1100</v>
      </c>
      <c r="F128">
        <v>978</v>
      </c>
      <c r="G128" t="s">
        <v>1101</v>
      </c>
      <c r="I128" s="2" t="s">
        <v>2103</v>
      </c>
      <c r="J128" s="2">
        <v>646</v>
      </c>
      <c r="K128" s="3" t="s">
        <v>2104</v>
      </c>
    </row>
    <row r="129" spans="1:11" x14ac:dyDescent="0.35">
      <c r="A129" t="s">
        <v>2105</v>
      </c>
      <c r="B129" t="s">
        <v>2106</v>
      </c>
      <c r="C129" t="s">
        <v>2107</v>
      </c>
      <c r="D129" t="s">
        <v>2108</v>
      </c>
      <c r="E129" t="s">
        <v>1100</v>
      </c>
      <c r="F129">
        <v>978</v>
      </c>
      <c r="G129" t="s">
        <v>1101</v>
      </c>
      <c r="I129" s="2" t="s">
        <v>2109</v>
      </c>
      <c r="J129" s="2">
        <v>682</v>
      </c>
      <c r="K129" s="3" t="s">
        <v>2110</v>
      </c>
    </row>
    <row r="130" spans="1:11" x14ac:dyDescent="0.35">
      <c r="A130" t="s">
        <v>2111</v>
      </c>
      <c r="B130" t="s">
        <v>2112</v>
      </c>
      <c r="C130" t="s">
        <v>2113</v>
      </c>
      <c r="D130" t="s">
        <v>2114</v>
      </c>
      <c r="E130" t="s">
        <v>1947</v>
      </c>
      <c r="F130">
        <v>446</v>
      </c>
      <c r="G130" t="s">
        <v>1948</v>
      </c>
      <c r="I130" s="2" t="s">
        <v>2115</v>
      </c>
      <c r="J130" s="2">
        <v>90</v>
      </c>
      <c r="K130" s="3" t="s">
        <v>2116</v>
      </c>
    </row>
    <row r="131" spans="1:11" x14ac:dyDescent="0.35">
      <c r="A131" t="s">
        <v>2117</v>
      </c>
      <c r="B131" t="s">
        <v>2118</v>
      </c>
      <c r="C131" t="s">
        <v>1929</v>
      </c>
      <c r="D131" t="s">
        <v>2119</v>
      </c>
      <c r="E131" t="s">
        <v>1929</v>
      </c>
      <c r="F131">
        <v>807</v>
      </c>
      <c r="G131" t="s">
        <v>1930</v>
      </c>
      <c r="I131" s="2" t="s">
        <v>2120</v>
      </c>
      <c r="J131" s="2">
        <v>690</v>
      </c>
      <c r="K131" s="3" t="s">
        <v>2121</v>
      </c>
    </row>
    <row r="132" spans="1:11" x14ac:dyDescent="0.35">
      <c r="A132" t="s">
        <v>2122</v>
      </c>
      <c r="B132" t="s">
        <v>2123</v>
      </c>
      <c r="C132" t="s">
        <v>2124</v>
      </c>
      <c r="D132" t="s">
        <v>2125</v>
      </c>
      <c r="E132" t="s">
        <v>1923</v>
      </c>
      <c r="F132">
        <v>969</v>
      </c>
      <c r="G132" t="s">
        <v>1924</v>
      </c>
      <c r="I132" s="2" t="s">
        <v>2126</v>
      </c>
      <c r="J132" s="2">
        <v>938</v>
      </c>
      <c r="K132" s="3" t="s">
        <v>2127</v>
      </c>
    </row>
    <row r="133" spans="1:11" x14ac:dyDescent="0.35">
      <c r="A133" t="s">
        <v>2128</v>
      </c>
      <c r="B133" t="s">
        <v>2129</v>
      </c>
      <c r="C133" t="s">
        <v>2130</v>
      </c>
      <c r="D133" t="s">
        <v>2131</v>
      </c>
      <c r="E133" t="s">
        <v>1971</v>
      </c>
      <c r="F133">
        <v>454</v>
      </c>
      <c r="G133" t="s">
        <v>1972</v>
      </c>
      <c r="I133" s="2" t="s">
        <v>2132</v>
      </c>
      <c r="J133" s="2">
        <v>752</v>
      </c>
      <c r="K133" s="3" t="s">
        <v>2133</v>
      </c>
    </row>
    <row r="134" spans="1:11" x14ac:dyDescent="0.35">
      <c r="A134" t="s">
        <v>2134</v>
      </c>
      <c r="B134" t="s">
        <v>2135</v>
      </c>
      <c r="C134" t="s">
        <v>2136</v>
      </c>
      <c r="D134" t="s">
        <v>2137</v>
      </c>
      <c r="E134" t="s">
        <v>1983</v>
      </c>
      <c r="F134">
        <v>458</v>
      </c>
      <c r="G134" t="s">
        <v>1984</v>
      </c>
      <c r="I134" s="2" t="s">
        <v>2138</v>
      </c>
      <c r="J134" s="2">
        <v>702</v>
      </c>
      <c r="K134" s="3" t="s">
        <v>2139</v>
      </c>
    </row>
    <row r="135" spans="1:11" x14ac:dyDescent="0.35">
      <c r="A135" t="s">
        <v>2140</v>
      </c>
      <c r="B135" t="s">
        <v>2141</v>
      </c>
      <c r="C135" t="s">
        <v>2142</v>
      </c>
      <c r="D135" t="s">
        <v>2143</v>
      </c>
      <c r="E135" t="s">
        <v>1965</v>
      </c>
      <c r="F135">
        <v>462</v>
      </c>
      <c r="G135" t="s">
        <v>1966</v>
      </c>
      <c r="I135" s="2" t="s">
        <v>2144</v>
      </c>
      <c r="J135" s="2">
        <v>654</v>
      </c>
      <c r="K135" s="3" t="s">
        <v>2145</v>
      </c>
    </row>
    <row r="136" spans="1:11" x14ac:dyDescent="0.35">
      <c r="A136" t="s">
        <v>2146</v>
      </c>
      <c r="B136" t="s">
        <v>2147</v>
      </c>
      <c r="C136" t="s">
        <v>2148</v>
      </c>
      <c r="D136" t="s">
        <v>2149</v>
      </c>
      <c r="E136" t="s">
        <v>1352</v>
      </c>
      <c r="F136">
        <v>952</v>
      </c>
      <c r="G136" t="s">
        <v>1353</v>
      </c>
      <c r="I136" s="2" t="s">
        <v>2150</v>
      </c>
      <c r="J136" s="2">
        <v>694</v>
      </c>
      <c r="K136" s="3" t="s">
        <v>2151</v>
      </c>
    </row>
    <row r="137" spans="1:11" x14ac:dyDescent="0.35">
      <c r="A137" t="s">
        <v>2152</v>
      </c>
      <c r="B137" t="s">
        <v>2153</v>
      </c>
      <c r="C137" t="s">
        <v>2154</v>
      </c>
      <c r="D137" t="s">
        <v>2155</v>
      </c>
      <c r="E137" t="s">
        <v>1100</v>
      </c>
      <c r="F137">
        <v>978</v>
      </c>
      <c r="G137" t="s">
        <v>1101</v>
      </c>
      <c r="I137" s="2" t="s">
        <v>2156</v>
      </c>
      <c r="J137" s="2">
        <v>706</v>
      </c>
      <c r="K137" s="3" t="s">
        <v>2157</v>
      </c>
    </row>
    <row r="138" spans="1:11" x14ac:dyDescent="0.35">
      <c r="A138" t="s">
        <v>2158</v>
      </c>
      <c r="B138" t="s">
        <v>2159</v>
      </c>
      <c r="C138" t="s">
        <v>2160</v>
      </c>
      <c r="D138" t="s">
        <v>2161</v>
      </c>
      <c r="E138" t="s">
        <v>276</v>
      </c>
      <c r="F138">
        <v>840</v>
      </c>
      <c r="G138" t="s">
        <v>1071</v>
      </c>
      <c r="I138" s="2" t="s">
        <v>2162</v>
      </c>
      <c r="J138" s="2">
        <v>968</v>
      </c>
      <c r="K138" s="3" t="s">
        <v>2163</v>
      </c>
    </row>
    <row r="139" spans="1:11" x14ac:dyDescent="0.35">
      <c r="A139" t="s">
        <v>2164</v>
      </c>
      <c r="B139" t="s">
        <v>2165</v>
      </c>
      <c r="C139" t="s">
        <v>2166</v>
      </c>
      <c r="D139" t="s">
        <v>2167</v>
      </c>
      <c r="E139" t="s">
        <v>1100</v>
      </c>
      <c r="F139">
        <v>978</v>
      </c>
      <c r="G139" t="s">
        <v>1101</v>
      </c>
      <c r="I139" s="2" t="s">
        <v>2168</v>
      </c>
      <c r="J139" s="2">
        <v>728</v>
      </c>
      <c r="K139" s="3" t="s">
        <v>2169</v>
      </c>
    </row>
    <row r="140" spans="1:11" x14ac:dyDescent="0.35">
      <c r="A140" t="s">
        <v>2170</v>
      </c>
      <c r="B140" t="s">
        <v>2171</v>
      </c>
      <c r="C140" t="s">
        <v>2172</v>
      </c>
      <c r="D140" t="s">
        <v>2173</v>
      </c>
      <c r="E140" t="s">
        <v>1953</v>
      </c>
      <c r="F140">
        <v>478</v>
      </c>
      <c r="G140" t="s">
        <v>1954</v>
      </c>
      <c r="I140" s="2" t="s">
        <v>2174</v>
      </c>
      <c r="J140" s="2">
        <v>678</v>
      </c>
      <c r="K140" s="3" t="s">
        <v>2175</v>
      </c>
    </row>
    <row r="141" spans="1:11" x14ac:dyDescent="0.35">
      <c r="A141" t="s">
        <v>2176</v>
      </c>
      <c r="B141" t="s">
        <v>2177</v>
      </c>
      <c r="C141" t="s">
        <v>2178</v>
      </c>
      <c r="D141" t="s">
        <v>2179</v>
      </c>
      <c r="E141" t="s">
        <v>1959</v>
      </c>
      <c r="F141">
        <v>480</v>
      </c>
      <c r="G141" t="s">
        <v>1960</v>
      </c>
      <c r="I141" s="2" t="s">
        <v>2180</v>
      </c>
      <c r="J141" s="2">
        <v>760</v>
      </c>
      <c r="K141" s="3" t="s">
        <v>2181</v>
      </c>
    </row>
    <row r="142" spans="1:11" x14ac:dyDescent="0.35">
      <c r="A142" t="s">
        <v>2182</v>
      </c>
      <c r="B142" t="s">
        <v>2183</v>
      </c>
      <c r="C142" t="s">
        <v>2184</v>
      </c>
      <c r="D142" t="s">
        <v>2185</v>
      </c>
      <c r="E142" t="s">
        <v>1100</v>
      </c>
      <c r="F142">
        <v>978</v>
      </c>
      <c r="G142" t="s">
        <v>1101</v>
      </c>
      <c r="I142" s="2" t="s">
        <v>1739</v>
      </c>
      <c r="J142" s="2">
        <v>748</v>
      </c>
      <c r="K142" s="3" t="s">
        <v>1740</v>
      </c>
    </row>
    <row r="143" spans="1:11" x14ac:dyDescent="0.35">
      <c r="A143" t="s">
        <v>2186</v>
      </c>
      <c r="B143" t="s">
        <v>2187</v>
      </c>
      <c r="C143" t="s">
        <v>2188</v>
      </c>
      <c r="D143" t="s">
        <v>2189</v>
      </c>
      <c r="E143" t="s">
        <v>1977</v>
      </c>
      <c r="F143">
        <v>484</v>
      </c>
      <c r="G143" t="s">
        <v>1978</v>
      </c>
      <c r="I143" s="2" t="s">
        <v>2190</v>
      </c>
      <c r="J143" s="2">
        <v>764</v>
      </c>
      <c r="K143" s="3" t="s">
        <v>2191</v>
      </c>
    </row>
    <row r="144" spans="1:11" x14ac:dyDescent="0.35">
      <c r="A144" t="s">
        <v>2192</v>
      </c>
      <c r="B144" t="s">
        <v>2193</v>
      </c>
      <c r="C144" t="s">
        <v>2194</v>
      </c>
      <c r="D144" t="s">
        <v>2195</v>
      </c>
      <c r="E144" t="s">
        <v>276</v>
      </c>
      <c r="F144">
        <v>840</v>
      </c>
      <c r="G144" t="s">
        <v>1071</v>
      </c>
      <c r="I144" s="2" t="s">
        <v>2196</v>
      </c>
      <c r="J144" s="2">
        <v>972</v>
      </c>
      <c r="K144" s="3" t="s">
        <v>2197</v>
      </c>
    </row>
    <row r="145" spans="1:11" x14ac:dyDescent="0.35">
      <c r="A145" t="s">
        <v>2198</v>
      </c>
      <c r="B145" t="s">
        <v>2199</v>
      </c>
      <c r="C145" t="s">
        <v>2200</v>
      </c>
      <c r="D145" t="s">
        <v>2201</v>
      </c>
      <c r="E145" t="s">
        <v>1917</v>
      </c>
      <c r="F145">
        <v>498</v>
      </c>
      <c r="G145" t="s">
        <v>1918</v>
      </c>
      <c r="I145" s="2" t="s">
        <v>2202</v>
      </c>
      <c r="J145" s="2">
        <v>934</v>
      </c>
      <c r="K145" s="3" t="s">
        <v>2203</v>
      </c>
    </row>
    <row r="146" spans="1:11" x14ac:dyDescent="0.35">
      <c r="A146" t="s">
        <v>2204</v>
      </c>
      <c r="B146" t="s">
        <v>2205</v>
      </c>
      <c r="C146" t="s">
        <v>2206</v>
      </c>
      <c r="D146" t="s">
        <v>2207</v>
      </c>
      <c r="E146" t="s">
        <v>1100</v>
      </c>
      <c r="F146">
        <v>978</v>
      </c>
      <c r="G146" t="s">
        <v>1101</v>
      </c>
      <c r="I146" s="2" t="s">
        <v>2208</v>
      </c>
      <c r="J146" s="2">
        <v>788</v>
      </c>
      <c r="K146" s="3" t="s">
        <v>2209</v>
      </c>
    </row>
    <row r="147" spans="1:11" x14ac:dyDescent="0.35">
      <c r="A147" t="s">
        <v>2210</v>
      </c>
      <c r="B147" t="s">
        <v>2211</v>
      </c>
      <c r="C147" t="s">
        <v>2212</v>
      </c>
      <c r="D147" t="s">
        <v>2213</v>
      </c>
      <c r="E147" t="s">
        <v>1941</v>
      </c>
      <c r="F147">
        <v>496</v>
      </c>
      <c r="G147" t="s">
        <v>1942</v>
      </c>
      <c r="I147" s="2" t="s">
        <v>2214</v>
      </c>
      <c r="J147" s="2">
        <v>776</v>
      </c>
      <c r="K147" s="3" t="s">
        <v>2215</v>
      </c>
    </row>
    <row r="148" spans="1:11" x14ac:dyDescent="0.35">
      <c r="A148" t="s">
        <v>2216</v>
      </c>
      <c r="B148" t="s">
        <v>2217</v>
      </c>
      <c r="C148" t="s">
        <v>2218</v>
      </c>
      <c r="D148" t="s">
        <v>2219</v>
      </c>
      <c r="E148" t="s">
        <v>1100</v>
      </c>
      <c r="F148">
        <v>978</v>
      </c>
      <c r="G148" t="s">
        <v>1101</v>
      </c>
      <c r="I148" s="2" t="s">
        <v>2220</v>
      </c>
      <c r="J148" s="2">
        <v>949</v>
      </c>
      <c r="K148" s="3" t="s">
        <v>2221</v>
      </c>
    </row>
    <row r="149" spans="1:11" x14ac:dyDescent="0.35">
      <c r="A149" t="s">
        <v>2222</v>
      </c>
      <c r="B149" t="s">
        <v>2223</v>
      </c>
      <c r="C149" t="s">
        <v>2224</v>
      </c>
      <c r="D149" t="s">
        <v>2225</v>
      </c>
      <c r="E149" t="s">
        <v>1168</v>
      </c>
      <c r="F149">
        <v>951</v>
      </c>
      <c r="G149" t="s">
        <v>1169</v>
      </c>
      <c r="I149" s="2" t="s">
        <v>2226</v>
      </c>
      <c r="J149" s="2">
        <v>780</v>
      </c>
      <c r="K149" s="3" t="s">
        <v>2227</v>
      </c>
    </row>
    <row r="150" spans="1:11" x14ac:dyDescent="0.35">
      <c r="A150" t="s">
        <v>2228</v>
      </c>
      <c r="B150" t="s">
        <v>2229</v>
      </c>
      <c r="C150" t="s">
        <v>2230</v>
      </c>
      <c r="D150" t="s">
        <v>2231</v>
      </c>
      <c r="E150" t="s">
        <v>1911</v>
      </c>
      <c r="F150">
        <v>504</v>
      </c>
      <c r="G150" t="s">
        <v>1912</v>
      </c>
      <c r="I150" s="2" t="s">
        <v>2232</v>
      </c>
      <c r="J150" s="2">
        <v>0</v>
      </c>
      <c r="K150" s="3" t="s">
        <v>2233</v>
      </c>
    </row>
    <row r="151" spans="1:11" x14ac:dyDescent="0.35">
      <c r="A151" t="s">
        <v>2234</v>
      </c>
      <c r="B151" t="s">
        <v>2235</v>
      </c>
      <c r="C151" t="s">
        <v>2236</v>
      </c>
      <c r="D151" t="s">
        <v>2237</v>
      </c>
      <c r="E151" t="s">
        <v>1989</v>
      </c>
      <c r="F151">
        <v>943</v>
      </c>
      <c r="G151" t="s">
        <v>1990</v>
      </c>
      <c r="I151" s="2" t="s">
        <v>2238</v>
      </c>
      <c r="J151" s="2">
        <v>901</v>
      </c>
      <c r="K151" s="3" t="s">
        <v>2239</v>
      </c>
    </row>
    <row r="152" spans="1:11" x14ac:dyDescent="0.35">
      <c r="A152" t="s">
        <v>2240</v>
      </c>
      <c r="B152" t="s">
        <v>2241</v>
      </c>
      <c r="C152" t="s">
        <v>2242</v>
      </c>
      <c r="D152" t="s">
        <v>2243</v>
      </c>
      <c r="E152" t="s">
        <v>1935</v>
      </c>
      <c r="F152">
        <v>104</v>
      </c>
      <c r="G152" t="s">
        <v>1936</v>
      </c>
      <c r="I152" s="2" t="s">
        <v>2244</v>
      </c>
      <c r="J152" s="2">
        <v>834</v>
      </c>
      <c r="K152" s="3" t="s">
        <v>2245</v>
      </c>
    </row>
    <row r="153" spans="1:11" x14ac:dyDescent="0.35">
      <c r="A153" t="s">
        <v>2246</v>
      </c>
      <c r="B153" t="s">
        <v>2247</v>
      </c>
      <c r="C153" t="s">
        <v>2248</v>
      </c>
      <c r="D153" t="s">
        <v>2249</v>
      </c>
      <c r="E153" t="s">
        <v>1995</v>
      </c>
      <c r="F153">
        <v>516</v>
      </c>
      <c r="G153" t="s">
        <v>1996</v>
      </c>
      <c r="I153" s="2" t="s">
        <v>100</v>
      </c>
      <c r="J153" s="2">
        <v>980</v>
      </c>
      <c r="K153" s="3" t="s">
        <v>2250</v>
      </c>
    </row>
    <row r="154" spans="1:11" x14ac:dyDescent="0.35">
      <c r="A154" t="s">
        <v>2251</v>
      </c>
      <c r="B154" t="s">
        <v>2252</v>
      </c>
      <c r="C154" t="s">
        <v>2253</v>
      </c>
      <c r="D154" t="s">
        <v>2254</v>
      </c>
      <c r="I154" s="2" t="s">
        <v>2255</v>
      </c>
      <c r="J154" s="2">
        <v>800</v>
      </c>
      <c r="K154" s="3" t="s">
        <v>2256</v>
      </c>
    </row>
    <row r="155" spans="1:11" x14ac:dyDescent="0.35">
      <c r="A155" t="s">
        <v>2257</v>
      </c>
      <c r="B155" t="s">
        <v>2258</v>
      </c>
      <c r="C155" t="s">
        <v>2259</v>
      </c>
      <c r="D155" t="s">
        <v>2260</v>
      </c>
      <c r="E155" t="s">
        <v>2019</v>
      </c>
      <c r="F155">
        <v>524</v>
      </c>
      <c r="G155" t="s">
        <v>2020</v>
      </c>
      <c r="I155" s="2" t="s">
        <v>276</v>
      </c>
      <c r="J155" s="2">
        <v>840</v>
      </c>
      <c r="K155" s="3" t="s">
        <v>1071</v>
      </c>
    </row>
    <row r="156" spans="1:11" x14ac:dyDescent="0.35">
      <c r="A156" t="s">
        <v>2261</v>
      </c>
      <c r="B156" t="s">
        <v>2262</v>
      </c>
      <c r="C156" t="s">
        <v>2263</v>
      </c>
      <c r="D156" t="s">
        <v>2264</v>
      </c>
      <c r="E156" t="s">
        <v>1100</v>
      </c>
      <c r="F156">
        <v>978</v>
      </c>
      <c r="G156" t="s">
        <v>1101</v>
      </c>
      <c r="I156" s="2" t="s">
        <v>276</v>
      </c>
      <c r="J156" s="2"/>
      <c r="K156" s="3"/>
    </row>
    <row r="157" spans="1:11" x14ac:dyDescent="0.35">
      <c r="A157" t="s">
        <v>2265</v>
      </c>
      <c r="B157" t="s">
        <v>2266</v>
      </c>
      <c r="C157" t="s">
        <v>2267</v>
      </c>
      <c r="D157" t="s">
        <v>2268</v>
      </c>
      <c r="E157" t="s">
        <v>1218</v>
      </c>
      <c r="F157">
        <v>532</v>
      </c>
      <c r="G157" t="s">
        <v>1219</v>
      </c>
      <c r="I157" s="2" t="s">
        <v>2269</v>
      </c>
      <c r="J157" s="2">
        <v>858</v>
      </c>
      <c r="K157" s="3" t="s">
        <v>2270</v>
      </c>
    </row>
    <row r="158" spans="1:11" x14ac:dyDescent="0.35">
      <c r="A158" t="s">
        <v>2271</v>
      </c>
      <c r="B158" t="s">
        <v>2272</v>
      </c>
      <c r="C158" t="s">
        <v>2273</v>
      </c>
      <c r="D158" t="s">
        <v>2274</v>
      </c>
      <c r="I158" s="2" t="s">
        <v>2275</v>
      </c>
      <c r="J158" s="2">
        <v>860</v>
      </c>
      <c r="K158" s="3" t="s">
        <v>2276</v>
      </c>
    </row>
    <row r="159" spans="1:11" x14ac:dyDescent="0.35">
      <c r="A159" t="s">
        <v>2277</v>
      </c>
      <c r="B159" t="s">
        <v>2278</v>
      </c>
      <c r="C159" t="s">
        <v>2279</v>
      </c>
      <c r="D159" t="s">
        <v>2280</v>
      </c>
      <c r="E159" t="s">
        <v>2025</v>
      </c>
      <c r="F159">
        <v>554</v>
      </c>
      <c r="G159" t="s">
        <v>2026</v>
      </c>
      <c r="I159" s="2" t="s">
        <v>2281</v>
      </c>
      <c r="J159" s="2">
        <v>937</v>
      </c>
      <c r="K159" s="3" t="s">
        <v>2282</v>
      </c>
    </row>
    <row r="160" spans="1:11" x14ac:dyDescent="0.35">
      <c r="A160" t="s">
        <v>2283</v>
      </c>
      <c r="B160" t="s">
        <v>2284</v>
      </c>
      <c r="C160" t="s">
        <v>2285</v>
      </c>
      <c r="D160" t="s">
        <v>2286</v>
      </c>
      <c r="E160" t="s">
        <v>2007</v>
      </c>
      <c r="F160">
        <v>558</v>
      </c>
      <c r="G160" t="s">
        <v>2008</v>
      </c>
      <c r="I160" s="2" t="s">
        <v>2287</v>
      </c>
      <c r="J160" s="2">
        <v>704</v>
      </c>
      <c r="K160" s="3" t="s">
        <v>2288</v>
      </c>
    </row>
    <row r="161" spans="1:11" x14ac:dyDescent="0.35">
      <c r="A161" t="s">
        <v>2289</v>
      </c>
      <c r="B161" t="s">
        <v>2290</v>
      </c>
      <c r="C161" t="s">
        <v>2291</v>
      </c>
      <c r="D161" t="s">
        <v>2292</v>
      </c>
      <c r="E161" t="s">
        <v>1352</v>
      </c>
      <c r="F161">
        <v>952</v>
      </c>
      <c r="G161" t="s">
        <v>1353</v>
      </c>
      <c r="I161" s="2" t="s">
        <v>2293</v>
      </c>
      <c r="J161" s="2">
        <v>548</v>
      </c>
      <c r="K161" s="3" t="s">
        <v>2294</v>
      </c>
    </row>
    <row r="162" spans="1:11" x14ac:dyDescent="0.35">
      <c r="A162" t="s">
        <v>2295</v>
      </c>
      <c r="B162" t="s">
        <v>2296</v>
      </c>
      <c r="C162" t="s">
        <v>2297</v>
      </c>
      <c r="D162" t="s">
        <v>2298</v>
      </c>
      <c r="E162" t="s">
        <v>2001</v>
      </c>
      <c r="F162">
        <v>566</v>
      </c>
      <c r="G162" t="s">
        <v>2002</v>
      </c>
      <c r="I162" s="2" t="s">
        <v>2299</v>
      </c>
      <c r="J162" s="2">
        <v>882</v>
      </c>
      <c r="K162" s="3" t="s">
        <v>2300</v>
      </c>
    </row>
    <row r="163" spans="1:11" x14ac:dyDescent="0.35">
      <c r="A163" t="s">
        <v>2301</v>
      </c>
      <c r="B163" t="s">
        <v>2302</v>
      </c>
      <c r="C163" t="s">
        <v>2303</v>
      </c>
      <c r="D163" t="s">
        <v>2304</v>
      </c>
      <c r="I163" s="2" t="s">
        <v>1485</v>
      </c>
      <c r="J163" s="2">
        <v>950</v>
      </c>
      <c r="K163" s="3" t="s">
        <v>1486</v>
      </c>
    </row>
    <row r="164" spans="1:11" x14ac:dyDescent="0.35">
      <c r="A164" t="s">
        <v>2305</v>
      </c>
      <c r="B164" t="s">
        <v>2306</v>
      </c>
      <c r="C164" t="s">
        <v>2307</v>
      </c>
      <c r="D164" t="s">
        <v>2308</v>
      </c>
      <c r="I164" s="2" t="s">
        <v>1168</v>
      </c>
      <c r="J164" s="2">
        <v>951</v>
      </c>
      <c r="K164" s="3" t="s">
        <v>1169</v>
      </c>
    </row>
    <row r="165" spans="1:11" x14ac:dyDescent="0.35">
      <c r="A165" t="s">
        <v>2309</v>
      </c>
      <c r="B165" t="s">
        <v>2310</v>
      </c>
      <c r="C165" t="s">
        <v>2311</v>
      </c>
      <c r="D165" t="s">
        <v>2312</v>
      </c>
      <c r="E165" t="s">
        <v>276</v>
      </c>
      <c r="F165">
        <v>840</v>
      </c>
      <c r="G165" t="s">
        <v>1071</v>
      </c>
      <c r="I165" s="2" t="s">
        <v>1352</v>
      </c>
      <c r="J165" s="2">
        <v>952</v>
      </c>
      <c r="K165" s="3" t="s">
        <v>1353</v>
      </c>
    </row>
    <row r="166" spans="1:11" x14ac:dyDescent="0.35">
      <c r="A166" t="s">
        <v>2313</v>
      </c>
      <c r="B166" t="s">
        <v>2314</v>
      </c>
      <c r="C166" t="s">
        <v>2315</v>
      </c>
      <c r="D166" t="s">
        <v>2316</v>
      </c>
      <c r="E166" t="s">
        <v>2013</v>
      </c>
      <c r="F166">
        <v>578</v>
      </c>
      <c r="G166" t="s">
        <v>2014</v>
      </c>
      <c r="I166" s="2" t="s">
        <v>2317</v>
      </c>
      <c r="J166" s="2">
        <v>886</v>
      </c>
      <c r="K166" s="3" t="s">
        <v>2318</v>
      </c>
    </row>
    <row r="167" spans="1:11" x14ac:dyDescent="0.35">
      <c r="A167" t="s">
        <v>2319</v>
      </c>
      <c r="B167" t="s">
        <v>2320</v>
      </c>
      <c r="C167" t="s">
        <v>2321</v>
      </c>
      <c r="D167" t="s">
        <v>2322</v>
      </c>
      <c r="E167" t="s">
        <v>2031</v>
      </c>
      <c r="F167">
        <v>512</v>
      </c>
      <c r="G167" t="s">
        <v>2032</v>
      </c>
      <c r="I167" s="2" t="s">
        <v>2323</v>
      </c>
      <c r="J167" s="2">
        <v>710</v>
      </c>
      <c r="K167" s="3" t="s">
        <v>2324</v>
      </c>
    </row>
    <row r="168" spans="1:11" x14ac:dyDescent="0.35">
      <c r="A168" t="s">
        <v>2325</v>
      </c>
      <c r="B168" t="s">
        <v>2326</v>
      </c>
      <c r="C168" t="s">
        <v>2327</v>
      </c>
      <c r="D168" t="s">
        <v>2328</v>
      </c>
      <c r="E168" t="s">
        <v>2061</v>
      </c>
      <c r="F168">
        <v>586</v>
      </c>
      <c r="G168" t="s">
        <v>2062</v>
      </c>
      <c r="I168" s="2" t="s">
        <v>2329</v>
      </c>
      <c r="J168" s="2">
        <v>967</v>
      </c>
      <c r="K168" s="3" t="s">
        <v>2330</v>
      </c>
    </row>
    <row r="169" spans="1:11" x14ac:dyDescent="0.35">
      <c r="A169" t="s">
        <v>2331</v>
      </c>
      <c r="B169" t="s">
        <v>2332</v>
      </c>
      <c r="C169" t="s">
        <v>2333</v>
      </c>
      <c r="D169" t="s">
        <v>2334</v>
      </c>
      <c r="E169" t="s">
        <v>276</v>
      </c>
      <c r="F169">
        <v>840</v>
      </c>
      <c r="G169" t="s">
        <v>1071</v>
      </c>
    </row>
    <row r="170" spans="1:11" x14ac:dyDescent="0.35">
      <c r="A170" t="s">
        <v>2335</v>
      </c>
      <c r="B170" t="s">
        <v>2336</v>
      </c>
      <c r="C170" t="s">
        <v>2337</v>
      </c>
      <c r="D170" t="s">
        <v>2338</v>
      </c>
    </row>
    <row r="171" spans="1:11" x14ac:dyDescent="0.35">
      <c r="A171" t="s">
        <v>2339</v>
      </c>
      <c r="B171" t="s">
        <v>2340</v>
      </c>
      <c r="C171" t="s">
        <v>2341</v>
      </c>
      <c r="D171" t="s">
        <v>2342</v>
      </c>
      <c r="E171" t="s">
        <v>2037</v>
      </c>
      <c r="F171">
        <v>590</v>
      </c>
      <c r="G171" t="s">
        <v>2038</v>
      </c>
    </row>
    <row r="172" spans="1:11" x14ac:dyDescent="0.35">
      <c r="A172" t="s">
        <v>2343</v>
      </c>
      <c r="B172" t="s">
        <v>2344</v>
      </c>
      <c r="C172" t="s">
        <v>2345</v>
      </c>
      <c r="D172" t="s">
        <v>2346</v>
      </c>
      <c r="E172" t="s">
        <v>2049</v>
      </c>
      <c r="F172">
        <v>598</v>
      </c>
      <c r="G172" t="s">
        <v>2050</v>
      </c>
    </row>
    <row r="173" spans="1:11" x14ac:dyDescent="0.35">
      <c r="A173" t="s">
        <v>2347</v>
      </c>
      <c r="B173" t="s">
        <v>2348</v>
      </c>
      <c r="C173" t="s">
        <v>2349</v>
      </c>
      <c r="D173" t="s">
        <v>2350</v>
      </c>
      <c r="E173" t="s">
        <v>2073</v>
      </c>
      <c r="F173">
        <v>600</v>
      </c>
      <c r="G173" t="s">
        <v>2074</v>
      </c>
    </row>
    <row r="174" spans="1:11" x14ac:dyDescent="0.35">
      <c r="A174" t="s">
        <v>2351</v>
      </c>
      <c r="B174" t="s">
        <v>2352</v>
      </c>
      <c r="C174" t="s">
        <v>2353</v>
      </c>
      <c r="D174" t="s">
        <v>2354</v>
      </c>
      <c r="E174" t="s">
        <v>2043</v>
      </c>
      <c r="F174">
        <v>604</v>
      </c>
      <c r="G174" t="s">
        <v>2044</v>
      </c>
    </row>
    <row r="175" spans="1:11" x14ac:dyDescent="0.35">
      <c r="A175" t="s">
        <v>2355</v>
      </c>
      <c r="B175" t="s">
        <v>2356</v>
      </c>
      <c r="C175" t="s">
        <v>2357</v>
      </c>
      <c r="D175" t="s">
        <v>2358</v>
      </c>
      <c r="E175" t="s">
        <v>2055</v>
      </c>
      <c r="F175">
        <v>608</v>
      </c>
      <c r="G175" t="s">
        <v>2056</v>
      </c>
    </row>
    <row r="176" spans="1:11" x14ac:dyDescent="0.35">
      <c r="A176" t="s">
        <v>2359</v>
      </c>
      <c r="B176" t="s">
        <v>2360</v>
      </c>
      <c r="C176" t="s">
        <v>2361</v>
      </c>
      <c r="D176" t="s">
        <v>2362</v>
      </c>
    </row>
    <row r="177" spans="1:7" x14ac:dyDescent="0.35">
      <c r="A177" t="s">
        <v>2363</v>
      </c>
      <c r="B177" t="s">
        <v>2364</v>
      </c>
      <c r="C177" t="s">
        <v>2365</v>
      </c>
      <c r="D177" t="s">
        <v>2366</v>
      </c>
      <c r="E177" t="s">
        <v>2067</v>
      </c>
      <c r="F177">
        <v>985</v>
      </c>
      <c r="G177" t="s">
        <v>2068</v>
      </c>
    </row>
    <row r="178" spans="1:7" x14ac:dyDescent="0.35">
      <c r="A178" t="s">
        <v>2367</v>
      </c>
      <c r="B178" t="s">
        <v>2368</v>
      </c>
      <c r="C178" t="s">
        <v>2369</v>
      </c>
      <c r="D178" t="s">
        <v>2370</v>
      </c>
      <c r="E178" t="s">
        <v>1100</v>
      </c>
      <c r="F178">
        <v>978</v>
      </c>
      <c r="G178" t="s">
        <v>1101</v>
      </c>
    </row>
    <row r="179" spans="1:7" x14ac:dyDescent="0.35">
      <c r="A179" t="s">
        <v>2371</v>
      </c>
      <c r="B179" t="s">
        <v>2372</v>
      </c>
      <c r="C179" t="s">
        <v>2373</v>
      </c>
      <c r="D179" t="s">
        <v>2374</v>
      </c>
      <c r="E179" t="s">
        <v>276</v>
      </c>
      <c r="F179">
        <v>840</v>
      </c>
      <c r="G179" t="s">
        <v>1071</v>
      </c>
    </row>
    <row r="180" spans="1:7" x14ac:dyDescent="0.35">
      <c r="A180" t="s">
        <v>2375</v>
      </c>
      <c r="B180" t="s">
        <v>2376</v>
      </c>
      <c r="C180" t="s">
        <v>2377</v>
      </c>
      <c r="D180" t="s">
        <v>2378</v>
      </c>
      <c r="E180" t="s">
        <v>2079</v>
      </c>
      <c r="F180">
        <v>634</v>
      </c>
      <c r="G180" t="s">
        <v>2080</v>
      </c>
    </row>
    <row r="181" spans="1:7" x14ac:dyDescent="0.35">
      <c r="A181" t="s">
        <v>2379</v>
      </c>
      <c r="B181" t="s">
        <v>2380</v>
      </c>
      <c r="C181" t="s">
        <v>2381</v>
      </c>
      <c r="D181" t="s">
        <v>2382</v>
      </c>
      <c r="E181" t="s">
        <v>1485</v>
      </c>
      <c r="F181">
        <v>950</v>
      </c>
      <c r="G181" t="s">
        <v>1486</v>
      </c>
    </row>
    <row r="182" spans="1:7" x14ac:dyDescent="0.35">
      <c r="A182" t="s">
        <v>2383</v>
      </c>
      <c r="B182" t="s">
        <v>2384</v>
      </c>
      <c r="C182" t="s">
        <v>2385</v>
      </c>
      <c r="D182" t="s">
        <v>2386</v>
      </c>
      <c r="E182" t="s">
        <v>1100</v>
      </c>
      <c r="F182">
        <v>978</v>
      </c>
      <c r="G182" t="s">
        <v>1101</v>
      </c>
    </row>
    <row r="183" spans="1:7" x14ac:dyDescent="0.35">
      <c r="A183" t="s">
        <v>2387</v>
      </c>
      <c r="B183" t="s">
        <v>2388</v>
      </c>
      <c r="C183" t="s">
        <v>2389</v>
      </c>
      <c r="D183" t="s">
        <v>2390</v>
      </c>
      <c r="E183" t="s">
        <v>2085</v>
      </c>
      <c r="F183">
        <v>946</v>
      </c>
      <c r="G183" t="s">
        <v>2086</v>
      </c>
    </row>
    <row r="184" spans="1:7" x14ac:dyDescent="0.35">
      <c r="A184" t="s">
        <v>2391</v>
      </c>
      <c r="B184" t="s">
        <v>2392</v>
      </c>
      <c r="C184" t="s">
        <v>2393</v>
      </c>
      <c r="D184" t="s">
        <v>2394</v>
      </c>
      <c r="E184" t="s">
        <v>2097</v>
      </c>
      <c r="F184">
        <v>643</v>
      </c>
      <c r="G184" t="s">
        <v>2098</v>
      </c>
    </row>
    <row r="185" spans="1:7" x14ac:dyDescent="0.35">
      <c r="A185" t="s">
        <v>2395</v>
      </c>
      <c r="B185" t="s">
        <v>2396</v>
      </c>
      <c r="C185" t="s">
        <v>2397</v>
      </c>
      <c r="D185" t="s">
        <v>2398</v>
      </c>
      <c r="E185" t="s">
        <v>2103</v>
      </c>
      <c r="F185">
        <v>646</v>
      </c>
      <c r="G185" t="s">
        <v>2104</v>
      </c>
    </row>
    <row r="186" spans="1:7" x14ac:dyDescent="0.35">
      <c r="A186" t="s">
        <v>2399</v>
      </c>
      <c r="B186" t="s">
        <v>2400</v>
      </c>
      <c r="C186" t="s">
        <v>2401</v>
      </c>
      <c r="D186" t="s">
        <v>2402</v>
      </c>
      <c r="E186" t="s">
        <v>2144</v>
      </c>
      <c r="F186">
        <v>654</v>
      </c>
      <c r="G186" t="s">
        <v>2145</v>
      </c>
    </row>
    <row r="187" spans="1:7" x14ac:dyDescent="0.35">
      <c r="A187" t="s">
        <v>2403</v>
      </c>
      <c r="B187" t="s">
        <v>2404</v>
      </c>
      <c r="C187" t="s">
        <v>2405</v>
      </c>
      <c r="D187" t="s">
        <v>2406</v>
      </c>
      <c r="E187" t="s">
        <v>1168</v>
      </c>
      <c r="F187">
        <v>951</v>
      </c>
      <c r="G187" t="s">
        <v>1169</v>
      </c>
    </row>
    <row r="188" spans="1:7" x14ac:dyDescent="0.35">
      <c r="A188" t="s">
        <v>2407</v>
      </c>
      <c r="B188" t="s">
        <v>2408</v>
      </c>
      <c r="C188" t="s">
        <v>2409</v>
      </c>
      <c r="D188" t="s">
        <v>2410</v>
      </c>
      <c r="E188" t="s">
        <v>1168</v>
      </c>
      <c r="F188">
        <v>951</v>
      </c>
      <c r="G188" t="s">
        <v>1169</v>
      </c>
    </row>
    <row r="189" spans="1:7" x14ac:dyDescent="0.35">
      <c r="A189" t="s">
        <v>2411</v>
      </c>
      <c r="B189" t="s">
        <v>2412</v>
      </c>
      <c r="C189" t="s">
        <v>2413</v>
      </c>
      <c r="D189" t="s">
        <v>2414</v>
      </c>
      <c r="E189" t="s">
        <v>1100</v>
      </c>
      <c r="F189">
        <v>978</v>
      </c>
      <c r="G189" t="s">
        <v>1101</v>
      </c>
    </row>
    <row r="190" spans="1:7" x14ac:dyDescent="0.35">
      <c r="A190" t="s">
        <v>2415</v>
      </c>
      <c r="B190" t="s">
        <v>2416</v>
      </c>
      <c r="C190" t="s">
        <v>2417</v>
      </c>
      <c r="D190" t="s">
        <v>2418</v>
      </c>
      <c r="E190" t="s">
        <v>1168</v>
      </c>
      <c r="F190">
        <v>951</v>
      </c>
      <c r="G190" t="s">
        <v>1169</v>
      </c>
    </row>
    <row r="191" spans="1:7" x14ac:dyDescent="0.35">
      <c r="A191" t="s">
        <v>2419</v>
      </c>
      <c r="B191" t="s">
        <v>2420</v>
      </c>
      <c r="C191" t="s">
        <v>2421</v>
      </c>
      <c r="D191" t="s">
        <v>2422</v>
      </c>
      <c r="E191" t="s">
        <v>1100</v>
      </c>
      <c r="F191">
        <v>978</v>
      </c>
      <c r="G191" t="s">
        <v>1101</v>
      </c>
    </row>
    <row r="192" spans="1:7" x14ac:dyDescent="0.35">
      <c r="A192" t="s">
        <v>2423</v>
      </c>
      <c r="B192" t="s">
        <v>2424</v>
      </c>
      <c r="C192" t="s">
        <v>2425</v>
      </c>
      <c r="D192" t="s">
        <v>2426</v>
      </c>
      <c r="E192" t="s">
        <v>1100</v>
      </c>
      <c r="F192">
        <v>978</v>
      </c>
      <c r="G192" t="s">
        <v>1101</v>
      </c>
    </row>
    <row r="193" spans="1:7" x14ac:dyDescent="0.35">
      <c r="A193" t="s">
        <v>2427</v>
      </c>
      <c r="B193" t="s">
        <v>2428</v>
      </c>
      <c r="C193" t="s">
        <v>2429</v>
      </c>
      <c r="D193" t="s">
        <v>2430</v>
      </c>
      <c r="E193" t="s">
        <v>2299</v>
      </c>
      <c r="F193">
        <v>882</v>
      </c>
      <c r="G193" t="s">
        <v>2300</v>
      </c>
    </row>
    <row r="194" spans="1:7" x14ac:dyDescent="0.35">
      <c r="A194" t="s">
        <v>2431</v>
      </c>
      <c r="B194" t="s">
        <v>2432</v>
      </c>
      <c r="C194" t="s">
        <v>2433</v>
      </c>
      <c r="D194" t="s">
        <v>2434</v>
      </c>
      <c r="E194" t="s">
        <v>1100</v>
      </c>
      <c r="F194">
        <v>978</v>
      </c>
      <c r="G194" t="s">
        <v>1101</v>
      </c>
    </row>
    <row r="195" spans="1:7" x14ac:dyDescent="0.35">
      <c r="A195" t="s">
        <v>2435</v>
      </c>
      <c r="B195" t="s">
        <v>2436</v>
      </c>
      <c r="C195" t="s">
        <v>2437</v>
      </c>
      <c r="D195" t="s">
        <v>2438</v>
      </c>
      <c r="E195" t="s">
        <v>2174</v>
      </c>
      <c r="F195">
        <v>678</v>
      </c>
      <c r="G195" t="s">
        <v>2175</v>
      </c>
    </row>
    <row r="196" spans="1:7" x14ac:dyDescent="0.35">
      <c r="A196" t="s">
        <v>2439</v>
      </c>
      <c r="B196" t="s">
        <v>2440</v>
      </c>
      <c r="C196" t="s">
        <v>2441</v>
      </c>
      <c r="D196" t="s">
        <v>2442</v>
      </c>
      <c r="E196" t="s">
        <v>2109</v>
      </c>
      <c r="F196">
        <v>682</v>
      </c>
      <c r="G196" t="s">
        <v>2110</v>
      </c>
    </row>
    <row r="197" spans="1:7" x14ac:dyDescent="0.35">
      <c r="A197" t="s">
        <v>2443</v>
      </c>
      <c r="B197" t="s">
        <v>2444</v>
      </c>
      <c r="C197" t="s">
        <v>2445</v>
      </c>
      <c r="D197" t="s">
        <v>2446</v>
      </c>
      <c r="E197" t="s">
        <v>1352</v>
      </c>
      <c r="F197">
        <v>952</v>
      </c>
      <c r="G197" t="s">
        <v>1353</v>
      </c>
    </row>
    <row r="198" spans="1:7" x14ac:dyDescent="0.35">
      <c r="A198" t="s">
        <v>2447</v>
      </c>
      <c r="B198" t="s">
        <v>2448</v>
      </c>
      <c r="C198" t="s">
        <v>2449</v>
      </c>
      <c r="D198" t="s">
        <v>2450</v>
      </c>
      <c r="E198" t="s">
        <v>2091</v>
      </c>
      <c r="F198">
        <v>941</v>
      </c>
      <c r="G198" t="s">
        <v>2092</v>
      </c>
    </row>
    <row r="199" spans="1:7" x14ac:dyDescent="0.35">
      <c r="A199" t="s">
        <v>2451</v>
      </c>
      <c r="B199" t="s">
        <v>2452</v>
      </c>
      <c r="C199" t="s">
        <v>2453</v>
      </c>
      <c r="D199" t="s">
        <v>2454</v>
      </c>
      <c r="E199" t="s">
        <v>2120</v>
      </c>
      <c r="F199">
        <v>690</v>
      </c>
      <c r="G199" t="s">
        <v>2121</v>
      </c>
    </row>
    <row r="200" spans="1:7" x14ac:dyDescent="0.35">
      <c r="A200" t="s">
        <v>2455</v>
      </c>
      <c r="B200" t="s">
        <v>2456</v>
      </c>
      <c r="C200" t="s">
        <v>2457</v>
      </c>
      <c r="D200" t="s">
        <v>2458</v>
      </c>
      <c r="E200" t="s">
        <v>2150</v>
      </c>
      <c r="F200">
        <v>694</v>
      </c>
      <c r="G200" t="s">
        <v>2151</v>
      </c>
    </row>
    <row r="201" spans="1:7" x14ac:dyDescent="0.35">
      <c r="A201" t="s">
        <v>2459</v>
      </c>
      <c r="B201" t="s">
        <v>2460</v>
      </c>
      <c r="C201" t="s">
        <v>2461</v>
      </c>
      <c r="D201" t="s">
        <v>2462</v>
      </c>
      <c r="E201" t="s">
        <v>2138</v>
      </c>
      <c r="F201">
        <v>702</v>
      </c>
      <c r="G201" t="s">
        <v>2139</v>
      </c>
    </row>
    <row r="202" spans="1:7" x14ac:dyDescent="0.35">
      <c r="A202" t="s">
        <v>2463</v>
      </c>
      <c r="B202" t="s">
        <v>2464</v>
      </c>
      <c r="C202" t="s">
        <v>2465</v>
      </c>
      <c r="D202" t="s">
        <v>2466</v>
      </c>
      <c r="E202" t="s">
        <v>1100</v>
      </c>
      <c r="F202">
        <v>978</v>
      </c>
      <c r="G202" t="s">
        <v>1101</v>
      </c>
    </row>
    <row r="203" spans="1:7" x14ac:dyDescent="0.35">
      <c r="A203" t="s">
        <v>2467</v>
      </c>
      <c r="B203" t="s">
        <v>2468</v>
      </c>
      <c r="C203" t="s">
        <v>2469</v>
      </c>
      <c r="D203" t="s">
        <v>2470</v>
      </c>
      <c r="E203" t="s">
        <v>1100</v>
      </c>
      <c r="F203">
        <v>978</v>
      </c>
      <c r="G203" t="s">
        <v>1101</v>
      </c>
    </row>
    <row r="204" spans="1:7" x14ac:dyDescent="0.35">
      <c r="A204" t="s">
        <v>2471</v>
      </c>
      <c r="B204" t="s">
        <v>2472</v>
      </c>
      <c r="C204" t="s">
        <v>2473</v>
      </c>
      <c r="D204" t="s">
        <v>2474</v>
      </c>
      <c r="E204" t="s">
        <v>2115</v>
      </c>
      <c r="F204">
        <v>90</v>
      </c>
      <c r="G204" t="s">
        <v>2116</v>
      </c>
    </row>
    <row r="205" spans="1:7" x14ac:dyDescent="0.35">
      <c r="A205" t="s">
        <v>2475</v>
      </c>
      <c r="B205" t="s">
        <v>2476</v>
      </c>
      <c r="C205" t="s">
        <v>2477</v>
      </c>
      <c r="D205" t="s">
        <v>2478</v>
      </c>
      <c r="E205" t="s">
        <v>2156</v>
      </c>
      <c r="F205">
        <v>706</v>
      </c>
      <c r="G205" t="s">
        <v>2157</v>
      </c>
    </row>
    <row r="206" spans="1:7" x14ac:dyDescent="0.35">
      <c r="A206" t="s">
        <v>2479</v>
      </c>
      <c r="B206" t="s">
        <v>2480</v>
      </c>
      <c r="C206" t="s">
        <v>2481</v>
      </c>
      <c r="D206" t="s">
        <v>2482</v>
      </c>
      <c r="E206" t="s">
        <v>2323</v>
      </c>
      <c r="F206">
        <v>710</v>
      </c>
      <c r="G206" t="s">
        <v>2324</v>
      </c>
    </row>
    <row r="207" spans="1:7" x14ac:dyDescent="0.35">
      <c r="A207" t="s">
        <v>2483</v>
      </c>
      <c r="B207" t="s">
        <v>2484</v>
      </c>
      <c r="C207" t="s">
        <v>2485</v>
      </c>
      <c r="D207" t="s">
        <v>2486</v>
      </c>
    </row>
    <row r="208" spans="1:7" x14ac:dyDescent="0.35">
      <c r="A208" t="s">
        <v>2487</v>
      </c>
      <c r="B208" t="s">
        <v>2488</v>
      </c>
      <c r="C208" t="s">
        <v>2489</v>
      </c>
      <c r="D208" t="s">
        <v>2490</v>
      </c>
      <c r="E208" t="s">
        <v>2168</v>
      </c>
      <c r="F208">
        <v>728</v>
      </c>
      <c r="G208" t="s">
        <v>2169</v>
      </c>
    </row>
    <row r="209" spans="1:7" x14ac:dyDescent="0.35">
      <c r="A209" t="s">
        <v>2491</v>
      </c>
      <c r="B209" t="s">
        <v>2492</v>
      </c>
      <c r="C209" t="s">
        <v>2493</v>
      </c>
      <c r="D209" t="s">
        <v>2494</v>
      </c>
      <c r="E209" t="s">
        <v>1100</v>
      </c>
      <c r="F209">
        <v>978</v>
      </c>
      <c r="G209" t="s">
        <v>1101</v>
      </c>
    </row>
    <row r="210" spans="1:7" x14ac:dyDescent="0.35">
      <c r="A210" t="s">
        <v>2495</v>
      </c>
      <c r="B210" t="s">
        <v>2496</v>
      </c>
      <c r="C210" t="s">
        <v>2497</v>
      </c>
      <c r="D210" t="s">
        <v>2498</v>
      </c>
      <c r="E210" t="s">
        <v>1887</v>
      </c>
      <c r="F210">
        <v>144</v>
      </c>
      <c r="G210" t="s">
        <v>1888</v>
      </c>
    </row>
    <row r="211" spans="1:7" x14ac:dyDescent="0.35">
      <c r="A211" t="s">
        <v>2499</v>
      </c>
      <c r="B211" t="s">
        <v>2500</v>
      </c>
      <c r="C211" t="s">
        <v>2501</v>
      </c>
      <c r="D211" t="s">
        <v>2502</v>
      </c>
      <c r="E211" t="s">
        <v>2126</v>
      </c>
      <c r="F211">
        <v>938</v>
      </c>
      <c r="G211" t="s">
        <v>2127</v>
      </c>
    </row>
    <row r="212" spans="1:7" x14ac:dyDescent="0.35">
      <c r="A212" t="s">
        <v>2503</v>
      </c>
      <c r="B212" t="s">
        <v>2504</v>
      </c>
      <c r="C212" t="s">
        <v>2505</v>
      </c>
      <c r="D212" t="s">
        <v>2506</v>
      </c>
      <c r="E212" t="s">
        <v>2162</v>
      </c>
      <c r="F212">
        <v>968</v>
      </c>
      <c r="G212" t="s">
        <v>2163</v>
      </c>
    </row>
    <row r="213" spans="1:7" x14ac:dyDescent="0.35">
      <c r="A213" t="s">
        <v>2507</v>
      </c>
      <c r="B213" t="s">
        <v>2508</v>
      </c>
      <c r="C213" t="s">
        <v>2509</v>
      </c>
      <c r="D213" t="s">
        <v>2510</v>
      </c>
    </row>
    <row r="214" spans="1:7" x14ac:dyDescent="0.35">
      <c r="A214" t="s">
        <v>2511</v>
      </c>
      <c r="B214" t="s">
        <v>2512</v>
      </c>
      <c r="C214" t="s">
        <v>2513</v>
      </c>
      <c r="D214" t="s">
        <v>2514</v>
      </c>
      <c r="E214" t="s">
        <v>2132</v>
      </c>
      <c r="F214">
        <v>752</v>
      </c>
      <c r="G214" t="s">
        <v>2133</v>
      </c>
    </row>
    <row r="215" spans="1:7" x14ac:dyDescent="0.35">
      <c r="A215" t="s">
        <v>2515</v>
      </c>
      <c r="B215" t="s">
        <v>2516</v>
      </c>
      <c r="C215" t="s">
        <v>2517</v>
      </c>
      <c r="D215" t="s">
        <v>2518</v>
      </c>
      <c r="E215" t="s">
        <v>1465</v>
      </c>
      <c r="F215">
        <v>756</v>
      </c>
      <c r="G215" t="s">
        <v>1466</v>
      </c>
    </row>
    <row r="216" spans="1:7" x14ac:dyDescent="0.35">
      <c r="A216" t="s">
        <v>2519</v>
      </c>
      <c r="B216" t="s">
        <v>2520</v>
      </c>
      <c r="C216" t="s">
        <v>2521</v>
      </c>
      <c r="D216" t="s">
        <v>2522</v>
      </c>
      <c r="E216" t="s">
        <v>2180</v>
      </c>
      <c r="F216">
        <v>760</v>
      </c>
      <c r="G216" t="s">
        <v>2181</v>
      </c>
    </row>
    <row r="217" spans="1:7" x14ac:dyDescent="0.35">
      <c r="A217" t="s">
        <v>2523</v>
      </c>
      <c r="B217" t="s">
        <v>2524</v>
      </c>
      <c r="C217" t="s">
        <v>2525</v>
      </c>
      <c r="D217" t="s">
        <v>2526</v>
      </c>
      <c r="E217" t="s">
        <v>2238</v>
      </c>
      <c r="F217">
        <v>901</v>
      </c>
      <c r="G217" t="s">
        <v>2239</v>
      </c>
    </row>
    <row r="218" spans="1:7" x14ac:dyDescent="0.35">
      <c r="A218" t="s">
        <v>2527</v>
      </c>
      <c r="B218" t="s">
        <v>2528</v>
      </c>
      <c r="C218" t="s">
        <v>2529</v>
      </c>
      <c r="D218" t="s">
        <v>2530</v>
      </c>
      <c r="E218" t="s">
        <v>2196</v>
      </c>
      <c r="F218">
        <v>972</v>
      </c>
      <c r="G218" t="s">
        <v>2197</v>
      </c>
    </row>
    <row r="219" spans="1:7" x14ac:dyDescent="0.35">
      <c r="A219" t="s">
        <v>2531</v>
      </c>
      <c r="B219" t="s">
        <v>2532</v>
      </c>
      <c r="C219" t="s">
        <v>2533</v>
      </c>
      <c r="D219" t="s">
        <v>2534</v>
      </c>
      <c r="E219" t="s">
        <v>2244</v>
      </c>
      <c r="F219">
        <v>834</v>
      </c>
      <c r="G219" t="s">
        <v>2245</v>
      </c>
    </row>
    <row r="220" spans="1:7" x14ac:dyDescent="0.35">
      <c r="A220" t="s">
        <v>2535</v>
      </c>
      <c r="B220" t="s">
        <v>2536</v>
      </c>
      <c r="C220" t="s">
        <v>2537</v>
      </c>
      <c r="D220" t="s">
        <v>2538</v>
      </c>
      <c r="E220" t="s">
        <v>2190</v>
      </c>
      <c r="F220">
        <v>764</v>
      </c>
      <c r="G220" t="s">
        <v>2191</v>
      </c>
    </row>
    <row r="221" spans="1:7" x14ac:dyDescent="0.35">
      <c r="A221" t="s">
        <v>2539</v>
      </c>
      <c r="B221" t="s">
        <v>2540</v>
      </c>
      <c r="C221" t="s">
        <v>2541</v>
      </c>
      <c r="D221" t="s">
        <v>2542</v>
      </c>
      <c r="E221" t="s">
        <v>276</v>
      </c>
      <c r="F221">
        <v>840</v>
      </c>
      <c r="G221" t="s">
        <v>1071</v>
      </c>
    </row>
    <row r="222" spans="1:7" x14ac:dyDescent="0.35">
      <c r="A222" t="s">
        <v>2543</v>
      </c>
      <c r="B222" t="s">
        <v>2544</v>
      </c>
      <c r="C222" t="s">
        <v>2545</v>
      </c>
      <c r="D222" t="s">
        <v>2546</v>
      </c>
      <c r="E222" t="s">
        <v>1352</v>
      </c>
      <c r="F222">
        <v>952</v>
      </c>
      <c r="G222" t="s">
        <v>1353</v>
      </c>
    </row>
    <row r="223" spans="1:7" x14ac:dyDescent="0.35">
      <c r="A223" t="s">
        <v>2547</v>
      </c>
      <c r="B223" t="s">
        <v>2548</v>
      </c>
      <c r="C223" t="s">
        <v>2549</v>
      </c>
      <c r="D223" t="s">
        <v>2550</v>
      </c>
    </row>
    <row r="224" spans="1:7" x14ac:dyDescent="0.35">
      <c r="A224" t="s">
        <v>2551</v>
      </c>
      <c r="B224" t="s">
        <v>2552</v>
      </c>
      <c r="C224" t="s">
        <v>2553</v>
      </c>
      <c r="D224" t="s">
        <v>2554</v>
      </c>
      <c r="E224" t="s">
        <v>2214</v>
      </c>
      <c r="F224">
        <v>776</v>
      </c>
      <c r="G224" t="s">
        <v>2215</v>
      </c>
    </row>
    <row r="225" spans="1:7" x14ac:dyDescent="0.35">
      <c r="A225" t="s">
        <v>2555</v>
      </c>
      <c r="B225" t="s">
        <v>2556</v>
      </c>
      <c r="C225" t="s">
        <v>2557</v>
      </c>
      <c r="D225" t="s">
        <v>2558</v>
      </c>
      <c r="E225" t="s">
        <v>2226</v>
      </c>
      <c r="F225">
        <v>780</v>
      </c>
      <c r="G225" t="s">
        <v>2227</v>
      </c>
    </row>
    <row r="226" spans="1:7" x14ac:dyDescent="0.35">
      <c r="A226" t="s">
        <v>2559</v>
      </c>
      <c r="B226" t="s">
        <v>2560</v>
      </c>
      <c r="C226" t="s">
        <v>2561</v>
      </c>
      <c r="D226" t="s">
        <v>2562</v>
      </c>
      <c r="E226" t="s">
        <v>2208</v>
      </c>
      <c r="F226">
        <v>788</v>
      </c>
      <c r="G226" t="s">
        <v>2209</v>
      </c>
    </row>
    <row r="227" spans="1:7" x14ac:dyDescent="0.35">
      <c r="A227" t="s">
        <v>2563</v>
      </c>
      <c r="B227" t="s">
        <v>2564</v>
      </c>
      <c r="C227" t="s">
        <v>2565</v>
      </c>
      <c r="D227" t="s">
        <v>2566</v>
      </c>
      <c r="E227" t="s">
        <v>2220</v>
      </c>
      <c r="F227">
        <v>949</v>
      </c>
      <c r="G227" t="s">
        <v>2221</v>
      </c>
    </row>
    <row r="228" spans="1:7" x14ac:dyDescent="0.35">
      <c r="A228" t="s">
        <v>2567</v>
      </c>
      <c r="B228" t="s">
        <v>2568</v>
      </c>
      <c r="C228" t="s">
        <v>2569</v>
      </c>
      <c r="D228" t="s">
        <v>2570</v>
      </c>
      <c r="E228" t="s">
        <v>2202</v>
      </c>
      <c r="F228">
        <v>934</v>
      </c>
      <c r="G228" t="s">
        <v>2203</v>
      </c>
    </row>
    <row r="229" spans="1:7" x14ac:dyDescent="0.35">
      <c r="A229" t="s">
        <v>2571</v>
      </c>
      <c r="B229" t="s">
        <v>2572</v>
      </c>
      <c r="C229" t="s">
        <v>2573</v>
      </c>
      <c r="D229" t="s">
        <v>2574</v>
      </c>
      <c r="E229" t="s">
        <v>276</v>
      </c>
      <c r="F229">
        <v>840</v>
      </c>
      <c r="G229" t="s">
        <v>1071</v>
      </c>
    </row>
    <row r="230" spans="1:7" x14ac:dyDescent="0.35">
      <c r="A230" t="s">
        <v>2575</v>
      </c>
      <c r="B230" t="s">
        <v>2576</v>
      </c>
      <c r="C230" t="s">
        <v>2577</v>
      </c>
      <c r="D230" t="s">
        <v>2578</v>
      </c>
      <c r="E230" t="s">
        <v>2232</v>
      </c>
      <c r="F230">
        <v>0</v>
      </c>
      <c r="G230" t="s">
        <v>2233</v>
      </c>
    </row>
    <row r="231" spans="1:7" x14ac:dyDescent="0.35">
      <c r="A231" t="s">
        <v>2579</v>
      </c>
      <c r="B231" t="s">
        <v>2580</v>
      </c>
      <c r="C231" t="s">
        <v>2581</v>
      </c>
      <c r="D231" t="s">
        <v>2582</v>
      </c>
      <c r="E231" t="s">
        <v>2255</v>
      </c>
      <c r="F231">
        <v>800</v>
      </c>
      <c r="G231" t="s">
        <v>2256</v>
      </c>
    </row>
    <row r="232" spans="1:7" x14ac:dyDescent="0.35">
      <c r="A232" t="s">
        <v>65</v>
      </c>
      <c r="B232" t="s">
        <v>2583</v>
      </c>
      <c r="C232" t="s">
        <v>2584</v>
      </c>
      <c r="D232" t="s">
        <v>2585</v>
      </c>
      <c r="E232" t="s">
        <v>100</v>
      </c>
      <c r="F232">
        <v>980</v>
      </c>
      <c r="G232" t="s">
        <v>2250</v>
      </c>
    </row>
    <row r="233" spans="1:7" x14ac:dyDescent="0.35">
      <c r="A233" t="s">
        <v>2586</v>
      </c>
      <c r="B233" t="s">
        <v>2587</v>
      </c>
      <c r="C233" t="s">
        <v>2588</v>
      </c>
      <c r="D233" t="s">
        <v>2589</v>
      </c>
      <c r="E233" t="s">
        <v>1170</v>
      </c>
      <c r="F233">
        <v>784</v>
      </c>
      <c r="G233" t="s">
        <v>1171</v>
      </c>
    </row>
    <row r="234" spans="1:7" x14ac:dyDescent="0.35">
      <c r="A234" t="s">
        <v>2590</v>
      </c>
      <c r="B234" t="s">
        <v>2591</v>
      </c>
      <c r="C234" t="s">
        <v>2592</v>
      </c>
      <c r="D234" t="s">
        <v>2593</v>
      </c>
      <c r="E234" t="s">
        <v>1629</v>
      </c>
      <c r="F234">
        <v>826</v>
      </c>
      <c r="G234" t="s">
        <v>1630</v>
      </c>
    </row>
    <row r="235" spans="1:7" x14ac:dyDescent="0.35">
      <c r="A235" t="s">
        <v>2594</v>
      </c>
      <c r="B235" t="s">
        <v>2595</v>
      </c>
      <c r="C235" t="s">
        <v>2596</v>
      </c>
      <c r="D235" t="s">
        <v>2597</v>
      </c>
      <c r="E235" t="s">
        <v>2269</v>
      </c>
      <c r="F235">
        <v>858</v>
      </c>
      <c r="G235" t="s">
        <v>2270</v>
      </c>
    </row>
    <row r="236" spans="1:7" x14ac:dyDescent="0.35">
      <c r="A236" t="s">
        <v>2598</v>
      </c>
      <c r="B236" t="s">
        <v>2599</v>
      </c>
      <c r="C236" t="s">
        <v>2600</v>
      </c>
      <c r="D236" t="s">
        <v>2601</v>
      </c>
      <c r="E236" t="s">
        <v>2275</v>
      </c>
      <c r="F236">
        <v>860</v>
      </c>
      <c r="G236" t="s">
        <v>2276</v>
      </c>
    </row>
    <row r="237" spans="1:7" x14ac:dyDescent="0.35">
      <c r="A237" t="s">
        <v>2602</v>
      </c>
      <c r="B237" t="s">
        <v>2603</v>
      </c>
      <c r="C237" t="s">
        <v>2604</v>
      </c>
      <c r="D237" t="s">
        <v>2605</v>
      </c>
      <c r="E237" t="s">
        <v>2293</v>
      </c>
      <c r="F237">
        <v>548</v>
      </c>
      <c r="G237" t="s">
        <v>2294</v>
      </c>
    </row>
    <row r="238" spans="1:7" x14ac:dyDescent="0.35">
      <c r="A238" t="s">
        <v>2606</v>
      </c>
      <c r="B238" t="s">
        <v>2607</v>
      </c>
      <c r="C238" t="s">
        <v>2608</v>
      </c>
      <c r="D238" t="s">
        <v>2609</v>
      </c>
      <c r="E238" t="s">
        <v>1100</v>
      </c>
      <c r="F238">
        <v>978</v>
      </c>
      <c r="G238" t="s">
        <v>1101</v>
      </c>
    </row>
    <row r="239" spans="1:7" x14ac:dyDescent="0.35">
      <c r="A239" t="s">
        <v>2610</v>
      </c>
      <c r="B239" t="s">
        <v>2611</v>
      </c>
      <c r="C239" t="s">
        <v>2612</v>
      </c>
      <c r="D239" t="s">
        <v>2613</v>
      </c>
      <c r="E239" t="s">
        <v>2281</v>
      </c>
      <c r="F239">
        <v>937</v>
      </c>
      <c r="G239" t="s">
        <v>2282</v>
      </c>
    </row>
    <row r="240" spans="1:7" x14ac:dyDescent="0.35">
      <c r="A240" t="s">
        <v>2614</v>
      </c>
      <c r="B240" t="s">
        <v>2615</v>
      </c>
      <c r="C240" t="s">
        <v>2616</v>
      </c>
      <c r="D240" t="s">
        <v>2617</v>
      </c>
      <c r="E240" t="s">
        <v>2287</v>
      </c>
      <c r="F240">
        <v>704</v>
      </c>
      <c r="G240" t="s">
        <v>2288</v>
      </c>
    </row>
    <row r="241" spans="1:7" x14ac:dyDescent="0.35">
      <c r="A241" t="s">
        <v>2618</v>
      </c>
      <c r="B241" t="s">
        <v>2619</v>
      </c>
      <c r="C241" t="s">
        <v>2620</v>
      </c>
      <c r="D241" t="s">
        <v>2621</v>
      </c>
      <c r="E241" t="s">
        <v>276</v>
      </c>
      <c r="F241">
        <v>840</v>
      </c>
      <c r="G241" t="s">
        <v>1071</v>
      </c>
    </row>
    <row r="242" spans="1:7" x14ac:dyDescent="0.35">
      <c r="A242" t="s">
        <v>2622</v>
      </c>
      <c r="B242" t="s">
        <v>2623</v>
      </c>
      <c r="C242" t="s">
        <v>2624</v>
      </c>
      <c r="D242" t="s">
        <v>2625</v>
      </c>
    </row>
    <row r="243" spans="1:7" x14ac:dyDescent="0.35">
      <c r="A243" t="s">
        <v>2626</v>
      </c>
      <c r="B243" t="s">
        <v>2627</v>
      </c>
      <c r="C243" t="s">
        <v>2628</v>
      </c>
      <c r="D243" t="s">
        <v>2629</v>
      </c>
    </row>
    <row r="244" spans="1:7" x14ac:dyDescent="0.35">
      <c r="A244" t="s">
        <v>2630</v>
      </c>
      <c r="B244" t="s">
        <v>2631</v>
      </c>
      <c r="C244" t="s">
        <v>2632</v>
      </c>
      <c r="D244" t="s">
        <v>2633</v>
      </c>
      <c r="E244" t="s">
        <v>2317</v>
      </c>
      <c r="F244">
        <v>886</v>
      </c>
      <c r="G244" t="s">
        <v>2318</v>
      </c>
    </row>
    <row r="245" spans="1:7" x14ac:dyDescent="0.35">
      <c r="A245" t="s">
        <v>2634</v>
      </c>
      <c r="B245" t="s">
        <v>2635</v>
      </c>
      <c r="C245" t="s">
        <v>2636</v>
      </c>
      <c r="D245" t="s">
        <v>2637</v>
      </c>
      <c r="E245" t="s">
        <v>2329</v>
      </c>
      <c r="F245">
        <v>967</v>
      </c>
      <c r="G245" t="s">
        <v>2330</v>
      </c>
    </row>
    <row r="246" spans="1:7" x14ac:dyDescent="0.35">
      <c r="A246" t="s">
        <v>2638</v>
      </c>
      <c r="B246" t="s">
        <v>2639</v>
      </c>
      <c r="C246" t="s">
        <v>2640</v>
      </c>
      <c r="D246" t="s">
        <v>2641</v>
      </c>
      <c r="E246" t="s">
        <v>276</v>
      </c>
      <c r="F246">
        <v>840</v>
      </c>
      <c r="G246" t="s">
        <v>1071</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56d755c0-dc8d-4f4d-92ee-37e14a2ec9fe"/>
    <ds:schemaRef ds:uri="http://schemas.microsoft.com/office/2006/documentManagement/types"/>
    <ds:schemaRef ds:uri="http://schemas.microsoft.com/office/infopath/2007/PartnerControls"/>
    <ds:schemaRef ds:uri="9ef4fc8b-9f84-4a1a-8623-ae959a51c4a4"/>
    <ds:schemaRef ds:uri="http://purl.org/dc/elements/1.1/"/>
    <ds:schemaRef ds:uri="http://schemas.microsoft.com/office/2006/metadata/properties"/>
    <ds:schemaRef ds:uri="http://www.w3.org/XML/1998/namespace"/>
    <ds:schemaRef ds:uri="http://purl.org/dc/dcmitype/"/>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C3C439D3-9853-4EAC-AEE0-1CE211CB17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2022-08-03T13:23:16Z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