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drawings/drawing6.xml" ContentType="application/vnd.openxmlformats-officedocument.drawing+xml"/>
  <Override PartName="/xl/tables/table5.xml" ContentType="application/vnd.openxmlformats-officedocument.spreadsheetml.table+xml"/>
  <Override PartName="/xl/drawings/drawing7.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08"/>
  <workbookPr codeName="ThisWorkbook" hidePivotFieldList="1" defaultThemeVersion="166925"/>
  <mc:AlternateContent xmlns:mc="http://schemas.openxmlformats.org/markup-compatibility/2006">
    <mc:Choice Requires="x15">
      <x15ac:absPath xmlns:x15ac="http://schemas.microsoft.com/office/spreadsheetml/2010/11/ac" url="https://extractives.sharepoint.com/sites/Data/Shared Documents/Summary data/Guinea/"/>
    </mc:Choice>
  </mc:AlternateContent>
  <xr:revisionPtr revIDLastSave="274" documentId="8_{74E0AEB2-75F1-4E21-B0EB-6907F1C884B7}" xr6:coauthVersionLast="47" xr6:coauthVersionMax="47" xr10:uidLastSave="{EE117B37-FBA4-4E3F-B1C0-11FB51F6F07F}"/>
  <bookViews>
    <workbookView xWindow="-110" yWindow="-110" windowWidth="19420" windowHeight="10300" tabRatio="842" firstSheet="5" activeTab="5" xr2:uid="{00000000-000D-0000-FFFF-FFFF00000000}"/>
  </bookViews>
  <sheets>
    <sheet name="Introduction" sheetId="13" r:id="rId1"/>
    <sheet name="Partie 1 - Présentation" sheetId="9" r:id="rId2"/>
    <sheet name="Partie 2 - Liste de pointage" sheetId="8" r:id="rId3"/>
    <sheet name="Partie 3 - Entités déclarantes" sheetId="12" r:id="rId4"/>
    <sheet name="Partie 4 - Recettes de l’État" sheetId="4" r:id="rId5"/>
    <sheet name="Partie 5 - Données d’entreprise" sheetId="11" r:id="rId6"/>
    <sheet name="Listes" sheetId="10" state="hidden" r:id="rId7"/>
  </sheets>
  <externalReferences>
    <externalReference r:id="rId8"/>
    <externalReference r:id="rId9"/>
  </externalReferences>
  <definedNames>
    <definedName name="Agency_type">[1]!Government_entity_type[[#All],[&lt; Agency type &gt;]]</definedName>
    <definedName name="Commodities_list">#REF!</definedName>
    <definedName name="Commodity_names">[1]!Table5_Commodities_list[HS Product Description]</definedName>
    <definedName name="Companies_list">Companies[Nom complet de l’entreprise]</definedName>
    <definedName name="Currency_code_list">Table1_Country_codes_and_currencies[Code de devise (ISO 4217)]</definedName>
    <definedName name="GFS_list">Table6_GFS_codes_classification[Combiné]</definedName>
    <definedName name="Government_entities_list">Government_agencies[Nom complet de l’entité]</definedName>
    <definedName name="_xlnm.Print_Area" localSheetId="0">Introduction!$A$1:$G$52</definedName>
    <definedName name="_xlnm.Print_Area" localSheetId="1">'Partie 1 - Présentation'!$A$7:$G$75</definedName>
    <definedName name="_xlnm.Print_Area" localSheetId="2">'Partie 2 - Liste de pointage'!$A$7:$H$193</definedName>
    <definedName name="_xlnm.Print_Area" localSheetId="3">'Partie 3 - Entités déclarantes'!$A$8:$J$93</definedName>
    <definedName name="Project_phases_list">Table12[Étapes du projet]</definedName>
    <definedName name="Projectname">Companies15[Nom complet du projet]</definedName>
    <definedName name="Reporting_options_list">Table3_Reporting_options[Liste]</definedName>
    <definedName name="Revenue_stream_list">Government_revenues_table[Nom du flux de revenus]</definedName>
    <definedName name="Sector_list">Table7_sectors[Secteur (s)]</definedName>
    <definedName name="Simple_options_list">Table2_Simple_options[Liste]</definedName>
    <definedName name="Total_reconciled">Table10[Valeur de revenus]</definedName>
    <definedName name="Total_revenues">Government_revenues_table[Valeur des revenus]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2" i="12" l="1"/>
  <c r="E23" i="12"/>
  <c r="E24" i="12"/>
  <c r="E25" i="12"/>
  <c r="E26" i="12"/>
  <c r="E27" i="12"/>
  <c r="E28" i="12"/>
  <c r="E29" i="12"/>
  <c r="E30" i="12"/>
  <c r="E31" i="12"/>
  <c r="E21" i="12"/>
  <c r="I243" i="11"/>
  <c r="D89" i="8" l="1"/>
  <c r="D71" i="8"/>
  <c r="D73" i="8"/>
  <c r="D68" i="8"/>
  <c r="D82" i="8"/>
  <c r="D172" i="8" l="1"/>
  <c r="D171" i="8"/>
  <c r="D170" i="8"/>
  <c r="D168" i="8"/>
  <c r="D83" i="8"/>
  <c r="D69" i="8"/>
  <c r="D154" i="8"/>
  <c r="D142" i="8"/>
  <c r="D141" i="8"/>
  <c r="D91" i="8"/>
  <c r="D87" i="8"/>
  <c r="D75" i="8"/>
  <c r="Q22" i="4"/>
  <c r="D110" i="8" l="1"/>
  <c r="B87" i="8"/>
  <c r="B105" i="8" l="1"/>
  <c r="B77" i="8"/>
  <c r="B73" i="8"/>
  <c r="B69" i="8"/>
  <c r="I175" i="11" l="1"/>
  <c r="K175" i="11" l="1"/>
  <c r="I244" i="11" s="1"/>
  <c r="J59" i="4"/>
  <c r="J57" i="4"/>
  <c r="K173" i="11"/>
  <c r="D96" i="8" s="1"/>
  <c r="I59" i="4" l="1"/>
  <c r="D125" i="8" l="1"/>
  <c r="E61" i="9" l="1"/>
  <c r="E60" i="9"/>
  <c r="E59" i="9"/>
  <c r="E62" i="9"/>
  <c r="E23" i="9" l="1"/>
  <c r="B121" i="8" l="1"/>
  <c r="B91" i="8"/>
  <c r="B85" i="8"/>
  <c r="B83" i="8"/>
  <c r="B71" i="8"/>
  <c r="K5" i="11"/>
  <c r="N4" i="4"/>
  <c r="E4" i="12"/>
  <c r="H4" i="8"/>
  <c r="G4" i="9"/>
  <c r="E22" i="9"/>
  <c r="E21" i="9"/>
  <c r="J73" i="4"/>
  <c r="J75" i="4" s="1"/>
  <c r="B52" i="4"/>
  <c r="C52" i="4"/>
  <c r="D52" i="4"/>
  <c r="E52" i="4"/>
  <c r="B54" i="4"/>
  <c r="C54" i="4"/>
  <c r="D54" i="4"/>
  <c r="E54" i="4"/>
  <c r="E23" i="4"/>
  <c r="D23" i="4"/>
  <c r="C23" i="4"/>
  <c r="B23" i="4"/>
  <c r="E49" i="4"/>
  <c r="D49" i="4"/>
  <c r="C49" i="4"/>
  <c r="B49" i="4"/>
  <c r="E24" i="4"/>
  <c r="D42" i="4"/>
  <c r="E27" i="4"/>
  <c r="D27" i="4"/>
  <c r="C27" i="4"/>
  <c r="B27" i="4"/>
  <c r="E42" i="4"/>
  <c r="C42" i="4"/>
  <c r="B42" i="4"/>
  <c r="E34" i="4"/>
  <c r="D34" i="4"/>
  <c r="C34" i="4"/>
  <c r="B34" i="4"/>
  <c r="C36" i="4"/>
  <c r="C35" i="4"/>
  <c r="C40" i="4"/>
  <c r="C44" i="4"/>
  <c r="C39" i="4"/>
  <c r="C38" i="4"/>
  <c r="C26" i="4"/>
  <c r="C31" i="4"/>
  <c r="C24" i="4"/>
  <c r="C41" i="4"/>
  <c r="C29" i="4"/>
  <c r="C48" i="4"/>
  <c r="C22" i="4"/>
  <c r="C33" i="4"/>
  <c r="C53" i="4"/>
  <c r="D36" i="4"/>
  <c r="D35" i="4"/>
  <c r="D40" i="4"/>
  <c r="D44" i="4"/>
  <c r="D39" i="4"/>
  <c r="D38" i="4"/>
  <c r="D26" i="4"/>
  <c r="D31" i="4"/>
  <c r="D24" i="4"/>
  <c r="D41" i="4"/>
  <c r="D29" i="4"/>
  <c r="D48" i="4"/>
  <c r="D22" i="4"/>
  <c r="D33" i="4"/>
  <c r="D53" i="4"/>
  <c r="E36" i="4"/>
  <c r="E35" i="4"/>
  <c r="E40" i="4"/>
  <c r="E44" i="4"/>
  <c r="E39" i="4"/>
  <c r="E38" i="4"/>
  <c r="E26" i="4"/>
  <c r="E31" i="4"/>
  <c r="E41" i="4"/>
  <c r="E29" i="4"/>
  <c r="E48" i="4"/>
  <c r="E22" i="4"/>
  <c r="E33" i="4"/>
  <c r="E53" i="4"/>
  <c r="B36" i="4"/>
  <c r="B35" i="4"/>
  <c r="B40" i="4"/>
  <c r="B44" i="4"/>
  <c r="B39" i="4"/>
  <c r="B38" i="4"/>
  <c r="B26" i="4"/>
  <c r="B31" i="4"/>
  <c r="B24" i="4"/>
  <c r="B41" i="4"/>
  <c r="B29" i="4"/>
  <c r="B48" i="4"/>
  <c r="B22" i="4"/>
  <c r="B33" i="4"/>
  <c r="B53" i="4"/>
  <c r="E58" i="9"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<sst xmlns="http://schemas.openxmlformats.org/spreadsheetml/2006/main" count="5139" uniqueCount="2465">
  <si>
    <t>Rempli le :</t>
  </si>
  <si>
    <t>AAAA-MM-JJ</t>
  </si>
  <si>
    <t>Modèle de données résumées pour les divulgations ITIE</t>
  </si>
  <si>
    <t>Version 2.0 appliquée le 1er Juillet 2019</t>
  </si>
  <si>
    <t xml:space="preserve">En remplissant ce modèle de données résumées avec des données de votre Rapport ITIE, vous rendrez ces dernières accessibles sous un format lisible par machine (Exigence 7.2.d). </t>
  </si>
  <si>
    <r>
      <t xml:space="preserve">« Rendre le Rapport ITIE disponible en format données ouvertes (xlsx ou csv) en ligne et faire connaître sa disponibilité » </t>
    </r>
    <r>
      <rPr>
        <sz val="12"/>
        <color rgb="FF000000"/>
        <rFont val="Franklin Gothic Book"/>
        <family val="2"/>
      </rPr>
      <t xml:space="preserve">
</t>
    </r>
    <r>
      <rPr>
        <i/>
        <sz val="12"/>
        <color rgb="FF000000"/>
        <rFont val="Franklin Gothic Book"/>
        <family val="2"/>
      </rPr>
      <t>- Exigence ITIE 7.1.c</t>
    </r>
  </si>
  <si>
    <t>Comment fonctionne la publication de données ITIE :</t>
  </si>
  <si>
    <t>1. N’utiliser qu’un classeur Excel par exercice fiscal couvert. Si la déclaration porte à la fois sur les hydrocarbures et l’exploitation minière, ces deux secteurs peuvent être inclus dans un seul classeur.</t>
  </si>
  <si>
    <t>2. Remplir le classeur entier - parties 1 à 5</t>
  </si>
  <si>
    <r>
      <t xml:space="preserve">3. Prière de soumettre cette fiche de données en même temps que le Rapport ITIE. L’envoyer au Secrétariat international à : </t>
    </r>
    <r>
      <rPr>
        <u/>
        <sz val="12"/>
        <color rgb="FF0070C0"/>
        <rFont val="Franklin Gothic Book"/>
        <family val="2"/>
      </rPr>
      <t xml:space="preserve">data@eiti.org. </t>
    </r>
  </si>
  <si>
    <r>
      <t xml:space="preserve">4. Les données serviront à alimenter le référentiel mondial de données ITIE, disponible sur le site Internet international de l’ITIE à </t>
    </r>
    <r>
      <rPr>
        <u/>
        <sz val="12"/>
        <color rgb="FF0070C0"/>
        <rFont val="Franklin Gothic Book"/>
        <family val="2"/>
      </rPr>
      <t>https://eiti.org/fr/donnees</t>
    </r>
    <r>
      <rPr>
        <sz val="12"/>
        <rFont val="Franklin Gothic Book"/>
        <family val="2"/>
      </rPr>
      <t>. Le fichier vous sera renvoyé, afin de pouvoir être publié sur les canaux de votre choix.</t>
    </r>
  </si>
  <si>
    <t>Le présent formulaire modèle devra être rempli intégralement et soumis au Secrétariat international de l’ITIE pour chaque exercice fiscal couvert par le rapportage ITIE.</t>
  </si>
  <si>
    <t>Ce classeur comporte cinq parties. Insérer vos données en commençant par la partie 1 et continuer jusqu’à la partie 5</t>
  </si>
  <si>
    <r>
      <rPr>
        <b/>
        <sz val="12"/>
        <rFont val="Franklin Gothic Book"/>
        <family val="2"/>
      </rPr>
      <t xml:space="preserve">Partie 1 (Présentation) : </t>
    </r>
    <r>
      <rPr>
        <sz val="12"/>
        <rFont val="Franklin Gothic Book"/>
        <family val="2"/>
      </rPr>
      <t>Insérer les caractéristiques relatives au pays et aux données.</t>
    </r>
  </si>
  <si>
    <r>
      <rPr>
        <b/>
        <sz val="12"/>
        <rFont val="Franklin Gothic Book"/>
        <family val="2"/>
      </rPr>
      <t xml:space="preserve">Partie 2 (Liste de pointage) : </t>
    </r>
    <r>
      <rPr>
        <sz val="12"/>
        <rFont val="Franklin Gothic Book"/>
        <family val="2"/>
      </rPr>
      <t>Inscrire les données contextuelles et financières agrégées correspondant aux Exigences ITIE 2, 3, 4, 5 et 6.</t>
    </r>
  </si>
  <si>
    <r>
      <rPr>
        <b/>
        <sz val="12"/>
        <rFont val="Franklin Gothic Book"/>
        <family val="2"/>
      </rPr>
      <t xml:space="preserve">Partie 3 (Entités déclarantes) : </t>
    </r>
    <r>
      <rPr>
        <sz val="12"/>
        <rFont val="Franklin Gothic Book"/>
        <family val="2"/>
      </rPr>
      <t xml:space="preserve">Inscrire les entités déclarantes (entités de l’État, entreprises et projets) et l’information afférente. </t>
    </r>
  </si>
  <si>
    <r>
      <rPr>
        <b/>
        <sz val="12"/>
        <rFont val="Franklin Gothic Book"/>
        <family val="2"/>
      </rPr>
      <t xml:space="preserve">Partie 4 (Recettes de l’État) : </t>
    </r>
    <r>
      <rPr>
        <sz val="12"/>
        <rFont val="Franklin Gothic Book"/>
        <family val="2"/>
      </rPr>
      <t>Inscrire des données concernant les recettes de l’État par flux de revenus, en utilisant la classification GFS.</t>
    </r>
  </si>
  <si>
    <r>
      <rPr>
        <b/>
        <sz val="12"/>
        <rFont val="Franklin Gothic Book"/>
        <family val="2"/>
      </rPr>
      <t xml:space="preserve">Partie 5 (Données d’entreprise) : </t>
    </r>
    <r>
      <rPr>
        <sz val="12"/>
        <rFont val="Franklin Gothic Book"/>
        <family val="2"/>
      </rPr>
      <t>Inscrire des données d’entreprise - et celle de niveau projet - par flux de revenus.</t>
    </r>
  </si>
  <si>
    <t xml:space="preserve">Le Secrétariat international peut prodiguer conseils et soutien sur demande. Veuillez le contacter à </t>
  </si>
  <si>
    <t>data@eiti.org</t>
  </si>
  <si>
    <t>Les cellules en orange doivent être complétées avant la soumission</t>
  </si>
  <si>
    <t>Les cellules en bleu ne servent qu’à indiquer les sources et/ou à inscrire des commentaires</t>
  </si>
  <si>
    <t>Les cellules en blanc n’exigent aucune action</t>
  </si>
  <si>
    <t>Vous recevrez des retours immédiats sur un certain nombre des données que vous aurez inscrites, et certaines cellules se rempliront automatiquement.</t>
  </si>
  <si>
    <r>
      <rPr>
        <b/>
        <i/>
        <u/>
        <sz val="12"/>
        <color theme="1"/>
        <rFont val="Franklin Gothic Book"/>
        <family val="2"/>
      </rPr>
      <t>Terminologie :</t>
    </r>
    <r>
      <rPr>
        <b/>
        <i/>
        <sz val="12"/>
        <color theme="1"/>
        <rFont val="Franklin Gothic Book"/>
        <family val="2"/>
      </rPr>
      <t xml:space="preserve"> Divulgation</t>
    </r>
  </si>
  <si>
    <r>
      <rPr>
        <b/>
        <i/>
        <u/>
        <sz val="12"/>
        <color theme="1"/>
        <rFont val="Franklin Gothic Book"/>
        <family val="2"/>
      </rPr>
      <t>Terminologie :</t>
    </r>
    <r>
      <rPr>
        <b/>
        <i/>
        <sz val="12"/>
        <color theme="1"/>
        <rFont val="Franklin Gothic Book"/>
        <family val="2"/>
      </rPr>
      <t xml:space="preserve"> Options simples</t>
    </r>
  </si>
  <si>
    <r>
      <rPr>
        <i/>
        <u/>
        <sz val="12"/>
        <color theme="1"/>
        <rFont val="Franklin Gothic Book"/>
        <family val="2"/>
      </rPr>
      <t>Oui, divulgation systématique :</t>
    </r>
    <r>
      <rPr>
        <i/>
        <sz val="12"/>
        <color theme="1"/>
        <rFont val="Franklin Gothic Book"/>
        <family val="2"/>
      </rPr>
      <t xml:space="preserve"> Si les données sont divulguées régulièrement et systématiquement par des entités de l’État et ou des entreprises, et si ces données sont fiables, sélectionner Oui, divulgation systématique</t>
    </r>
  </si>
  <si>
    <r>
      <rPr>
        <i/>
        <u/>
        <sz val="12"/>
        <color theme="1"/>
        <rFont val="Franklin Gothic Book"/>
        <family val="2"/>
      </rPr>
      <t>Oui</t>
    </r>
    <r>
      <rPr>
        <i/>
        <sz val="12"/>
        <color theme="1"/>
        <rFont val="Franklin Gothic Book"/>
        <family val="2"/>
      </rPr>
      <t> : Tous les aspects de la question ont reçu une réponse/ont été couverts.</t>
    </r>
  </si>
  <si>
    <r>
      <rPr>
        <i/>
        <u/>
        <sz val="12"/>
        <color theme="1"/>
        <rFont val="Franklin Gothic Book"/>
        <family val="2"/>
      </rPr>
      <t>Oui, à travers le rapportage ITIE :</t>
    </r>
    <r>
      <rPr>
        <i/>
        <sz val="12"/>
        <color theme="1"/>
        <rFont val="Franklin Gothic Book"/>
        <family val="2"/>
      </rPr>
      <t xml:space="preserve"> Si le Rapport ITIE ou son site couvre certaines lacunes de divulgation relatives aux données du gouvernement ou des entreprises, sélectionner « Oui, dans le Rapport ITIE ».</t>
    </r>
  </si>
  <si>
    <r>
      <t>Partiellement :</t>
    </r>
    <r>
      <rPr>
        <i/>
        <sz val="12"/>
        <color theme="1"/>
        <rFont val="Franklin Gothic Book"/>
        <family val="2"/>
      </rPr>
      <t xml:space="preserve"> Des aspects de la question ont reçu une réponse/ont été couverts.</t>
    </r>
  </si>
  <si>
    <r>
      <rPr>
        <i/>
        <u/>
        <sz val="12"/>
        <color theme="1"/>
        <rFont val="Franklin Gothic Book"/>
        <family val="2"/>
      </rPr>
      <t>Non disponible :</t>
    </r>
    <r>
      <rPr>
        <i/>
        <sz val="12"/>
        <color theme="1"/>
        <rFont val="Franklin Gothic Book"/>
        <family val="2"/>
      </rPr>
      <t xml:space="preserve"> Les données sont applicables au pays, mais il n’y a pas de données ou d’informations disponibles.</t>
    </r>
  </si>
  <si>
    <r>
      <rPr>
        <i/>
        <u/>
        <sz val="12"/>
        <color theme="1"/>
        <rFont val="Franklin Gothic Book"/>
        <family val="2"/>
      </rPr>
      <t>Non :</t>
    </r>
    <r>
      <rPr>
        <i/>
        <sz val="12"/>
        <color theme="1"/>
        <rFont val="Franklin Gothic Book"/>
        <family val="2"/>
      </rPr>
      <t xml:space="preserve"> Aucune information n’est couverte.</t>
    </r>
  </si>
  <si>
    <r>
      <t>Sans objet :</t>
    </r>
    <r>
      <rPr>
        <i/>
        <sz val="12"/>
        <color theme="1"/>
        <rFont val="Franklin Gothic Book"/>
        <family val="2"/>
      </rPr>
      <t xml:space="preserve"> Si une exigence n’est pas pertinente, sélectionner « Sans objet ». Faire référence à toute information à ce sujet, telle que contenue dans le Rapport ITIE ou dans le procès-verbal d’une réunion du Groupe multipartite. </t>
    </r>
  </si>
  <si>
    <r>
      <t xml:space="preserve">Sans objet </t>
    </r>
    <r>
      <rPr>
        <i/>
        <sz val="12"/>
        <color theme="1"/>
        <rFont val="Franklin Gothic Book"/>
        <family val="2"/>
      </rPr>
      <t>: La question n’est pas pertinente pour la rubrique en question. Si une explication est requise, faire référence à toute information démontrant la non-applicabilité.</t>
    </r>
  </si>
  <si>
    <r>
      <t xml:space="preserve">Pour plus d’information sur l’ITIE, visitez notre site Internet  </t>
    </r>
    <r>
      <rPr>
        <b/>
        <u/>
        <sz val="12"/>
        <color rgb="FF0070C0"/>
        <rFont val="Franklin Gothic Book"/>
        <family val="2"/>
      </rPr>
      <t>https://eiti.org/fr</t>
    </r>
  </si>
  <si>
    <r>
      <t xml:space="preserve">Vous voulez en savoir plus sur votre pays ? Vérifiez si votre pays met en œuvre la Norme ITIE en visitant </t>
    </r>
    <r>
      <rPr>
        <b/>
        <u/>
        <sz val="12"/>
        <color rgb="FF0070C0"/>
        <rFont val="Franklin Gothic Book"/>
        <family val="2"/>
      </rPr>
      <t>https://eiti.org/fr/pays</t>
    </r>
  </si>
  <si>
    <r>
      <t xml:space="preserve">Pour la version la plus récente des modèles de données résumées, consultez </t>
    </r>
    <r>
      <rPr>
        <b/>
        <u/>
        <sz val="12"/>
        <color rgb="FF0070C0"/>
        <rFont val="Franklin Gothic Book"/>
        <family val="2"/>
      </rPr>
      <t>https://eiti.org/fr/document/modele-donnees-resumees-itie</t>
    </r>
  </si>
  <si>
    <r>
      <rPr>
        <b/>
        <sz val="12"/>
        <rFont val="Franklin Gothic Book"/>
        <family val="2"/>
      </rPr>
      <t xml:space="preserve">Faites-nous connaître vos réactions ou signalez tout conflit au niveau des données ! Écrivez-nous à </t>
    </r>
    <r>
      <rPr>
        <b/>
        <u/>
        <sz val="12"/>
        <color rgb="FF0070C0"/>
        <rFont val="Franklin Gothic Book"/>
        <family val="2"/>
      </rPr>
      <t>data@eiti.org</t>
    </r>
  </si>
  <si>
    <r>
      <t xml:space="preserve">Site Internet </t>
    </r>
    <r>
      <rPr>
        <b/>
        <sz val="10"/>
        <color rgb="FF0076AF"/>
        <rFont val="Franklin Gothic Book"/>
        <family val="2"/>
      </rPr>
      <t>www.eiti.org</t>
    </r>
    <r>
      <rPr>
        <b/>
        <sz val="10"/>
        <color theme="1"/>
        <rFont val="Franklin Gothic Book"/>
        <family val="2"/>
      </rPr>
      <t xml:space="preserve"> Courriel </t>
    </r>
    <r>
      <rPr>
        <b/>
        <sz val="10"/>
        <color rgb="FF0076AF"/>
        <rFont val="Franklin Gothic Book"/>
        <family val="2"/>
      </rPr>
      <t>secretariat@eiti.org</t>
    </r>
    <r>
      <rPr>
        <b/>
        <sz val="10"/>
        <color theme="1"/>
        <rFont val="Franklin Gothic Book"/>
        <family val="2"/>
      </rPr>
      <t xml:space="preserve"> Téléphone </t>
    </r>
    <r>
      <rPr>
        <b/>
        <sz val="10"/>
        <color rgb="FF0076AF"/>
        <rFont val="Franklin Gothic Book"/>
        <family val="2"/>
      </rPr>
      <t>+47 22 20 08 00</t>
    </r>
    <r>
      <rPr>
        <b/>
        <sz val="10"/>
        <color theme="1"/>
        <rFont val="Franklin Gothic Book"/>
        <family val="2"/>
      </rPr>
      <t xml:space="preserve"> Télécopieur </t>
    </r>
    <r>
      <rPr>
        <b/>
        <sz val="10"/>
        <color rgb="FF0076AF"/>
        <rFont val="Franklin Gothic Book"/>
        <family val="2"/>
      </rPr>
      <t>+47 22 83 08 02</t>
    </r>
  </si>
  <si>
    <t>²</t>
  </si>
  <si>
    <r>
      <t xml:space="preserve">Adresse </t>
    </r>
    <r>
      <rPr>
        <b/>
        <sz val="10"/>
        <color rgb="FF0076AF"/>
        <rFont val="Franklin Gothic Book"/>
        <family val="2"/>
      </rPr>
      <t>EITI International Secretariat, Rådhusgata 26, 0151 Oslo, Norvège</t>
    </r>
  </si>
  <si>
    <t>Pays ou région</t>
  </si>
  <si>
    <t>Exercice fiscal couvert par ce fichier de données</t>
  </si>
  <si>
    <t>Source de données</t>
  </si>
  <si>
    <t>Couverture/périmètre des données</t>
  </si>
  <si>
    <t>Coordonnées de contact : soumission de données</t>
  </si>
  <si>
    <t>Modèle de données résumées</t>
  </si>
  <si>
    <r>
      <rPr>
        <b/>
        <sz val="12"/>
        <color rgb="FF000000"/>
        <rFont val="Franklin Gothic Book"/>
        <family val="2"/>
      </rPr>
      <t>Partie 1 - (Présentation)</t>
    </r>
    <r>
      <rPr>
        <sz val="12"/>
        <color rgb="FF000000"/>
        <rFont val="Franklin Gothic Book"/>
        <family val="2"/>
      </rPr>
      <t xml:space="preserve"> Elle couvre les caractéristiques du pays et des données</t>
    </r>
  </si>
  <si>
    <t>Comment remplir cette feuille :</t>
  </si>
  <si>
    <r>
      <t xml:space="preserve">1. Commençant par en haut, </t>
    </r>
    <r>
      <rPr>
        <b/>
        <i/>
        <sz val="12"/>
        <rFont val="Franklin Gothic Book"/>
        <family val="2"/>
      </rPr>
      <t xml:space="preserve">sélectionner votre réponse dans la colonne grise. </t>
    </r>
    <r>
      <rPr>
        <i/>
        <sz val="12"/>
        <rFont val="Franklin Gothic Book"/>
        <family val="2"/>
      </rPr>
      <t xml:space="preserve">Des indications s’affichent dans les cadres jaunes dès que la cellule a été sélectionnée. </t>
    </r>
  </si>
  <si>
    <t xml:space="preserve">2. Lorsqu’il aura été répondu à certaines questions, de nouvelles indications et questions peuvent s’afficher. Merci de répondre à chacune d’elles jusqu’à ce que la section ait été remplie. </t>
  </si>
  <si>
    <r>
      <t xml:space="preserve">3. Inclure au besoin toute information supplémentaire ou tout commentaire dans la colonne </t>
    </r>
    <r>
      <rPr>
        <b/>
        <i/>
        <sz val="12"/>
        <color theme="1"/>
        <rFont val="Franklin Gothic Book"/>
        <family val="2"/>
      </rPr>
      <t>Source/Commentaires</t>
    </r>
    <r>
      <rPr>
        <i/>
        <sz val="12"/>
        <color theme="1"/>
        <rFont val="Franklin Gothic Book"/>
        <family val="2"/>
      </rPr>
      <t>.</t>
    </r>
  </si>
  <si>
    <r>
      <rPr>
        <i/>
        <sz val="12"/>
        <rFont val="Franklin Gothic Book"/>
        <family val="2"/>
      </rPr>
      <t xml:space="preserve">Si vous avez des questions, veuillez contacter </t>
    </r>
    <r>
      <rPr>
        <b/>
        <i/>
        <u/>
        <sz val="12"/>
        <color theme="10"/>
        <rFont val="Franklin Gothic Book"/>
        <family val="2"/>
      </rPr>
      <t>data@eiti.org</t>
    </r>
  </si>
  <si>
    <t>Les cellules en bleu pâle ne servent qu’à indiquer les sources et/ou à inscrire des commentaires</t>
  </si>
  <si>
    <t xml:space="preserve">Partie 1 - Présentation </t>
  </si>
  <si>
    <t>Description</t>
  </si>
  <si>
    <t>Inscrire les données dans cette colonne</t>
  </si>
  <si>
    <t>Source/Commentaires</t>
  </si>
  <si>
    <t>Nom du pays ou de la région</t>
  </si>
  <si>
    <t>Guinée</t>
  </si>
  <si>
    <t>Code ISO de la devise</t>
  </si>
  <si>
    <t>Nom de la monnaie nationale</t>
  </si>
  <si>
    <t>Monnaie nationale selon ISO-4217</t>
  </si>
  <si>
    <t>Date de début</t>
  </si>
  <si>
    <t>Date de fin</t>
  </si>
  <si>
    <t>Un Rapport ITIE a-t-il été préparé par un Administrateur indépendant ?</t>
  </si>
  <si>
    <t>NON</t>
  </si>
  <si>
    <t>Quel est le nom de l’entreprise ?</t>
  </si>
  <si>
    <t>Date à laquelle le Rapport ITIE a été rendu public</t>
  </si>
  <si>
    <t>URL, Rapport ITIE</t>
  </si>
  <si>
    <t>Rapport assoupli exercices 2019-2020 – ITIE Guinée</t>
  </si>
  <si>
    <t>Les données ITIE sont-elles systématiquement divulguées par le gouvernement à une adresse unique?</t>
  </si>
  <si>
    <t>Non</t>
  </si>
  <si>
    <t>Date de publication des données ITIE</t>
  </si>
  <si>
    <t>N/A</t>
  </si>
  <si>
    <t>Lien vers le site Internet (URL) de données ITIE</t>
  </si>
  <si>
    <t>Existe-t-il d’autres fichiers de caractère pertinent ?</t>
  </si>
  <si>
    <t>Date à laquelle l’autre fichier a été rendu public</t>
  </si>
  <si>
    <t>URL</t>
  </si>
  <si>
    <r>
      <t xml:space="preserve">Accessibilités des données et données ouvertes </t>
    </r>
    <r>
      <rPr>
        <b/>
        <u/>
        <sz val="12"/>
        <color theme="4"/>
        <rFont val="Franklin Gothic Book"/>
        <family val="2"/>
      </rPr>
      <t>(Exigence 7.2)</t>
    </r>
  </si>
  <si>
    <t>Le gouvernement applique-t-il une politique de données ouvertes ?</t>
  </si>
  <si>
    <t>Oui, à travers le rapportage ITIE</t>
  </si>
  <si>
    <t>Portail/fichiers de données ouvertes</t>
  </si>
  <si>
    <t>Données ouvertes – ITIE Guinée</t>
  </si>
  <si>
    <t>Couverture sectorielle</t>
  </si>
  <si>
    <t>Pétrole</t>
  </si>
  <si>
    <t>Oui</t>
  </si>
  <si>
    <t>Aucune société pétrolière ou gazière n’a été retenue dans le périmètre de déclaration  2020. En effet, la seule société de recherche des hydrocarbures qui était présente dans le secteur en Guinée, à savoir la société HYPERDYNAMICS, a cessé son activité en septembre 2017 à la suite d’une lettre adressée par l’ONAP lui notifiant l’expiration de son contrat d’exploration et de partage de production d’hydrocarbures.</t>
  </si>
  <si>
    <t>Gaz</t>
  </si>
  <si>
    <t>Sans objet</t>
  </si>
  <si>
    <t>Mines (y compris carrières)</t>
  </si>
  <si>
    <t>Autres secteurs (autres que les secteur en amont)</t>
  </si>
  <si>
    <t>Si oui, préciser le nom (insérer de nouvelles lignes si multiples)</t>
  </si>
  <si>
    <t>Nombre d’entités de l’État déclarantes (Entreprises d'Etat incluses si collectant)</t>
  </si>
  <si>
    <t>Y compris les deux entreprises d'Etat (ANAIM &amp; SOGUIPAMI).</t>
  </si>
  <si>
    <t>Nombre d’entreprises déclarantes (Entreprises d'Etat incluses si payeur)</t>
  </si>
  <si>
    <t>Y compris les deux entreprises d'Etat (ANAIM &amp; SOGUIPAMI). Modifié de 25 à 28 (Partie 3)</t>
  </si>
  <si>
    <r>
      <rPr>
        <i/>
        <sz val="12"/>
        <rFont val="Franklin Gothic Book"/>
        <family val="2"/>
      </rPr>
      <t>Devise de déclaration (</t>
    </r>
    <r>
      <rPr>
        <i/>
        <sz val="12"/>
        <color rgb="FF0070C0"/>
        <rFont val="Franklin Gothic Book"/>
        <family val="2"/>
      </rPr>
      <t>codes de devise ISO-4217</t>
    </r>
    <r>
      <rPr>
        <i/>
        <sz val="12"/>
        <rFont val="Franklin Gothic Book"/>
        <family val="2"/>
      </rPr>
      <t>)</t>
    </r>
  </si>
  <si>
    <t>GNF</t>
  </si>
  <si>
    <t xml:space="preserve">Taux de change utilisé : 1 USD = </t>
  </si>
  <si>
    <t>Source du taux de change (URL,…):</t>
  </si>
  <si>
    <t xml:space="preserve">https://www.bcrg-guinee.org/images/Publication_mensuelle/BM%2001-2019.pdf	</t>
  </si>
  <si>
    <r>
      <t xml:space="preserve">Exigence ITIE 4.7: </t>
    </r>
    <r>
      <rPr>
        <sz val="12"/>
        <rFont val="Franklin Gothic Book"/>
        <family val="2"/>
      </rPr>
      <t>Désagrégation</t>
    </r>
  </si>
  <si>
    <t>... par flux de revenus</t>
  </si>
  <si>
    <t>... par entité de l’État</t>
  </si>
  <si>
    <t>... par entreprise</t>
  </si>
  <si>
    <t>... par projet</t>
  </si>
  <si>
    <t>Partiellement</t>
  </si>
  <si>
    <t>Vue d’ensemble /exigence relative aux données</t>
  </si>
  <si>
    <t>Divulgation systématique</t>
  </si>
  <si>
    <t>Calcul à l’aide de la liste de vérification</t>
  </si>
  <si>
    <t>À travers le rapportage ITIE</t>
  </si>
  <si>
    <t>Sans objet.</t>
  </si>
  <si>
    <t>Information non disponible</t>
  </si>
  <si>
    <t>Nom et coordonnées de contact de la personne soumettant ce fichier</t>
  </si>
  <si>
    <t>Name</t>
  </si>
  <si>
    <t>Ismaël Nfalla Nabé</t>
  </si>
  <si>
    <t>Organisation</t>
  </si>
  <si>
    <t>cabinet d'audit Ismaël Nfalla Nabé</t>
  </si>
  <si>
    <t>Adresse électronique</t>
  </si>
  <si>
    <t>ifn48nabe@ifnguinee.net</t>
  </si>
  <si>
    <r>
      <rPr>
        <b/>
        <sz val="10.5"/>
        <rFont val="Franklin Gothic Book"/>
        <family val="2"/>
      </rPr>
      <t xml:space="preserve">Site Internet </t>
    </r>
    <r>
      <rPr>
        <b/>
        <sz val="10"/>
        <color rgb="FF0076AF"/>
        <rFont val="Franklin Gothic Book"/>
        <family val="2"/>
      </rPr>
      <t>www.eiti.org</t>
    </r>
    <r>
      <rPr>
        <b/>
        <sz val="10"/>
        <color theme="1"/>
        <rFont val="Franklin Gothic Book"/>
        <family val="2"/>
      </rPr>
      <t xml:space="preserve"> Courriel </t>
    </r>
    <r>
      <rPr>
        <b/>
        <sz val="10"/>
        <color rgb="FF0076AF"/>
        <rFont val="Franklin Gothic Book"/>
        <family val="2"/>
      </rPr>
      <t>secretariat@eiti.org</t>
    </r>
    <r>
      <rPr>
        <b/>
        <sz val="10"/>
        <color theme="1"/>
        <rFont val="Franklin Gothic Book"/>
        <family val="2"/>
      </rPr>
      <t xml:space="preserve"> Téléphone </t>
    </r>
    <r>
      <rPr>
        <b/>
        <sz val="10"/>
        <color rgb="FF0076AF"/>
        <rFont val="Franklin Gothic Book"/>
        <family val="2"/>
      </rPr>
      <t>+47 22 20 08 00</t>
    </r>
    <r>
      <rPr>
        <b/>
        <sz val="10"/>
        <color theme="1"/>
        <rFont val="Franklin Gothic Book"/>
        <family val="2"/>
      </rPr>
      <t xml:space="preserve"> Télécopieur </t>
    </r>
    <r>
      <rPr>
        <b/>
        <sz val="10"/>
        <color rgb="FF0076AF"/>
        <rFont val="Franklin Gothic Book"/>
        <family val="2"/>
      </rPr>
      <t>+47 22 83 08 02</t>
    </r>
  </si>
  <si>
    <r>
      <rPr>
        <b/>
        <sz val="12"/>
        <color rgb="FF000000"/>
        <rFont val="Franklin Gothic Book"/>
        <family val="2"/>
      </rPr>
      <t>Partie 2 (liste de vérification)</t>
    </r>
    <r>
      <rPr>
        <sz val="12"/>
        <color rgb="FF000000"/>
        <rFont val="Franklin Gothic Book"/>
        <family val="2"/>
      </rPr>
      <t xml:space="preserve"> Elle couvre l’information contextuelle et financière agrégée prévue par les Exigences ITIE 2,3,4,5 et 6.</t>
    </r>
  </si>
  <si>
    <t xml:space="preserve">Pour chaque ligne, veuillez procéder comme suit </t>
  </si>
  <si>
    <r>
      <t>1. Commençant par le haut, répondez aux questions de la première colonne (</t>
    </r>
    <r>
      <rPr>
        <b/>
        <i/>
        <sz val="12"/>
        <color theme="1"/>
        <rFont val="Franklin Gothic Book"/>
        <family val="2"/>
      </rPr>
      <t>Inclusion</t>
    </r>
    <r>
      <rPr>
        <i/>
        <sz val="12"/>
        <color theme="1"/>
        <rFont val="Franklin Gothic Book"/>
        <family val="2"/>
      </rPr>
      <t>). Des indications vous sont données dans les cadres jaunes une fois que la cellule est mise en évidence. Cliquez sur les cellules relatives à chaque Exigence ITIE pour faire apparaître le libellé de la Norme ITIE.</t>
    </r>
  </si>
  <si>
    <t>2. D’autres orientations apparaissent lorsque vous remplissez les cellules. Remplissez-les comme indiqué, complétant chaque colonne de chaque ligne avant de remplir la ligne suivante.</t>
  </si>
  <si>
    <r>
      <t xml:space="preserve">Par exemple, en sélectionnant « Oui, dans le Rapport ITIE », le texte « Veuillez inclure la section du Rapport ITIE » dans la case </t>
    </r>
    <r>
      <rPr>
        <b/>
        <i/>
        <sz val="12"/>
        <color theme="1"/>
        <rFont val="Franklin Gothic Book"/>
        <family val="2"/>
      </rPr>
      <t xml:space="preserve">Source/unités </t>
    </r>
    <r>
      <rPr>
        <i/>
        <sz val="12"/>
        <color theme="1"/>
        <rFont val="Franklin Gothic Book"/>
        <family val="2"/>
      </rPr>
      <t>apparaît.</t>
    </r>
  </si>
  <si>
    <r>
      <t xml:space="preserve">3. Insérez au besoin toute information supplémentaire ou tout commentaire dans la colonne </t>
    </r>
    <r>
      <rPr>
        <b/>
        <i/>
        <sz val="12"/>
        <color theme="1"/>
        <rFont val="Franklin Gothic Book"/>
        <family val="2"/>
      </rPr>
      <t>Commentaires/Notes</t>
    </r>
    <r>
      <rPr>
        <i/>
        <sz val="12"/>
        <color theme="1"/>
        <rFont val="Franklin Gothic Book"/>
        <family val="2"/>
      </rPr>
      <t>.</t>
    </r>
  </si>
  <si>
    <r>
      <rPr>
        <sz val="12"/>
        <rFont val="Franklin Gothic Book"/>
        <family val="2"/>
      </rPr>
      <t xml:space="preserve">Si vous avez des questions, veuillez contacter </t>
    </r>
    <r>
      <rPr>
        <b/>
        <u/>
        <sz val="12"/>
        <color theme="10"/>
        <rFont val="Franklin Gothic Book"/>
        <family val="2"/>
      </rPr>
      <t>data@eiti.org</t>
    </r>
  </si>
  <si>
    <t>Les cellules en bleu pâle ne servent qu’à indiquer les sources et/ou inscrire des commentaires</t>
  </si>
  <si>
    <t>Partie 2 - Liste de pointage</t>
  </si>
  <si>
    <r>
      <t xml:space="preserve">Veuillez répondre à </t>
    </r>
    <r>
      <rPr>
        <i/>
        <u/>
        <sz val="12"/>
        <color rgb="FF000000"/>
        <rFont val="Franklin Gothic Book"/>
        <family val="2"/>
      </rPr>
      <t>toutes les questions posées ci-dessous</t>
    </r>
    <r>
      <rPr>
        <i/>
        <sz val="12"/>
        <color rgb="FF000000"/>
        <rFont val="Franklin Gothic Book"/>
        <family val="2"/>
      </rPr>
      <t xml:space="preserve">. </t>
    </r>
  </si>
  <si>
    <t>Exigence</t>
  </si>
  <si>
    <t>Inclusion</t>
  </si>
  <si>
    <t>Source/unités</t>
  </si>
  <si>
    <t>Commentaires/Notes</t>
  </si>
  <si>
    <r>
      <t xml:space="preserve">Exigence ITIE 2.1 : </t>
    </r>
    <r>
      <rPr>
        <b/>
        <sz val="10.5"/>
        <rFont val="Franklin Gothic Book"/>
        <family val="2"/>
      </rPr>
      <t xml:space="preserve">Cadre légal et régime fiscal </t>
    </r>
  </si>
  <si>
    <t>Le gouvernement publie-t-il des informations concernant</t>
  </si>
  <si>
    <t>Les lois et réglementations ?</t>
  </si>
  <si>
    <t>Section 4.2 du rapport assoupli  ITIE 2019 - 2020</t>
  </si>
  <si>
    <t>Cadre légal, institutionnel et régime fiscal</t>
  </si>
  <si>
    <t>Vue d’ensemble des rôles des agences gouvernementales ?</t>
  </si>
  <si>
    <t>Régime des droits pétroliers et miniers?</t>
  </si>
  <si>
    <t>Section 4.3 du rapport assoupli  ITIE 2019 - 2020</t>
  </si>
  <si>
    <t>Régime fiscal ?</t>
  </si>
  <si>
    <r>
      <t xml:space="preserve">Exigence ITIE 2.2: </t>
    </r>
    <r>
      <rPr>
        <b/>
        <sz val="10.5"/>
        <rFont val="Franklin Gothic Book"/>
        <family val="2"/>
      </rPr>
      <t>Octroi des contrats et licences</t>
    </r>
  </si>
  <si>
    <t>le processus d’octroi des licences ?</t>
  </si>
  <si>
    <t>Section 4.4 du rapport assoupli  ITIE 2019 - 2020</t>
  </si>
  <si>
    <t>et les critères techniques et financiers utilisés ?</t>
  </si>
  <si>
    <t>le(s) processus de transfert de licences ?</t>
  </si>
  <si>
    <t>processus d’appel d’offres :</t>
  </si>
  <si>
    <t>Nombre d’octrois et de transferts pour l’exercice couvert</t>
  </si>
  <si>
    <r>
      <t xml:space="preserve">Exigence ITIE 2.3: </t>
    </r>
    <r>
      <rPr>
        <b/>
        <sz val="10.5"/>
        <rFont val="Franklin Gothic Book"/>
        <family val="2"/>
      </rPr>
      <t>Registre des licences</t>
    </r>
  </si>
  <si>
    <t>Registres des licences pour le secteur minier</t>
  </si>
  <si>
    <t>Section 4.3 et Annexes 15 &amp; 16 du rapport assoupli  ITIE 2019 - 2020</t>
  </si>
  <si>
    <t>Registre des licences pour le secteur pétrolier</t>
  </si>
  <si>
    <t>Non applicable</t>
  </si>
  <si>
    <t>Registre des licences pour tout autre secteur - ajouter des lignes au besoin</t>
  </si>
  <si>
    <r>
      <t xml:space="preserve">Exigence ITIE 2.4: </t>
    </r>
    <r>
      <rPr>
        <b/>
        <sz val="10.5"/>
        <rFont val="Franklin Gothic Book"/>
        <family val="2"/>
      </rPr>
      <t>Divulgation des contrats</t>
    </r>
  </si>
  <si>
    <t>Politique sur la divulgation des contrats</t>
  </si>
  <si>
    <t>Section 4.5 du rapport assoupli  ITIE 2019 - 2020</t>
  </si>
  <si>
    <t>Les contrats sont-ils divulgués ?</t>
  </si>
  <si>
    <t>Oui, divulgation systématique</t>
  </si>
  <si>
    <t>https://mines.gov.gn/projets/conventions-minieres/
https://www.itie-guinee.org/#</t>
  </si>
  <si>
    <t>Registre des contrats pour le secteur minier</t>
  </si>
  <si>
    <t>http://guinee.cadastreminier.org</t>
  </si>
  <si>
    <t>Registre des contrats pour le secteur pétrolier</t>
  </si>
  <si>
    <t>Registre des contrats pour tout autre secteur - ajouter des ligne s’il y en a plusieurs</t>
  </si>
  <si>
    <r>
      <t xml:space="preserve">Exigence ITIE 2.5: </t>
    </r>
    <r>
      <rPr>
        <b/>
        <sz val="10.5"/>
        <rFont val="Franklin Gothic Book"/>
        <family val="2"/>
      </rPr>
      <t>Propriété réelle</t>
    </r>
  </si>
  <si>
    <t>Politique du gouvernement concernant la propriété réelle</t>
  </si>
  <si>
    <t>Section 4.7 et Annexe 5 du rapport assoupli  ITIE 2019 - 2020</t>
  </si>
  <si>
    <t>Des données de propriété réelle sont-elles divulguées ?</t>
  </si>
  <si>
    <t>Registre de la propriété réelle</t>
  </si>
  <si>
    <t>Section 4.7 du rapport assoupli  ITIE 2019 - 2020</t>
  </si>
  <si>
    <r>
      <t xml:space="preserve">Exigence ITIE 2.6 : </t>
    </r>
    <r>
      <rPr>
        <b/>
        <sz val="10.5"/>
        <rFont val="Franklin Gothic Book"/>
        <family val="2"/>
      </rPr>
      <t>Participation de l’État</t>
    </r>
  </si>
  <si>
    <t>Le gouvernement rend-il compte de sa participation dans le secteur extractif ?</t>
  </si>
  <si>
    <t>Section 4.6 du rapport assoupli  ITIE 2019 - 2020</t>
  </si>
  <si>
    <t>Toute référence à des entreprises d’État (portails ou sites Internet d’entreprise), telle que paraissant dans le Rapport (Ajouter des lignes si plusieurs Entreprises D'Etat)</t>
  </si>
  <si>
    <t>https://soguipami.net/rapport-de-gestion-2018/</t>
  </si>
  <si>
    <t>Référence au(s) rapport(s) financier(s) audité(s) (Ajouter des lignes si plusieurs Entreprises d'Etat)</t>
  </si>
  <si>
    <t>https://soguipami.net/rapport-de-gestion-2018/ 
https://soguipami.net/category/rapports-commissaires-aux-comptes/
https://www.itiedoc-guinee.org/document-archive/extrait-etats-financiers-anaim-aout-2020/</t>
  </si>
  <si>
    <r>
      <t xml:space="preserve">Exigence ITIE 3.1: </t>
    </r>
    <r>
      <rPr>
        <b/>
        <sz val="10.5"/>
        <rFont val="Franklin Gothic Book"/>
        <family val="2"/>
      </rPr>
      <t>Prospection</t>
    </r>
  </si>
  <si>
    <t>Vue d’ensemble des industries extractives, y compris de toute activité importante de prospection.</t>
  </si>
  <si>
    <t>Section 4.8 du rapport assoupli  ITIE 2019 - 2020</t>
  </si>
  <si>
    <r>
      <t xml:space="preserve">Exigence ITIE 3.2: </t>
    </r>
    <r>
      <rPr>
        <b/>
        <sz val="10.5"/>
        <rFont val="Franklin Gothic Book"/>
        <family val="2"/>
      </rPr>
      <t>Production</t>
    </r>
  </si>
  <si>
    <t>(Nomenclature SH des Nations Unies)</t>
  </si>
  <si>
    <t>Divulgation des volumes de production</t>
  </si>
  <si>
    <t>Divulgation des valeurs de production</t>
  </si>
  <si>
    <t>Or (7108), volume</t>
  </si>
  <si>
    <t>Tonnes</t>
  </si>
  <si>
    <t>12155kg (p105) + 84657kg (p34, artisanal)</t>
  </si>
  <si>
    <t>Argent (7106), volume</t>
  </si>
  <si>
    <t>12240.28 oz = 0.347 tonnes</t>
  </si>
  <si>
    <t>Aluminium (2606), volume</t>
  </si>
  <si>
    <t>Bauxite</t>
  </si>
  <si>
    <t>Alumina (2818), volume</t>
  </si>
  <si>
    <t>Alumine</t>
  </si>
  <si>
    <t>Alumina (2818), value</t>
  </si>
  <si>
    <t>Diamants (7102), volume</t>
  </si>
  <si>
    <t>carats</t>
  </si>
  <si>
    <r>
      <t xml:space="preserve">Exigences ITIE 3.3 : </t>
    </r>
    <r>
      <rPr>
        <b/>
        <sz val="10.5"/>
        <rFont val="Franklin Gothic Book"/>
        <family val="2"/>
      </rPr>
      <t>Exportations</t>
    </r>
  </si>
  <si>
    <t>Divulgation des volumes d’exportation</t>
  </si>
  <si>
    <t>Divulgation des valeurs d’exportation</t>
  </si>
  <si>
    <t>Section 4.8.1.3 du rapport assoupli  ITIE 2019 - 2020</t>
  </si>
  <si>
    <t>12302kg (p105) + 84657kg (p34, artisanal)</t>
  </si>
  <si>
    <t>Alumine (2818), volume</t>
  </si>
  <si>
    <t>Alumine (2818), value</t>
  </si>
  <si>
    <r>
      <t xml:space="preserve">Exigence ITIE 4.1 : </t>
    </r>
    <r>
      <rPr>
        <b/>
        <sz val="10.5"/>
        <rFont val="Franklin Gothic Book"/>
        <family val="2"/>
      </rPr>
      <t>Exhaustivité</t>
    </r>
  </si>
  <si>
    <t>Le gouvernement divulgue-t-il entièrement les revenus extractifs par flux de revenus ?</t>
  </si>
  <si>
    <t>Section 1.3 du rapport assoupli  ITIE 2019 - 2020</t>
  </si>
  <si>
    <t>Les décisions du Groupe multipartite concernant les seuils de matérialité sont-elles publiquement disponibles ?</t>
  </si>
  <si>
    <t>Section 4.9 du rapport assoupli  ITIE 2019 - 2020</t>
  </si>
  <si>
    <t>Couverture de la réconciliation</t>
  </si>
  <si>
    <t>Calcul automatique utilisant le total des revenus du gouvernement et le total des données par entreprise</t>
  </si>
  <si>
    <r>
      <t xml:space="preserve">Exigence ITIE 4.2: </t>
    </r>
    <r>
      <rPr>
        <b/>
        <sz val="10.5"/>
        <rFont val="Franklin Gothic Book"/>
        <family val="2"/>
      </rPr>
      <t>Revenus en nature</t>
    </r>
  </si>
  <si>
    <t>Le gouvernement divulgue-t-il des données sur les revenus en nature ?</t>
  </si>
  <si>
    <t>l’Exigence 4.2 de la Norme ITIE est non applicable pour le secteur minier en Guinée</t>
  </si>
  <si>
    <t>Si oui, quel est le volume reçu?</t>
  </si>
  <si>
    <t>Gaz naturel, volume</t>
  </si>
  <si>
    <t>Ajouter ici toute autre matière première, volume</t>
  </si>
  <si>
    <t>Si oui, combien a été vendu?</t>
  </si>
  <si>
    <t>Si oui, quel est le total des revenus transférés à l'Etat issus des ventes de pétrole, gas et/ou minerais?</t>
  </si>
  <si>
    <r>
      <t xml:space="preserve">Exigence ITIE 4.3 : </t>
    </r>
    <r>
      <rPr>
        <b/>
        <sz val="10.5"/>
        <rFont val="Franklin Gothic Book"/>
        <family val="2"/>
      </rPr>
      <t xml:space="preserve">Accords de troc </t>
    </r>
  </si>
  <si>
    <t>Le gouvernement divulgue-t-il des informations concernant les accords de troc et de fourniture d’infrastructures ?</t>
  </si>
  <si>
    <t>Si oui, quel est le montant total des revenus perçus à partir des accords de troc et de fourniture d’infrastructures ?</t>
  </si>
  <si>
    <t>Millions USD</t>
  </si>
  <si>
    <r>
      <t xml:space="preserve">Exigence ITIE 4.4: </t>
    </r>
    <r>
      <rPr>
        <b/>
        <sz val="10.5"/>
        <rFont val="Franklin Gothic Book"/>
        <family val="2"/>
      </rPr>
      <t>Revenus provenant du transport</t>
    </r>
  </si>
  <si>
    <t>Le gouvernement divulgue-t-il des informations sur les revenus provenant du transport ?</t>
  </si>
  <si>
    <t>Si oui, quel est le montant total des revenus perçus à partir du transport de matières premières ?</t>
  </si>
  <si>
    <r>
      <t xml:space="preserve">Exigence ITIE 4.5 : </t>
    </r>
    <r>
      <rPr>
        <b/>
        <sz val="10.5"/>
        <rFont val="Franklin Gothic Book"/>
        <family val="2"/>
      </rPr>
      <t xml:space="preserve">Transactions liées aux entreprises d’État </t>
    </r>
  </si>
  <si>
    <t>Le gouvernement divulgue-t-il des informations sur les transactions des entreprises d’État ?</t>
  </si>
  <si>
    <t>Si oui, quel est le montant total des revenus perçus par les entreprises d’État ?</t>
  </si>
  <si>
    <r>
      <t xml:space="preserve">Exigence ITIE 4.6: </t>
    </r>
    <r>
      <rPr>
        <b/>
        <sz val="10.5"/>
        <rFont val="Franklin Gothic Book"/>
        <family val="2"/>
      </rPr>
      <t xml:space="preserve">Paiements directs infranationaux </t>
    </r>
  </si>
  <si>
    <t>Section 4.10 du rapport assoupli  ITIE 2019 - 2020</t>
  </si>
  <si>
    <t>Si oui, quel est le montant total des revenus infranationaux perçus ?</t>
  </si>
  <si>
    <r>
      <t xml:space="preserve">Exigence ITIE 4.8 : </t>
    </r>
    <r>
      <rPr>
        <b/>
        <sz val="10.5"/>
        <rFont val="Franklin Gothic Book"/>
        <family val="2"/>
      </rPr>
      <t>Ponctualité des données</t>
    </r>
  </si>
  <si>
    <t>Ponctualité des données (nombre d’années entre la fin de l’exercice fiscal et la publication)</t>
  </si>
  <si>
    <r>
      <t xml:space="preserve">Exigence ITIE 4.9: </t>
    </r>
    <r>
      <rPr>
        <b/>
        <sz val="10.5"/>
        <rFont val="Franklin Gothic Book"/>
        <family val="2"/>
      </rPr>
      <t>Qualité des données</t>
    </r>
  </si>
  <si>
    <t>Le gouvernement divulgue-t-il régulièrement des données financières aux termes de l’Exigence 4.1 (divulgation complète des flux de revenus intéressant à la fois le gouvernement et les entreprises) de la Norme ITIE ?</t>
  </si>
  <si>
    <t>Les données financières sont-elles soumises à un audit crédible et indépendant, qui applique les normes internationales ?</t>
  </si>
  <si>
    <t>Les agences gouvernementales font-elles l’objet d’audits crédibles et indépendants ?</t>
  </si>
  <si>
    <t>Base de données des audits d’entités de l’État</t>
  </si>
  <si>
    <t>http://www.ccomptes.org.gn/institutions-associees/declaration-generale-de-conformite/</t>
  </si>
  <si>
    <t>Les entreprises sont-elles soumises à des audits crédibles et indépendants ?</t>
  </si>
  <si>
    <t>Base de données des audits d’entreprise</t>
  </si>
  <si>
    <r>
      <t xml:space="preserve">Exigence 5.1 : </t>
    </r>
    <r>
      <rPr>
        <b/>
        <sz val="10.5"/>
        <rFont val="Franklin Gothic Book"/>
        <family val="2"/>
      </rPr>
      <t>Répartition des revenus provenant des industries extractives</t>
    </r>
  </si>
  <si>
    <t>Le gouvernement précise-t-il si l’ensemble des revenus extractifs sont inscrits dans le budget national (c’est-à-dire, inscrits dans le compte consolidé/compte unique du trésor de l’État ?)</t>
  </si>
  <si>
    <t>Le gouvernement divulgue-t-il la part des revenus extractifs qui ne sont pas inscrits dans le budget de l’État ?</t>
  </si>
  <si>
    <r>
      <t xml:space="preserve">Exigence ITIE 5.2 : </t>
    </r>
    <r>
      <rPr>
        <b/>
        <sz val="10.5"/>
        <rFont val="Franklin Gothic Book"/>
        <family val="2"/>
      </rPr>
      <t>Transferts infranationaux</t>
    </r>
  </si>
  <si>
    <t>Le gouvernement divulgue-t-il des informations sur les transferts infranationaux ?</t>
  </si>
  <si>
    <t>Si oui, quelle aurait dû être la part des revenus transférés par le gouvernement en vertu de la formule de répartition des revenus ?</t>
  </si>
  <si>
    <t>Si oui, quel fut le montant des revenus effectivement transférés ?</t>
  </si>
  <si>
    <t xml:space="preserve">Le mécanisme de transfert infranational n’a pas été activé </t>
  </si>
  <si>
    <r>
      <t xml:space="preserve">Exigence ITIE 5.3 : </t>
    </r>
    <r>
      <rPr>
        <b/>
        <sz val="10.5"/>
        <rFont val="Franklin Gothic Book"/>
        <family val="2"/>
      </rPr>
      <t xml:space="preserve">Gestion des revenus et dépenses publiques </t>
    </r>
  </si>
  <si>
    <t>Le gouvernement divulgue-t-il l’affectation éventuelle de certains revenus extractifs à des usages, programmes ou zones géographiques particuliers ?</t>
  </si>
  <si>
    <t>Le gouvernement donne-t-il une description des processus budgétaire et d’audit du pays ?</t>
  </si>
  <si>
    <t>Loi L/2012/No 012/CNT du 6 août 2012
Section 4.10 du rapport assoupli  ITIE 2019 - 2020</t>
  </si>
  <si>
    <r>
      <t xml:space="preserve">Le gouvernement divulgue-t-il des informations publiquement disponibles relatives aux budgets et </t>
    </r>
    <r>
      <rPr>
        <sz val="10.5"/>
        <rFont val="Franklin Gothic Book"/>
        <family val="2"/>
      </rPr>
      <t xml:space="preserve">
</t>
    </r>
    <r>
      <rPr>
        <i/>
        <sz val="10.5"/>
        <rFont val="Franklin Gothic Book"/>
        <family val="2"/>
      </rPr>
      <t>aux dépenses ? - ajouter des lignes en cas de divulgations multiples</t>
    </r>
  </si>
  <si>
    <r>
      <t xml:space="preserve">Exigence ITIE 6.1: </t>
    </r>
    <r>
      <rPr>
        <b/>
        <sz val="10.5"/>
        <rFont val="Franklin Gothic Book"/>
        <family val="2"/>
      </rPr>
      <t>Dépenses sociales et environnementales</t>
    </r>
  </si>
  <si>
    <t>Le gouvernement divulgue-t-il des informations sur les dépenses sociales ?</t>
  </si>
  <si>
    <t>Non disponible</t>
  </si>
  <si>
    <t>Si oui, quel est le montant total des dépenses sociales obligatoires reçues ?</t>
  </si>
  <si>
    <t>Si oui, quel est le montant total des dépenses sociales volontaires reçues ?</t>
  </si>
  <si>
    <t>Les entreprises divulguent-elles des informations sur leurs dépenses sociales ?</t>
  </si>
  <si>
    <t>Section 5.3 du rapport assoupli  ITIE 2019 - 2020</t>
  </si>
  <si>
    <t>Si oui, quel est le montant total des dépenses sociales obligatoires engagées ?</t>
  </si>
  <si>
    <t>Si oui, quel est le montant total des dépenses sociales volontaires engagées ?</t>
  </si>
  <si>
    <t>Le gouvernement divulgue-t-il des informations sur les paiements liés à l'environnement?</t>
  </si>
  <si>
    <t>Section 5.4 du rapport assoupli  ITIE 2019 - 2020</t>
  </si>
  <si>
    <t>Si oui, quel est le montant total des paiements obligatoires liés à l'environnement?</t>
  </si>
  <si>
    <t>Si oui, quel est le montant total des paiements volontaires liés à l'environnement?</t>
  </si>
  <si>
    <r>
      <t xml:space="preserve">Exigence ITIE 6.2: </t>
    </r>
    <r>
      <rPr>
        <b/>
        <sz val="10.5"/>
        <rFont val="Franklin Gothic Book"/>
        <family val="2"/>
      </rPr>
      <t>Dépenses quasi-fiscales </t>
    </r>
  </si>
  <si>
    <t>Le gouvernement ou les entreprises d’État divulguent-ils des informations sur les dépenses quasi-fiscales ?</t>
  </si>
  <si>
    <t>Section 4.11 du rapport assoupli  ITIE 2019 - 2020</t>
  </si>
  <si>
    <t>Si oui, quel est le montant total des dépenses quasi fiscales engagées par les entreprises d’État ?</t>
  </si>
  <si>
    <r>
      <t xml:space="preserve">Exigence ITIE 6.3: </t>
    </r>
    <r>
      <rPr>
        <b/>
        <sz val="10.5"/>
        <rFont val="Franklin Gothic Book"/>
        <family val="2"/>
      </rPr>
      <t xml:space="preserve">Contribution économique </t>
    </r>
  </si>
  <si>
    <t>Le gouvernement divulgue-t-il des informations sur la contribution économique du secteur extractif ?</t>
  </si>
  <si>
    <r>
      <rPr>
        <i/>
        <sz val="10.5"/>
        <rFont val="Franklin Gothic Book"/>
        <family val="2"/>
      </rPr>
      <t xml:space="preserve">PIB - industries extractives selon le </t>
    </r>
    <r>
      <rPr>
        <i/>
        <u/>
        <sz val="10.5"/>
        <color rgb="FF0076AF"/>
        <rFont val="Franklin Gothic Book"/>
        <family val="2"/>
      </rPr>
      <t>SCN 2008</t>
    </r>
    <r>
      <rPr>
        <i/>
        <sz val="10.5"/>
        <rFont val="Franklin Gothic Book"/>
        <family val="2"/>
      </rPr>
      <t xml:space="preserve"> (valeur ajoutée brute)</t>
    </r>
  </si>
  <si>
    <t>Modifie de 20210.2 a 24722.43 milliards GNF</t>
  </si>
  <si>
    <t>PIB - secteur artisanal et informel</t>
  </si>
  <si>
    <t>PIB - tous secteurs</t>
  </si>
  <si>
    <t>Revenus du gouvernement - industries extractives</t>
  </si>
  <si>
    <t>Revenus du gouvernement - tous secteurs</t>
  </si>
  <si>
    <t>Exportations - industries extractives</t>
  </si>
  <si>
    <t>Exportations - tous secteurs</t>
  </si>
  <si>
    <t>Emploi - secteur extractif - homme</t>
  </si>
  <si>
    <t>Emploi - secteur extractif - femme</t>
  </si>
  <si>
    <t xml:space="preserve">Emploi - secteur extractif </t>
  </si>
  <si>
    <t>Y compris le secteur artisanal</t>
  </si>
  <si>
    <t>Emploi - tous secteurs</t>
  </si>
  <si>
    <t>Investissements - secteur extractif</t>
  </si>
  <si>
    <t>Investissements - tous secteurs</t>
  </si>
  <si>
    <r>
      <t xml:space="preserve">EITI Requirement 6.4: </t>
    </r>
    <r>
      <rPr>
        <b/>
        <u/>
        <sz val="10.5"/>
        <rFont val="Franklin Gothic Book"/>
        <family val="2"/>
      </rPr>
      <t>Impact environnemental</t>
    </r>
  </si>
  <si>
    <t>Le gouvernement divulgue-t-il des informations à propos:</t>
  </si>
  <si>
    <t>Du cadre légal et administratif concernant la gestion de l'environnement?</t>
  </si>
  <si>
    <t>Banque de données contenant études d'impact environnemental, procédures de certification ou documentation similaire relevant de la protection de l'environnement?</t>
  </si>
  <si>
    <t>Autres informations concernant des procédures administratives et de régulation de l'environnement?</t>
  </si>
  <si>
    <r>
      <rPr>
        <b/>
        <sz val="12"/>
        <color rgb="FF000000"/>
        <rFont val="Franklin Gothic Book"/>
        <family val="2"/>
      </rPr>
      <t>Partie 3 (Entités déclarantes)</t>
    </r>
    <r>
      <rPr>
        <sz val="12"/>
        <color rgb="FF000000"/>
        <rFont val="Franklin Gothic Book"/>
        <family val="2"/>
      </rPr>
      <t xml:space="preserve"> Elle énumère les entités déclarantes (entités de l’État, entreprises et projets) et fournit des informations y afférentes. </t>
    </r>
  </si>
  <si>
    <r>
      <t>1. Veuillez commencer par la première case (</t>
    </r>
    <r>
      <rPr>
        <b/>
        <i/>
        <sz val="12"/>
        <color theme="1"/>
        <rFont val="Franklin Gothic Book"/>
        <family val="2"/>
      </rPr>
      <t>liste des entités déclarantes de l’État</t>
    </r>
    <r>
      <rPr>
        <i/>
        <sz val="12"/>
        <color theme="1"/>
        <rFont val="Franklin Gothic Book"/>
        <family val="2"/>
      </rPr>
      <t>), en indiquant le nom de chacune d’elles</t>
    </r>
  </si>
  <si>
    <r>
      <t xml:space="preserve">2. Remplissez la ligne des </t>
    </r>
    <r>
      <rPr>
        <b/>
        <i/>
        <sz val="12"/>
        <color theme="1"/>
        <rFont val="Franklin Gothic Book"/>
        <family val="2"/>
      </rPr>
      <t>identifiants d’entreprise</t>
    </r>
    <r>
      <rPr>
        <i/>
        <sz val="12"/>
        <color theme="1"/>
        <rFont val="Franklin Gothic Book"/>
        <family val="2"/>
      </rPr>
      <t xml:space="preserve"> Des orientations vous seront données dans les cases jaunes lorsque la cellule est mise en évidence</t>
    </r>
  </si>
  <si>
    <r>
      <t xml:space="preserve">3. Remplissez la liste des </t>
    </r>
    <r>
      <rPr>
        <b/>
        <i/>
        <sz val="12"/>
        <color theme="1"/>
        <rFont val="Franklin Gothic Book"/>
        <family val="2"/>
      </rPr>
      <t>entreprises déclarantes</t>
    </r>
    <r>
      <rPr>
        <i/>
        <sz val="12"/>
        <color theme="1"/>
        <rFont val="Franklin Gothic Book"/>
        <family val="2"/>
      </rPr>
      <t>, commençant par la première colonne, « Nom complet de l’entreprise » Remplissez en suivant les instructions, complétant chaque colonne sur chaque ligne avant de commencer la ligne suivante.</t>
    </r>
  </si>
  <si>
    <r>
      <t xml:space="preserve">4. Remplissez la </t>
    </r>
    <r>
      <rPr>
        <b/>
        <i/>
        <sz val="12"/>
        <color theme="1"/>
        <rFont val="Franklin Gothic Book"/>
        <family val="2"/>
      </rPr>
      <t>liste des Projets à déclarer</t>
    </r>
    <r>
      <rPr>
        <i/>
        <sz val="12"/>
        <color theme="1"/>
        <rFont val="Franklin Gothic Book"/>
        <family val="2"/>
      </rPr>
      <t>, commençant par la première colonne, « Nom complet du projet »</t>
    </r>
  </si>
  <si>
    <r>
      <rPr>
        <i/>
        <sz val="12"/>
        <rFont val="Franklin Gothic Book"/>
        <family val="2"/>
      </rPr>
      <t xml:space="preserve">Si vous avez des questions, veuillez contacter </t>
    </r>
    <r>
      <rPr>
        <b/>
        <u/>
        <sz val="12"/>
        <color theme="10"/>
        <rFont val="Franklin Gothic Book"/>
        <family val="2"/>
      </rPr>
      <t>data@eiti.org</t>
    </r>
  </si>
  <si>
    <t>Partie 3 - Entités déclarantes</t>
  </si>
  <si>
    <t>Veuillez fournir une liste de toutes les entités déclarantes, accompagnée de l’information y afférente</t>
  </si>
  <si>
    <t>Liste des entités de l’État déclarantes</t>
  </si>
  <si>
    <t>Nom complet de l’entité</t>
  </si>
  <si>
    <t>Type d'Agence</t>
  </si>
  <si>
    <t>N° d’identifiant (le cas échéant)</t>
  </si>
  <si>
    <t>Total déclaré</t>
  </si>
  <si>
    <t>Direction Générale des Impôts (DGI)</t>
  </si>
  <si>
    <t>Administration centrale</t>
  </si>
  <si>
    <t>N/a</t>
  </si>
  <si>
    <t>Direction Générale des Douanes (DGD)</t>
  </si>
  <si>
    <t>Direction Nationale du Trésor et de Comptabilité Publique (DNTCP)</t>
  </si>
  <si>
    <t>Centre de Promotion et de Développement Miniers (CPDM)</t>
  </si>
  <si>
    <t>Autres bénéficiaires (paiements sociaux et environnementaux)</t>
  </si>
  <si>
    <t>Autre</t>
  </si>
  <si>
    <t>Agence Nationale d'Aménagement des Infrastructures Minières (ANAIM)</t>
  </si>
  <si>
    <t>Société publique financière et Entreprise d'Etat</t>
  </si>
  <si>
    <t>Fonds d'Investissement Minier (FIM)</t>
  </si>
  <si>
    <t>Caisse Nationale de Sécurité Sociale (CNSS)</t>
  </si>
  <si>
    <t>Collectivités</t>
  </si>
  <si>
    <t>Bureau National d'Expertise (BNE)</t>
  </si>
  <si>
    <t>Banque Centrale de la République de Guinée (BCRG)</t>
  </si>
  <si>
    <t>Liste des entreprises déclarantes</t>
  </si>
  <si>
    <t>Identifiants d’entreprise</t>
  </si>
  <si>
    <t>Numero d'Identifiant Fiscal (NIF)</t>
  </si>
  <si>
    <t>Registre APIP</t>
  </si>
  <si>
    <t>http://apip.gov.gn/</t>
  </si>
  <si>
    <t>Nom complet de l’entreprise</t>
  </si>
  <si>
    <t>Type d'entreprise</t>
  </si>
  <si>
    <t>Identifiant de l’entreprise</t>
  </si>
  <si>
    <t>Secteur</t>
  </si>
  <si>
    <t>Matières premières (séparation par virgule)</t>
  </si>
  <si>
    <t xml:space="preserve">Cotation boursière ou site Internet d’entreprise </t>
  </si>
  <si>
    <t>Rapport financier audité (si indisponible, bilan comptable ou flux de trésorerie…)</t>
  </si>
  <si>
    <t>Rapport de paiements à l’État</t>
  </si>
  <si>
    <t>AGENCE  NATIONALE D'AMENAGEMENT DES INFRASTRUCTURES MINIERES</t>
  </si>
  <si>
    <t>Privée</t>
  </si>
  <si>
    <t>Minier</t>
  </si>
  <si>
    <t>ET</t>
  </si>
  <si>
    <t>ALLIANCE MINIERE RESPONSABLE SARL</t>
  </si>
  <si>
    <t>ASHAPURA GUINEA RESOURCE SARL</t>
  </si>
  <si>
    <t>BAUXITE KIMBO SAUNIPERS</t>
  </si>
  <si>
    <t>COMPAGNIE DE BAUXITES  ET D'ALUMINE DE DIAN-DIAN</t>
  </si>
  <si>
    <t>COMPAGNIE DES BAUXITES DE GUINEE-SA</t>
  </si>
  <si>
    <t>http://www.cbg-guinee.com/</t>
  </si>
  <si>
    <t>COMPAGNIE DES BAUXITES DE KINDIA (CBK)</t>
  </si>
  <si>
    <t>COMPAGNIE DU DEVELOPPEMENT DES MINES INTERNATIONALES HENAN CHINE SA</t>
  </si>
  <si>
    <t>DIAMOND CEMENT GUINEA -SA</t>
  </si>
  <si>
    <t>Autres</t>
  </si>
  <si>
    <t>GUINEA ALUMINA CORPORATION  (GAC) SA</t>
  </si>
  <si>
    <t>L'OFFICE NATIONAL DES PETROLES</t>
  </si>
  <si>
    <t>SIMFER SA</t>
  </si>
  <si>
    <t>Fer</t>
  </si>
  <si>
    <t>SOC MINIERE DE DINGUIRAYE</t>
  </si>
  <si>
    <t>Or</t>
  </si>
  <si>
    <t>SOCIETE  ANGLOGOLD ASHANTI  DE GUINEE (SAG) -SA</t>
  </si>
  <si>
    <t>https://www.anglogoldashanti.com/</t>
  </si>
  <si>
    <t>SOCIETE ALAME SARL</t>
  </si>
  <si>
    <t>Carrière</t>
  </si>
  <si>
    <t>SOCIETE BEL AIR MINING SA</t>
  </si>
  <si>
    <t>SOCIETE CHALCO GUINEA COMPANY SA</t>
  </si>
  <si>
    <t>SOCIETE D'ALUMINE FRIGUIA</t>
  </si>
  <si>
    <t>SOCIETE DES MINES DE FER DE GUINEE</t>
  </si>
  <si>
    <t>SOCIETE DJOMA GROUP - SA</t>
  </si>
  <si>
    <t>SOCIETE GUINEAN BIRIMIAN GOLD SARL UNIP</t>
  </si>
  <si>
    <t xml:space="preserve">SOCIETE GUINEAN BRAIN TOUCH SARL   </t>
  </si>
  <si>
    <t>SOCIETE GUINEAN GOLD EXPLORATIONS SARLU</t>
  </si>
  <si>
    <t>SOCIETE GUINEENNE DU PATRIMOINE MINIER SA (SOGUIPAMI)</t>
  </si>
  <si>
    <t>SOCIETE LA GUINEENNE DES MINES - SARL</t>
  </si>
  <si>
    <t>SOCIETE MINIERE DE BOKE SA</t>
  </si>
  <si>
    <t>http://www.smb-guinee.com/</t>
  </si>
  <si>
    <t>SOCIETE SOMIAG SA</t>
  </si>
  <si>
    <t>SPIC INTERNATIONAL INVESTMENT &amp; DEVELOPMENT (GUINEA) CO., LTD / CPI INTER MIN</t>
  </si>
  <si>
    <t>Liste des projets à déclarer</t>
  </si>
  <si>
    <t>Nom complet du projet</t>
  </si>
  <si>
    <t>Référence(s) de la convention juridique : contrat, licence, bail, concession,...</t>
  </si>
  <si>
    <t>Sociétés associées, commencer par l’Opérateur</t>
  </si>
  <si>
    <t>Matières premières (une matière/ligne)</t>
  </si>
  <si>
    <t>Statut</t>
  </si>
  <si>
    <t>Volume de production</t>
  </si>
  <si>
    <t>Unité</t>
  </si>
  <si>
    <t>Valeur de production</t>
  </si>
  <si>
    <t>Devise</t>
  </si>
  <si>
    <t>Permis d'exploitation de bauxite N° A 2007/1293/MMG/SGG à Boké</t>
  </si>
  <si>
    <t>Production</t>
  </si>
  <si>
    <t>Projet Dian-Dian (Convention de concession minière du 21 juillet 2001 entre la République de Guinée et la société Rousski Alumini Management)</t>
  </si>
  <si>
    <t>COMPAGNIE DE BAUXITES ET D'ALUMINE DE DIAN-DIAN (COBAD)</t>
  </si>
  <si>
    <t>D 2015/135/PRG/SGG-A 2015/5737/MMG/SGG- D 2016/1370/PRG/SGG- D 2016/371/PRG/SGG-D 2017/064/PRG/SGG-A 2018/4871/MMG/SGG- A 2018/1839/MMG/SGG</t>
  </si>
  <si>
    <t>SOCIETE MINIERE DE BOKE SA (SMB)</t>
  </si>
  <si>
    <t>236A-Convention de Base (Annexe A)</t>
  </si>
  <si>
    <t>COMPAGNIE DES BAUXITES DE GUINEE (CBG)</t>
  </si>
  <si>
    <t>Non communiqué</t>
  </si>
  <si>
    <t>COMPAGNIE DE BAUXITE DE KINDIA (CBK)</t>
  </si>
  <si>
    <t>Concession minière N° A2006/636/MMG/CAB"</t>
  </si>
  <si>
    <t>SOCIETE GLOBAL ALUMINA (GAC)</t>
  </si>
  <si>
    <t>AGB2A</t>
  </si>
  <si>
    <t>Permis d'exploirtation D/2018/105/PRG/SGG- D/2018/106/PRG/SGG</t>
  </si>
  <si>
    <t>CHALCO</t>
  </si>
  <si>
    <t>Permis d'exploitation d'Or N°24 Siguiri</t>
  </si>
  <si>
    <t>SOCIETE ANGLOGOLD ASHANTI DE GUINEE S.A (SAG)</t>
  </si>
  <si>
    <t>Concession minière N° D2018/184/PRG/SGG</t>
  </si>
  <si>
    <t>SOCIETE MINIERE DE DINGUIRAYE (SMD)</t>
  </si>
  <si>
    <t>Argent</t>
  </si>
  <si>
    <t>Partie 4 (Recettes de l’État) Elle contient des données exhaustives sur les revenus de l’État par flux de revenu, en utilisant la classification SFP.</t>
  </si>
  <si>
    <r>
      <t xml:space="preserve">1. Inscrivez le nom de tous les </t>
    </r>
    <r>
      <rPr>
        <b/>
        <i/>
        <sz val="12"/>
        <color theme="1"/>
        <rFont val="Franklin Gothic Book"/>
        <family val="2"/>
      </rPr>
      <t>flux de revenus</t>
    </r>
    <r>
      <rPr>
        <i/>
        <sz val="12"/>
        <color theme="1"/>
        <rFont val="Franklin Gothic Book"/>
        <family val="2"/>
      </rPr>
      <t xml:space="preserve"> de l’État pour le secteur extractif, y compris les flux inférieurs aux seuils de matérialité convenus (utiliser une ligne pour chaque flux de revenus et pour chaque entité de l’État)</t>
    </r>
  </si>
  <si>
    <r>
      <t xml:space="preserve">2. Inscrivez le nom de </t>
    </r>
    <r>
      <rPr>
        <b/>
        <i/>
        <sz val="12"/>
        <rFont val="Franklin Gothic Book"/>
        <family val="2"/>
      </rPr>
      <t>l’entité de l’État percevant les revenus</t>
    </r>
    <r>
      <rPr>
        <i/>
        <sz val="12"/>
        <rFont val="Franklin Gothic Book"/>
        <family val="2"/>
      </rPr>
      <t xml:space="preserve"> (sélectionnez celle-ci sur la liste déroulante) Elle y figurera parce que vous aurez déjà inscrit l’entité de l’État à la Partie 3).</t>
    </r>
  </si>
  <si>
    <r>
      <t xml:space="preserve">3. Choisissez le </t>
    </r>
    <r>
      <rPr>
        <b/>
        <i/>
        <sz val="12"/>
        <rFont val="Franklin Gothic Book"/>
        <family val="2"/>
      </rPr>
      <t>Secteur</t>
    </r>
    <r>
      <rPr>
        <i/>
        <sz val="12"/>
        <rFont val="Franklin Gothic Book"/>
        <family val="2"/>
      </rPr>
      <t xml:space="preserve"> et la </t>
    </r>
    <r>
      <rPr>
        <b/>
        <i/>
        <sz val="12"/>
        <rFont val="Franklin Gothic Book"/>
        <family val="2"/>
      </rPr>
      <t>Classification SFP</t>
    </r>
    <r>
      <rPr>
        <i/>
        <sz val="12"/>
        <rFont val="Franklin Gothic Book"/>
        <family val="2"/>
      </rPr>
      <t xml:space="preserve"> auxquels ce flux de revenus s’applique. Consultez les orientations fournies dans le </t>
    </r>
    <r>
      <rPr>
        <i/>
        <u/>
        <sz val="12"/>
        <rFont val="Franklin Gothic Book"/>
        <family val="2"/>
      </rPr>
      <t>Cadre SFP pour le rapportage ITIE.</t>
    </r>
    <r>
      <rPr>
        <i/>
        <sz val="12"/>
        <rFont val="Franklin Gothic Book"/>
        <family val="2"/>
      </rPr>
      <t xml:space="preserve"> </t>
    </r>
    <r>
      <rPr>
        <i/>
        <u/>
        <sz val="12"/>
        <rFont val="Franklin Gothic Book"/>
        <family val="2"/>
      </rPr>
      <t xml:space="preserve"> </t>
    </r>
    <r>
      <rPr>
        <sz val="12"/>
        <rFont val="Franklin Gothic Book"/>
        <family val="2"/>
      </rPr>
      <t>Si un flux de revenus ne peut être désagrégé par secteur, sélectionnez « Autre ».</t>
    </r>
  </si>
  <si>
    <r>
      <t xml:space="preserve">4. Dans la colonne </t>
    </r>
    <r>
      <rPr>
        <b/>
        <i/>
        <sz val="12"/>
        <rFont val="Franklin Gothic Book"/>
        <family val="2"/>
      </rPr>
      <t>Valeur des revenus</t>
    </r>
    <r>
      <rPr>
        <i/>
        <sz val="12"/>
        <rFont val="Franklin Gothic Book"/>
        <family val="2"/>
      </rPr>
      <t xml:space="preserve"> inscrivez le chiffre total de chaque flux de revenus tel que divulgué par le gouvernement, qui inclut également les revenus qui n’ont pas été rapprochés.</t>
    </r>
  </si>
  <si>
    <t xml:space="preserve"> Nota : Les paiements versés par les entreprises aux gouvernements au nom de leurs employés doivent être exclus (par exemple, l’impôt sur le revenu des particuliers  / impôts retenus à la source, cotisations des employés pour la sécurité sociale) car ils ne sont pas considérés comme étant des paiements par des entreprises au gouvernement.</t>
  </si>
  <si>
    <t>5. Si des paiements sont recensés dans le Rapport ITIE mais ne correspondent pas aux catégories SFP, veuillez les lister dans la case ci-dessous dénommée « Informations supplémentaires ».</t>
  </si>
  <si>
    <t>Total des recettes de l’État provenant du secteur extractif (utilisant la classification SFP)</t>
  </si>
  <si>
    <t>Cadre SFP pour le rapportage ITIE</t>
  </si>
  <si>
    <t>Exigence ITIE 5.1.b: Classification des revenus</t>
  </si>
  <si>
    <r>
      <rPr>
        <i/>
        <u/>
        <sz val="10.5"/>
        <color rgb="FF0076AF"/>
        <rFont val="Franklin Gothic Book"/>
        <family val="2"/>
      </rPr>
      <t xml:space="preserve"> Exigence ITIE 4.1.d</t>
    </r>
    <r>
      <rPr>
        <i/>
        <sz val="10.5"/>
        <color theme="1"/>
        <rFont val="Franklin Gothic Book"/>
        <family val="2"/>
      </rPr>
      <t xml:space="preserve">: Divulgation exhaustive de la part du gouvernement </t>
    </r>
  </si>
  <si>
    <t>GFS Niveau 1</t>
  </si>
  <si>
    <t>GFS Niveau 2</t>
  </si>
  <si>
    <t>GFS Niveau 3</t>
  </si>
  <si>
    <t>GFS Niveau 4</t>
  </si>
  <si>
    <t>Classification SFP</t>
  </si>
  <si>
    <t>Nom du flux de revenus</t>
  </si>
  <si>
    <t>Entité de l’État</t>
  </si>
  <si>
    <t>Valeur des revenus</t>
  </si>
  <si>
    <t>En quoi consiste le SFP ?</t>
  </si>
  <si>
    <t>Amendes, peines et dédits (143E)</t>
  </si>
  <si>
    <t>Amendes et pénalités douanières</t>
  </si>
  <si>
    <t xml:space="preserve">SFP, sigle pour «Statistiques de Finances Publiques  », est un cadre international pour la classification des flux de revenus afin de les rendre comparables d’un pays et d’une période à l’autre. Voir l’exemple de cadre complet ci-dessous.
Le cadre utilisé ci-dessous a été élaboré par le FMI et le Secrétariat international de l’ITIE.
Les chiffres à droite ont été spécifiquement conçus pour les entreprises du secteur extractif
La lettre E dans la colonne des codes SFP signifie que ce sont les codes utilisés pour les revenus issus des entreprises extractives. Les chiffres situés à gauche de la lettre E sont les codes SFP réguliers. </t>
  </si>
  <si>
    <t>Amendes et pénalités fiscales</t>
  </si>
  <si>
    <t>Primes (1415E2)</t>
  </si>
  <si>
    <t>Bonus de signature</t>
  </si>
  <si>
    <t>Impôts sur la propriété (113E)</t>
  </si>
  <si>
    <t>Contribution Foncière Unique (CFU)</t>
  </si>
  <si>
    <t>Cotisations patronales à la sécurité sociale (1212E)</t>
  </si>
  <si>
    <t xml:space="preserve">Cotisations sociales </t>
  </si>
  <si>
    <t>Transferts obligatoires à l’État (infrastructures et autres éléments) (1415E4)</t>
  </si>
  <si>
    <t>Dépenses quasi fiscales</t>
  </si>
  <si>
    <t>Autres bénéficiaires (paiements quasi fiscaux)</t>
  </si>
  <si>
    <r>
      <t xml:space="preserve">Pour plus d’orientations, visitez la page </t>
    </r>
    <r>
      <rPr>
        <u/>
        <sz val="10.5"/>
        <color rgb="FF0076AF"/>
        <rFont val="Franklin Gothic Book"/>
        <family val="2"/>
      </rPr>
      <t>https://eiti.org/fr/document/modele-donnees-resumees-itie</t>
    </r>
  </si>
  <si>
    <t>Provenant de la participation de l’État (1412E2)</t>
  </si>
  <si>
    <t>Dividendes</t>
  </si>
  <si>
    <r>
      <rPr>
        <i/>
        <sz val="10.5"/>
        <rFont val="Franklin Gothic Book"/>
        <family val="2"/>
      </rPr>
      <t xml:space="preserve">ou </t>
    </r>
    <r>
      <rPr>
        <b/>
        <sz val="10.5"/>
        <color theme="10"/>
        <rFont val="Franklin Gothic Book"/>
        <family val="2"/>
      </rPr>
      <t>https://www.imf.org/external/pubs/ft/gfs/manual/pdf/2014companion/FrenchGFSM.pdf</t>
    </r>
  </si>
  <si>
    <t>Droits de douane et autres droits d’importation (1151E)</t>
  </si>
  <si>
    <t>Droits de douanes (Droits, TVA, etc.)</t>
  </si>
  <si>
    <t>Ventes de marchandises et de services par des entités de l’État (1421E)</t>
  </si>
  <si>
    <t>Droits de suite</t>
  </si>
  <si>
    <t>Société Guinéenne du Patrimoine Minier SA (SOGUIPAMI)</t>
  </si>
  <si>
    <t>Autres impôts payés par les entreprises exploitant des ressources naturelles (116E)</t>
  </si>
  <si>
    <t xml:space="preserve">Droits fixes </t>
  </si>
  <si>
    <t>Droits fixes (FIM)</t>
  </si>
  <si>
    <t>Impôts ordinaires sur le revenu, le bénéfice et les plus-values (1112E1)</t>
  </si>
  <si>
    <t>Impôt sur les sociétés</t>
  </si>
  <si>
    <t>Loyers des infrastructures minières</t>
  </si>
  <si>
    <t>Taxes sur les émissions et la pollution (114522E)</t>
  </si>
  <si>
    <t>Paiements environnementaux</t>
  </si>
  <si>
    <t xml:space="preserve">Paiements sociaux </t>
  </si>
  <si>
    <t>Droits de licence (114521E)</t>
  </si>
  <si>
    <t>Produits d'enregistrement</t>
  </si>
  <si>
    <t>Redevances (1415E1)</t>
  </si>
  <si>
    <t>Redevance Comptoir, Acheteur, Collecteur et Balancier pour la commercialisation de l'Or</t>
  </si>
  <si>
    <t>Redevance Comptoirs d'achat, Acheteur et Collecteur sur la commercialisation du diamant et autres gemmes</t>
  </si>
  <si>
    <t>Taxes sur les exportations (1152E)</t>
  </si>
  <si>
    <t>Redevance de la BCRG sur les expéditions de l’Or</t>
  </si>
  <si>
    <t>Redevance superficiaire</t>
  </si>
  <si>
    <t>Redevances portuaires</t>
  </si>
  <si>
    <t>Impôts extraordinaires sur le revenu, le bénéfice et les plus-values (1112E2)</t>
  </si>
  <si>
    <t>Retenue à la source sur les loyers</t>
  </si>
  <si>
    <t>Taxe à l’exportation sur la production artisanale des pierres précieuses (Diamant et autres gemmes)</t>
  </si>
  <si>
    <t>Impôts sur la masse salariale et la force de travail (112E)</t>
  </si>
  <si>
    <t>Taxe d'apprentissage</t>
  </si>
  <si>
    <t xml:space="preserve">Taxe Spéciale sur les Produits Miniers </t>
  </si>
  <si>
    <t xml:space="preserve">Taxe sur Consommation de bauxite </t>
  </si>
  <si>
    <t xml:space="preserve">Taxe sur la production et l’exportation industrielle et semi-industrielle de métaux précieux </t>
  </si>
  <si>
    <t>Impôts généraux sur les biens et services (TVA, taxes sur les ventes, taxes sur le chiffre d’affaires)(1141E)</t>
  </si>
  <si>
    <t>Taxe sur la valeur ajoutée reversée</t>
  </si>
  <si>
    <t>Taxe sur les substances de carrières (DNM / DPM)</t>
  </si>
  <si>
    <t>Taxe sur les substances de carrières (FIM)</t>
  </si>
  <si>
    <t xml:space="preserve">Taxes à l’exportation des substances minières autres que les substances précieuses </t>
  </si>
  <si>
    <t xml:space="preserve">Taxes sur l'extraction des substances minières autres que les substances précieuses </t>
  </si>
  <si>
    <t>Versement forfaitaire sur les salaires</t>
  </si>
  <si>
    <t>Total en USD</t>
  </si>
  <si>
    <t>Informations supplémentaires</t>
  </si>
  <si>
    <t>Ajouter ci-dessous, à titre de commentaire, toute information supplémentaire qu’il ne serait pas judicieux d’inclure dans le tableau ci-dessus.</t>
  </si>
  <si>
    <t>Commentaire 1</t>
  </si>
  <si>
    <t>Veuillez inclure des commentaires ici.</t>
  </si>
  <si>
    <t>Commentaire 2</t>
  </si>
  <si>
    <t>Insérer au besoin des lignes supplémentaires :</t>
  </si>
  <si>
    <t>Mines</t>
  </si>
  <si>
    <t>Retenue salariale</t>
  </si>
  <si>
    <t>DGI</t>
  </si>
  <si>
    <t>Impôt sur le Revenu des Personnes Physiques (précompte / BIC / forfaitaire)</t>
  </si>
  <si>
    <t xml:space="preserve">Retenue à la source </t>
  </si>
  <si>
    <t>Total</t>
  </si>
  <si>
    <t>Commentaire 3</t>
  </si>
  <si>
    <t>Veuillez inclure tout commentaire ici.</t>
  </si>
  <si>
    <t>Commentaire 4</t>
  </si>
  <si>
    <t>Total including all payments</t>
  </si>
  <si>
    <t>Commentaire 5</t>
  </si>
  <si>
    <r>
      <rPr>
        <b/>
        <sz val="12"/>
        <color rgb="FF000000"/>
        <rFont val="Franklin Gothic Book"/>
        <family val="2"/>
      </rPr>
      <t>Partie 5 (Données d’entreprise)</t>
    </r>
    <r>
      <rPr>
        <sz val="12"/>
        <color rgb="FF000000"/>
        <rFont val="Franklin Gothic Book"/>
        <family val="2"/>
      </rPr>
      <t xml:space="preserve"> Elle contient des données venant des entreprises - et du niveau projet - par flux de revenus. Les entreprises et projets sont indiqués sur le menu déroulant car ils ont été saisis sur la feuille 3. </t>
    </r>
  </si>
  <si>
    <r>
      <t xml:space="preserve">1. Sélectionnez le nom de </t>
    </r>
    <r>
      <rPr>
        <b/>
        <i/>
        <sz val="12"/>
        <color theme="1"/>
        <rFont val="Franklin Gothic Book"/>
        <family val="2"/>
      </rPr>
      <t>l’entreprise</t>
    </r>
    <r>
      <rPr>
        <i/>
        <sz val="12"/>
        <color theme="1"/>
        <rFont val="Franklin Gothic Book"/>
        <family val="2"/>
      </rPr>
      <t xml:space="preserve"> sur le menu déroulant</t>
    </r>
  </si>
  <si>
    <r>
      <t xml:space="preserve">2. Sélectionnez </t>
    </r>
    <r>
      <rPr>
        <b/>
        <i/>
        <sz val="12"/>
        <color theme="1"/>
        <rFont val="Franklin Gothic Book"/>
        <family val="2"/>
      </rPr>
      <t>l’entité collectrice de l’État</t>
    </r>
    <r>
      <rPr>
        <i/>
        <sz val="12"/>
        <color theme="1"/>
        <rFont val="Franklin Gothic Book"/>
        <family val="2"/>
      </rPr>
      <t xml:space="preserve"> et le </t>
    </r>
    <r>
      <rPr>
        <b/>
        <i/>
        <sz val="12"/>
        <color theme="1"/>
        <rFont val="Franklin Gothic Book"/>
        <family val="2"/>
      </rPr>
      <t>nom du paiement</t>
    </r>
    <r>
      <rPr>
        <i/>
        <sz val="12"/>
        <color theme="1"/>
        <rFont val="Franklin Gothic Book"/>
        <family val="2"/>
      </rPr>
      <t xml:space="preserve"> sur le menu déroulant</t>
    </r>
  </si>
  <si>
    <r>
      <t xml:space="preserve">3. Indiquez si le flux de paiements est (i) </t>
    </r>
    <r>
      <rPr>
        <b/>
        <i/>
        <sz val="12"/>
        <color theme="1"/>
        <rFont val="Franklin Gothic Book"/>
        <family val="2"/>
      </rPr>
      <t>perçu par projet</t>
    </r>
    <r>
      <rPr>
        <i/>
        <sz val="12"/>
        <color theme="1"/>
        <rFont val="Franklin Gothic Book"/>
        <family val="2"/>
      </rPr>
      <t xml:space="preserve"> et (ii) </t>
    </r>
    <r>
      <rPr>
        <b/>
        <i/>
        <sz val="12"/>
        <color theme="1"/>
        <rFont val="Franklin Gothic Book"/>
        <family val="2"/>
      </rPr>
      <t>déclaré par projet</t>
    </r>
  </si>
  <si>
    <r>
      <t xml:space="preserve">4. Inscrivez l’information de projet : </t>
    </r>
    <r>
      <rPr>
        <b/>
        <i/>
        <sz val="12"/>
        <color theme="1"/>
        <rFont val="Franklin Gothic Book"/>
        <family val="2"/>
      </rPr>
      <t>nom du projet</t>
    </r>
    <r>
      <rPr>
        <i/>
        <sz val="12"/>
        <color theme="1"/>
        <rFont val="Franklin Gothic Book"/>
        <family val="2"/>
      </rPr>
      <t xml:space="preserve"> et </t>
    </r>
    <r>
      <rPr>
        <b/>
        <i/>
        <sz val="12"/>
        <color theme="1"/>
        <rFont val="Franklin Gothic Book"/>
        <family val="2"/>
      </rPr>
      <t>devise de déclaration</t>
    </r>
  </si>
  <si>
    <r>
      <t xml:space="preserve">5. Inscrivez la </t>
    </r>
    <r>
      <rPr>
        <b/>
        <i/>
        <sz val="12"/>
        <color theme="1"/>
        <rFont val="Franklin Gothic Book"/>
        <family val="2"/>
      </rPr>
      <t>valeur des revenus</t>
    </r>
    <r>
      <rPr>
        <i/>
        <sz val="12"/>
        <color theme="1"/>
        <rFont val="Franklin Gothic Book"/>
        <family val="2"/>
      </rPr>
      <t xml:space="preserve"> </t>
    </r>
    <r>
      <rPr>
        <i/>
        <u/>
        <sz val="12"/>
        <color theme="1"/>
        <rFont val="Franklin Gothic Book"/>
        <family val="2"/>
      </rPr>
      <t>telle que divulguée par le gouvernement</t>
    </r>
    <r>
      <rPr>
        <i/>
        <sz val="12"/>
        <color theme="1"/>
        <rFont val="Franklin Gothic Book"/>
        <family val="2"/>
      </rPr>
      <t xml:space="preserve"> et ajoutez tout commentaire pertinent.</t>
    </r>
  </si>
  <si>
    <t>Recettes de l’État par entreprise et projet</t>
  </si>
  <si>
    <r>
      <t>Exigence ITIE 4.1.c</t>
    </r>
    <r>
      <rPr>
        <i/>
        <u/>
        <sz val="10.5"/>
        <rFont val="Franklin Gothic Book"/>
        <family val="2"/>
      </rPr>
      <t xml:space="preserve">: Paiements des entreprises </t>
    </r>
    <r>
      <rPr>
        <i/>
        <u/>
        <sz val="10.5"/>
        <color theme="10"/>
        <rFont val="Franklin Gothic Book"/>
        <family val="2"/>
      </rPr>
      <t>;  Exigence ITIE 4.7</t>
    </r>
    <r>
      <rPr>
        <i/>
        <u/>
        <sz val="10.5"/>
        <rFont val="Franklin Gothic Book"/>
        <family val="2"/>
      </rPr>
      <t>: Déclaration par projet</t>
    </r>
  </si>
  <si>
    <t>Entreprise</t>
  </si>
  <si>
    <t>Nom du paiement</t>
  </si>
  <si>
    <t>Perçu par projet (O/N)</t>
  </si>
  <si>
    <t>Déclaré par projet (O/N)</t>
  </si>
  <si>
    <t>Nom du projet</t>
  </si>
  <si>
    <t>Devise de déclaration</t>
  </si>
  <si>
    <t>Valeur de revenus</t>
  </si>
  <si>
    <t>Paiement effectué en nature?</t>
  </si>
  <si>
    <t>Volume en nature (si applicable)</t>
  </si>
  <si>
    <t>Unité (si applicable)</t>
  </si>
  <si>
    <t>Commentaires</t>
  </si>
  <si>
    <t>Direction Nationale des Impôts (DNI)</t>
  </si>
  <si>
    <t>Permis d'exploitation de Bauxite N°A2018005-/DIGM/CPDM à Boké</t>
  </si>
  <si>
    <t>SOCIETE ALLIANCE MINIERE RESPONSABLE SARL</t>
  </si>
  <si>
    <t>Permis d'exploitation de bauxite N° D/2017/124/PRG/SGG à Boké</t>
  </si>
  <si>
    <t>SOCIETE GUINEENNE DU PATRIMOINE MINIER (SOGUIPAMI)</t>
  </si>
  <si>
    <t>ALAME</t>
  </si>
  <si>
    <t>DECLARATION UNILATERALE</t>
  </si>
  <si>
    <t>SOCIETE SPIC INTERNATIONAL INVESTMENT &amp; DEVELOPMENT (GUINEA) CO., LTD</t>
  </si>
  <si>
    <t>SOMIAG</t>
  </si>
  <si>
    <t>SOCIETE BAUXITE KIMBO SA.U</t>
  </si>
  <si>
    <t>SOCIETE GUINEAN BRAIN TOUCH</t>
  </si>
  <si>
    <t>Droits fixes</t>
  </si>
  <si>
    <t>Frais d’instruction des dossiers des titres miniers</t>
  </si>
  <si>
    <t>Taxe Spéciale sur les Produits Miniers (TSPM)</t>
  </si>
  <si>
    <t>Taxe sur la production et l’exportation industrielle et semi-industrielle de métaux précieux (OR et autres)</t>
  </si>
  <si>
    <t>Direction Nationale des Mines (DNM)</t>
  </si>
  <si>
    <t>Taxes à l’exportation des substances minières autres que les substances précieuses (Bauxite, fer, etc..)</t>
  </si>
  <si>
    <t>Taxes sur l'extraction des substances minières autres que les substances précieuses (Bauxite, fer, etc..)</t>
  </si>
  <si>
    <t>AGENCE NATIONALE D’AMENAGEMENT DES INFRASTRUCTURES MINIERES (ANAIM)</t>
  </si>
  <si>
    <t>,</t>
  </si>
  <si>
    <t>AJOUTER UN SECTEUR</t>
  </si>
  <si>
    <t>Ajouter ci-dessous, à titre de commentaire, toute information supplémentaire qu’il ne serait pas nécessaire d’inclure dans le tableau ci-dessus.</t>
  </si>
  <si>
    <t>Societe</t>
  </si>
  <si>
    <t>Flux de revenues</t>
  </si>
  <si>
    <t>Valeur</t>
  </si>
  <si>
    <t>Retenues à la Source</t>
  </si>
  <si>
    <t xml:space="preserve">  </t>
  </si>
  <si>
    <t>Retenues sur les salaires</t>
  </si>
  <si>
    <t>Total all payments</t>
  </si>
  <si>
    <r>
      <rPr>
        <b/>
        <sz val="10.5"/>
        <color theme="1"/>
        <rFont val="Calibri"/>
        <family val="2"/>
      </rPr>
      <t>Tableau 1 - Codes de pays</t>
    </r>
  </si>
  <si>
    <r>
      <rPr>
        <b/>
        <sz val="10.5"/>
        <color theme="1"/>
        <rFont val="Calibri"/>
        <family val="2"/>
      </rPr>
      <t>Tableau 2 - Options simples</t>
    </r>
  </si>
  <si>
    <r>
      <rPr>
        <b/>
        <sz val="10.5"/>
        <color theme="1"/>
        <rFont val="Calibri"/>
        <family val="2"/>
      </rPr>
      <t>Tableau 3 - Options de déclaration</t>
    </r>
  </si>
  <si>
    <r>
      <rPr>
        <b/>
        <sz val="10.5"/>
        <color theme="1"/>
        <rFont val="Calibri"/>
        <family val="2"/>
      </rPr>
      <t>Tableau 5 - Liste de matières premières</t>
    </r>
  </si>
  <si>
    <r>
      <rPr>
        <b/>
        <sz val="10.5"/>
        <color theme="1"/>
        <rFont val="Calibri"/>
        <family val="2"/>
      </rPr>
      <t>Tableau 6 - Codes/Classification GFS</t>
    </r>
  </si>
  <si>
    <r>
      <rPr>
        <b/>
        <sz val="10.5"/>
        <color theme="1"/>
        <rFont val="Calibri"/>
        <family val="2"/>
      </rPr>
      <t>Tableau 7 - Secteurs</t>
    </r>
  </si>
  <si>
    <r>
      <rPr>
        <b/>
        <sz val="10.5"/>
        <color theme="1"/>
        <rFont val="Calibri"/>
        <family val="2"/>
      </rPr>
      <t>Tableau 8 - Phases de projet</t>
    </r>
  </si>
  <si>
    <t>Tableau 9 - Types d'agences gouvernementales</t>
  </si>
  <si>
    <r>
      <rPr>
        <b/>
        <sz val="10.5"/>
        <color theme="1"/>
        <rFont val="Calibri"/>
        <family val="2"/>
      </rPr>
      <t>Nom de pays ou région</t>
    </r>
  </si>
  <si>
    <r>
      <rPr>
        <b/>
        <sz val="10.5"/>
        <color theme="1"/>
        <rFont val="Calibri"/>
        <family val="2"/>
      </rPr>
      <t>Code ISO de pays (alpha 2)</t>
    </r>
  </si>
  <si>
    <r>
      <rPr>
        <b/>
        <sz val="10.5"/>
        <color theme="1"/>
        <rFont val="Calibri"/>
        <family val="2"/>
      </rPr>
      <t>Code ISO de devise (alpha 3)</t>
    </r>
  </si>
  <si>
    <r>
      <rPr>
        <b/>
        <sz val="10.5"/>
        <color theme="1"/>
        <rFont val="Calibri"/>
        <family val="2"/>
      </rPr>
      <t>Code numérique ISO (UN M49)</t>
    </r>
  </si>
  <si>
    <r>
      <rPr>
        <b/>
        <sz val="10.5"/>
        <color theme="1"/>
        <rFont val="Calibri"/>
        <family val="2"/>
      </rPr>
      <t>Code de devise (ISO 4217)</t>
    </r>
  </si>
  <si>
    <r>
      <rPr>
        <b/>
        <sz val="10.5"/>
        <color theme="1"/>
        <rFont val="Calibri"/>
        <family val="2"/>
      </rPr>
      <t>Code numérique de devise (ISO 4217)</t>
    </r>
  </si>
  <si>
    <r>
      <rPr>
        <b/>
        <sz val="10.5"/>
        <color theme="1"/>
        <rFont val="Calibri"/>
        <family val="2"/>
      </rPr>
      <t>Devise</t>
    </r>
  </si>
  <si>
    <t>Liste</t>
  </si>
  <si>
    <r>
      <rPr>
        <b/>
        <sz val="11"/>
        <color theme="1"/>
        <rFont val="Calibri"/>
        <family val="2"/>
        <scheme val="minor"/>
      </rPr>
      <t>Code de produit HS</t>
    </r>
  </si>
  <si>
    <t>Description de produit HS</t>
  </si>
  <si>
    <r>
      <rPr>
        <b/>
        <sz val="11"/>
        <color theme="1"/>
        <rFont val="Calibri"/>
        <family val="2"/>
        <scheme val="minor"/>
      </rPr>
      <t>Description de produit HS av. volume</t>
    </r>
  </si>
  <si>
    <r>
      <rPr>
        <b/>
        <sz val="10.5"/>
        <color theme="1"/>
        <rFont val="Calibri"/>
        <family val="2"/>
      </rPr>
      <t>Combiné</t>
    </r>
  </si>
  <si>
    <r>
      <rPr>
        <b/>
        <sz val="10.5"/>
        <color theme="1"/>
        <rFont val="Calibri"/>
        <family val="2"/>
      </rPr>
      <t>Codes GFS des flux de revenus issus des entreprises extractives</t>
    </r>
  </si>
  <si>
    <r>
      <rPr>
        <b/>
        <sz val="10.5"/>
        <color theme="1"/>
        <rFont val="Calibri"/>
        <family val="2"/>
      </rPr>
      <t>Code GFS</t>
    </r>
  </si>
  <si>
    <r>
      <rPr>
        <b/>
        <sz val="10.5"/>
        <color theme="1"/>
        <rFont val="Calibri"/>
        <family val="2"/>
      </rPr>
      <t>GFS Niveau 1</t>
    </r>
  </si>
  <si>
    <r>
      <rPr>
        <b/>
        <sz val="10.5"/>
        <color theme="1"/>
        <rFont val="Calibri"/>
        <family val="2"/>
      </rPr>
      <t>GFS Niveau 2</t>
    </r>
  </si>
  <si>
    <r>
      <rPr>
        <b/>
        <sz val="10.5"/>
        <color theme="1"/>
        <rFont val="Calibri"/>
        <family val="2"/>
      </rPr>
      <t>GFS Niveau 3</t>
    </r>
  </si>
  <si>
    <r>
      <rPr>
        <b/>
        <sz val="10.5"/>
        <color theme="1"/>
        <rFont val="Calibri"/>
        <family val="2"/>
      </rPr>
      <t>GFS Niveau 4</t>
    </r>
  </si>
  <si>
    <r>
      <rPr>
        <b/>
        <sz val="10.5"/>
        <color theme="1"/>
        <rFont val="Calibri"/>
        <family val="2"/>
      </rPr>
      <t>Secteur (s)</t>
    </r>
  </si>
  <si>
    <t>Étapes du projet</t>
  </si>
  <si>
    <t>Afghanistan</t>
  </si>
  <si>
    <t>AF</t>
  </si>
  <si>
    <t>AFG</t>
  </si>
  <si>
    <t>4</t>
  </si>
  <si>
    <t>AFN</t>
  </si>
  <si>
    <t>Afghani afghan</t>
  </si>
  <si>
    <t>&lt;Sélectionner l’option&gt;</t>
  </si>
  <si>
    <t>&lt;Rapportage ITIE ou divulgation systématique?&gt;</t>
  </si>
  <si>
    <t>2606</t>
  </si>
  <si>
    <t>Aluminium (2606)</t>
  </si>
  <si>
    <t>Impôts ordinaires sur le revenu, le bénéfice et les plus-values</t>
  </si>
  <si>
    <t>1112E1</t>
  </si>
  <si>
    <t>Impôts (11E)</t>
  </si>
  <si>
    <t>Impôts sur le revenu, le bénéfice et les plus-values</t>
  </si>
  <si>
    <t>&lt;Sélectionner le secteur&gt;</t>
  </si>
  <si>
    <t>&lt;Sélectionner l’étape&gt;</t>
  </si>
  <si>
    <t>Afrique du Sud</t>
  </si>
  <si>
    <t>ZA</t>
  </si>
  <si>
    <t>ZAF</t>
  </si>
  <si>
    <t>710</t>
  </si>
  <si>
    <t>ZAR</t>
  </si>
  <si>
    <t>Rand sud-africain</t>
  </si>
  <si>
    <r>
      <rPr>
        <sz val="10.5"/>
        <color theme="1"/>
        <rFont val="Calibri"/>
        <family val="2"/>
      </rPr>
      <t>Oui, divulgation systématique</t>
    </r>
  </si>
  <si>
    <t>2524</t>
  </si>
  <si>
    <t>Amiante (2524)</t>
  </si>
  <si>
    <t>Amiante (2524), volume</t>
  </si>
  <si>
    <t>Impôts extraordinaires sur le revenu, le bénéfice et les plus-values</t>
  </si>
  <si>
    <t>1112E2</t>
  </si>
  <si>
    <t>Impôts sur le revenu, le bénéfice et les plus-values (111E)</t>
  </si>
  <si>
    <t>Prospection</t>
  </si>
  <si>
    <t>Administration d'Etat fédéré</t>
  </si>
  <si>
    <t>Albanie</t>
  </si>
  <si>
    <t>AL</t>
  </si>
  <si>
    <t>ALB</t>
  </si>
  <si>
    <t>8</t>
  </si>
  <si>
    <t>ALL</t>
  </si>
  <si>
    <t>Lek albanais</t>
  </si>
  <si>
    <t>2514</t>
  </si>
  <si>
    <t>Ardoise (2514)</t>
  </si>
  <si>
    <t>Ardoise (2514), volume</t>
  </si>
  <si>
    <t>Impôts sur la masse salariale et la force de travail</t>
  </si>
  <si>
    <t>112E</t>
  </si>
  <si>
    <t>Administration locale</t>
  </si>
  <si>
    <t>Algérie</t>
  </si>
  <si>
    <t>DZ</t>
  </si>
  <si>
    <t>DZA</t>
  </si>
  <si>
    <t>12</t>
  </si>
  <si>
    <t>DZD</t>
  </si>
  <si>
    <t>Dinar algérien</t>
  </si>
  <si>
    <t>7106</t>
  </si>
  <si>
    <t>Argent (7106)</t>
  </si>
  <si>
    <t>Impôts sur la propriété</t>
  </si>
  <si>
    <t>113E</t>
  </si>
  <si>
    <t>Développement</t>
  </si>
  <si>
    <t>Allemagne</t>
  </si>
  <si>
    <t>DE</t>
  </si>
  <si>
    <t>DEU</t>
  </si>
  <si>
    <t>276</t>
  </si>
  <si>
    <t>EUR</t>
  </si>
  <si>
    <t>Euro</t>
  </si>
  <si>
    <t>2509</t>
  </si>
  <si>
    <t>Argile (2509)</t>
  </si>
  <si>
    <t>Argile (2509), volume</t>
  </si>
  <si>
    <t>Impôts généraux sur les biens et services (TVA, taxes sur les ventes, taxes sur le chiffre d’affaires)</t>
  </si>
  <si>
    <t>1141E</t>
  </si>
  <si>
    <t>Impôts sur les biens et services (114E)</t>
  </si>
  <si>
    <t>Impôts généraux sur les biens et services (TVA, taxes sur les ventes, taxes sur le chiffre d’affaires (1141E)</t>
  </si>
  <si>
    <t>Andorre</t>
  </si>
  <si>
    <t>AD</t>
  </si>
  <si>
    <t>AND</t>
  </si>
  <si>
    <t>20</t>
  </si>
  <si>
    <t>2617</t>
  </si>
  <si>
    <t>Autres (2617)</t>
  </si>
  <si>
    <t>Autres (2617), volume</t>
  </si>
  <si>
    <t>Droits d’accise (1142E)</t>
  </si>
  <si>
    <t>Droits d’accise</t>
  </si>
  <si>
    <t>1142E</t>
  </si>
  <si>
    <t>Pétrole &amp; Gaz</t>
  </si>
  <si>
    <t>Angola</t>
  </si>
  <si>
    <t>AO</t>
  </si>
  <si>
    <t>AGO</t>
  </si>
  <si>
    <t>24</t>
  </si>
  <si>
    <t>AOA</t>
  </si>
  <si>
    <t>Kwanza angolais</t>
  </si>
  <si>
    <r>
      <rPr>
        <b/>
        <sz val="10.5"/>
        <color theme="1"/>
        <rFont val="Calibri"/>
        <family val="2"/>
      </rPr>
      <t>Tableau 4 - Liste des codes de devise</t>
    </r>
  </si>
  <si>
    <t>2508</t>
  </si>
  <si>
    <t>Autres argiles (2508)</t>
  </si>
  <si>
    <t>Autres argiles (2508), volume</t>
  </si>
  <si>
    <t>Droits de licence</t>
  </si>
  <si>
    <t>114521E</t>
  </si>
  <si>
    <t>Impôts sur l’usage de biens/permission d’utiliser des biens ou d’exécuter des activités (1145E)</t>
  </si>
  <si>
    <t>Anguilla</t>
  </si>
  <si>
    <t>AI</t>
  </si>
  <si>
    <t>AIA</t>
  </si>
  <si>
    <t>660</t>
  </si>
  <si>
    <t>XCD</t>
  </si>
  <si>
    <t>Dollar des Caraïbes orientales</t>
  </si>
  <si>
    <r>
      <rPr>
        <b/>
        <sz val="10.5"/>
        <color theme="0"/>
        <rFont val="Calibri"/>
        <family val="2"/>
      </rPr>
      <t>Code de devise (ISO 4217)</t>
    </r>
  </si>
  <si>
    <r>
      <rPr>
        <b/>
        <sz val="10.5"/>
        <color theme="0"/>
        <rFont val="Calibri"/>
        <family val="2"/>
      </rPr>
      <t>Code numérique de devise (ISO 4217)</t>
    </r>
  </si>
  <si>
    <r>
      <rPr>
        <b/>
        <sz val="10.5"/>
        <color theme="0"/>
        <rFont val="Calibri"/>
        <family val="2"/>
      </rPr>
      <t>Devise</t>
    </r>
  </si>
  <si>
    <t>2621</t>
  </si>
  <si>
    <t>Autres cendres et mâchefer (2621)</t>
  </si>
  <si>
    <t>Autres cendres et mâchefer (2621), volume</t>
  </si>
  <si>
    <t>Taxes sur les émissions et la pollution</t>
  </si>
  <si>
    <t>114522E</t>
  </si>
  <si>
    <t>Antigua et Barbuda</t>
  </si>
  <si>
    <t>AG</t>
  </si>
  <si>
    <t>ATG</t>
  </si>
  <si>
    <t>28</t>
  </si>
  <si>
    <r>
      <rPr>
        <sz val="10.5"/>
        <color theme="1"/>
        <rFont val="Calibri"/>
        <family val="2"/>
      </rPr>
      <t>AED</t>
    </r>
  </si>
  <si>
    <r>
      <rPr>
        <sz val="10.5"/>
        <color theme="1"/>
        <rFont val="Calibri"/>
        <family val="2"/>
      </rPr>
      <t>Dirham des émirats arabes unis</t>
    </r>
  </si>
  <si>
    <t>2714</t>
  </si>
  <si>
    <t>Bitume et asphalte (2714)</t>
  </si>
  <si>
    <t>Bitume et asphalte (2714), volume</t>
  </si>
  <si>
    <t>Taxes sur les véhicules à moteur (11451E)</t>
  </si>
  <si>
    <t>Taxes sur les véhicules à moteur</t>
  </si>
  <si>
    <t>11451E</t>
  </si>
  <si>
    <t>Antilles néerlandaises</t>
  </si>
  <si>
    <t>AN</t>
  </si>
  <si>
    <t>ANT</t>
  </si>
  <si>
    <t>530</t>
  </si>
  <si>
    <t>ANG</t>
  </si>
  <si>
    <t>Florin des Antilles néerlandaises</t>
  </si>
  <si>
    <r>
      <rPr>
        <sz val="10.5"/>
        <color theme="1"/>
        <rFont val="Calibri"/>
        <family val="2"/>
      </rPr>
      <t>AFN</t>
    </r>
  </si>
  <si>
    <r>
      <rPr>
        <sz val="10.5"/>
        <color theme="1"/>
        <rFont val="Calibri"/>
        <family val="2"/>
      </rPr>
      <t>Afghani afghan</t>
    </r>
  </si>
  <si>
    <t>2528</t>
  </si>
  <si>
    <t>Borates et concentrés naturels (2528)</t>
  </si>
  <si>
    <t>Borates et concentrés naturels (2528), volume</t>
  </si>
  <si>
    <t>Droits de douane et autres droits d’importation</t>
  </si>
  <si>
    <t>1151E</t>
  </si>
  <si>
    <t>Taxes sur le commerce et les transactions au niveau international (115E)</t>
  </si>
  <si>
    <t>Arabie saoudite</t>
  </si>
  <si>
    <t>SA</t>
  </si>
  <si>
    <t>SAU</t>
  </si>
  <si>
    <t>682</t>
  </si>
  <si>
    <t>SAR</t>
  </si>
  <si>
    <t>Rial saoudite</t>
  </si>
  <si>
    <r>
      <rPr>
        <sz val="10.5"/>
        <color theme="1"/>
        <rFont val="Calibri"/>
        <family val="2"/>
      </rPr>
      <t>ALL</t>
    </r>
  </si>
  <si>
    <r>
      <rPr>
        <sz val="10.5"/>
        <color theme="1"/>
        <rFont val="Calibri"/>
        <family val="2"/>
      </rPr>
      <t>Lek albanais</t>
    </r>
  </si>
  <si>
    <t>2517</t>
  </si>
  <si>
    <t>Cailloux (2517)</t>
  </si>
  <si>
    <t>Cailloux (2517), volume</t>
  </si>
  <si>
    <t>Taxes sur les exportations</t>
  </si>
  <si>
    <t>1152E</t>
  </si>
  <si>
    <t>Argentine</t>
  </si>
  <si>
    <t>AR</t>
  </si>
  <si>
    <t>ARG</t>
  </si>
  <si>
    <t>32</t>
  </si>
  <si>
    <t>ARS</t>
  </si>
  <si>
    <t>Peso argentin</t>
  </si>
  <si>
    <r>
      <rPr>
        <sz val="10.5"/>
        <color theme="1"/>
        <rFont val="Calibri"/>
        <family val="2"/>
      </rPr>
      <t>AMD</t>
    </r>
  </si>
  <si>
    <r>
      <rPr>
        <sz val="10.5"/>
        <color theme="1"/>
        <rFont val="Calibri"/>
        <family val="2"/>
      </rPr>
      <t>Dram arménien</t>
    </r>
  </si>
  <si>
    <t>2521</t>
  </si>
  <si>
    <t>Calcaire (2521)</t>
  </si>
  <si>
    <t>Calcaire (2521), volume</t>
  </si>
  <si>
    <t>Bénéfices des monopoles fiscaux sur les ressources naturelles (1153E1)</t>
  </si>
  <si>
    <t>Bénéfices des monopoles fiscaux sur les ressources naturelles</t>
  </si>
  <si>
    <t>1153E1</t>
  </si>
  <si>
    <t>Arménie</t>
  </si>
  <si>
    <t>AM</t>
  </si>
  <si>
    <t>ARM</t>
  </si>
  <si>
    <t>51</t>
  </si>
  <si>
    <t>AMD</t>
  </si>
  <si>
    <t>Dram arménien</t>
  </si>
  <si>
    <r>
      <rPr>
        <sz val="10.5"/>
        <color theme="1"/>
        <rFont val="Calibri"/>
        <family val="2"/>
      </rPr>
      <t>ANG</t>
    </r>
  </si>
  <si>
    <r>
      <rPr>
        <sz val="10.5"/>
        <color theme="1"/>
        <rFont val="Calibri"/>
        <family val="2"/>
      </rPr>
      <t>Florin des Antilles néerlandaises</t>
    </r>
  </si>
  <si>
    <t>2519</t>
  </si>
  <si>
    <t>Carbonate de magnésium naturel (2519)</t>
  </si>
  <si>
    <t>Carbonate de magnésium naturel (2519), volume</t>
  </si>
  <si>
    <t>Autres impôts payés par les entreprises exploitant des ressources naturelles</t>
  </si>
  <si>
    <t>116E</t>
  </si>
  <si>
    <t>Aruba</t>
  </si>
  <si>
    <t>AW</t>
  </si>
  <si>
    <t>ABW</t>
  </si>
  <si>
    <t>533</t>
  </si>
  <si>
    <t>AWG</t>
  </si>
  <si>
    <t>Florin d’Aruba</t>
  </si>
  <si>
    <r>
      <rPr>
        <sz val="10.5"/>
        <color theme="1"/>
        <rFont val="Calibri"/>
        <family val="2"/>
      </rPr>
      <t>AOA</t>
    </r>
  </si>
  <si>
    <r>
      <rPr>
        <sz val="10.5"/>
        <color theme="1"/>
        <rFont val="Calibri"/>
        <family val="2"/>
      </rPr>
      <t>Kwanza angolais</t>
    </r>
  </si>
  <si>
    <t>2620</t>
  </si>
  <si>
    <t>Cendres et résidus (2620)</t>
  </si>
  <si>
    <t>Cendres et résidus (2620), volume</t>
  </si>
  <si>
    <t>Cotisations patronales à la sécurité sociale</t>
  </si>
  <si>
    <t>1212E</t>
  </si>
  <si>
    <t>Cotisations sociales (12E)</t>
  </si>
  <si>
    <t>Australie</t>
  </si>
  <si>
    <t>AU</t>
  </si>
  <si>
    <t>AUS</t>
  </si>
  <si>
    <t>36</t>
  </si>
  <si>
    <t>AUD</t>
  </si>
  <si>
    <t>Dollar australien</t>
  </si>
  <si>
    <r>
      <rPr>
        <sz val="10.5"/>
        <color theme="1"/>
        <rFont val="Calibri"/>
        <family val="2"/>
      </rPr>
      <t>ARS</t>
    </r>
  </si>
  <si>
    <r>
      <rPr>
        <sz val="10.5"/>
        <color theme="1"/>
        <rFont val="Calibri"/>
        <family val="2"/>
      </rPr>
      <t>Peso argentin</t>
    </r>
  </si>
  <si>
    <t>2701</t>
  </si>
  <si>
    <t>Charbon (2701)</t>
  </si>
  <si>
    <t>Charbon (2701), volume</t>
  </si>
  <si>
    <t>Des entreprises d’État (1412E1)</t>
  </si>
  <si>
    <t>Des entreprises d’État</t>
  </si>
  <si>
    <t>1412E1</t>
  </si>
  <si>
    <t>Autre revenu (14E)</t>
  </si>
  <si>
    <t>Revenu dégagé de la propriété (141E)</t>
  </si>
  <si>
    <t>Dividendes (1412E)</t>
  </si>
  <si>
    <t>Autriche</t>
  </si>
  <si>
    <t>AT</t>
  </si>
  <si>
    <t>AUT</t>
  </si>
  <si>
    <t>40</t>
  </si>
  <si>
    <r>
      <rPr>
        <sz val="10.5"/>
        <color theme="1"/>
        <rFont val="Calibri"/>
        <family val="2"/>
      </rPr>
      <t>AUD</t>
    </r>
  </si>
  <si>
    <r>
      <rPr>
        <sz val="10.5"/>
        <color theme="1"/>
        <rFont val="Calibri"/>
        <family val="2"/>
      </rPr>
      <t>Dollar australien</t>
    </r>
  </si>
  <si>
    <t>2522</t>
  </si>
  <si>
    <t>Chaux vive (2522)</t>
  </si>
  <si>
    <t>Chaux vive (2522), volume</t>
  </si>
  <si>
    <t>Provenant de la participation de l’État</t>
  </si>
  <si>
    <t>1412E2</t>
  </si>
  <si>
    <t>Azerbaïdjan</t>
  </si>
  <si>
    <t>AZ</t>
  </si>
  <si>
    <t>AZE</t>
  </si>
  <si>
    <t>31</t>
  </si>
  <si>
    <t>AZN</t>
  </si>
  <si>
    <t>Manat azéri</t>
  </si>
  <si>
    <r>
      <rPr>
        <sz val="10.5"/>
        <color theme="1"/>
        <rFont val="Calibri"/>
        <family val="2"/>
      </rPr>
      <t>AWG</t>
    </r>
  </si>
  <si>
    <r>
      <rPr>
        <sz val="10.5"/>
        <color theme="1"/>
        <rFont val="Calibri"/>
        <family val="2"/>
      </rPr>
      <t>Florin d’Aruba</t>
    </r>
  </si>
  <si>
    <t>2610</t>
  </si>
  <si>
    <t>Chrome (2610)</t>
  </si>
  <si>
    <t>Chrome (2610), volume</t>
  </si>
  <si>
    <t>Retraits à partir du revenu de quasi-sociétés (1413E)</t>
  </si>
  <si>
    <t>Retraits à partir du revenu de quasi-sociétés</t>
  </si>
  <si>
    <t>1413E</t>
  </si>
  <si>
    <t>Bahamas</t>
  </si>
  <si>
    <t>BS</t>
  </si>
  <si>
    <t>BHS</t>
  </si>
  <si>
    <t>44</t>
  </si>
  <si>
    <t>BSD</t>
  </si>
  <si>
    <t>Dollar bahamien</t>
  </si>
  <si>
    <r>
      <rPr>
        <sz val="10.5"/>
        <color theme="1"/>
        <rFont val="Calibri"/>
        <family val="2"/>
      </rPr>
      <t>AZN</t>
    </r>
  </si>
  <si>
    <r>
      <rPr>
        <sz val="10.5"/>
        <color theme="1"/>
        <rFont val="Calibri"/>
        <family val="2"/>
      </rPr>
      <t>Manat azéri</t>
    </r>
  </si>
  <si>
    <t>2523</t>
  </si>
  <si>
    <t>Ciment Portland (2523)</t>
  </si>
  <si>
    <t>Ciment Portland (2523), volume</t>
  </si>
  <si>
    <t>Redevances</t>
  </si>
  <si>
    <t>1415E1</t>
  </si>
  <si>
    <t>Loyers (1415E)</t>
  </si>
  <si>
    <t>Bahreïn</t>
  </si>
  <si>
    <t>BH</t>
  </si>
  <si>
    <t>BHR</t>
  </si>
  <si>
    <t>48</t>
  </si>
  <si>
    <t>BHD</t>
  </si>
  <si>
    <t>Dinar de Bahreïn</t>
  </si>
  <si>
    <r>
      <rPr>
        <sz val="10.5"/>
        <color theme="1"/>
        <rFont val="Calibri"/>
        <family val="2"/>
      </rPr>
      <t>BAM</t>
    </r>
  </si>
  <si>
    <r>
      <rPr>
        <sz val="10.5"/>
        <color theme="1"/>
        <rFont val="Calibri"/>
        <family val="2"/>
      </rPr>
      <t>Mark convertible de Bosnie-Herzégovine</t>
    </r>
  </si>
  <si>
    <t>2605</t>
  </si>
  <si>
    <t>Cobalt (2605)</t>
  </si>
  <si>
    <t>Cobalt (2605), volume</t>
  </si>
  <si>
    <t>Primes</t>
  </si>
  <si>
    <t>1415E2</t>
  </si>
  <si>
    <t>Bangladesh</t>
  </si>
  <si>
    <t>BD</t>
  </si>
  <si>
    <t>BGD</t>
  </si>
  <si>
    <t>50</t>
  </si>
  <si>
    <t>BDT</t>
  </si>
  <si>
    <t>Taka bangladeshi</t>
  </si>
  <si>
    <r>
      <rPr>
        <sz val="10.5"/>
        <color theme="1"/>
        <rFont val="Calibri"/>
        <family val="2"/>
      </rPr>
      <t>BBD</t>
    </r>
  </si>
  <si>
    <r>
      <rPr>
        <sz val="10.5"/>
        <color theme="1"/>
        <rFont val="Calibri"/>
        <family val="2"/>
      </rPr>
      <t>Dollar de la Barbade</t>
    </r>
  </si>
  <si>
    <t>2713</t>
  </si>
  <si>
    <t>Coke de pétrole (2713)</t>
  </si>
  <si>
    <t>Coke de pétrole (2713), volume</t>
  </si>
  <si>
    <t>Livré/payé directement à l’État (1415E31)</t>
  </si>
  <si>
    <t>Livré/payé directement à l’État</t>
  </si>
  <si>
    <t>1415E31</t>
  </si>
  <si>
    <t>Droits sur la production (en nature ou en espèces)(1415E3)</t>
  </si>
  <si>
    <t>Barbade</t>
  </si>
  <si>
    <t>BB</t>
  </si>
  <si>
    <t>BRB</t>
  </si>
  <si>
    <t>52</t>
  </si>
  <si>
    <t>BBD</t>
  </si>
  <si>
    <t>Dollar de la Barbade</t>
  </si>
  <si>
    <r>
      <rPr>
        <sz val="10.5"/>
        <color theme="1"/>
        <rFont val="Calibri"/>
        <family val="2"/>
      </rPr>
      <t>BDT</t>
    </r>
  </si>
  <si>
    <r>
      <rPr>
        <sz val="10.5"/>
        <color theme="1"/>
        <rFont val="Calibri"/>
        <family val="2"/>
      </rPr>
      <t>Taka bangladeshi</t>
    </r>
  </si>
  <si>
    <t>2704</t>
  </si>
  <si>
    <t>Coke et semi-coke (2704)</t>
  </si>
  <si>
    <t>Coke et semi-coke (2704), volume</t>
  </si>
  <si>
    <t>Livré/payé à une/des entreprise(s) d’État (1415E32)</t>
  </si>
  <si>
    <t>Livré/payé à une/des entreprise(s) d’État</t>
  </si>
  <si>
    <t>1415E32</t>
  </si>
  <si>
    <t>Belarus</t>
  </si>
  <si>
    <t>BY</t>
  </si>
  <si>
    <t>BLR</t>
  </si>
  <si>
    <t>112</t>
  </si>
  <si>
    <t>BYR</t>
  </si>
  <si>
    <t>Rouble de Belarus</t>
  </si>
  <si>
    <r>
      <rPr>
        <sz val="10.5"/>
        <color theme="1"/>
        <rFont val="Calibri"/>
        <family val="2"/>
      </rPr>
      <t>BGN</t>
    </r>
  </si>
  <si>
    <r>
      <rPr>
        <sz val="10.5"/>
        <color theme="1"/>
        <rFont val="Calibri"/>
        <family val="2"/>
      </rPr>
      <t>Lev bulgare (ancien)</t>
    </r>
  </si>
  <si>
    <t>2527</t>
  </si>
  <si>
    <t>Cryolite naturelle (2527)</t>
  </si>
  <si>
    <t>Cryolite naturelle (2527), volume</t>
  </si>
  <si>
    <t>Transferts obligatoires à l’État (infrastructures et autres éléments)</t>
  </si>
  <si>
    <t>1415E4</t>
  </si>
  <si>
    <t>Belgique</t>
  </si>
  <si>
    <t>BE</t>
  </si>
  <si>
    <t>BEL</t>
  </si>
  <si>
    <t>56</t>
  </si>
  <si>
    <r>
      <rPr>
        <sz val="10.5"/>
        <color theme="1"/>
        <rFont val="Calibri"/>
        <family val="2"/>
      </rPr>
      <t>BHD</t>
    </r>
  </si>
  <si>
    <r>
      <rPr>
        <sz val="10.5"/>
        <color theme="1"/>
        <rFont val="Calibri"/>
        <family val="2"/>
      </rPr>
      <t>Dinar de Bahreïn</t>
    </r>
  </si>
  <si>
    <t>2603</t>
  </si>
  <si>
    <t>Cuivre (2603)</t>
  </si>
  <si>
    <t>Cuivre (2603), volume</t>
  </si>
  <si>
    <t>Autres paiements de loyer (1415E5)</t>
  </si>
  <si>
    <t>Autres paiements de loyer</t>
  </si>
  <si>
    <t>1415E5</t>
  </si>
  <si>
    <t>Belize</t>
  </si>
  <si>
    <t>BZ</t>
  </si>
  <si>
    <t>BLZ</t>
  </si>
  <si>
    <t>84</t>
  </si>
  <si>
    <t>BZD</t>
  </si>
  <si>
    <t>Dollar de Belize</t>
  </si>
  <si>
    <r>
      <rPr>
        <sz val="10.5"/>
        <color theme="1"/>
        <rFont val="Calibri"/>
        <family val="2"/>
      </rPr>
      <t>BIF</t>
    </r>
  </si>
  <si>
    <r>
      <rPr>
        <sz val="10.5"/>
        <color theme="1"/>
        <rFont val="Calibri"/>
        <family val="2"/>
      </rPr>
      <t>Franc du Burundi</t>
    </r>
  </si>
  <si>
    <t>7102</t>
  </si>
  <si>
    <t>Diamants (7102)</t>
  </si>
  <si>
    <t>Ventes de marchandises et de services par des entités de l’État</t>
  </si>
  <si>
    <t>1421E</t>
  </si>
  <si>
    <t>Ventes de marchandises et de services (142E)</t>
  </si>
  <si>
    <t>Bénin</t>
  </si>
  <si>
    <t>BJ</t>
  </si>
  <si>
    <t>BEN</t>
  </si>
  <si>
    <t>204</t>
  </si>
  <si>
    <t>XOF</t>
  </si>
  <si>
    <t>Franc CFA d’Afrique de l’Ouest</t>
  </si>
  <si>
    <r>
      <rPr>
        <sz val="10.5"/>
        <color theme="1"/>
        <rFont val="Calibri"/>
        <family val="2"/>
      </rPr>
      <t>BMD</t>
    </r>
  </si>
  <si>
    <r>
      <rPr>
        <sz val="10.5"/>
        <color theme="1"/>
        <rFont val="Calibri"/>
        <family val="2"/>
      </rPr>
      <t>Dollar des Bermudes</t>
    </r>
  </si>
  <si>
    <t>2518</t>
  </si>
  <si>
    <t>Dolomite (2518)</t>
  </si>
  <si>
    <t>Dolomite (2518), volume</t>
  </si>
  <si>
    <t>Frais administratifs pour services gouvernementaux (1422E)</t>
  </si>
  <si>
    <t>Frais administratifs pour services gouvernementaux</t>
  </si>
  <si>
    <t>1422E</t>
  </si>
  <si>
    <t>Bermudes</t>
  </si>
  <si>
    <t>BM</t>
  </si>
  <si>
    <t>BMU</t>
  </si>
  <si>
    <t>60</t>
  </si>
  <si>
    <t>BMD</t>
  </si>
  <si>
    <t>Dollar des Bermudes</t>
  </si>
  <si>
    <r>
      <rPr>
        <sz val="10.5"/>
        <color theme="1"/>
        <rFont val="Calibri"/>
        <family val="2"/>
      </rPr>
      <t>BND</t>
    </r>
  </si>
  <si>
    <r>
      <rPr>
        <sz val="10.5"/>
        <color theme="1"/>
        <rFont val="Calibri"/>
        <family val="2"/>
      </rPr>
      <t>Dollar de Brunei</t>
    </r>
  </si>
  <si>
    <t>2 716</t>
  </si>
  <si>
    <t>Énergie électrique (2 716)</t>
  </si>
  <si>
    <t>Énergie électrique (2 716), volume</t>
  </si>
  <si>
    <t>Amendes, peines et forfaits</t>
  </si>
  <si>
    <t>143E</t>
  </si>
  <si>
    <t>Amendes, peines et forfaits (143E)</t>
  </si>
  <si>
    <t>Amendes, peines et forfaits(143E)</t>
  </si>
  <si>
    <t>Bhoutan</t>
  </si>
  <si>
    <t>BT</t>
  </si>
  <si>
    <t>BTN</t>
  </si>
  <si>
    <t>64</t>
  </si>
  <si>
    <t>Nutum du Bhoutan</t>
  </si>
  <si>
    <r>
      <rPr>
        <sz val="10.5"/>
        <color theme="1"/>
        <rFont val="Calibri"/>
        <family val="2"/>
      </rPr>
      <t>BOB</t>
    </r>
  </si>
  <si>
    <r>
      <rPr>
        <sz val="10.5"/>
        <color theme="1"/>
        <rFont val="Calibri"/>
        <family val="2"/>
      </rPr>
      <t>Boliviano bolivien</t>
    </r>
  </si>
  <si>
    <t>2609</t>
  </si>
  <si>
    <t>Étain (2609)</t>
  </si>
  <si>
    <t>Étain (2609), volume</t>
  </si>
  <si>
    <t>Transferts volontaires à l’État (donations) (144E1)</t>
  </si>
  <si>
    <t>Transferts volontaires à l’État (donations)</t>
  </si>
  <si>
    <t>144E1</t>
  </si>
  <si>
    <t>Transferts volontaires à l’État (donations)(144E1)</t>
  </si>
  <si>
    <t>Bolivie</t>
  </si>
  <si>
    <t>BO</t>
  </si>
  <si>
    <t>BOL</t>
  </si>
  <si>
    <t>68</t>
  </si>
  <si>
    <t>BOB</t>
  </si>
  <si>
    <t>Boliviano bolivien</t>
  </si>
  <si>
    <r>
      <rPr>
        <sz val="10.5"/>
        <color theme="1"/>
        <rFont val="Calibri"/>
        <family val="2"/>
      </rPr>
      <t>BRL</t>
    </r>
  </si>
  <si>
    <r>
      <rPr>
        <sz val="10.5"/>
        <color theme="1"/>
        <rFont val="Calibri"/>
        <family val="2"/>
      </rPr>
      <t>Réal brésilien</t>
    </r>
  </si>
  <si>
    <t>2512</t>
  </si>
  <si>
    <t>Farines siliceuses fossiles (2512)</t>
  </si>
  <si>
    <t>Farines siliceuses fossiles (2512), volume</t>
  </si>
  <si>
    <t>&lt;Sélectionner à partir du menu&gt;</t>
  </si>
  <si>
    <t>Bosnie-Herzégovine</t>
  </si>
  <si>
    <t>BA</t>
  </si>
  <si>
    <t>BIH</t>
  </si>
  <si>
    <t>70</t>
  </si>
  <si>
    <t>BAM</t>
  </si>
  <si>
    <t>Mark convertible de Bosnie-Herzégovine</t>
  </si>
  <si>
    <r>
      <rPr>
        <sz val="10.5"/>
        <color theme="1"/>
        <rFont val="Calibri"/>
        <family val="2"/>
      </rPr>
      <t>BSD</t>
    </r>
  </si>
  <si>
    <r>
      <rPr>
        <sz val="10.5"/>
        <color theme="1"/>
        <rFont val="Calibri"/>
        <family val="2"/>
      </rPr>
      <t>Dollar bahamien</t>
    </r>
  </si>
  <si>
    <t>2529</t>
  </si>
  <si>
    <t>Feldspath (2529)</t>
  </si>
  <si>
    <t>Feldspath (2529), volume</t>
  </si>
  <si>
    <t>Botswana</t>
  </si>
  <si>
    <t>BW</t>
  </si>
  <si>
    <t>BWA</t>
  </si>
  <si>
    <t>72</t>
  </si>
  <si>
    <t>BWP</t>
  </si>
  <si>
    <t>Pula du Botswana</t>
  </si>
  <si>
    <r>
      <rPr>
        <sz val="10.5"/>
        <color theme="1"/>
        <rFont val="Calibri"/>
        <family val="2"/>
      </rPr>
      <t>BTN</t>
    </r>
  </si>
  <si>
    <t>2601</t>
  </si>
  <si>
    <t>Fer (2601)</t>
  </si>
  <si>
    <t>Fer (2601), volume</t>
  </si>
  <si>
    <t>Brésil</t>
  </si>
  <si>
    <t>BR</t>
  </si>
  <si>
    <t>BRA</t>
  </si>
  <si>
    <t>76</t>
  </si>
  <si>
    <t>BRL</t>
  </si>
  <si>
    <t>Réal brésilien</t>
  </si>
  <si>
    <r>
      <rPr>
        <sz val="10.5"/>
        <color theme="1"/>
        <rFont val="Calibri"/>
        <family val="2"/>
      </rPr>
      <t>BWP</t>
    </r>
  </si>
  <si>
    <r>
      <rPr>
        <sz val="10.5"/>
        <color theme="1"/>
        <rFont val="Calibri"/>
        <family val="2"/>
      </rPr>
      <t>Pula du Botswana</t>
    </r>
  </si>
  <si>
    <t>2705</t>
  </si>
  <si>
    <t>Gaz de charbon (2705)</t>
  </si>
  <si>
    <t>Gaz de charbon (2705), volume</t>
  </si>
  <si>
    <t>Bulgarie</t>
  </si>
  <si>
    <t>BG</t>
  </si>
  <si>
    <t>BGR</t>
  </si>
  <si>
    <t>100</t>
  </si>
  <si>
    <t>BGN</t>
  </si>
  <si>
    <t>Lev bulgare (ancien)</t>
  </si>
  <si>
    <r>
      <rPr>
        <sz val="10.5"/>
        <color theme="1"/>
        <rFont val="Calibri"/>
        <family val="2"/>
      </rPr>
      <t>BYR</t>
    </r>
  </si>
  <si>
    <r>
      <rPr>
        <sz val="10.5"/>
        <color theme="1"/>
        <rFont val="Calibri"/>
        <family val="2"/>
      </rPr>
      <t>Rouble de Belarus</t>
    </r>
  </si>
  <si>
    <t>2711</t>
  </si>
  <si>
    <t>Gaz naturel (2711)</t>
  </si>
  <si>
    <t>Gaz naturel (2711), volume</t>
  </si>
  <si>
    <t>Burkina Faso</t>
  </si>
  <si>
    <t>BF</t>
  </si>
  <si>
    <t>BFA</t>
  </si>
  <si>
    <t>854</t>
  </si>
  <si>
    <r>
      <rPr>
        <sz val="10.5"/>
        <color theme="1"/>
        <rFont val="Calibri"/>
        <family val="2"/>
      </rPr>
      <t>BZD</t>
    </r>
  </si>
  <si>
    <r>
      <rPr>
        <sz val="10.5"/>
        <color theme="1"/>
        <rFont val="Calibri"/>
        <family val="2"/>
      </rPr>
      <t>Dollar de Belize</t>
    </r>
  </si>
  <si>
    <t>2712</t>
  </si>
  <si>
    <t>Gelée de pétrole (2712)</t>
  </si>
  <si>
    <t>Gelée de pétrole (2712), volume</t>
  </si>
  <si>
    <t>Burundi</t>
  </si>
  <si>
    <t>BI</t>
  </si>
  <si>
    <t>BDI</t>
  </si>
  <si>
    <t>108</t>
  </si>
  <si>
    <t>BIF</t>
  </si>
  <si>
    <t>Franc du Burundi</t>
  </si>
  <si>
    <r>
      <rPr>
        <sz val="10.5"/>
        <color theme="1"/>
        <rFont val="Calibri"/>
        <family val="2"/>
      </rPr>
      <t>CAD</t>
    </r>
  </si>
  <si>
    <r>
      <rPr>
        <sz val="10.5"/>
        <color theme="1"/>
        <rFont val="Calibri"/>
        <family val="2"/>
      </rPr>
      <t>Dollar canadien</t>
    </r>
  </si>
  <si>
    <t>2706</t>
  </si>
  <si>
    <t>Goudron distillé à partir de charbon (2706)</t>
  </si>
  <si>
    <t>Goudron distillé à partir de charbon (2706), volume</t>
  </si>
  <si>
    <t>Cambodge</t>
  </si>
  <si>
    <t>KH</t>
  </si>
  <si>
    <t>KHM</t>
  </si>
  <si>
    <t>116</t>
  </si>
  <si>
    <t>KHR</t>
  </si>
  <si>
    <t>Riel cambodgien</t>
  </si>
  <si>
    <r>
      <rPr>
        <sz val="10.5"/>
        <color theme="1"/>
        <rFont val="Calibri"/>
        <family val="2"/>
      </rPr>
      <t>CDF</t>
    </r>
  </si>
  <si>
    <r>
      <rPr>
        <sz val="10.5"/>
        <color theme="1"/>
        <rFont val="Calibri"/>
        <family val="2"/>
      </rPr>
      <t>Franc congolais</t>
    </r>
  </si>
  <si>
    <t>2516</t>
  </si>
  <si>
    <t>Granite (2516)</t>
  </si>
  <si>
    <t>Granite (2516), volume</t>
  </si>
  <si>
    <t>Cameroun</t>
  </si>
  <si>
    <t>CM</t>
  </si>
  <si>
    <t>CMR</t>
  </si>
  <si>
    <t>120</t>
  </si>
  <si>
    <t>XAF</t>
  </si>
  <si>
    <t>Franc CFA d’Afrique centrale</t>
  </si>
  <si>
    <r>
      <rPr>
        <sz val="10.5"/>
        <color theme="1"/>
        <rFont val="Calibri"/>
        <family val="2"/>
      </rPr>
      <t>CHF</t>
    </r>
  </si>
  <si>
    <r>
      <rPr>
        <sz val="10.5"/>
        <color theme="1"/>
        <rFont val="Calibri"/>
        <family val="2"/>
      </rPr>
      <t>Franc suisse</t>
    </r>
  </si>
  <si>
    <t>2504</t>
  </si>
  <si>
    <t>Graphite naturel (2504)</t>
  </si>
  <si>
    <t>Graphite naturel (2504), volume</t>
  </si>
  <si>
    <t>Canada</t>
  </si>
  <si>
    <t>CA</t>
  </si>
  <si>
    <t>CAN</t>
  </si>
  <si>
    <t>124</t>
  </si>
  <si>
    <t>CAD</t>
  </si>
  <si>
    <t>Dollar canadien</t>
  </si>
  <si>
    <r>
      <rPr>
        <sz val="10.5"/>
        <color theme="1"/>
        <rFont val="Calibri"/>
        <family val="2"/>
      </rPr>
      <t>CLF</t>
    </r>
  </si>
  <si>
    <t>Unidad de Fomento chilien</t>
  </si>
  <si>
    <t>2520</t>
  </si>
  <si>
    <t>Gypse (2520)</t>
  </si>
  <si>
    <t>Gypse (2520), volume</t>
  </si>
  <si>
    <t>Cap Vert</t>
  </si>
  <si>
    <t>CV</t>
  </si>
  <si>
    <t>CPV</t>
  </si>
  <si>
    <t>132</t>
  </si>
  <si>
    <t>CVE</t>
  </si>
  <si>
    <t>Escudo cap-verdien</t>
  </si>
  <si>
    <r>
      <rPr>
        <sz val="10.5"/>
        <color theme="1"/>
        <rFont val="Calibri"/>
        <family val="2"/>
      </rPr>
      <t>CNH</t>
    </r>
  </si>
  <si>
    <r>
      <rPr>
        <sz val="10.5"/>
        <color theme="1"/>
        <rFont val="Calibri"/>
        <family val="2"/>
      </rPr>
      <t>Yuan renminbi chinois (off-shore)</t>
    </r>
  </si>
  <si>
    <t>2710</t>
  </si>
  <si>
    <t>Huiles de pétrole hors pétrole brut (2710)</t>
  </si>
  <si>
    <t>Huiles de pétrole hors pétrole brut (2710), volume</t>
  </si>
  <si>
    <t>Chili</t>
  </si>
  <si>
    <t>CL</t>
  </si>
  <si>
    <t>CHL</t>
  </si>
  <si>
    <t>152</t>
  </si>
  <si>
    <t>CLF</t>
  </si>
  <si>
    <r>
      <rPr>
        <sz val="10.5"/>
        <color theme="1"/>
        <rFont val="Calibri"/>
        <family val="2"/>
      </rPr>
      <t>COP</t>
    </r>
  </si>
  <si>
    <r>
      <rPr>
        <sz val="10.5"/>
        <color theme="1"/>
        <rFont val="Calibri"/>
        <family val="2"/>
      </rPr>
      <t>Peso colombien</t>
    </r>
  </si>
  <si>
    <t>2507</t>
  </si>
  <si>
    <t>Kaolin (2507)</t>
  </si>
  <si>
    <t>Kaolin (2507), volume</t>
  </si>
  <si>
    <t>Chine</t>
  </si>
  <si>
    <t>CN</t>
  </si>
  <si>
    <t>CHN</t>
  </si>
  <si>
    <t>156</t>
  </si>
  <si>
    <t>CNH</t>
  </si>
  <si>
    <t>Yuan renminbi chinois (off-shore)</t>
  </si>
  <si>
    <r>
      <rPr>
        <sz val="10.5"/>
        <color theme="1"/>
        <rFont val="Calibri"/>
        <family val="2"/>
      </rPr>
      <t>CRC</t>
    </r>
  </si>
  <si>
    <r>
      <rPr>
        <sz val="10.5"/>
        <color theme="1"/>
        <rFont val="Calibri"/>
        <family val="2"/>
      </rPr>
      <t>Colon costaricain</t>
    </r>
  </si>
  <si>
    <t>2702</t>
  </si>
  <si>
    <t>Lignite (2702)</t>
  </si>
  <si>
    <t>Lignite (2702), volume</t>
  </si>
  <si>
    <t>Chypre</t>
  </si>
  <si>
    <t>CY</t>
  </si>
  <si>
    <t>CYP</t>
  </si>
  <si>
    <t>196</t>
  </si>
  <si>
    <r>
      <rPr>
        <sz val="10.5"/>
        <color theme="1"/>
        <rFont val="Calibri"/>
        <family val="2"/>
      </rPr>
      <t>CUC</t>
    </r>
  </si>
  <si>
    <r>
      <rPr>
        <sz val="10.5"/>
        <color theme="1"/>
        <rFont val="Calibri"/>
        <family val="2"/>
      </rPr>
      <t>Peso cubain convertible</t>
    </r>
  </si>
  <si>
    <t>2619</t>
  </si>
  <si>
    <t>Mâchefer (2619)</t>
  </si>
  <si>
    <t>Mâchefer (2619), volume</t>
  </si>
  <si>
    <t>Colombie</t>
  </si>
  <si>
    <t>CO</t>
  </si>
  <si>
    <t>COL</t>
  </si>
  <si>
    <t>170</t>
  </si>
  <si>
    <t>COP</t>
  </si>
  <si>
    <t>Peso colombien</t>
  </si>
  <si>
    <r>
      <rPr>
        <sz val="10.5"/>
        <color theme="1"/>
        <rFont val="Calibri"/>
        <family val="2"/>
      </rPr>
      <t>CVE</t>
    </r>
  </si>
  <si>
    <r>
      <rPr>
        <sz val="10.5"/>
        <color theme="1"/>
        <rFont val="Calibri"/>
        <family val="2"/>
      </rPr>
      <t>Escudo cap-verdien</t>
    </r>
  </si>
  <si>
    <t>2602</t>
  </si>
  <si>
    <t>Manganèse (2602)</t>
  </si>
  <si>
    <t>Manganèse (2602), volume</t>
  </si>
  <si>
    <t>Comores</t>
  </si>
  <si>
    <t>KM</t>
  </si>
  <si>
    <t>COM</t>
  </si>
  <si>
    <t>174</t>
  </si>
  <si>
    <t>KMF</t>
  </si>
  <si>
    <t>Franc comorien</t>
  </si>
  <si>
    <r>
      <rPr>
        <sz val="10.5"/>
        <color theme="1"/>
        <rFont val="Calibri"/>
        <family val="2"/>
      </rPr>
      <t>CZK</t>
    </r>
  </si>
  <si>
    <r>
      <rPr>
        <sz val="10.5"/>
        <color theme="1"/>
        <rFont val="Calibri"/>
        <family val="2"/>
      </rPr>
      <t>Couronne tchèque</t>
    </r>
  </si>
  <si>
    <t>2515</t>
  </si>
  <si>
    <t>Marbre (2515)</t>
  </si>
  <si>
    <t>Marbre (2515), volume</t>
  </si>
  <si>
    <t>Corée (du Nord)</t>
  </si>
  <si>
    <t>KP</t>
  </si>
  <si>
    <t>PRK</t>
  </si>
  <si>
    <t>408</t>
  </si>
  <si>
    <t>KPW</t>
  </si>
  <si>
    <t>Won nord-coréen</t>
  </si>
  <si>
    <r>
      <rPr>
        <sz val="10.5"/>
        <color theme="1"/>
        <rFont val="Calibri"/>
        <family val="2"/>
      </rPr>
      <t>DJF</t>
    </r>
  </si>
  <si>
    <r>
      <rPr>
        <sz val="10.5"/>
        <color theme="1"/>
        <rFont val="Calibri"/>
        <family val="2"/>
      </rPr>
      <t>Franc djiboutien</t>
    </r>
  </si>
  <si>
    <t>2715</t>
  </si>
  <si>
    <t>Mélanges bitumineux (2715)</t>
  </si>
  <si>
    <t>Mélanges bitumineux (2715), volume</t>
  </si>
  <si>
    <t>Corée (du Sud)</t>
  </si>
  <si>
    <t>KR</t>
  </si>
  <si>
    <t>KOR</t>
  </si>
  <si>
    <t>410</t>
  </si>
  <si>
    <t>KRW</t>
  </si>
  <si>
    <t>Won sud-coréen</t>
  </si>
  <si>
    <r>
      <rPr>
        <sz val="10.5"/>
        <color theme="1"/>
        <rFont val="Calibri"/>
        <family val="2"/>
      </rPr>
      <t>DKK</t>
    </r>
  </si>
  <si>
    <r>
      <rPr>
        <sz val="10.5"/>
        <color theme="1"/>
        <rFont val="Calibri"/>
        <family val="2"/>
      </rPr>
      <t>Couronne danoise</t>
    </r>
  </si>
  <si>
    <t>2616</t>
  </si>
  <si>
    <t>Métaux précieux (2616)</t>
  </si>
  <si>
    <t>Métaux précieux (2616), volume</t>
  </si>
  <si>
    <t>Costa Rica</t>
  </si>
  <si>
    <t>CR</t>
  </si>
  <si>
    <t>CRI</t>
  </si>
  <si>
    <t>188</t>
  </si>
  <si>
    <t>CRC</t>
  </si>
  <si>
    <t>Colon costaricain</t>
  </si>
  <si>
    <r>
      <rPr>
        <sz val="10.5"/>
        <color theme="1"/>
        <rFont val="Calibri"/>
        <family val="2"/>
      </rPr>
      <t>DOP</t>
    </r>
  </si>
  <si>
    <r>
      <rPr>
        <sz val="10.5"/>
        <color theme="1"/>
        <rFont val="Calibri"/>
        <family val="2"/>
      </rPr>
      <t>Peso dominicain</t>
    </r>
  </si>
  <si>
    <t>2525</t>
  </si>
  <si>
    <t>Mica (2525)</t>
  </si>
  <si>
    <t>Mica (2525), volume</t>
  </si>
  <si>
    <t>Côte d’Ivoire</t>
  </si>
  <si>
    <t>CI</t>
  </si>
  <si>
    <t>CIV</t>
  </si>
  <si>
    <t>384</t>
  </si>
  <si>
    <r>
      <rPr>
        <sz val="10.5"/>
        <color theme="1"/>
        <rFont val="Calibri"/>
        <family val="2"/>
      </rPr>
      <t>DZD</t>
    </r>
  </si>
  <si>
    <r>
      <rPr>
        <sz val="10.5"/>
        <color theme="1"/>
        <rFont val="Calibri"/>
        <family val="2"/>
      </rPr>
      <t>Dinar algérien</t>
    </r>
  </si>
  <si>
    <t>2613</t>
  </si>
  <si>
    <t>Molybdène (2613)</t>
  </si>
  <si>
    <t>Molybdène (2613), volume</t>
  </si>
  <si>
    <t>Croatie</t>
  </si>
  <si>
    <t>HR</t>
  </si>
  <si>
    <t>HRV</t>
  </si>
  <si>
    <t>191</t>
  </si>
  <si>
    <t>HRK</t>
  </si>
  <si>
    <t>Kuna croate</t>
  </si>
  <si>
    <r>
      <rPr>
        <sz val="10.5"/>
        <color theme="1"/>
        <rFont val="Calibri"/>
        <family val="2"/>
      </rPr>
      <t>EGP</t>
    </r>
  </si>
  <si>
    <r>
      <rPr>
        <sz val="10.5"/>
        <color theme="1"/>
        <rFont val="Calibri"/>
        <family val="2"/>
      </rPr>
      <t>Livre égyptienne</t>
    </r>
  </si>
  <si>
    <t>2604</t>
  </si>
  <si>
    <t>Nickel (2604)</t>
  </si>
  <si>
    <t>Nickel (2604), volume</t>
  </si>
  <si>
    <t>Cuba</t>
  </si>
  <si>
    <t>CU</t>
  </si>
  <si>
    <t>CUB</t>
  </si>
  <si>
    <t>192</t>
  </si>
  <si>
    <t>CUC</t>
  </si>
  <si>
    <t>Peso cubain convertible</t>
  </si>
  <si>
    <r>
      <rPr>
        <sz val="10.5"/>
        <color theme="1"/>
        <rFont val="Calibri"/>
        <family val="2"/>
      </rPr>
      <t>ERN</t>
    </r>
  </si>
  <si>
    <r>
      <rPr>
        <sz val="10.5"/>
        <color theme="1"/>
        <rFont val="Calibri"/>
        <family val="2"/>
      </rPr>
      <t>Nakfa érythréen</t>
    </r>
  </si>
  <si>
    <t>2615</t>
  </si>
  <si>
    <t>Niobium, Vanadium, Zirconium (2615)</t>
  </si>
  <si>
    <t>Niobium, Vanadium, Zirconium (2615), volume</t>
  </si>
  <si>
    <t>Danemark</t>
  </si>
  <si>
    <t>DK</t>
  </si>
  <si>
    <t>DNK</t>
  </si>
  <si>
    <t>208</t>
  </si>
  <si>
    <t>DKK</t>
  </si>
  <si>
    <t>Couronne danoise</t>
  </si>
  <si>
    <r>
      <rPr>
        <sz val="10.5"/>
        <color theme="1"/>
        <rFont val="Calibri"/>
        <family val="2"/>
      </rPr>
      <t>ETB</t>
    </r>
  </si>
  <si>
    <r>
      <rPr>
        <sz val="10.5"/>
        <color theme="1"/>
        <rFont val="Calibri"/>
        <family val="2"/>
      </rPr>
      <t>Birr éthiopien</t>
    </r>
  </si>
  <si>
    <t>7108</t>
  </si>
  <si>
    <t>Or (7108)</t>
  </si>
  <si>
    <t>Darussalam de Brunei</t>
  </si>
  <si>
    <t>BN</t>
  </si>
  <si>
    <t>BRN</t>
  </si>
  <si>
    <t>96</t>
  </si>
  <si>
    <t>BND</t>
  </si>
  <si>
    <t>Dollar de Brunei</t>
  </si>
  <si>
    <r>
      <rPr>
        <sz val="10.5"/>
        <color theme="1"/>
        <rFont val="Calibri"/>
        <family val="2"/>
      </rPr>
      <t>EUR</t>
    </r>
  </si>
  <si>
    <r>
      <rPr>
        <sz val="10.5"/>
        <color theme="1"/>
        <rFont val="Calibri"/>
        <family val="2"/>
      </rPr>
      <t>Euro</t>
    </r>
  </si>
  <si>
    <t>2709</t>
  </si>
  <si>
    <t>Pétrole brut (2709)</t>
  </si>
  <si>
    <t>Pétrole brut (2709), volume</t>
  </si>
  <si>
    <t>Djibouti</t>
  </si>
  <si>
    <t>DJ</t>
  </si>
  <si>
    <t>DJI</t>
  </si>
  <si>
    <t>262</t>
  </si>
  <si>
    <t>DJF</t>
  </si>
  <si>
    <t>Franc djiboutien</t>
  </si>
  <si>
    <r>
      <rPr>
        <sz val="10.5"/>
        <color theme="1"/>
        <rFont val="Calibri"/>
        <family val="2"/>
      </rPr>
      <t>FJD</t>
    </r>
  </si>
  <si>
    <r>
      <rPr>
        <sz val="10.5"/>
        <color theme="1"/>
        <rFont val="Calibri"/>
        <family val="2"/>
      </rPr>
      <t>Dollar fidjien</t>
    </r>
  </si>
  <si>
    <t>2510</t>
  </si>
  <si>
    <t>Phosphates de calcium naturels (2510)</t>
  </si>
  <si>
    <t>Phosphates de calcium naturels (2510), volume</t>
  </si>
  <si>
    <t>Dominique</t>
  </si>
  <si>
    <t>DM</t>
  </si>
  <si>
    <t>DMA</t>
  </si>
  <si>
    <t>212</t>
  </si>
  <si>
    <r>
      <rPr>
        <sz val="10.5"/>
        <color theme="1"/>
        <rFont val="Calibri"/>
        <family val="2"/>
      </rPr>
      <t>FKP</t>
    </r>
  </si>
  <si>
    <r>
      <rPr>
        <sz val="10.5"/>
        <color theme="1"/>
        <rFont val="Calibri"/>
        <family val="2"/>
      </rPr>
      <t>Livre des Malouines</t>
    </r>
  </si>
  <si>
    <t>2513</t>
  </si>
  <si>
    <t>Pierre ponce (2513)</t>
  </si>
  <si>
    <t>Pierre ponce (2513), volume</t>
  </si>
  <si>
    <t>Égypte</t>
  </si>
  <si>
    <t>EG</t>
  </si>
  <si>
    <t>EGY</t>
  </si>
  <si>
    <t>818</t>
  </si>
  <si>
    <t>EGP</t>
  </si>
  <si>
    <t>Livre égyptienne</t>
  </si>
  <si>
    <r>
      <rPr>
        <sz val="10.5"/>
        <color theme="1"/>
        <rFont val="Calibri"/>
        <family val="2"/>
      </rPr>
      <t>GBP</t>
    </r>
  </si>
  <si>
    <r>
      <rPr>
        <sz val="10.5"/>
        <color theme="1"/>
        <rFont val="Calibri"/>
        <family val="2"/>
      </rPr>
      <t>Livre sterling</t>
    </r>
  </si>
  <si>
    <t>2607</t>
  </si>
  <si>
    <t>Plomb (2607)</t>
  </si>
  <si>
    <t>Plomb (2607), volume</t>
  </si>
  <si>
    <t>Émirats arabes unis</t>
  </si>
  <si>
    <t>AE</t>
  </si>
  <si>
    <t>ARE</t>
  </si>
  <si>
    <t>784</t>
  </si>
  <si>
    <t>AED</t>
  </si>
  <si>
    <t>Dirham des Émirats arabes unis</t>
  </si>
  <si>
    <r>
      <rPr>
        <sz val="10.5"/>
        <color theme="1"/>
        <rFont val="Calibri"/>
        <family val="2"/>
      </rPr>
      <t>GEL</t>
    </r>
  </si>
  <si>
    <r>
      <rPr>
        <sz val="10.5"/>
        <color theme="1"/>
        <rFont val="Calibri"/>
        <family val="2"/>
      </rPr>
      <t>Géorgie</t>
    </r>
  </si>
  <si>
    <t>2707</t>
  </si>
  <si>
    <t>Produits de distillation du goudron de charbon (2707)</t>
  </si>
  <si>
    <t>Produits de distillation du goudron de charbon (2707), volume</t>
  </si>
  <si>
    <t>Équateur</t>
  </si>
  <si>
    <t>EC</t>
  </si>
  <si>
    <t>ECU</t>
  </si>
  <si>
    <t>218</t>
  </si>
  <si>
    <t>USD</t>
  </si>
  <si>
    <t>Dollar des États-Unis</t>
  </si>
  <si>
    <r>
      <rPr>
        <sz val="10.5"/>
        <color theme="1"/>
        <rFont val="Calibri"/>
        <family val="2"/>
      </rPr>
      <t>GGP</t>
    </r>
  </si>
  <si>
    <r>
      <rPr>
        <sz val="10.5"/>
        <color theme="1"/>
        <rFont val="Calibri"/>
        <family val="2"/>
      </rPr>
      <t>Livre</t>
    </r>
  </si>
  <si>
    <t>2502</t>
  </si>
  <si>
    <t>Pyrites de fer (2502)</t>
  </si>
  <si>
    <t>Pyrites de fer (2502), volume</t>
  </si>
  <si>
    <t>Érythrée</t>
  </si>
  <si>
    <t>ER</t>
  </si>
  <si>
    <t>ERI</t>
  </si>
  <si>
    <t>232</t>
  </si>
  <si>
    <t>ERN</t>
  </si>
  <si>
    <t>Nakfa érythréen</t>
  </si>
  <si>
    <r>
      <rPr>
        <sz val="10.5"/>
        <color theme="1"/>
        <rFont val="Calibri"/>
        <family val="2"/>
      </rPr>
      <t>GHS</t>
    </r>
  </si>
  <si>
    <r>
      <rPr>
        <sz val="10.5"/>
        <color theme="1"/>
        <rFont val="Calibri"/>
        <family val="2"/>
      </rPr>
      <t>Cedi ghanéen</t>
    </r>
  </si>
  <si>
    <t>2506</t>
  </si>
  <si>
    <t>Quartz (2506)</t>
  </si>
  <si>
    <t>Quartz (2506), volume</t>
  </si>
  <si>
    <t>Espagne</t>
  </si>
  <si>
    <t>ES</t>
  </si>
  <si>
    <t>ESP</t>
  </si>
  <si>
    <t>724</t>
  </si>
  <si>
    <r>
      <rPr>
        <sz val="10.5"/>
        <color theme="1"/>
        <rFont val="Calibri"/>
        <family val="2"/>
      </rPr>
      <t>GIP</t>
    </r>
  </si>
  <si>
    <r>
      <rPr>
        <sz val="10.5"/>
        <color theme="1"/>
        <rFont val="Calibri"/>
        <family val="2"/>
      </rPr>
      <t>Livre de Gibraltar</t>
    </r>
  </si>
  <si>
    <t>2505</t>
  </si>
  <si>
    <t>Sables naturels (2505)</t>
  </si>
  <si>
    <t>Sables naturels (2505), volume</t>
  </si>
  <si>
    <t>Estonie</t>
  </si>
  <si>
    <t>EE</t>
  </si>
  <si>
    <t>EST</t>
  </si>
  <si>
    <t>233</t>
  </si>
  <si>
    <r>
      <rPr>
        <sz val="10.5"/>
        <color theme="1"/>
        <rFont val="Calibri"/>
        <family val="2"/>
      </rPr>
      <t>GMD</t>
    </r>
  </si>
  <si>
    <r>
      <rPr>
        <sz val="10.5"/>
        <color theme="1"/>
        <rFont val="Calibri"/>
        <family val="2"/>
      </rPr>
      <t>Dalasi gambien</t>
    </r>
  </si>
  <si>
    <t>2618</t>
  </si>
  <si>
    <t>Scorie granulée (2618)</t>
  </si>
  <si>
    <t>Scorie granulée (2618), volume</t>
  </si>
  <si>
    <t>Eswatini</t>
  </si>
  <si>
    <t>SZ</t>
  </si>
  <si>
    <t>SWZ</t>
  </si>
  <si>
    <t>748</t>
  </si>
  <si>
    <t>SZL</t>
  </si>
  <si>
    <t>Lilangeni swazi</t>
  </si>
  <si>
    <r>
      <rPr>
        <sz val="10.5"/>
        <color theme="1"/>
        <rFont val="Calibri"/>
        <family val="2"/>
      </rPr>
      <t>GNF</t>
    </r>
  </si>
  <si>
    <r>
      <rPr>
        <sz val="10.5"/>
        <color theme="1"/>
        <rFont val="Calibri"/>
        <family val="2"/>
      </rPr>
      <t>Franc guinéen</t>
    </r>
  </si>
  <si>
    <t>2501</t>
  </si>
  <si>
    <t>Sel et chlorure de sodium pur (2501)</t>
  </si>
  <si>
    <t>Sel et chlorure de sodium pur (2501), volume</t>
  </si>
  <si>
    <t>États-Unis</t>
  </si>
  <si>
    <t>US</t>
  </si>
  <si>
    <t>USA</t>
  </si>
  <si>
    <t>840</t>
  </si>
  <si>
    <r>
      <rPr>
        <sz val="10.5"/>
        <color theme="1"/>
        <rFont val="Calibri"/>
        <family val="2"/>
      </rPr>
      <t>GTQ</t>
    </r>
  </si>
  <si>
    <r>
      <rPr>
        <sz val="10.5"/>
        <color theme="1"/>
        <rFont val="Calibri"/>
        <family val="2"/>
      </rPr>
      <t>Quetzal guatémaltèque</t>
    </r>
  </si>
  <si>
    <t>2503</t>
  </si>
  <si>
    <t>Soufre de tout type (2503)</t>
  </si>
  <si>
    <t>Soufre de tout type (2503), volume</t>
  </si>
  <si>
    <t>Éthiopie</t>
  </si>
  <si>
    <t>ETH</t>
  </si>
  <si>
    <t>231</t>
  </si>
  <si>
    <t>ETB</t>
  </si>
  <si>
    <t>Birr éthiopien</t>
  </si>
  <si>
    <r>
      <rPr>
        <sz val="10.5"/>
        <color theme="1"/>
        <rFont val="Calibri"/>
        <family val="2"/>
      </rPr>
      <t>GYD</t>
    </r>
  </si>
  <si>
    <r>
      <rPr>
        <sz val="10.5"/>
        <color theme="1"/>
        <rFont val="Calibri"/>
        <family val="2"/>
      </rPr>
      <t>Dollar guyanais</t>
    </r>
  </si>
  <si>
    <t>2526</t>
  </si>
  <si>
    <t>Stéatite naturelle (2526)</t>
  </si>
  <si>
    <t>Stéatite naturelle (2526), volume</t>
  </si>
  <si>
    <t>Fédération de Russie</t>
  </si>
  <si>
    <t>RU</t>
  </si>
  <si>
    <t>RUS</t>
  </si>
  <si>
    <t>643</t>
  </si>
  <si>
    <t>RUB</t>
  </si>
  <si>
    <t>Rouble russe</t>
  </si>
  <si>
    <r>
      <rPr>
        <sz val="10.5"/>
        <color theme="1"/>
        <rFont val="Calibri"/>
        <family val="2"/>
      </rPr>
      <t>HKD</t>
    </r>
  </si>
  <si>
    <t>Dollar de Hong Kong</t>
  </si>
  <si>
    <t>2530</t>
  </si>
  <si>
    <t>Substances minérales non spécifiées ailleurs (2530)</t>
  </si>
  <si>
    <t>Substances minérales non spécifiées ailleurs (2530), volume</t>
  </si>
  <si>
    <t>Fidji</t>
  </si>
  <si>
    <t>FJ</t>
  </si>
  <si>
    <t>FJI</t>
  </si>
  <si>
    <t>242</t>
  </si>
  <si>
    <t>FJD</t>
  </si>
  <si>
    <t>Dollar fidjien</t>
  </si>
  <si>
    <r>
      <rPr>
        <sz val="10.5"/>
        <color theme="1"/>
        <rFont val="Calibri"/>
        <family val="2"/>
      </rPr>
      <t>HNL</t>
    </r>
  </si>
  <si>
    <r>
      <rPr>
        <sz val="10.5"/>
        <color theme="1"/>
        <rFont val="Calibri"/>
        <family val="2"/>
      </rPr>
      <t>Lempira hondurien</t>
    </r>
  </si>
  <si>
    <t>2511</t>
  </si>
  <si>
    <t>Sulfate de baryum naturel (2511)</t>
  </si>
  <si>
    <t>Sulfate de baryum naturel (2511), volume</t>
  </si>
  <si>
    <t>Finlande</t>
  </si>
  <si>
    <t>FI</t>
  </si>
  <si>
    <t>FIN</t>
  </si>
  <si>
    <t>246</t>
  </si>
  <si>
    <r>
      <rPr>
        <sz val="10.5"/>
        <color theme="1"/>
        <rFont val="Calibri"/>
        <family val="2"/>
      </rPr>
      <t>HRK</t>
    </r>
  </si>
  <si>
    <r>
      <rPr>
        <sz val="10.5"/>
        <color theme="1"/>
        <rFont val="Calibri"/>
        <family val="2"/>
      </rPr>
      <t>Kuna croate</t>
    </r>
  </si>
  <si>
    <t>2614</t>
  </si>
  <si>
    <t>Titane (2614)</t>
  </si>
  <si>
    <t>Titane (2614), volume</t>
  </si>
  <si>
    <t>France</t>
  </si>
  <si>
    <t>FR</t>
  </si>
  <si>
    <t>FRA</t>
  </si>
  <si>
    <t>250</t>
  </si>
  <si>
    <r>
      <rPr>
        <sz val="10.5"/>
        <color theme="1"/>
        <rFont val="Calibri"/>
        <family val="2"/>
      </rPr>
      <t>HTG</t>
    </r>
  </si>
  <si>
    <r>
      <rPr>
        <sz val="10.5"/>
        <color theme="1"/>
        <rFont val="Calibri"/>
        <family val="2"/>
      </rPr>
      <t>Gourde haïtienne</t>
    </r>
  </si>
  <si>
    <t>2703</t>
  </si>
  <si>
    <t>Tourbe (2703)</t>
  </si>
  <si>
    <t>Tourbe (2703), volume</t>
  </si>
  <si>
    <t>Gabon</t>
  </si>
  <si>
    <t>GA</t>
  </si>
  <si>
    <t>GAB</t>
  </si>
  <si>
    <t>266</t>
  </si>
  <si>
    <r>
      <rPr>
        <sz val="10.5"/>
        <color theme="1"/>
        <rFont val="Calibri"/>
        <family val="2"/>
      </rPr>
      <t>HUF</t>
    </r>
  </si>
  <si>
    <r>
      <rPr>
        <sz val="10.5"/>
        <color theme="1"/>
        <rFont val="Calibri"/>
        <family val="2"/>
      </rPr>
      <t>Forint hongrois</t>
    </r>
  </si>
  <si>
    <t>2708</t>
  </si>
  <si>
    <t>Tourbe et coke de tourbe (2708)</t>
  </si>
  <si>
    <t>Tourbe et coke de tourbe (2708), volume</t>
  </si>
  <si>
    <t>Gambie</t>
  </si>
  <si>
    <t>GM</t>
  </si>
  <si>
    <t>GMB</t>
  </si>
  <si>
    <t>270</t>
  </si>
  <si>
    <t>GMD</t>
  </si>
  <si>
    <t>Dalasi gambien</t>
  </si>
  <si>
    <r>
      <rPr>
        <sz val="10.5"/>
        <color theme="1"/>
        <rFont val="Calibri"/>
        <family val="2"/>
      </rPr>
      <t>IDR</t>
    </r>
  </si>
  <si>
    <r>
      <rPr>
        <sz val="10.5"/>
        <color theme="1"/>
        <rFont val="Calibri"/>
        <family val="2"/>
      </rPr>
      <t>Roupie indonésienne</t>
    </r>
  </si>
  <si>
    <t>2611</t>
  </si>
  <si>
    <t>Tungstène (2611)</t>
  </si>
  <si>
    <t>Tungstène (2611), volume</t>
  </si>
  <si>
    <t>Géorgie</t>
  </si>
  <si>
    <t>GE</t>
  </si>
  <si>
    <t>GEO</t>
  </si>
  <si>
    <t>268</t>
  </si>
  <si>
    <t>GEL</t>
  </si>
  <si>
    <t>Lari géorgien</t>
  </si>
  <si>
    <r>
      <rPr>
        <sz val="10.5"/>
        <color theme="1"/>
        <rFont val="Calibri"/>
        <family val="2"/>
      </rPr>
      <t>ILS</t>
    </r>
  </si>
  <si>
    <r>
      <rPr>
        <sz val="10.5"/>
        <color theme="1"/>
        <rFont val="Calibri"/>
        <family val="2"/>
      </rPr>
      <t>Nouveau shekel israélien</t>
    </r>
  </si>
  <si>
    <t>2612</t>
  </si>
  <si>
    <t>Uranium ou thorium (2612)</t>
  </si>
  <si>
    <t>Uranium ou thorium (2612), volume</t>
  </si>
  <si>
    <t>Géorgie du Sud et les Îles Sandwich du Sud</t>
  </si>
  <si>
    <t>GS</t>
  </si>
  <si>
    <t>SGS</t>
  </si>
  <si>
    <t>239</t>
  </si>
  <si>
    <r>
      <rPr>
        <sz val="10.5"/>
        <color theme="1"/>
        <rFont val="Calibri"/>
        <family val="2"/>
      </rPr>
      <t>IMP</t>
    </r>
  </si>
  <si>
    <r>
      <rPr>
        <sz val="10.5"/>
        <color theme="1"/>
        <rFont val="Calibri"/>
        <family val="2"/>
      </rPr>
      <t>Livre de l’Île de Man</t>
    </r>
  </si>
  <si>
    <t>2608</t>
  </si>
  <si>
    <t>Zinc (2608)</t>
  </si>
  <si>
    <t>Zinc (2608), volume</t>
  </si>
  <si>
    <t>Ghana</t>
  </si>
  <si>
    <t>GH</t>
  </si>
  <si>
    <t>GHA</t>
  </si>
  <si>
    <t>288</t>
  </si>
  <si>
    <t>GHS</t>
  </si>
  <si>
    <t>Cedi ghanéen</t>
  </si>
  <si>
    <r>
      <rPr>
        <sz val="10.5"/>
        <color theme="1"/>
        <rFont val="Calibri"/>
        <family val="2"/>
      </rPr>
      <t>INR</t>
    </r>
  </si>
  <si>
    <r>
      <rPr>
        <sz val="10.5"/>
        <color theme="1"/>
        <rFont val="Calibri"/>
        <family val="2"/>
      </rPr>
      <t>Roupie indienne</t>
    </r>
  </si>
  <si>
    <t>Gibraltar</t>
  </si>
  <si>
    <t>GI</t>
  </si>
  <si>
    <t>GIB</t>
  </si>
  <si>
    <t>292</t>
  </si>
  <si>
    <t>GIP</t>
  </si>
  <si>
    <t>Livre de Gibraltar</t>
  </si>
  <si>
    <r>
      <rPr>
        <sz val="10.5"/>
        <color theme="1"/>
        <rFont val="Calibri"/>
        <family val="2"/>
      </rPr>
      <t>IQD</t>
    </r>
  </si>
  <si>
    <r>
      <rPr>
        <sz val="10.5"/>
        <color theme="1"/>
        <rFont val="Calibri"/>
        <family val="2"/>
      </rPr>
      <t>Dinar irakien</t>
    </r>
  </si>
  <si>
    <t>Grèce</t>
  </si>
  <si>
    <t>GR</t>
  </si>
  <si>
    <t>GRC</t>
  </si>
  <si>
    <t>300</t>
  </si>
  <si>
    <r>
      <rPr>
        <sz val="10.5"/>
        <color theme="1"/>
        <rFont val="Calibri"/>
        <family val="2"/>
      </rPr>
      <t>IRR</t>
    </r>
  </si>
  <si>
    <r>
      <rPr>
        <sz val="10.5"/>
        <color theme="1"/>
        <rFont val="Calibri"/>
        <family val="2"/>
      </rPr>
      <t>Rial iranien</t>
    </r>
  </si>
  <si>
    <t>Grenade</t>
  </si>
  <si>
    <t>GD</t>
  </si>
  <si>
    <t>GRD</t>
  </si>
  <si>
    <t>308</t>
  </si>
  <si>
    <r>
      <rPr>
        <sz val="10.5"/>
        <color theme="1"/>
        <rFont val="Calibri"/>
        <family val="2"/>
      </rPr>
      <t>ISK</t>
    </r>
  </si>
  <si>
    <r>
      <rPr>
        <sz val="10.5"/>
        <color theme="1"/>
        <rFont val="Calibri"/>
        <family val="2"/>
      </rPr>
      <t>Couronne islandaise</t>
    </r>
  </si>
  <si>
    <t>Groenland</t>
  </si>
  <si>
    <t>GL</t>
  </si>
  <si>
    <t>GRL</t>
  </si>
  <si>
    <t>304</t>
  </si>
  <si>
    <r>
      <rPr>
        <sz val="10.5"/>
        <color theme="1"/>
        <rFont val="Calibri"/>
        <family val="2"/>
      </rPr>
      <t>JEP</t>
    </r>
  </si>
  <si>
    <r>
      <rPr>
        <sz val="10.5"/>
        <color theme="1"/>
        <rFont val="Calibri"/>
        <family val="2"/>
      </rPr>
      <t>Livre de Jersey</t>
    </r>
  </si>
  <si>
    <t>Guadeloupe</t>
  </si>
  <si>
    <t>GP</t>
  </si>
  <si>
    <t>GLP</t>
  </si>
  <si>
    <t>312</t>
  </si>
  <si>
    <r>
      <rPr>
        <sz val="10.5"/>
        <color theme="1"/>
        <rFont val="Calibri"/>
        <family val="2"/>
      </rPr>
      <t>JMD</t>
    </r>
  </si>
  <si>
    <r>
      <rPr>
        <sz val="10.5"/>
        <color theme="1"/>
        <rFont val="Calibri"/>
        <family val="2"/>
      </rPr>
      <t>Dollar de la Jamaïque</t>
    </r>
  </si>
  <si>
    <t>Guam</t>
  </si>
  <si>
    <t>GU</t>
  </si>
  <si>
    <t>GUM</t>
  </si>
  <si>
    <t>316</t>
  </si>
  <si>
    <r>
      <rPr>
        <sz val="10.5"/>
        <color theme="1"/>
        <rFont val="Calibri"/>
        <family val="2"/>
      </rPr>
      <t>JOD</t>
    </r>
  </si>
  <si>
    <r>
      <rPr>
        <sz val="10.5"/>
        <color theme="1"/>
        <rFont val="Calibri"/>
        <family val="2"/>
      </rPr>
      <t>Dinar jordanien</t>
    </r>
  </si>
  <si>
    <t>Guatemala</t>
  </si>
  <si>
    <t>GT</t>
  </si>
  <si>
    <t>GTM</t>
  </si>
  <si>
    <t>320</t>
  </si>
  <si>
    <t>GTQ</t>
  </si>
  <si>
    <t>Quetzal guatémaltèque</t>
  </si>
  <si>
    <r>
      <rPr>
        <sz val="10.5"/>
        <color theme="1"/>
        <rFont val="Calibri"/>
        <family val="2"/>
      </rPr>
      <t>JPY</t>
    </r>
  </si>
  <si>
    <r>
      <rPr>
        <sz val="10.5"/>
        <color theme="1"/>
        <rFont val="Calibri"/>
        <family val="2"/>
      </rPr>
      <t>Yen japonais</t>
    </r>
  </si>
  <si>
    <t>Guernesey</t>
  </si>
  <si>
    <t>GG</t>
  </si>
  <si>
    <t>GGY</t>
  </si>
  <si>
    <t>831</t>
  </si>
  <si>
    <t>GGP</t>
  </si>
  <si>
    <t>Livre</t>
  </si>
  <si>
    <r>
      <rPr>
        <sz val="10.5"/>
        <color theme="1"/>
        <rFont val="Calibri"/>
        <family val="2"/>
      </rPr>
      <t>KES</t>
    </r>
  </si>
  <si>
    <r>
      <rPr>
        <sz val="10.5"/>
        <color theme="1"/>
        <rFont val="Calibri"/>
        <family val="2"/>
      </rPr>
      <t>Shilling kenyan</t>
    </r>
  </si>
  <si>
    <t>GN</t>
  </si>
  <si>
    <t>GIN</t>
  </si>
  <si>
    <t>324</t>
  </si>
  <si>
    <t>Franc guinéen</t>
  </si>
  <si>
    <r>
      <rPr>
        <sz val="10.5"/>
        <color theme="1"/>
        <rFont val="Calibri"/>
        <family val="2"/>
      </rPr>
      <t>KGS</t>
    </r>
  </si>
  <si>
    <r>
      <rPr>
        <sz val="10.5"/>
        <color theme="1"/>
        <rFont val="Calibri"/>
        <family val="2"/>
      </rPr>
      <t>Sum kirghize</t>
    </r>
  </si>
  <si>
    <t>Guinée équatoriale</t>
  </si>
  <si>
    <t>GQ</t>
  </si>
  <si>
    <t>GNQ</t>
  </si>
  <si>
    <t>226</t>
  </si>
  <si>
    <r>
      <rPr>
        <sz val="10.5"/>
        <color theme="1"/>
        <rFont val="Calibri"/>
        <family val="2"/>
      </rPr>
      <t>KHR</t>
    </r>
  </si>
  <si>
    <r>
      <rPr>
        <sz val="10.5"/>
        <color theme="1"/>
        <rFont val="Calibri"/>
        <family val="2"/>
      </rPr>
      <t>Riel cambodgien</t>
    </r>
  </si>
  <si>
    <t>Guinée-Bissau</t>
  </si>
  <si>
    <t>GW</t>
  </si>
  <si>
    <t>GNB</t>
  </si>
  <si>
    <t>624</t>
  </si>
  <si>
    <r>
      <rPr>
        <sz val="10.5"/>
        <color theme="1"/>
        <rFont val="Calibri"/>
        <family val="2"/>
      </rPr>
      <t>KMF</t>
    </r>
  </si>
  <si>
    <r>
      <rPr>
        <sz val="10.5"/>
        <color theme="1"/>
        <rFont val="Calibri"/>
        <family val="2"/>
      </rPr>
      <t>Franc comorien</t>
    </r>
  </si>
  <si>
    <t>Guyana</t>
  </si>
  <si>
    <t>GY</t>
  </si>
  <si>
    <t>GUY</t>
  </si>
  <si>
    <t>328</t>
  </si>
  <si>
    <t>GYD</t>
  </si>
  <si>
    <t>Dollar guyanais</t>
  </si>
  <si>
    <r>
      <rPr>
        <sz val="10.5"/>
        <color theme="1"/>
        <rFont val="Calibri"/>
        <family val="2"/>
      </rPr>
      <t>KPW</t>
    </r>
  </si>
  <si>
    <r>
      <rPr>
        <sz val="10.5"/>
        <color theme="1"/>
        <rFont val="Calibri"/>
        <family val="2"/>
      </rPr>
      <t>Won nord-coréen</t>
    </r>
  </si>
  <si>
    <t>Guyane française</t>
  </si>
  <si>
    <t>GF</t>
  </si>
  <si>
    <t>GUF</t>
  </si>
  <si>
    <t>254</t>
  </si>
  <si>
    <r>
      <rPr>
        <sz val="10.5"/>
        <color theme="1"/>
        <rFont val="Calibri"/>
        <family val="2"/>
      </rPr>
      <t>KRW</t>
    </r>
  </si>
  <si>
    <r>
      <rPr>
        <sz val="10.5"/>
        <color theme="1"/>
        <rFont val="Calibri"/>
        <family val="2"/>
      </rPr>
      <t>Won sud-coréen</t>
    </r>
  </si>
  <si>
    <t>Haïti</t>
  </si>
  <si>
    <t>HT</t>
  </si>
  <si>
    <t>HTI</t>
  </si>
  <si>
    <t>332</t>
  </si>
  <si>
    <t>HTG</t>
  </si>
  <si>
    <t>Gourde haïtienne</t>
  </si>
  <si>
    <r>
      <rPr>
        <sz val="10.5"/>
        <color theme="1"/>
        <rFont val="Calibri"/>
        <family val="2"/>
      </rPr>
      <t>KWD</t>
    </r>
  </si>
  <si>
    <t>Dinar koweitien</t>
  </si>
  <si>
    <t>Honduras</t>
  </si>
  <si>
    <t>HN</t>
  </si>
  <si>
    <t>HND</t>
  </si>
  <si>
    <t>340</t>
  </si>
  <si>
    <t>HNL</t>
  </si>
  <si>
    <t>Lempira hondurien</t>
  </si>
  <si>
    <r>
      <rPr>
        <sz val="10.5"/>
        <color theme="1"/>
        <rFont val="Calibri"/>
        <family val="2"/>
      </rPr>
      <t>KYD</t>
    </r>
  </si>
  <si>
    <r>
      <rPr>
        <sz val="10.5"/>
        <color theme="1"/>
        <rFont val="Calibri"/>
        <family val="2"/>
      </rPr>
      <t>Dollar des Îles Caïman</t>
    </r>
  </si>
  <si>
    <t>Hong Kong</t>
  </si>
  <si>
    <t>HK</t>
  </si>
  <si>
    <t>HKG</t>
  </si>
  <si>
    <t>344</t>
  </si>
  <si>
    <t>HKD</t>
  </si>
  <si>
    <r>
      <rPr>
        <sz val="10.5"/>
        <color theme="1"/>
        <rFont val="Calibri"/>
        <family val="2"/>
      </rPr>
      <t>KZT</t>
    </r>
  </si>
  <si>
    <r>
      <rPr>
        <sz val="10.5"/>
        <color theme="1"/>
        <rFont val="Calibri"/>
        <family val="2"/>
      </rPr>
      <t>Tenge kazakh</t>
    </r>
  </si>
  <si>
    <t>Hongrie</t>
  </si>
  <si>
    <t>HU</t>
  </si>
  <si>
    <t>HUN</t>
  </si>
  <si>
    <t>348</t>
  </si>
  <si>
    <t>HUF</t>
  </si>
  <si>
    <t>Forint hongrois</t>
  </si>
  <si>
    <r>
      <rPr>
        <sz val="10.5"/>
        <color theme="1"/>
        <rFont val="Calibri"/>
        <family val="2"/>
      </rPr>
      <t>LAK</t>
    </r>
  </si>
  <si>
    <r>
      <rPr>
        <sz val="10.5"/>
        <color theme="1"/>
        <rFont val="Calibri"/>
        <family val="2"/>
      </rPr>
      <t>Kip laotien</t>
    </r>
  </si>
  <si>
    <t>Île de Man</t>
  </si>
  <si>
    <t>IM</t>
  </si>
  <si>
    <t>IMN</t>
  </si>
  <si>
    <t>833</t>
  </si>
  <si>
    <t>IMP</t>
  </si>
  <si>
    <t>Livre de l’Île de Man</t>
  </si>
  <si>
    <r>
      <rPr>
        <sz val="10.5"/>
        <color theme="1"/>
        <rFont val="Calibri"/>
        <family val="2"/>
      </rPr>
      <t>LBP</t>
    </r>
  </si>
  <si>
    <r>
      <rPr>
        <sz val="10.5"/>
        <color theme="1"/>
        <rFont val="Calibri"/>
        <family val="2"/>
      </rPr>
      <t>Livre libanaise</t>
    </r>
  </si>
  <si>
    <t>Île de Noël</t>
  </si>
  <si>
    <t>CX</t>
  </si>
  <si>
    <t>CXR</t>
  </si>
  <si>
    <t>162</t>
  </si>
  <si>
    <r>
      <rPr>
        <sz val="10.5"/>
        <color theme="1"/>
        <rFont val="Calibri"/>
        <family val="2"/>
      </rPr>
      <t>LKR</t>
    </r>
  </si>
  <si>
    <r>
      <rPr>
        <sz val="10.5"/>
        <color theme="1"/>
        <rFont val="Calibri"/>
        <family val="2"/>
      </rPr>
      <t>Roupie du Sri Lanka</t>
    </r>
  </si>
  <si>
    <t>Îles Féroé</t>
  </si>
  <si>
    <t>FO</t>
  </si>
  <si>
    <t>FRO</t>
  </si>
  <si>
    <t>234</t>
  </si>
  <si>
    <r>
      <rPr>
        <sz val="10.5"/>
        <color theme="1"/>
        <rFont val="Calibri"/>
        <family val="2"/>
      </rPr>
      <t>LRD</t>
    </r>
  </si>
  <si>
    <r>
      <rPr>
        <sz val="10.5"/>
        <color theme="1"/>
        <rFont val="Calibri"/>
        <family val="2"/>
      </rPr>
      <t>Dollar du Libéria</t>
    </r>
  </si>
  <si>
    <t>Îles Heard et McDonald</t>
  </si>
  <si>
    <t>HM</t>
  </si>
  <si>
    <t>HMD</t>
  </si>
  <si>
    <t>334</t>
  </si>
  <si>
    <r>
      <rPr>
        <sz val="10.5"/>
        <color theme="1"/>
        <rFont val="Calibri"/>
        <family val="2"/>
      </rPr>
      <t>LSL</t>
    </r>
  </si>
  <si>
    <r>
      <rPr>
        <sz val="10.5"/>
        <color theme="1"/>
        <rFont val="Calibri"/>
        <family val="2"/>
      </rPr>
      <t>Loti du Lesotho</t>
    </r>
  </si>
  <si>
    <t>Îles Keeling</t>
  </si>
  <si>
    <t>CC</t>
  </si>
  <si>
    <t>CCK</t>
  </si>
  <si>
    <t>166</t>
  </si>
  <si>
    <r>
      <rPr>
        <sz val="10.5"/>
        <color theme="1"/>
        <rFont val="Calibri"/>
        <family val="2"/>
      </rPr>
      <t>LYD</t>
    </r>
  </si>
  <si>
    <r>
      <rPr>
        <sz val="10.5"/>
        <color theme="1"/>
        <rFont val="Calibri"/>
        <family val="2"/>
      </rPr>
      <t>Dinar libyen</t>
    </r>
  </si>
  <si>
    <t>Îles Marianne septentrionales</t>
  </si>
  <si>
    <t>MP</t>
  </si>
  <si>
    <t>MNP</t>
  </si>
  <si>
    <t>580</t>
  </si>
  <si>
    <r>
      <rPr>
        <sz val="10.5"/>
        <color theme="1"/>
        <rFont val="Calibri"/>
        <family val="2"/>
      </rPr>
      <t>MAD</t>
    </r>
  </si>
  <si>
    <r>
      <rPr>
        <sz val="10.5"/>
        <color theme="1"/>
        <rFont val="Calibri"/>
        <family val="2"/>
      </rPr>
      <t>Dirham marocain</t>
    </r>
  </si>
  <si>
    <t>Îles Marshall</t>
  </si>
  <si>
    <t>MH</t>
  </si>
  <si>
    <t>MHL</t>
  </si>
  <si>
    <t>584</t>
  </si>
  <si>
    <r>
      <rPr>
        <sz val="10.5"/>
        <color theme="1"/>
        <rFont val="Calibri"/>
        <family val="2"/>
      </rPr>
      <t>MDL</t>
    </r>
  </si>
  <si>
    <r>
      <rPr>
        <sz val="10.5"/>
        <color theme="1"/>
        <rFont val="Calibri"/>
        <family val="2"/>
      </rPr>
      <t>Leu moldave</t>
    </r>
  </si>
  <si>
    <t>Îles Norfolk</t>
  </si>
  <si>
    <t>NF</t>
  </si>
  <si>
    <t>NFK</t>
  </si>
  <si>
    <t>574</t>
  </si>
  <si>
    <r>
      <rPr>
        <sz val="10.5"/>
        <color theme="1"/>
        <rFont val="Calibri"/>
        <family val="2"/>
      </rPr>
      <t>MGA</t>
    </r>
  </si>
  <si>
    <r>
      <rPr>
        <sz val="10.5"/>
        <color theme="1"/>
        <rFont val="Calibri"/>
        <family val="2"/>
      </rPr>
      <t>Ariary malgache</t>
    </r>
  </si>
  <si>
    <t>Îles Salomon</t>
  </si>
  <si>
    <t>KY</t>
  </si>
  <si>
    <t>CYM</t>
  </si>
  <si>
    <t>136</t>
  </si>
  <si>
    <t>KYD</t>
  </si>
  <si>
    <t>Dollar des Îles Caïman</t>
  </si>
  <si>
    <r>
      <rPr>
        <sz val="10.5"/>
        <color theme="1"/>
        <rFont val="Calibri"/>
        <family val="2"/>
      </rPr>
      <t>MKD</t>
    </r>
  </si>
  <si>
    <r>
      <rPr>
        <sz val="10.5"/>
        <color theme="1"/>
        <rFont val="Calibri"/>
        <family val="2"/>
      </rPr>
      <t>Denar macédonien</t>
    </r>
  </si>
  <si>
    <t>SB</t>
  </si>
  <si>
    <t>SLB</t>
  </si>
  <si>
    <t>90</t>
  </si>
  <si>
    <t>SBD</t>
  </si>
  <si>
    <t>Dollar des Îles Salomon</t>
  </si>
  <si>
    <r>
      <rPr>
        <sz val="10.5"/>
        <color theme="1"/>
        <rFont val="Calibri"/>
        <family val="2"/>
      </rPr>
      <t>MMK</t>
    </r>
  </si>
  <si>
    <r>
      <rPr>
        <sz val="10.5"/>
        <color theme="1"/>
        <rFont val="Calibri"/>
        <family val="2"/>
      </rPr>
      <t>Kyat birman</t>
    </r>
  </si>
  <si>
    <t>Îles Svalbard et Jan Mayen</t>
  </si>
  <si>
    <t>SJ</t>
  </si>
  <si>
    <t>SJM</t>
  </si>
  <si>
    <t>744</t>
  </si>
  <si>
    <r>
      <rPr>
        <sz val="10.5"/>
        <color theme="1"/>
        <rFont val="Calibri"/>
        <family val="2"/>
      </rPr>
      <t>MNT</t>
    </r>
  </si>
  <si>
    <r>
      <rPr>
        <sz val="10.5"/>
        <color theme="1"/>
        <rFont val="Calibri"/>
        <family val="2"/>
      </rPr>
      <t>Tugrik mongole</t>
    </r>
  </si>
  <si>
    <t>Îles Turques et Caïques</t>
  </si>
  <si>
    <t>TC</t>
  </si>
  <si>
    <t>TCA</t>
  </si>
  <si>
    <t>796</t>
  </si>
  <si>
    <r>
      <rPr>
        <sz val="10.5"/>
        <color theme="1"/>
        <rFont val="Calibri"/>
        <family val="2"/>
      </rPr>
      <t>MOP</t>
    </r>
  </si>
  <si>
    <r>
      <rPr>
        <sz val="10.5"/>
        <color theme="1"/>
        <rFont val="Calibri"/>
        <family val="2"/>
      </rPr>
      <t>Patca de Macao</t>
    </r>
  </si>
  <si>
    <t>Îles Vierges britanniques</t>
  </si>
  <si>
    <t>VG</t>
  </si>
  <si>
    <t>VGB</t>
  </si>
  <si>
    <t>92</t>
  </si>
  <si>
    <r>
      <rPr>
        <sz val="10.5"/>
        <color theme="1"/>
        <rFont val="Calibri"/>
        <family val="2"/>
      </rPr>
      <t>MRO</t>
    </r>
  </si>
  <si>
    <r>
      <rPr>
        <sz val="10.5"/>
        <color theme="1"/>
        <rFont val="Calibri"/>
        <family val="2"/>
      </rPr>
      <t>Ouguiya mauritanien</t>
    </r>
  </si>
  <si>
    <t>Îles Vierges, États-Unis</t>
  </si>
  <si>
    <t>VI</t>
  </si>
  <si>
    <t>VIR</t>
  </si>
  <si>
    <t>850</t>
  </si>
  <si>
    <r>
      <rPr>
        <sz val="10.5"/>
        <color theme="1"/>
        <rFont val="Calibri"/>
        <family val="2"/>
      </rPr>
      <t>MUR</t>
    </r>
  </si>
  <si>
    <r>
      <rPr>
        <sz val="10.5"/>
        <color theme="1"/>
        <rFont val="Calibri"/>
        <family val="2"/>
      </rPr>
      <t>Roupie mauricienne</t>
    </r>
  </si>
  <si>
    <t>Îles Wallis et Futuna</t>
  </si>
  <si>
    <t>WF</t>
  </si>
  <si>
    <t>WLF</t>
  </si>
  <si>
    <t>876</t>
  </si>
  <si>
    <r>
      <rPr>
        <sz val="10.5"/>
        <color theme="1"/>
        <rFont val="Calibri"/>
        <family val="2"/>
      </rPr>
      <t>MVR</t>
    </r>
  </si>
  <si>
    <r>
      <rPr>
        <sz val="10.5"/>
        <color theme="1"/>
        <rFont val="Calibri"/>
        <family val="2"/>
      </rPr>
      <t>Rufiyaa des Maldives</t>
    </r>
  </si>
  <si>
    <t>Îles Åland</t>
  </si>
  <si>
    <t>AX</t>
  </si>
  <si>
    <t>ALA</t>
  </si>
  <si>
    <t>248</t>
  </si>
  <si>
    <r>
      <rPr>
        <sz val="10.5"/>
        <color theme="1"/>
        <rFont val="Calibri"/>
        <family val="2"/>
      </rPr>
      <t>MWK</t>
    </r>
  </si>
  <si>
    <r>
      <rPr>
        <sz val="10.5"/>
        <color theme="1"/>
        <rFont val="Calibri"/>
        <family val="2"/>
      </rPr>
      <t>Kwacha du Malawi</t>
    </r>
  </si>
  <si>
    <t>Inde</t>
  </si>
  <si>
    <t>IN</t>
  </si>
  <si>
    <t>IND</t>
  </si>
  <si>
    <t>356</t>
  </si>
  <si>
    <t>INR</t>
  </si>
  <si>
    <t>Roupie indienne</t>
  </si>
  <si>
    <r>
      <rPr>
        <sz val="10.5"/>
        <color theme="1"/>
        <rFont val="Calibri"/>
        <family val="2"/>
      </rPr>
      <t>MXN</t>
    </r>
  </si>
  <si>
    <r>
      <rPr>
        <sz val="10.5"/>
        <color theme="1"/>
        <rFont val="Calibri"/>
        <family val="2"/>
      </rPr>
      <t>Peso mexicain</t>
    </r>
  </si>
  <si>
    <t>Indonésie</t>
  </si>
  <si>
    <t>ID</t>
  </si>
  <si>
    <t>IDN</t>
  </si>
  <si>
    <t>360</t>
  </si>
  <si>
    <t>IDR</t>
  </si>
  <si>
    <t>Roupie indonésienne</t>
  </si>
  <si>
    <r>
      <rPr>
        <sz val="10.5"/>
        <color theme="1"/>
        <rFont val="Calibri"/>
        <family val="2"/>
      </rPr>
      <t>MYR</t>
    </r>
  </si>
  <si>
    <r>
      <rPr>
        <sz val="10.5"/>
        <color theme="1"/>
        <rFont val="Calibri"/>
        <family val="2"/>
      </rPr>
      <t>Ringgit malais</t>
    </r>
  </si>
  <si>
    <t>Irak</t>
  </si>
  <si>
    <t>IQ</t>
  </si>
  <si>
    <t>IRQ</t>
  </si>
  <si>
    <t>368</t>
  </si>
  <si>
    <t>IQD</t>
  </si>
  <si>
    <t>Dinar irakien</t>
  </si>
  <si>
    <r>
      <rPr>
        <sz val="10.5"/>
        <color theme="1"/>
        <rFont val="Calibri"/>
        <family val="2"/>
      </rPr>
      <t>MZN</t>
    </r>
  </si>
  <si>
    <r>
      <rPr>
        <sz val="10.5"/>
        <color theme="1"/>
        <rFont val="Calibri"/>
        <family val="2"/>
      </rPr>
      <t>Metical mozambicain</t>
    </r>
  </si>
  <si>
    <t>Iran</t>
  </si>
  <si>
    <t>IR</t>
  </si>
  <si>
    <t>IRN</t>
  </si>
  <si>
    <t>364</t>
  </si>
  <si>
    <t>IRR</t>
  </si>
  <si>
    <t>Rial iranien</t>
  </si>
  <si>
    <r>
      <rPr>
        <sz val="10.5"/>
        <color theme="1"/>
        <rFont val="Calibri"/>
        <family val="2"/>
      </rPr>
      <t>NAD</t>
    </r>
  </si>
  <si>
    <r>
      <rPr>
        <sz val="10.5"/>
        <color theme="1"/>
        <rFont val="Calibri"/>
        <family val="2"/>
      </rPr>
      <t>Dollar namibien</t>
    </r>
  </si>
  <si>
    <t>Irlande</t>
  </si>
  <si>
    <t>IE</t>
  </si>
  <si>
    <t>IRL</t>
  </si>
  <si>
    <t>372</t>
  </si>
  <si>
    <r>
      <rPr>
        <sz val="10.5"/>
        <color theme="1"/>
        <rFont val="Calibri"/>
        <family val="2"/>
      </rPr>
      <t>NGN</t>
    </r>
  </si>
  <si>
    <r>
      <rPr>
        <sz val="10.5"/>
        <color theme="1"/>
        <rFont val="Calibri"/>
        <family val="2"/>
      </rPr>
      <t>Naira  nigérian</t>
    </r>
  </si>
  <si>
    <t>Islande</t>
  </si>
  <si>
    <t>IS</t>
  </si>
  <si>
    <t>ISL</t>
  </si>
  <si>
    <t>352</t>
  </si>
  <si>
    <t>ISK</t>
  </si>
  <si>
    <t>Couronne islandaise</t>
  </si>
  <si>
    <r>
      <rPr>
        <sz val="10.5"/>
        <color theme="1"/>
        <rFont val="Calibri"/>
        <family val="2"/>
      </rPr>
      <t>NIO</t>
    </r>
  </si>
  <si>
    <r>
      <rPr>
        <sz val="10.5"/>
        <color theme="1"/>
        <rFont val="Calibri"/>
        <family val="2"/>
      </rPr>
      <t xml:space="preserve">Cordoba oro nicaraguayen </t>
    </r>
  </si>
  <si>
    <t>Israël</t>
  </si>
  <si>
    <t>IL</t>
  </si>
  <si>
    <t>ISR</t>
  </si>
  <si>
    <t>376</t>
  </si>
  <si>
    <t>ILS</t>
  </si>
  <si>
    <t>Nouveau shekel israélien</t>
  </si>
  <si>
    <r>
      <rPr>
        <sz val="10.5"/>
        <color theme="1"/>
        <rFont val="Calibri"/>
        <family val="2"/>
      </rPr>
      <t>NOK</t>
    </r>
  </si>
  <si>
    <r>
      <rPr>
        <sz val="10.5"/>
        <color theme="1"/>
        <rFont val="Calibri"/>
        <family val="2"/>
      </rPr>
      <t>Couronne norvégienne</t>
    </r>
  </si>
  <si>
    <t>Italie</t>
  </si>
  <si>
    <t>IT</t>
  </si>
  <si>
    <t>ITA</t>
  </si>
  <si>
    <t>380</t>
  </si>
  <si>
    <r>
      <rPr>
        <sz val="10.5"/>
        <color theme="1"/>
        <rFont val="Calibri"/>
        <family val="2"/>
      </rPr>
      <t>NPR</t>
    </r>
  </si>
  <si>
    <r>
      <rPr>
        <sz val="10.5"/>
        <color theme="1"/>
        <rFont val="Calibri"/>
        <family val="2"/>
      </rPr>
      <t>Roupie népalaise</t>
    </r>
  </si>
  <si>
    <t>Jamaïque</t>
  </si>
  <si>
    <t>JM</t>
  </si>
  <si>
    <t>JAM</t>
  </si>
  <si>
    <t>388</t>
  </si>
  <si>
    <t>JMD</t>
  </si>
  <si>
    <t>Dollar de la Jamaïque</t>
  </si>
  <si>
    <r>
      <rPr>
        <sz val="10.5"/>
        <color theme="1"/>
        <rFont val="Calibri"/>
        <family val="2"/>
      </rPr>
      <t>NZD</t>
    </r>
  </si>
  <si>
    <r>
      <rPr>
        <sz val="10.5"/>
        <color theme="1"/>
        <rFont val="Calibri"/>
        <family val="2"/>
      </rPr>
      <t>Dollar néo-zélandais</t>
    </r>
  </si>
  <si>
    <t>Japon</t>
  </si>
  <si>
    <t>JP</t>
  </si>
  <si>
    <t>JPN</t>
  </si>
  <si>
    <t>392</t>
  </si>
  <si>
    <t>JPY</t>
  </si>
  <si>
    <t>Yen japonais</t>
  </si>
  <si>
    <r>
      <rPr>
        <sz val="10.5"/>
        <color theme="1"/>
        <rFont val="Calibri"/>
        <family val="2"/>
      </rPr>
      <t>OMR</t>
    </r>
  </si>
  <si>
    <r>
      <rPr>
        <sz val="10.5"/>
        <color theme="1"/>
        <rFont val="Calibri"/>
        <family val="2"/>
      </rPr>
      <t>Rial omanais</t>
    </r>
  </si>
  <si>
    <t>Jersey</t>
  </si>
  <si>
    <t>JE</t>
  </si>
  <si>
    <t>JEY</t>
  </si>
  <si>
    <t>832</t>
  </si>
  <si>
    <t>JEP</t>
  </si>
  <si>
    <t>Livre de Jersey</t>
  </si>
  <si>
    <r>
      <rPr>
        <sz val="10.5"/>
        <color theme="1"/>
        <rFont val="Calibri"/>
        <family val="2"/>
      </rPr>
      <t>PAB</t>
    </r>
  </si>
  <si>
    <t>Balboa panaméen</t>
  </si>
  <si>
    <t>Jordanie</t>
  </si>
  <si>
    <t>JO</t>
  </si>
  <si>
    <t>JOR</t>
  </si>
  <si>
    <t>400</t>
  </si>
  <si>
    <t>JOD</t>
  </si>
  <si>
    <t>Dinar jordanien</t>
  </si>
  <si>
    <r>
      <rPr>
        <sz val="10.5"/>
        <color theme="1"/>
        <rFont val="Calibri"/>
        <family val="2"/>
      </rPr>
      <t>PEN</t>
    </r>
  </si>
  <si>
    <r>
      <rPr>
        <sz val="10.5"/>
        <color theme="1"/>
        <rFont val="Calibri"/>
        <family val="2"/>
      </rPr>
      <t>Sol péruvien</t>
    </r>
  </si>
  <si>
    <t>Kazakhstan</t>
  </si>
  <si>
    <t>KZ</t>
  </si>
  <si>
    <t>KAZ</t>
  </si>
  <si>
    <t>398</t>
  </si>
  <si>
    <t>KZT</t>
  </si>
  <si>
    <t>Tenge kazakh</t>
  </si>
  <si>
    <r>
      <rPr>
        <sz val="10.5"/>
        <color theme="1"/>
        <rFont val="Calibri"/>
        <family val="2"/>
      </rPr>
      <t>PGK</t>
    </r>
  </si>
  <si>
    <t>Kina de Papouasie-Nouvelle-Guinée</t>
  </si>
  <si>
    <t>Kenya</t>
  </si>
  <si>
    <t>KE</t>
  </si>
  <si>
    <t>KEN</t>
  </si>
  <si>
    <t>404</t>
  </si>
  <si>
    <t>KES</t>
  </si>
  <si>
    <t>Shilling kenyan</t>
  </si>
  <si>
    <r>
      <rPr>
        <sz val="10.5"/>
        <color theme="1"/>
        <rFont val="Calibri"/>
        <family val="2"/>
      </rPr>
      <t>PHP</t>
    </r>
  </si>
  <si>
    <r>
      <rPr>
        <sz val="10.5"/>
        <color theme="1"/>
        <rFont val="Calibri"/>
        <family val="2"/>
      </rPr>
      <t>Peso philippin</t>
    </r>
  </si>
  <si>
    <t>Kiribati</t>
  </si>
  <si>
    <t>KI</t>
  </si>
  <si>
    <t>KIR</t>
  </si>
  <si>
    <t>296</t>
  </si>
  <si>
    <r>
      <rPr>
        <sz val="10.5"/>
        <color theme="1"/>
        <rFont val="Calibri"/>
        <family val="2"/>
      </rPr>
      <t>PKR</t>
    </r>
  </si>
  <si>
    <r>
      <rPr>
        <sz val="10.5"/>
        <color theme="1"/>
        <rFont val="Calibri"/>
        <family val="2"/>
      </rPr>
      <t>Roupie pakistanaise</t>
    </r>
  </si>
  <si>
    <t>Kosovo</t>
  </si>
  <si>
    <t>XK</t>
  </si>
  <si>
    <t>XKX</t>
  </si>
  <si>
    <t>-</t>
  </si>
  <si>
    <r>
      <rPr>
        <sz val="10.5"/>
        <color theme="1"/>
        <rFont val="Calibri"/>
        <family val="2"/>
      </rPr>
      <t>PLN</t>
    </r>
  </si>
  <si>
    <r>
      <rPr>
        <sz val="10.5"/>
        <color theme="1"/>
        <rFont val="Calibri"/>
        <family val="2"/>
      </rPr>
      <t>Zloty polonais</t>
    </r>
  </si>
  <si>
    <t>Koweït</t>
  </si>
  <si>
    <t>KW</t>
  </si>
  <si>
    <t>KWT</t>
  </si>
  <si>
    <t>414</t>
  </si>
  <si>
    <t>KWD</t>
  </si>
  <si>
    <r>
      <rPr>
        <sz val="10.5"/>
        <color theme="1"/>
        <rFont val="Calibri"/>
        <family val="2"/>
      </rPr>
      <t>PYG</t>
    </r>
  </si>
  <si>
    <r>
      <rPr>
        <sz val="10.5"/>
        <color theme="1"/>
        <rFont val="Calibri"/>
        <family val="2"/>
      </rPr>
      <t>Guarani paraguayen</t>
    </r>
  </si>
  <si>
    <t>Lesotho</t>
  </si>
  <si>
    <t>LS</t>
  </si>
  <si>
    <t>LSO</t>
  </si>
  <si>
    <t>426</t>
  </si>
  <si>
    <t>LSL</t>
  </si>
  <si>
    <t>Loti du Lesotho</t>
  </si>
  <si>
    <r>
      <rPr>
        <sz val="10.5"/>
        <color theme="1"/>
        <rFont val="Calibri"/>
        <family val="2"/>
      </rPr>
      <t>QAR</t>
    </r>
  </si>
  <si>
    <t>Riyal du Qatar</t>
  </si>
  <si>
    <t>Lettonie</t>
  </si>
  <si>
    <t>LV</t>
  </si>
  <si>
    <t>LVA</t>
  </si>
  <si>
    <t>428</t>
  </si>
  <si>
    <r>
      <rPr>
        <sz val="10.5"/>
        <color theme="1"/>
        <rFont val="Calibri"/>
        <family val="2"/>
      </rPr>
      <t>RON</t>
    </r>
  </si>
  <si>
    <r>
      <rPr>
        <sz val="10.5"/>
        <color theme="1"/>
        <rFont val="Calibri"/>
        <family val="2"/>
      </rPr>
      <t>Leu roumain</t>
    </r>
  </si>
  <si>
    <t>Liban</t>
  </si>
  <si>
    <t>LB</t>
  </si>
  <si>
    <t>LBN</t>
  </si>
  <si>
    <t>422</t>
  </si>
  <si>
    <t>LBP</t>
  </si>
  <si>
    <t>Livre libanaise</t>
  </si>
  <si>
    <r>
      <rPr>
        <sz val="10.5"/>
        <color theme="1"/>
        <rFont val="Calibri"/>
        <family val="2"/>
      </rPr>
      <t>RSD</t>
    </r>
  </si>
  <si>
    <r>
      <rPr>
        <sz val="10.5"/>
        <color theme="1"/>
        <rFont val="Calibri"/>
        <family val="2"/>
      </rPr>
      <t>Dinar serbe</t>
    </r>
  </si>
  <si>
    <t>Libéria</t>
  </si>
  <si>
    <t>LR</t>
  </si>
  <si>
    <t>LBR</t>
  </si>
  <si>
    <t>430</t>
  </si>
  <si>
    <t>LRD</t>
  </si>
  <si>
    <t>Dollar du Libéria</t>
  </si>
  <si>
    <r>
      <rPr>
        <sz val="10.5"/>
        <color theme="1"/>
        <rFont val="Calibri"/>
        <family val="2"/>
      </rPr>
      <t>RUB</t>
    </r>
  </si>
  <si>
    <r>
      <rPr>
        <sz val="10.5"/>
        <color theme="1"/>
        <rFont val="Calibri"/>
        <family val="2"/>
      </rPr>
      <t>Rouble russe</t>
    </r>
  </si>
  <si>
    <t>Libye</t>
  </si>
  <si>
    <t>LY</t>
  </si>
  <si>
    <t>LBY</t>
  </si>
  <si>
    <t>434</t>
  </si>
  <si>
    <t>LYD</t>
  </si>
  <si>
    <t>Dinar libyen</t>
  </si>
  <si>
    <r>
      <rPr>
        <sz val="10.5"/>
        <color theme="1"/>
        <rFont val="Calibri"/>
        <family val="2"/>
      </rPr>
      <t>RWF</t>
    </r>
  </si>
  <si>
    <r>
      <rPr>
        <sz val="10.5"/>
        <color theme="1"/>
        <rFont val="Calibri"/>
        <family val="2"/>
      </rPr>
      <t>Franc rwandais</t>
    </r>
  </si>
  <si>
    <t>Liechtenstein</t>
  </si>
  <si>
    <t>LI</t>
  </si>
  <si>
    <t>LIE</t>
  </si>
  <si>
    <t>438</t>
  </si>
  <si>
    <t>CHF</t>
  </si>
  <si>
    <t>Franc suisse</t>
  </si>
  <si>
    <r>
      <rPr>
        <sz val="10.5"/>
        <color theme="1"/>
        <rFont val="Calibri"/>
        <family val="2"/>
      </rPr>
      <t>SAR</t>
    </r>
  </si>
  <si>
    <r>
      <rPr>
        <sz val="10.5"/>
        <color theme="1"/>
        <rFont val="Calibri"/>
        <family val="2"/>
      </rPr>
      <t>Rial saoudite</t>
    </r>
  </si>
  <si>
    <t>Lituanie</t>
  </si>
  <si>
    <t>LT</t>
  </si>
  <si>
    <t>LTU</t>
  </si>
  <si>
    <t>440</t>
  </si>
  <si>
    <r>
      <rPr>
        <sz val="10.5"/>
        <color theme="1"/>
        <rFont val="Calibri"/>
        <family val="2"/>
      </rPr>
      <t>SBD</t>
    </r>
  </si>
  <si>
    <r>
      <rPr>
        <sz val="10.5"/>
        <color theme="1"/>
        <rFont val="Calibri"/>
        <family val="2"/>
      </rPr>
      <t>Dollar des Îles Salomon</t>
    </r>
  </si>
  <si>
    <t>Luxembourg</t>
  </si>
  <si>
    <t>LU</t>
  </si>
  <si>
    <t>LUX</t>
  </si>
  <si>
    <t>442</t>
  </si>
  <si>
    <r>
      <rPr>
        <sz val="10.5"/>
        <color theme="1"/>
        <rFont val="Calibri"/>
        <family val="2"/>
      </rPr>
      <t>SCR</t>
    </r>
  </si>
  <si>
    <r>
      <rPr>
        <sz val="10.5"/>
        <color theme="1"/>
        <rFont val="Calibri"/>
        <family val="2"/>
      </rPr>
      <t>Roupie seychelloise</t>
    </r>
  </si>
  <si>
    <t>Macao</t>
  </si>
  <si>
    <t>MO</t>
  </si>
  <si>
    <t>MAC</t>
  </si>
  <si>
    <t>446</t>
  </si>
  <si>
    <t>MOP</t>
  </si>
  <si>
    <t>Patca de Macao</t>
  </si>
  <si>
    <r>
      <rPr>
        <sz val="10.5"/>
        <color theme="1"/>
        <rFont val="Calibri"/>
        <family val="2"/>
      </rPr>
      <t>SDG</t>
    </r>
  </si>
  <si>
    <r>
      <rPr>
        <sz val="10.5"/>
        <color theme="1"/>
        <rFont val="Calibri"/>
        <family val="2"/>
      </rPr>
      <t>Livre soudanaise</t>
    </r>
  </si>
  <si>
    <t>Macédoine</t>
  </si>
  <si>
    <t>MK</t>
  </si>
  <si>
    <t>MKD</t>
  </si>
  <si>
    <t>807</t>
  </si>
  <si>
    <t>Denar macédonien</t>
  </si>
  <si>
    <r>
      <rPr>
        <sz val="10.5"/>
        <color theme="1"/>
        <rFont val="Calibri"/>
        <family val="2"/>
      </rPr>
      <t>SEK</t>
    </r>
  </si>
  <si>
    <r>
      <rPr>
        <sz val="10.5"/>
        <color theme="1"/>
        <rFont val="Calibri"/>
        <family val="2"/>
      </rPr>
      <t>Couronne suédoise</t>
    </r>
  </si>
  <si>
    <t>Madagascar</t>
  </si>
  <si>
    <t>MG</t>
  </si>
  <si>
    <t>MDG</t>
  </si>
  <si>
    <t>450</t>
  </si>
  <si>
    <t>MGA</t>
  </si>
  <si>
    <t>Ariary malgache</t>
  </si>
  <si>
    <r>
      <rPr>
        <sz val="10.5"/>
        <color theme="1"/>
        <rFont val="Calibri"/>
        <family val="2"/>
      </rPr>
      <t>SGD</t>
    </r>
  </si>
  <si>
    <r>
      <rPr>
        <sz val="10.5"/>
        <color theme="1"/>
        <rFont val="Calibri"/>
        <family val="2"/>
      </rPr>
      <t>Dollar de Singapour</t>
    </r>
  </si>
  <si>
    <t>Malaisie</t>
  </si>
  <si>
    <t>MY</t>
  </si>
  <si>
    <t>MYS</t>
  </si>
  <si>
    <t>458</t>
  </si>
  <si>
    <t>MYR</t>
  </si>
  <si>
    <t>Ringgit malais</t>
  </si>
  <si>
    <r>
      <rPr>
        <sz val="10.5"/>
        <color theme="1"/>
        <rFont val="Calibri"/>
        <family val="2"/>
      </rPr>
      <t>SHP</t>
    </r>
  </si>
  <si>
    <r>
      <rPr>
        <sz val="10.5"/>
        <color theme="1"/>
        <rFont val="Calibri"/>
        <family val="2"/>
      </rPr>
      <t>Livre de Saint Hélène</t>
    </r>
  </si>
  <si>
    <t>Malawi</t>
  </si>
  <si>
    <t>MW</t>
  </si>
  <si>
    <t>MWI</t>
  </si>
  <si>
    <t>454</t>
  </si>
  <si>
    <t>MWK</t>
  </si>
  <si>
    <t>Kwacha du Malawi</t>
  </si>
  <si>
    <r>
      <rPr>
        <sz val="10.5"/>
        <color theme="1"/>
        <rFont val="Calibri"/>
        <family val="2"/>
      </rPr>
      <t>SLL</t>
    </r>
  </si>
  <si>
    <r>
      <rPr>
        <sz val="10.5"/>
        <color theme="1"/>
        <rFont val="Calibri"/>
        <family val="2"/>
      </rPr>
      <t>Leone sierra-léonaise</t>
    </r>
  </si>
  <si>
    <t>Maldives</t>
  </si>
  <si>
    <t>MV</t>
  </si>
  <si>
    <t>MDV</t>
  </si>
  <si>
    <t>462</t>
  </si>
  <si>
    <t>MVR</t>
  </si>
  <si>
    <t>Rufiyaa des Maldives</t>
  </si>
  <si>
    <r>
      <rPr>
        <sz val="10.5"/>
        <color theme="1"/>
        <rFont val="Calibri"/>
        <family val="2"/>
      </rPr>
      <t>SOS</t>
    </r>
  </si>
  <si>
    <t>Shilling somalien</t>
  </si>
  <si>
    <t>Mali</t>
  </si>
  <si>
    <t>ML</t>
  </si>
  <si>
    <t>MLI</t>
  </si>
  <si>
    <t>466</t>
  </si>
  <si>
    <r>
      <rPr>
        <sz val="10.5"/>
        <color theme="1"/>
        <rFont val="Calibri"/>
        <family val="2"/>
      </rPr>
      <t>SRD</t>
    </r>
  </si>
  <si>
    <r>
      <rPr>
        <sz val="10.5"/>
        <color theme="1"/>
        <rFont val="Calibri"/>
        <family val="2"/>
      </rPr>
      <t>Dollar du Suriname</t>
    </r>
  </si>
  <si>
    <t>Malouines</t>
  </si>
  <si>
    <t>FK</t>
  </si>
  <si>
    <t>FLK</t>
  </si>
  <si>
    <t>238</t>
  </si>
  <si>
    <t>FKP</t>
  </si>
  <si>
    <t>Livre des Malouines</t>
  </si>
  <si>
    <r>
      <rPr>
        <sz val="10.5"/>
        <color theme="1"/>
        <rFont val="Calibri"/>
        <family val="2"/>
      </rPr>
      <t>SSP</t>
    </r>
  </si>
  <si>
    <r>
      <rPr>
        <sz val="10.5"/>
        <color theme="1"/>
        <rFont val="Calibri"/>
        <family val="2"/>
      </rPr>
      <t>Livre sud-soudanaise</t>
    </r>
  </si>
  <si>
    <t>Malte</t>
  </si>
  <si>
    <t>MT</t>
  </si>
  <si>
    <t>MLT</t>
  </si>
  <si>
    <t>470</t>
  </si>
  <si>
    <r>
      <rPr>
        <sz val="10.5"/>
        <color theme="1"/>
        <rFont val="Calibri"/>
        <family val="2"/>
      </rPr>
      <t>STD</t>
    </r>
  </si>
  <si>
    <r>
      <rPr>
        <sz val="10.5"/>
        <color theme="1"/>
        <rFont val="Calibri"/>
        <family val="2"/>
      </rPr>
      <t>Dobra de Sao Tomé-et-Principe</t>
    </r>
  </si>
  <si>
    <t>Maroc</t>
  </si>
  <si>
    <t>MA</t>
  </si>
  <si>
    <t>MAR</t>
  </si>
  <si>
    <t>504</t>
  </si>
  <si>
    <t>MAD</t>
  </si>
  <si>
    <t>Dirham marocain</t>
  </si>
  <si>
    <r>
      <rPr>
        <sz val="10.5"/>
        <color theme="1"/>
        <rFont val="Calibri"/>
        <family val="2"/>
      </rPr>
      <t>SYP</t>
    </r>
  </si>
  <si>
    <r>
      <rPr>
        <sz val="10.5"/>
        <color theme="1"/>
        <rFont val="Calibri"/>
        <family val="2"/>
      </rPr>
      <t>Livre syrienne</t>
    </r>
  </si>
  <si>
    <t>Martinique</t>
  </si>
  <si>
    <t>MQ</t>
  </si>
  <si>
    <t>MTQ</t>
  </si>
  <si>
    <t>474</t>
  </si>
  <si>
    <r>
      <rPr>
        <sz val="10.5"/>
        <color theme="1"/>
        <rFont val="Calibri"/>
        <family val="2"/>
      </rPr>
      <t>SZL</t>
    </r>
  </si>
  <si>
    <r>
      <rPr>
        <sz val="10.5"/>
        <color theme="1"/>
        <rFont val="Calibri"/>
        <family val="2"/>
      </rPr>
      <t>Lilangeni swazi</t>
    </r>
  </si>
  <si>
    <t>Maurice</t>
  </si>
  <si>
    <t>MU</t>
  </si>
  <si>
    <t>MUS</t>
  </si>
  <si>
    <t>480</t>
  </si>
  <si>
    <t>MUR</t>
  </si>
  <si>
    <t>Roupie mauricienne</t>
  </si>
  <si>
    <r>
      <rPr>
        <sz val="10.5"/>
        <color theme="1"/>
        <rFont val="Calibri"/>
        <family val="2"/>
      </rPr>
      <t>THB</t>
    </r>
  </si>
  <si>
    <r>
      <rPr>
        <sz val="10.5"/>
        <color theme="1"/>
        <rFont val="Calibri"/>
        <family val="2"/>
      </rPr>
      <t>Baht thaïlandais</t>
    </r>
  </si>
  <si>
    <t>Mauritanie</t>
  </si>
  <si>
    <t>MR</t>
  </si>
  <si>
    <t>MRT</t>
  </si>
  <si>
    <t>478</t>
  </si>
  <si>
    <t>MRO</t>
  </si>
  <si>
    <t>Ouguiya mauritanien</t>
  </si>
  <si>
    <r>
      <rPr>
        <sz val="10.5"/>
        <color theme="1"/>
        <rFont val="Calibri"/>
        <family val="2"/>
      </rPr>
      <t>TJS</t>
    </r>
  </si>
  <si>
    <t>Tadjikistan</t>
  </si>
  <si>
    <t>Mayotte</t>
  </si>
  <si>
    <t>YT</t>
  </si>
  <si>
    <t>MYT</t>
  </si>
  <si>
    <t>175</t>
  </si>
  <si>
    <r>
      <rPr>
        <sz val="10.5"/>
        <color theme="1"/>
        <rFont val="Calibri"/>
        <family val="2"/>
      </rPr>
      <t>TMT</t>
    </r>
  </si>
  <si>
    <r>
      <rPr>
        <sz val="10.5"/>
        <color theme="1"/>
        <rFont val="Calibri"/>
        <family val="2"/>
      </rPr>
      <t>Nouveau manat turkmène</t>
    </r>
  </si>
  <si>
    <t>Mexique</t>
  </si>
  <si>
    <t>MX</t>
  </si>
  <si>
    <t>MEX</t>
  </si>
  <si>
    <t>484</t>
  </si>
  <si>
    <t>MXN</t>
  </si>
  <si>
    <t>Peso mexicain</t>
  </si>
  <si>
    <r>
      <rPr>
        <sz val="10.5"/>
        <color theme="1"/>
        <rFont val="Calibri"/>
        <family val="2"/>
      </rPr>
      <t>TND</t>
    </r>
  </si>
  <si>
    <r>
      <rPr>
        <sz val="10.5"/>
        <color theme="1"/>
        <rFont val="Calibri"/>
        <family val="2"/>
      </rPr>
      <t>Tunisie</t>
    </r>
  </si>
  <si>
    <t>Micronésie</t>
  </si>
  <si>
    <t>FM</t>
  </si>
  <si>
    <t>FSM</t>
  </si>
  <si>
    <t>583</t>
  </si>
  <si>
    <r>
      <rPr>
        <sz val="10.5"/>
        <color theme="1"/>
        <rFont val="Calibri"/>
        <family val="2"/>
      </rPr>
      <t>TOP</t>
    </r>
  </si>
  <si>
    <r>
      <rPr>
        <sz val="10.5"/>
        <color theme="1"/>
        <rFont val="Calibri"/>
        <family val="2"/>
      </rPr>
      <t>Pa’anga des Îles Tonga</t>
    </r>
  </si>
  <si>
    <t>Moldova</t>
  </si>
  <si>
    <t>MD</t>
  </si>
  <si>
    <t>MDA</t>
  </si>
  <si>
    <t>498</t>
  </si>
  <si>
    <t>MDL</t>
  </si>
  <si>
    <t>Leu moldave</t>
  </si>
  <si>
    <r>
      <rPr>
        <sz val="10.5"/>
        <color theme="1"/>
        <rFont val="Calibri"/>
        <family val="2"/>
      </rPr>
      <t>TRY</t>
    </r>
  </si>
  <si>
    <r>
      <rPr>
        <sz val="10.5"/>
        <color theme="1"/>
        <rFont val="Calibri"/>
        <family val="2"/>
      </rPr>
      <t>Lire turque</t>
    </r>
  </si>
  <si>
    <t>Monaco</t>
  </si>
  <si>
    <t>MC</t>
  </si>
  <si>
    <t>MCO</t>
  </si>
  <si>
    <t>492</t>
  </si>
  <si>
    <r>
      <rPr>
        <sz val="10.5"/>
        <color theme="1"/>
        <rFont val="Calibri"/>
        <family val="2"/>
      </rPr>
      <t>TTD</t>
    </r>
  </si>
  <si>
    <r>
      <rPr>
        <sz val="10.5"/>
        <color theme="1"/>
        <rFont val="Calibri"/>
        <family val="2"/>
      </rPr>
      <t>Dollar de Trinité-et-Tobago</t>
    </r>
  </si>
  <si>
    <t>Mongolie</t>
  </si>
  <si>
    <t>MN</t>
  </si>
  <si>
    <t>MNG</t>
  </si>
  <si>
    <t>496</t>
  </si>
  <si>
    <t>MNT</t>
  </si>
  <si>
    <t>Tugrik mongole</t>
  </si>
  <si>
    <r>
      <rPr>
        <sz val="10.5"/>
        <color theme="1"/>
        <rFont val="Calibri"/>
        <family val="2"/>
      </rPr>
      <t>TVD</t>
    </r>
  </si>
  <si>
    <r>
      <rPr>
        <sz val="10.5"/>
        <color theme="1"/>
        <rFont val="Calibri"/>
        <family val="2"/>
      </rPr>
      <t>Dollar de Tuvalu</t>
    </r>
  </si>
  <si>
    <t>Monténégro</t>
  </si>
  <si>
    <t>ME</t>
  </si>
  <si>
    <t>MNE</t>
  </si>
  <si>
    <t>499</t>
  </si>
  <si>
    <r>
      <rPr>
        <sz val="10.5"/>
        <color theme="1"/>
        <rFont val="Calibri"/>
        <family val="2"/>
      </rPr>
      <t>TWD</t>
    </r>
  </si>
  <si>
    <r>
      <rPr>
        <sz val="10.5"/>
        <color theme="1"/>
        <rFont val="Calibri"/>
        <family val="2"/>
      </rPr>
      <t>Nouveau dollar taïwanais</t>
    </r>
  </si>
  <si>
    <t>Montserrat</t>
  </si>
  <si>
    <t>MS</t>
  </si>
  <si>
    <t>MSR</t>
  </si>
  <si>
    <t>500</t>
  </si>
  <si>
    <r>
      <rPr>
        <sz val="10.5"/>
        <color theme="1"/>
        <rFont val="Calibri"/>
        <family val="2"/>
      </rPr>
      <t>TZS</t>
    </r>
  </si>
  <si>
    <r>
      <rPr>
        <sz val="10.5"/>
        <color theme="1"/>
        <rFont val="Calibri"/>
        <family val="2"/>
      </rPr>
      <t>Shilling tanzanien</t>
    </r>
  </si>
  <si>
    <t>Mozambique</t>
  </si>
  <si>
    <t>MZ</t>
  </si>
  <si>
    <t>MOZ</t>
  </si>
  <si>
    <t>508</t>
  </si>
  <si>
    <t>MZN</t>
  </si>
  <si>
    <t>Metical mozambicain</t>
  </si>
  <si>
    <r>
      <rPr>
        <sz val="10.5"/>
        <color theme="1"/>
        <rFont val="Calibri"/>
        <family val="2"/>
      </rPr>
      <t>UAH</t>
    </r>
  </si>
  <si>
    <r>
      <rPr>
        <sz val="10.5"/>
        <color theme="1"/>
        <rFont val="Calibri"/>
        <family val="2"/>
      </rPr>
      <t>Hryvnia ukrainien</t>
    </r>
  </si>
  <si>
    <t>Myanmar</t>
  </si>
  <si>
    <t>MM</t>
  </si>
  <si>
    <t>MMR</t>
  </si>
  <si>
    <t>104</t>
  </si>
  <si>
    <t>MMK</t>
  </si>
  <si>
    <t>Kyat birman</t>
  </si>
  <si>
    <r>
      <rPr>
        <sz val="10.5"/>
        <color theme="1"/>
        <rFont val="Calibri"/>
        <family val="2"/>
      </rPr>
      <t>UGX</t>
    </r>
  </si>
  <si>
    <r>
      <rPr>
        <sz val="10.5"/>
        <color theme="1"/>
        <rFont val="Calibri"/>
        <family val="2"/>
      </rPr>
      <t>Shilling ougandais</t>
    </r>
  </si>
  <si>
    <t>Namibie</t>
  </si>
  <si>
    <t>NA</t>
  </si>
  <si>
    <t>NAM</t>
  </si>
  <si>
    <t>516</t>
  </si>
  <si>
    <t>NAD</t>
  </si>
  <si>
    <t>Dollar namibien</t>
  </si>
  <si>
    <r>
      <rPr>
        <sz val="10.5"/>
        <color theme="1"/>
        <rFont val="Calibri"/>
        <family val="2"/>
      </rPr>
      <t>USD</t>
    </r>
  </si>
  <si>
    <r>
      <rPr>
        <sz val="10.5"/>
        <color theme="1"/>
        <rFont val="Calibri"/>
        <family val="2"/>
      </rPr>
      <t>Dollar des États-Unis</t>
    </r>
  </si>
  <si>
    <t>Nauru</t>
  </si>
  <si>
    <t>NR</t>
  </si>
  <si>
    <t>NRU</t>
  </si>
  <si>
    <t>520</t>
  </si>
  <si>
    <t>Népal</t>
  </si>
  <si>
    <t>NP</t>
  </si>
  <si>
    <t>NPL</t>
  </si>
  <si>
    <t>524</t>
  </si>
  <si>
    <t>NPR</t>
  </si>
  <si>
    <t>Roupie népalaise</t>
  </si>
  <si>
    <r>
      <rPr>
        <sz val="10.5"/>
        <color theme="1"/>
        <rFont val="Calibri"/>
        <family val="2"/>
      </rPr>
      <t>UYU</t>
    </r>
  </si>
  <si>
    <r>
      <rPr>
        <sz val="10.5"/>
        <color theme="1"/>
        <rFont val="Calibri"/>
        <family val="2"/>
      </rPr>
      <t xml:space="preserve">Peso uruguayen </t>
    </r>
  </si>
  <si>
    <t>Nicaragua</t>
  </si>
  <si>
    <t>NI</t>
  </si>
  <si>
    <t>NIC</t>
  </si>
  <si>
    <t>558</t>
  </si>
  <si>
    <t>NIO</t>
  </si>
  <si>
    <t xml:space="preserve">Cordoba oro nicaraguayen </t>
  </si>
  <si>
    <r>
      <rPr>
        <sz val="10.5"/>
        <color theme="1"/>
        <rFont val="Calibri"/>
        <family val="2"/>
      </rPr>
      <t>UZS</t>
    </r>
  </si>
  <si>
    <t>Sum ouzbèque</t>
  </si>
  <si>
    <t>Niger</t>
  </si>
  <si>
    <t>NE</t>
  </si>
  <si>
    <t>NER</t>
  </si>
  <si>
    <t>562</t>
  </si>
  <si>
    <r>
      <rPr>
        <sz val="10.5"/>
        <color theme="1"/>
        <rFont val="Calibri"/>
        <family val="2"/>
      </rPr>
      <t>VEF</t>
    </r>
  </si>
  <si>
    <t>Bolivar fuerte vénézuélien</t>
  </si>
  <si>
    <t>Nigeria</t>
  </si>
  <si>
    <t>NG</t>
  </si>
  <si>
    <t>NGA</t>
  </si>
  <si>
    <t>566</t>
  </si>
  <si>
    <t>NGN</t>
  </si>
  <si>
    <t>Naira  nigérian</t>
  </si>
  <si>
    <r>
      <rPr>
        <sz val="10.5"/>
        <color theme="1"/>
        <rFont val="Calibri"/>
        <family val="2"/>
      </rPr>
      <t>VND</t>
    </r>
  </si>
  <si>
    <r>
      <rPr>
        <sz val="10.5"/>
        <color theme="1"/>
        <rFont val="Calibri"/>
        <family val="2"/>
      </rPr>
      <t>Dong vietnamien</t>
    </r>
  </si>
  <si>
    <t>Niue</t>
  </si>
  <si>
    <t>NU</t>
  </si>
  <si>
    <t>NIU</t>
  </si>
  <si>
    <t>570</t>
  </si>
  <si>
    <r>
      <rPr>
        <sz val="10.5"/>
        <color theme="1"/>
        <rFont val="Calibri"/>
        <family val="2"/>
      </rPr>
      <t>VUV</t>
    </r>
  </si>
  <si>
    <r>
      <rPr>
        <sz val="10.5"/>
        <color theme="1"/>
        <rFont val="Calibri"/>
        <family val="2"/>
      </rPr>
      <t>Vatu de Vanuatu</t>
    </r>
  </si>
  <si>
    <t>Norvège</t>
  </si>
  <si>
    <t>NO</t>
  </si>
  <si>
    <t>NOR</t>
  </si>
  <si>
    <t>578</t>
  </si>
  <si>
    <t>NOK</t>
  </si>
  <si>
    <t>Couronne norvégienne</t>
  </si>
  <si>
    <r>
      <rPr>
        <sz val="10.5"/>
        <color theme="1"/>
        <rFont val="Calibri"/>
        <family val="2"/>
      </rPr>
      <t>WST</t>
    </r>
  </si>
  <si>
    <r>
      <rPr>
        <sz val="10.5"/>
        <color theme="1"/>
        <rFont val="Calibri"/>
        <family val="2"/>
      </rPr>
      <t>Tala de Samoa</t>
    </r>
  </si>
  <si>
    <t>Nouvelle Calédonie</t>
  </si>
  <si>
    <t>NC</t>
  </si>
  <si>
    <t>NCL</t>
  </si>
  <si>
    <t>540</t>
  </si>
  <si>
    <r>
      <rPr>
        <sz val="10.5"/>
        <color theme="1"/>
        <rFont val="Calibri"/>
        <family val="2"/>
      </rPr>
      <t>XAF</t>
    </r>
  </si>
  <si>
    <r>
      <rPr>
        <sz val="10.5"/>
        <color theme="1"/>
        <rFont val="Calibri"/>
        <family val="2"/>
      </rPr>
      <t>Franc CFA d’Afrique centrale</t>
    </r>
  </si>
  <si>
    <t>Nouvelle-Zélande</t>
  </si>
  <si>
    <t>NZ</t>
  </si>
  <si>
    <t>NZL</t>
  </si>
  <si>
    <t>554</t>
  </si>
  <si>
    <t>NZD</t>
  </si>
  <si>
    <t>Dollar néo-zélandaise</t>
  </si>
  <si>
    <r>
      <rPr>
        <sz val="10.5"/>
        <color theme="1"/>
        <rFont val="Calibri"/>
        <family val="2"/>
      </rPr>
      <t>XCD</t>
    </r>
  </si>
  <si>
    <r>
      <rPr>
        <sz val="10.5"/>
        <color theme="1"/>
        <rFont val="Calibri"/>
        <family val="2"/>
      </rPr>
      <t>Dollar des Caraïbes orientales</t>
    </r>
  </si>
  <si>
    <t>Oman</t>
  </si>
  <si>
    <t>OM</t>
  </si>
  <si>
    <t>OMN</t>
  </si>
  <si>
    <t>512</t>
  </si>
  <si>
    <t>OMR</t>
  </si>
  <si>
    <t>Rial omani</t>
  </si>
  <si>
    <r>
      <rPr>
        <sz val="10.5"/>
        <color theme="1"/>
        <rFont val="Calibri"/>
        <family val="2"/>
      </rPr>
      <t>XOF</t>
    </r>
  </si>
  <si>
    <r>
      <rPr>
        <sz val="10.5"/>
        <color theme="1"/>
        <rFont val="Calibri"/>
        <family val="2"/>
      </rPr>
      <t>Franc CFA d’Afrique de l’Ouest</t>
    </r>
  </si>
  <si>
    <t>Ouganda</t>
  </si>
  <si>
    <t>UG</t>
  </si>
  <si>
    <t>UGA</t>
  </si>
  <si>
    <t>800</t>
  </si>
  <si>
    <t>UGX</t>
  </si>
  <si>
    <t>Shilling ougandais</t>
  </si>
  <si>
    <r>
      <rPr>
        <sz val="10.5"/>
        <color theme="1"/>
        <rFont val="Calibri"/>
        <family val="2"/>
      </rPr>
      <t>YER</t>
    </r>
  </si>
  <si>
    <r>
      <rPr>
        <sz val="10.5"/>
        <color theme="1"/>
        <rFont val="Calibri"/>
        <family val="2"/>
      </rPr>
      <t>Rial yéménite</t>
    </r>
  </si>
  <si>
    <t>Ouzbékistan</t>
  </si>
  <si>
    <t>UZ</t>
  </si>
  <si>
    <t>UZB</t>
  </si>
  <si>
    <t>860</t>
  </si>
  <si>
    <t>UZS</t>
  </si>
  <si>
    <r>
      <rPr>
        <sz val="10.5"/>
        <color theme="1"/>
        <rFont val="Calibri"/>
        <family val="2"/>
      </rPr>
      <t>ZAR</t>
    </r>
  </si>
  <si>
    <r>
      <rPr>
        <sz val="10.5"/>
        <color theme="1"/>
        <rFont val="Calibri"/>
        <family val="2"/>
      </rPr>
      <t>Rand sud-africain</t>
    </r>
  </si>
  <si>
    <t>Pakistan</t>
  </si>
  <si>
    <t>PK</t>
  </si>
  <si>
    <t>PAK</t>
  </si>
  <si>
    <t>586</t>
  </si>
  <si>
    <t>PKR</t>
  </si>
  <si>
    <t>Roupie pakistanaise</t>
  </si>
  <si>
    <r>
      <rPr>
        <sz val="10.5"/>
        <color theme="1"/>
        <rFont val="Calibri"/>
        <family val="2"/>
      </rPr>
      <t>ZMW</t>
    </r>
  </si>
  <si>
    <r>
      <rPr>
        <sz val="10.5"/>
        <color theme="1"/>
        <rFont val="Calibri"/>
        <family val="2"/>
      </rPr>
      <t>Kwacha zambien</t>
    </r>
  </si>
  <si>
    <t>Palau</t>
  </si>
  <si>
    <t>PW</t>
  </si>
  <si>
    <t>PLW</t>
  </si>
  <si>
    <t>585</t>
  </si>
  <si>
    <t>Panama</t>
  </si>
  <si>
    <t>PA</t>
  </si>
  <si>
    <t>PAN</t>
  </si>
  <si>
    <t>591</t>
  </si>
  <si>
    <t>PAB</t>
  </si>
  <si>
    <t>Papouasie-Nouvelle-Guinée</t>
  </si>
  <si>
    <t>PG</t>
  </si>
  <si>
    <t>PNG</t>
  </si>
  <si>
    <t>598</t>
  </si>
  <si>
    <t>PGK</t>
  </si>
  <si>
    <t>Paraguay</t>
  </si>
  <si>
    <t>PY</t>
  </si>
  <si>
    <t>PRY</t>
  </si>
  <si>
    <t>600</t>
  </si>
  <si>
    <t>PYG</t>
  </si>
  <si>
    <t>Guarani paraguayen</t>
  </si>
  <si>
    <t>Pays-Bas</t>
  </si>
  <si>
    <t>NL</t>
  </si>
  <si>
    <t>NLD</t>
  </si>
  <si>
    <t>528</t>
  </si>
  <si>
    <t>Pérou</t>
  </si>
  <si>
    <t>PE</t>
  </si>
  <si>
    <t>PER</t>
  </si>
  <si>
    <t>604</t>
  </si>
  <si>
    <t>PEN</t>
  </si>
  <si>
    <t>Sol péruvien</t>
  </si>
  <si>
    <t>Philippines</t>
  </si>
  <si>
    <t>PH</t>
  </si>
  <si>
    <t>PHL</t>
  </si>
  <si>
    <t>608</t>
  </si>
  <si>
    <t>PHP</t>
  </si>
  <si>
    <t>Peso philippin</t>
  </si>
  <si>
    <t>Pitcairn</t>
  </si>
  <si>
    <t>PN</t>
  </si>
  <si>
    <t>PCN</t>
  </si>
  <si>
    <t>612</t>
  </si>
  <si>
    <t>Pologne</t>
  </si>
  <si>
    <t>PL</t>
  </si>
  <si>
    <t>POL</t>
  </si>
  <si>
    <t>616</t>
  </si>
  <si>
    <t>PLN</t>
  </si>
  <si>
    <t>Zloty polonais</t>
  </si>
  <si>
    <t>Polynésie française</t>
  </si>
  <si>
    <t>PF</t>
  </si>
  <si>
    <t>PYF</t>
  </si>
  <si>
    <t>258</t>
  </si>
  <si>
    <t>Porto Rico</t>
  </si>
  <si>
    <t>PR</t>
  </si>
  <si>
    <t>PRI</t>
  </si>
  <si>
    <t>630</t>
  </si>
  <si>
    <t>Portugal</t>
  </si>
  <si>
    <t>PT</t>
  </si>
  <si>
    <t>PRT</t>
  </si>
  <si>
    <t>620</t>
  </si>
  <si>
    <t>Qatar</t>
  </si>
  <si>
    <t>QA</t>
  </si>
  <si>
    <t>QAT</t>
  </si>
  <si>
    <t>634</t>
  </si>
  <si>
    <t>QAR</t>
  </si>
  <si>
    <t>Rial du Qatar</t>
  </si>
  <si>
    <t>République centrafricaine</t>
  </si>
  <si>
    <t>CF</t>
  </si>
  <si>
    <t>CAF</t>
  </si>
  <si>
    <t>140</t>
  </si>
  <si>
    <t>République démocratique du Congo</t>
  </si>
  <si>
    <t>CD</t>
  </si>
  <si>
    <t>COD</t>
  </si>
  <si>
    <t>180</t>
  </si>
  <si>
    <t>CDF</t>
  </si>
  <si>
    <t>Franc congolais</t>
  </si>
  <si>
    <t>République dominicaine</t>
  </si>
  <si>
    <t>DO</t>
  </si>
  <si>
    <t>DOM</t>
  </si>
  <si>
    <t>214</t>
  </si>
  <si>
    <t>DOP</t>
  </si>
  <si>
    <t>Peso dominicain</t>
  </si>
  <si>
    <t>République du Congo</t>
  </si>
  <si>
    <t>CG</t>
  </si>
  <si>
    <t>COG</t>
  </si>
  <si>
    <t>178</t>
  </si>
  <si>
    <t>République kirghize</t>
  </si>
  <si>
    <t>KG</t>
  </si>
  <si>
    <t>KGZ</t>
  </si>
  <si>
    <t>417</t>
  </si>
  <si>
    <t>KGS</t>
  </si>
  <si>
    <t>Sum kirghize</t>
  </si>
  <si>
    <t>République tchèque</t>
  </si>
  <si>
    <t>CZ</t>
  </si>
  <si>
    <t>CZE</t>
  </si>
  <si>
    <t>203</t>
  </si>
  <si>
    <t>CZK</t>
  </si>
  <si>
    <t>Couronne tchèque</t>
  </si>
  <si>
    <t>Réunion</t>
  </si>
  <si>
    <t>RE</t>
  </si>
  <si>
    <t>REU</t>
  </si>
  <si>
    <t>638</t>
  </si>
  <si>
    <t>Roumanie</t>
  </si>
  <si>
    <t>RO</t>
  </si>
  <si>
    <t>ROU</t>
  </si>
  <si>
    <t>642</t>
  </si>
  <si>
    <t>RON</t>
  </si>
  <si>
    <t>Leu roumain</t>
  </si>
  <si>
    <t>Royaume-Uni</t>
  </si>
  <si>
    <t>GB</t>
  </si>
  <si>
    <t>GBR</t>
  </si>
  <si>
    <t>826</t>
  </si>
  <si>
    <t>GBP</t>
  </si>
  <si>
    <t>Livre sterling</t>
  </si>
  <si>
    <t>RPD du Laos</t>
  </si>
  <si>
    <t>LA</t>
  </si>
  <si>
    <t>LAO</t>
  </si>
  <si>
    <t>418</t>
  </si>
  <si>
    <t>LAK</t>
  </si>
  <si>
    <t>Kip laotien</t>
  </si>
  <si>
    <t>Rwanda</t>
  </si>
  <si>
    <t>RW</t>
  </si>
  <si>
    <t>RWA</t>
  </si>
  <si>
    <t>646</t>
  </si>
  <si>
    <t>RWF</t>
  </si>
  <si>
    <t>Franc rwandais</t>
  </si>
  <si>
    <t>Sahara occidental</t>
  </si>
  <si>
    <t>EH</t>
  </si>
  <si>
    <t>ESH</t>
  </si>
  <si>
    <t>732</t>
  </si>
  <si>
    <t>Saint Hélène</t>
  </si>
  <si>
    <t>SH</t>
  </si>
  <si>
    <t>SHN</t>
  </si>
  <si>
    <t>654</t>
  </si>
  <si>
    <t>SHP</t>
  </si>
  <si>
    <t>Livre de Saint Hélène</t>
  </si>
  <si>
    <t>Saint Kitts et Nevis</t>
  </si>
  <si>
    <t>KN</t>
  </si>
  <si>
    <t>KNA</t>
  </si>
  <si>
    <t>659</t>
  </si>
  <si>
    <t>Saint Marin</t>
  </si>
  <si>
    <t>SM</t>
  </si>
  <si>
    <t>SMR</t>
  </si>
  <si>
    <t>674</t>
  </si>
  <si>
    <t>Saint Pierre et Miquelon</t>
  </si>
  <si>
    <t>PM</t>
  </si>
  <si>
    <t>SPM</t>
  </si>
  <si>
    <t>666</t>
  </si>
  <si>
    <t>Saint Vincent et les Grenadines</t>
  </si>
  <si>
    <t>VC</t>
  </si>
  <si>
    <t>VCT</t>
  </si>
  <si>
    <t>670</t>
  </si>
  <si>
    <t>Saint-Barthélemy</t>
  </si>
  <si>
    <t>BL</t>
  </si>
  <si>
    <t>BLM</t>
  </si>
  <si>
    <t>652</t>
  </si>
  <si>
    <t>Sainte Lucie</t>
  </si>
  <si>
    <t>LC</t>
  </si>
  <si>
    <t>LCA</t>
  </si>
  <si>
    <t>662</t>
  </si>
  <si>
    <t>Saint-Martin</t>
  </si>
  <si>
    <t>MF</t>
  </si>
  <si>
    <t>MAF</t>
  </si>
  <si>
    <t>663</t>
  </si>
  <si>
    <t>Salvador</t>
  </si>
  <si>
    <t>SV</t>
  </si>
  <si>
    <t>SLV</t>
  </si>
  <si>
    <t>222</t>
  </si>
  <si>
    <t>Samoa</t>
  </si>
  <si>
    <t>WS</t>
  </si>
  <si>
    <t>WSM</t>
  </si>
  <si>
    <t>882</t>
  </si>
  <si>
    <t>WST</t>
  </si>
  <si>
    <t>Tala de Samoa</t>
  </si>
  <si>
    <t>Samoa américaines</t>
  </si>
  <si>
    <t>AS</t>
  </si>
  <si>
    <t>ASM</t>
  </si>
  <si>
    <t>16</t>
  </si>
  <si>
    <t>Sao Tomé-et-Principe</t>
  </si>
  <si>
    <t>ST</t>
  </si>
  <si>
    <t>STP</t>
  </si>
  <si>
    <t>678</t>
  </si>
  <si>
    <t>STD</t>
  </si>
  <si>
    <t>Dobra de Sao Tomé-et-Principe</t>
  </si>
  <si>
    <t>Sénégal</t>
  </si>
  <si>
    <t>SN</t>
  </si>
  <si>
    <t>SEN</t>
  </si>
  <si>
    <t>686</t>
  </si>
  <si>
    <t>Serbie</t>
  </si>
  <si>
    <t>RS</t>
  </si>
  <si>
    <t>SRB</t>
  </si>
  <si>
    <t>688</t>
  </si>
  <si>
    <t>RSD</t>
  </si>
  <si>
    <t>Dinar serbe</t>
  </si>
  <si>
    <t>Seychelles</t>
  </si>
  <si>
    <t>SC</t>
  </si>
  <si>
    <t>SYC</t>
  </si>
  <si>
    <t>690</t>
  </si>
  <si>
    <t>SCR</t>
  </si>
  <si>
    <t>Roupie seychelloise</t>
  </si>
  <si>
    <t>Sierra Leone</t>
  </si>
  <si>
    <t>SL</t>
  </si>
  <si>
    <t>SLE</t>
  </si>
  <si>
    <t>694</t>
  </si>
  <si>
    <t>SLL</t>
  </si>
  <si>
    <t>Leone sierra-léonais</t>
  </si>
  <si>
    <t>Singapour</t>
  </si>
  <si>
    <t>SG</t>
  </si>
  <si>
    <t>SGP</t>
  </si>
  <si>
    <t>702</t>
  </si>
  <si>
    <t>SGD</t>
  </si>
  <si>
    <t>Dollar de Singapour</t>
  </si>
  <si>
    <t>Slovaquie</t>
  </si>
  <si>
    <t>SK</t>
  </si>
  <si>
    <t>SVK</t>
  </si>
  <si>
    <t>703</t>
  </si>
  <si>
    <t>Slovénie</t>
  </si>
  <si>
    <t>SI</t>
  </si>
  <si>
    <t>SVN</t>
  </si>
  <si>
    <t>705</t>
  </si>
  <si>
    <t>Somalie</t>
  </si>
  <si>
    <t>SO</t>
  </si>
  <si>
    <t>SOM</t>
  </si>
  <si>
    <t>706</t>
  </si>
  <si>
    <t>SOS</t>
  </si>
  <si>
    <t>Soudan</t>
  </si>
  <si>
    <t>SD</t>
  </si>
  <si>
    <t>SDN</t>
  </si>
  <si>
    <t>736</t>
  </si>
  <si>
    <t>SDG</t>
  </si>
  <si>
    <t>Livre soudanaise</t>
  </si>
  <si>
    <t>Soudan du Sud</t>
  </si>
  <si>
    <t>SS</t>
  </si>
  <si>
    <t>SSD</t>
  </si>
  <si>
    <t>728</t>
  </si>
  <si>
    <t>SSP</t>
  </si>
  <si>
    <t>Livre sud-soudanaise</t>
  </si>
  <si>
    <t>Sri Lanka</t>
  </si>
  <si>
    <t>LK</t>
  </si>
  <si>
    <t>LKA</t>
  </si>
  <si>
    <t>144</t>
  </si>
  <si>
    <t>LKR</t>
  </si>
  <si>
    <t>Roupie du Sri Lanka</t>
  </si>
  <si>
    <t>Suède</t>
  </si>
  <si>
    <t>SE</t>
  </si>
  <si>
    <t>SWE</t>
  </si>
  <si>
    <t>752</t>
  </si>
  <si>
    <t>SEK</t>
  </si>
  <si>
    <t>Couronne suédoise</t>
  </si>
  <si>
    <t>Suisse</t>
  </si>
  <si>
    <t>CH</t>
  </si>
  <si>
    <t>CHE</t>
  </si>
  <si>
    <t>756</t>
  </si>
  <si>
    <t>Suriname</t>
  </si>
  <si>
    <t>SR</t>
  </si>
  <si>
    <t>SUR</t>
  </si>
  <si>
    <t>740</t>
  </si>
  <si>
    <t>SRD</t>
  </si>
  <si>
    <t>Dollar du Suriname</t>
  </si>
  <si>
    <t>Syrie</t>
  </si>
  <si>
    <t>SY</t>
  </si>
  <si>
    <t>SYR</t>
  </si>
  <si>
    <t>760</t>
  </si>
  <si>
    <t>SYP</t>
  </si>
  <si>
    <t>Livre syrienne</t>
  </si>
  <si>
    <t>TJ</t>
  </si>
  <si>
    <t>TJK</t>
  </si>
  <si>
    <t>762</t>
  </si>
  <si>
    <t>TJS</t>
  </si>
  <si>
    <t>Somoni tadjik</t>
  </si>
  <si>
    <t>Taïwan</t>
  </si>
  <si>
    <t>TW</t>
  </si>
  <si>
    <t>TWN</t>
  </si>
  <si>
    <t>158</t>
  </si>
  <si>
    <t>TWD</t>
  </si>
  <si>
    <t>Nouveau dollar taïwanais</t>
  </si>
  <si>
    <t>Tanzanie</t>
  </si>
  <si>
    <t>TZ</t>
  </si>
  <si>
    <t>TZA</t>
  </si>
  <si>
    <t>834</t>
  </si>
  <si>
    <t>TZS</t>
  </si>
  <si>
    <t>Shilling tanzanien</t>
  </si>
  <si>
    <t>Tchad</t>
  </si>
  <si>
    <t>TD</t>
  </si>
  <si>
    <t>TCD</t>
  </si>
  <si>
    <t>148</t>
  </si>
  <si>
    <t>Territoire britannique de l’océan Indien</t>
  </si>
  <si>
    <t>IO</t>
  </si>
  <si>
    <t>IOT</t>
  </si>
  <si>
    <t>86</t>
  </si>
  <si>
    <t>Territoire palestinien</t>
  </si>
  <si>
    <t>PS</t>
  </si>
  <si>
    <t>PSE</t>
  </si>
  <si>
    <t>275</t>
  </si>
  <si>
    <t>Territoires français australs</t>
  </si>
  <si>
    <t>TF</t>
  </si>
  <si>
    <t>ATF</t>
  </si>
  <si>
    <t>260</t>
  </si>
  <si>
    <t>Thaïlande</t>
  </si>
  <si>
    <t>TH</t>
  </si>
  <si>
    <t>THA</t>
  </si>
  <si>
    <t>764</t>
  </si>
  <si>
    <t>THB</t>
  </si>
  <si>
    <t>Baht thaïlandais</t>
  </si>
  <si>
    <t>Timor-Leste</t>
  </si>
  <si>
    <t>TL</t>
  </si>
  <si>
    <t>TLS</t>
  </si>
  <si>
    <t>626</t>
  </si>
  <si>
    <t>Togo</t>
  </si>
  <si>
    <t>TG</t>
  </si>
  <si>
    <t>TGO</t>
  </si>
  <si>
    <t>768</t>
  </si>
  <si>
    <t>Tokelau</t>
  </si>
  <si>
    <t>TK</t>
  </si>
  <si>
    <t>TKL</t>
  </si>
  <si>
    <t>772</t>
  </si>
  <si>
    <t>Tonga</t>
  </si>
  <si>
    <t>TO</t>
  </si>
  <si>
    <t>TON</t>
  </si>
  <si>
    <t>776</t>
  </si>
  <si>
    <t>TOP</t>
  </si>
  <si>
    <t>Pa’anga des Îles Tonga</t>
  </si>
  <si>
    <t>Trinité-et-Tobago</t>
  </si>
  <si>
    <t>TT</t>
  </si>
  <si>
    <t>TTO</t>
  </si>
  <si>
    <t>780</t>
  </si>
  <si>
    <t>TTD</t>
  </si>
  <si>
    <t>Dollar de Trinité-et-Tobago</t>
  </si>
  <si>
    <t>Tunisie</t>
  </si>
  <si>
    <t>TN</t>
  </si>
  <si>
    <t>TUN</t>
  </si>
  <si>
    <t>788</t>
  </si>
  <si>
    <t>TND</t>
  </si>
  <si>
    <t>Dinar tunisien</t>
  </si>
  <si>
    <t>Turkménistan</t>
  </si>
  <si>
    <t>TM</t>
  </si>
  <si>
    <t>TKM</t>
  </si>
  <si>
    <t>795</t>
  </si>
  <si>
    <t>TMT</t>
  </si>
  <si>
    <t>Nouveau manat turkmène</t>
  </si>
  <si>
    <t>Turquie</t>
  </si>
  <si>
    <t>TR</t>
  </si>
  <si>
    <t>TUR</t>
  </si>
  <si>
    <t>792</t>
  </si>
  <si>
    <t>TRY</t>
  </si>
  <si>
    <t>Lire turque</t>
  </si>
  <si>
    <t>Tuvalu</t>
  </si>
  <si>
    <t>TV</t>
  </si>
  <si>
    <t>TUV</t>
  </si>
  <si>
    <t>798</t>
  </si>
  <si>
    <t>TVD</t>
  </si>
  <si>
    <t>Dollar de Tuvalu</t>
  </si>
  <si>
    <t>Ukraine</t>
  </si>
  <si>
    <t>UA</t>
  </si>
  <si>
    <t>UKR</t>
  </si>
  <si>
    <t>804</t>
  </si>
  <si>
    <t>UAH</t>
  </si>
  <si>
    <t>Hryvnia ukrainien</t>
  </si>
  <si>
    <t>Uruguay</t>
  </si>
  <si>
    <t>UY</t>
  </si>
  <si>
    <t>URY</t>
  </si>
  <si>
    <t>858</t>
  </si>
  <si>
    <t>UYU</t>
  </si>
  <si>
    <t>Peso uruguayen</t>
  </si>
  <si>
    <t>Vanuatu</t>
  </si>
  <si>
    <t>VU</t>
  </si>
  <si>
    <t>VUT</t>
  </si>
  <si>
    <t>548</t>
  </si>
  <si>
    <t>VUV</t>
  </si>
  <si>
    <t>Vatu de Vanuatu</t>
  </si>
  <si>
    <t>Vatican</t>
  </si>
  <si>
    <t>VA</t>
  </si>
  <si>
    <t>VAT</t>
  </si>
  <si>
    <t>336</t>
  </si>
  <si>
    <t>Venezuela</t>
  </si>
  <si>
    <t>VE</t>
  </si>
  <si>
    <t>VEN</t>
  </si>
  <si>
    <t>862</t>
  </si>
  <si>
    <t>VEF</t>
  </si>
  <si>
    <t>Vietnam</t>
  </si>
  <si>
    <t>VN</t>
  </si>
  <si>
    <t>VNM</t>
  </si>
  <si>
    <t>704</t>
  </si>
  <si>
    <t>VND</t>
  </si>
  <si>
    <t>Dong vietnamien</t>
  </si>
  <si>
    <t>Yémen</t>
  </si>
  <si>
    <t>YE</t>
  </si>
  <si>
    <t>YEM</t>
  </si>
  <si>
    <t>887</t>
  </si>
  <si>
    <t>YER</t>
  </si>
  <si>
    <t>Rial yéménite</t>
  </si>
  <si>
    <t>Zambie</t>
  </si>
  <si>
    <t>ZM</t>
  </si>
  <si>
    <t>ZMB</t>
  </si>
  <si>
    <t>894</t>
  </si>
  <si>
    <t>ZMW</t>
  </si>
  <si>
    <t>Kwacha zambien</t>
  </si>
  <si>
    <t>Zimbabwe</t>
  </si>
  <si>
    <t>ZW</t>
  </si>
  <si>
    <t>ZWE</t>
  </si>
  <si>
    <t>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</si>
</sst>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64" formatCode="_-* #,##0.00_-;\-* #,##0.00_-;_-* &quot;-&quot;??_-;_-@_-"/>
    <numFmt numFmtId="165" formatCode="_ * #,##0.00_ ;_ * \-#,##0.00_ ;_ * &quot;-&quot;??_ ;_ @_ "/>
    <numFmt numFmtId="166" formatCode="_ * #,##0.0000_ ;_ * \-#,##0.0000_ ;_ * &quot;-&quot;??_ ;_ @_ "/>
    <numFmt numFmtId="167" formatCode="yyyy\-mm\-dd"/>
    <numFmt numFmtId="168" formatCode="_ * #,##0_ ;_ * \-#,##0_ ;_ * &quot;-&quot;??_ ;_ @_ "/>
    <numFmt numFmtId="169" formatCode="_ * #,##0.000_ ;_ * \-#,##0.000_ ;_ * &quot;-&quot;??_ ;_ @_ "/>
    <numFmt numFmtId="170" formatCode="_-* #,##0_-;\-* #,##0_-;_-* &quot;-&quot;??_-;_-@_-"/>
  </numFmts>
  <fonts count="83">
    <font>
      <sz val="10.5"/>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i/>
      <sz val="12"/>
      <name val="Franklin Gothic Book"/>
      <family val="2"/>
    </font>
    <font>
      <sz val="12"/>
      <name val="Franklin Gothic Book"/>
      <family val="2"/>
    </font>
    <font>
      <b/>
      <sz val="12"/>
      <name val="Franklin Gothic Book"/>
      <family val="2"/>
    </font>
    <font>
      <u/>
      <sz val="12"/>
      <color rgb="FF0070C0"/>
      <name val="Franklin Gothic Book"/>
      <family val="2"/>
    </font>
    <font>
      <b/>
      <u/>
      <sz val="12"/>
      <name val="Franklin Gothic Book"/>
      <family val="2"/>
    </font>
    <font>
      <b/>
      <sz val="12"/>
      <color rgb="FF000000"/>
      <name val="Franklin Gothic Book"/>
      <family val="2"/>
    </font>
    <font>
      <u/>
      <sz val="12"/>
      <color rgb="FF0076AF"/>
      <name val="Franklin Gothic Book"/>
      <family val="2"/>
    </font>
    <font>
      <u/>
      <sz val="12"/>
      <color theme="10"/>
      <name val="Franklin Gothic Book"/>
      <family val="2"/>
    </font>
    <font>
      <b/>
      <u/>
      <sz val="12"/>
      <color theme="1"/>
      <name val="Franklin Gothic Book"/>
      <family val="2"/>
    </font>
    <font>
      <b/>
      <i/>
      <sz val="12"/>
      <color theme="1"/>
      <name val="Franklin Gothic Book"/>
      <family val="2"/>
    </font>
    <font>
      <b/>
      <i/>
      <u/>
      <sz val="12"/>
      <color theme="1"/>
      <name val="Franklin Gothic Book"/>
      <family val="2"/>
    </font>
    <font>
      <i/>
      <sz val="12"/>
      <color theme="1"/>
      <name val="Franklin Gothic Book"/>
      <family val="2"/>
    </font>
    <font>
      <i/>
      <u/>
      <sz val="12"/>
      <color theme="1"/>
      <name val="Franklin Gothic Book"/>
      <family val="2"/>
    </font>
    <font>
      <b/>
      <u/>
      <sz val="12"/>
      <color rgb="FF0070C0"/>
      <name val="Franklin Gothic Book"/>
      <family val="2"/>
    </font>
    <font>
      <b/>
      <u/>
      <sz val="12"/>
      <color theme="10"/>
      <name val="Franklin Gothic Book"/>
      <family val="2"/>
    </font>
    <font>
      <b/>
      <sz val="10"/>
      <color theme="1"/>
      <name val="Franklin Gothic Book"/>
      <family val="2"/>
    </font>
    <font>
      <b/>
      <sz val="10"/>
      <color rgb="FF0076AF"/>
      <name val="Franklin Gothic Book"/>
      <family val="2"/>
    </font>
    <font>
      <i/>
      <u/>
      <sz val="12"/>
      <color rgb="FF0076AF"/>
      <name val="Franklin Gothic Book"/>
      <family val="2"/>
    </font>
    <font>
      <i/>
      <sz val="12"/>
      <color theme="10"/>
      <name val="Franklin Gothic Book"/>
      <family val="2"/>
    </font>
    <font>
      <u/>
      <sz val="10.5"/>
      <color theme="10"/>
      <name val="Franklin Gothic Book"/>
      <family val="2"/>
    </font>
    <font>
      <b/>
      <i/>
      <sz val="12"/>
      <color rgb="FF000000"/>
      <name val="Franklin Gothic Book"/>
      <family val="2"/>
    </font>
    <font>
      <b/>
      <i/>
      <u/>
      <sz val="16"/>
      <color theme="1"/>
      <name val="Franklin Gothic Book"/>
      <family val="2"/>
    </font>
    <font>
      <b/>
      <i/>
      <sz val="12"/>
      <name val="Franklin Gothic Book"/>
      <family val="2"/>
    </font>
    <font>
      <i/>
      <u/>
      <sz val="12"/>
      <color theme="10"/>
      <name val="Franklin Gothic Book"/>
      <family val="2"/>
    </font>
    <font>
      <b/>
      <i/>
      <u/>
      <sz val="12"/>
      <color theme="10"/>
      <name val="Franklin Gothic Book"/>
      <family val="2"/>
    </font>
    <font>
      <i/>
      <u/>
      <sz val="12"/>
      <color rgb="FF000000"/>
      <name val="Franklin Gothic Book"/>
      <family val="2"/>
    </font>
    <font>
      <b/>
      <i/>
      <u/>
      <sz val="12"/>
      <color rgb="FF000000"/>
      <name val="Franklin Gothic Book"/>
      <family val="2"/>
    </font>
    <font>
      <i/>
      <sz val="12"/>
      <color rgb="FF0076AF"/>
      <name val="Franklin Gothic Book"/>
      <family val="2"/>
    </font>
    <font>
      <sz val="10.5"/>
      <color theme="1"/>
      <name val="Franklin Gothic Book"/>
      <family val="2"/>
    </font>
    <font>
      <i/>
      <sz val="10.5"/>
      <color theme="1"/>
      <name val="Franklin Gothic Book"/>
      <family val="2"/>
    </font>
    <font>
      <i/>
      <sz val="12"/>
      <color rgb="FF0070C0"/>
      <name val="Franklin Gothic Book"/>
      <family val="2"/>
    </font>
    <font>
      <b/>
      <sz val="10.5"/>
      <name val="Franklin Gothic Book"/>
      <family val="2"/>
    </font>
    <font>
      <b/>
      <sz val="14"/>
      <color rgb="FF000000"/>
      <name val="Franklin Gothic Book"/>
      <family val="2"/>
    </font>
    <font>
      <sz val="14"/>
      <color theme="1"/>
      <name val="Franklin Gothic Book"/>
      <family val="2"/>
    </font>
    <font>
      <b/>
      <sz val="14"/>
      <color theme="1"/>
      <name val="Franklin Gothic Book"/>
      <family val="2"/>
    </font>
    <font>
      <b/>
      <u/>
      <sz val="10.5"/>
      <color theme="10"/>
      <name val="Franklin Gothic Book"/>
      <family val="2"/>
    </font>
    <font>
      <i/>
      <sz val="10.5"/>
      <color rgb="FF000000"/>
      <name val="Franklin Gothic Book"/>
      <family val="2"/>
    </font>
    <font>
      <sz val="10.5"/>
      <color rgb="FF000000"/>
      <name val="Franklin Gothic Book"/>
      <family val="2"/>
    </font>
    <font>
      <sz val="10.5"/>
      <name val="Franklin Gothic Book"/>
      <family val="2"/>
    </font>
    <font>
      <i/>
      <sz val="10.5"/>
      <name val="Franklin Gothic Book"/>
      <family val="2"/>
    </font>
    <font>
      <i/>
      <sz val="10.5"/>
      <color theme="10"/>
      <name val="Franklin Gothic Book"/>
      <family val="2"/>
    </font>
    <font>
      <i/>
      <u/>
      <sz val="10.5"/>
      <color rgb="FF0076AF"/>
      <name val="Franklin Gothic Book"/>
      <family val="2"/>
    </font>
    <font>
      <b/>
      <sz val="14"/>
      <color rgb="FF0076AF"/>
      <name val="Franklin Gothic Book"/>
      <family val="2"/>
    </font>
    <font>
      <b/>
      <sz val="12"/>
      <color theme="0"/>
      <name val="Franklin Gothic Book"/>
      <family val="2"/>
    </font>
    <font>
      <b/>
      <sz val="12"/>
      <color theme="1"/>
      <name val="Franklin Gothic Book"/>
      <family val="2"/>
    </font>
    <font>
      <i/>
      <u/>
      <sz val="12"/>
      <name val="Franklin Gothic Book"/>
      <family val="2"/>
    </font>
    <font>
      <b/>
      <sz val="18"/>
      <color theme="1"/>
      <name val="Franklin Gothic Book"/>
      <family val="2"/>
    </font>
    <font>
      <b/>
      <sz val="10.5"/>
      <color theme="1"/>
      <name val="Franklin Gothic Book"/>
      <family val="2"/>
    </font>
    <font>
      <i/>
      <u/>
      <sz val="10.5"/>
      <color theme="10"/>
      <name val="Franklin Gothic Book"/>
      <family val="2"/>
    </font>
    <font>
      <i/>
      <sz val="10.5"/>
      <color rgb="FF7F7F7F"/>
      <name val="Franklin Gothic Book"/>
      <family val="2"/>
    </font>
    <font>
      <b/>
      <i/>
      <u/>
      <sz val="10.5"/>
      <color theme="1"/>
      <name val="Franklin Gothic Book"/>
      <family val="2"/>
    </font>
    <font>
      <u/>
      <sz val="10.5"/>
      <color rgb="FF0076AF"/>
      <name val="Franklin Gothic Book"/>
      <family val="2"/>
    </font>
    <font>
      <sz val="10.5"/>
      <color theme="10"/>
      <name val="Franklin Gothic Book"/>
      <family val="2"/>
    </font>
    <font>
      <b/>
      <sz val="10.5"/>
      <color theme="10"/>
      <name val="Franklin Gothic Book"/>
      <family val="2"/>
    </font>
    <font>
      <b/>
      <sz val="16"/>
      <color theme="1"/>
      <name val="Franklin Gothic Book"/>
      <family val="2"/>
    </font>
    <font>
      <sz val="11"/>
      <color theme="1"/>
      <name val="Franklin Gothic Book"/>
      <family val="2"/>
    </font>
    <font>
      <i/>
      <sz val="11"/>
      <color rgb="FF000000"/>
      <name val="Franklin Gothic Book"/>
      <family val="2"/>
    </font>
    <font>
      <b/>
      <u/>
      <sz val="10.5"/>
      <name val="Franklin Gothic Book"/>
      <family val="2"/>
    </font>
    <font>
      <i/>
      <u/>
      <sz val="10.5"/>
      <name val="Franklin Gothic Book"/>
      <family val="2"/>
    </font>
    <font>
      <b/>
      <u/>
      <sz val="12"/>
      <color theme="4"/>
      <name val="Franklin Gothic Book"/>
      <family val="2"/>
    </font>
    <font>
      <sz val="11"/>
      <color theme="1"/>
      <name val="Arial"/>
      <family val="2"/>
    </font>
    <font>
      <b/>
      <sz val="11"/>
      <color theme="1"/>
      <name val="Arial"/>
      <family val="2"/>
    </font>
    <font>
      <sz val="11"/>
      <color theme="1"/>
      <name val="Times New Roman"/>
      <family val="1"/>
    </font>
    <font>
      <u/>
      <sz val="10.5"/>
      <name val="Calibri"/>
      <family val="2"/>
    </font>
    <font>
      <i/>
      <u val="doubleAccounting"/>
      <sz val="10.5"/>
      <color theme="1"/>
      <name val="Franklin Gothic Book"/>
      <family val="2"/>
    </font>
    <font>
      <b/>
      <i/>
      <sz val="10.5"/>
      <color theme="1"/>
      <name val="Franklin Gothic Book"/>
      <family val="2"/>
    </font>
    <font>
      <sz val="10"/>
      <color theme="1"/>
      <name val="Franklin Gothic Book"/>
      <family val="2"/>
    </font>
    <font>
      <b/>
      <u val="double"/>
      <sz val="10.5"/>
      <color theme="1"/>
      <name val="Franklin Gothic Book"/>
      <family val="2"/>
    </font>
    <font>
      <b/>
      <i/>
      <u val="double"/>
      <sz val="10.5"/>
      <color theme="1"/>
      <name val="Franklin Gothic Book"/>
      <family val="2"/>
    </font>
  </fonts>
  <fills count="14">
    <fill>
      <patternFill patternType="none"/>
    </fill>
    <fill>
      <patternFill patternType="gray125"/>
    </fill>
    <fill>
      <patternFill patternType="solid">
        <fgColor theme="0" tint="-0.14999847407452621"/>
        <bgColor indexed="64"/>
      </patternFill>
    </fill>
    <fill>
      <patternFill patternType="solid">
        <fgColor theme="4"/>
        <bgColor theme="4"/>
      </patternFill>
    </fill>
    <fill>
      <patternFill patternType="solid">
        <fgColor rgb="FFF2F2F2"/>
        <bgColor indexed="64"/>
      </patternFill>
    </fill>
    <fill>
      <patternFill patternType="solid">
        <fgColor rgb="FFD9D9D9"/>
        <bgColor indexed="64"/>
      </patternFill>
    </fill>
    <fill>
      <patternFill patternType="solid">
        <fgColor theme="4" tint="0.79998168889431442"/>
        <bgColor indexed="64"/>
      </patternFill>
    </fill>
    <fill>
      <patternFill patternType="solid">
        <fgColor theme="0"/>
        <bgColor indexed="64"/>
      </patternFill>
    </fill>
    <fill>
      <patternFill patternType="solid">
        <fgColor rgb="FFF6A70A"/>
        <bgColor indexed="64"/>
      </patternFill>
    </fill>
    <fill>
      <patternFill patternType="solid">
        <fgColor rgb="FF165B89"/>
        <bgColor indexed="64"/>
      </patternFill>
    </fill>
    <fill>
      <patternFill patternType="solid">
        <fgColor rgb="FFF2F2F2"/>
        <bgColor theme="4" tint="0.79998168889431442"/>
      </patternFill>
    </fill>
    <fill>
      <patternFill patternType="solid">
        <fgColor rgb="FFFFFF00"/>
        <bgColor indexed="64"/>
      </patternFill>
    </fill>
    <fill>
      <patternFill patternType="solid">
        <fgColor theme="2"/>
        <bgColor indexed="64"/>
      </patternFill>
    </fill>
    <fill>
      <patternFill patternType="solid">
        <fgColor theme="2" tint="-9.9978637043366805E-2"/>
        <bgColor indexed="64"/>
      </patternFill>
    </fill>
  </fills>
  <borders count="46">
    <border>
      <left/>
      <right/>
      <top/>
      <bottom/>
      <diagonal/>
    </border>
    <border>
      <left/>
      <right/>
      <top style="thin">
        <color indexed="64"/>
      </top>
      <bottom/>
      <diagonal/>
    </border>
    <border>
      <left/>
      <right/>
      <top/>
      <bottom style="medium">
        <color indexed="64"/>
      </bottom>
      <diagonal/>
    </border>
    <border>
      <left/>
      <right/>
      <top/>
      <bottom style="medium">
        <color rgb="FF0076AF"/>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style="medium">
        <color rgb="FF0076AF"/>
      </top>
      <bottom/>
      <diagonal/>
    </border>
    <border>
      <left/>
      <right/>
      <top/>
      <bottom style="thin">
        <color indexed="64"/>
      </bottom>
      <diagonal/>
    </border>
    <border>
      <left/>
      <right/>
      <top/>
      <bottom style="medium">
        <color theme="0"/>
      </bottom>
      <diagonal/>
    </border>
    <border>
      <left/>
      <right/>
      <top style="medium">
        <color theme="0"/>
      </top>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indexed="64"/>
      </top>
      <bottom style="medium">
        <color rgb="FF188FBB"/>
      </bottom>
      <diagonal/>
    </border>
    <border>
      <left style="medium">
        <color indexed="64"/>
      </left>
      <right/>
      <top/>
      <bottom/>
      <diagonal/>
    </border>
    <border>
      <left/>
      <right/>
      <top/>
      <bottom style="thin">
        <color rgb="FF188FBB"/>
      </bottom>
      <diagonal/>
    </border>
  </borders>
  <cellStyleXfs count="8">
    <xf numFmtId="0" fontId="0" fillId="0" borderId="0"/>
    <xf numFmtId="165" fontId="1" fillId="0" borderId="0" applyFont="0" applyFill="0" applyBorder="0" applyAlignment="0" applyProtection="0"/>
    <xf numFmtId="0" fontId="4" fillId="0" borderId="0" applyNumberFormat="0" applyFill="0" applyBorder="0" applyAlignment="0" applyProtection="0"/>
    <xf numFmtId="0" fontId="5" fillId="0" borderId="0"/>
    <xf numFmtId="0" fontId="6" fillId="0" borderId="0" applyNumberFormat="0" applyFill="0" applyBorder="0" applyAlignment="0" applyProtection="0"/>
    <xf numFmtId="0" fontId="8" fillId="0" borderId="0" applyNumberForma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cellStyleXfs>
  <cellXfs count="401">
    <xf numFmtId="0" fontId="0" fillId="0" borderId="0" xfId="0"/>
    <xf numFmtId="0" fontId="0" fillId="0" borderId="8" xfId="0" applyBorder="1"/>
    <xf numFmtId="0" fontId="0" fillId="0" borderId="9" xfId="0" applyBorder="1"/>
    <xf numFmtId="0" fontId="0" fillId="0" borderId="0" xfId="0" applyAlignment="1">
      <alignment wrapText="1"/>
    </xf>
    <xf numFmtId="0" fontId="2" fillId="3" borderId="15" xfId="0" applyFont="1" applyFill="1" applyBorder="1" applyAlignment="1">
      <alignment wrapText="1"/>
    </xf>
    <xf numFmtId="0" fontId="3" fillId="0" borderId="0" xfId="0" applyFont="1" applyAlignment="1">
      <alignment wrapText="1"/>
    </xf>
    <xf numFmtId="49" fontId="7" fillId="0" borderId="0" xfId="0" applyNumberFormat="1" applyFont="1" applyAlignment="1">
      <alignment horizontal="left" wrapText="1"/>
    </xf>
    <xf numFmtId="0" fontId="9" fillId="0" borderId="0" xfId="0" quotePrefix="1" applyFont="1" applyAlignment="1">
      <alignment wrapText="1"/>
    </xf>
    <xf numFmtId="49" fontId="0" fillId="0" borderId="0" xfId="0" applyNumberFormat="1" applyAlignment="1">
      <alignment wrapText="1"/>
    </xf>
    <xf numFmtId="0" fontId="2" fillId="3" borderId="16" xfId="0" applyFont="1" applyFill="1" applyBorder="1" applyAlignment="1">
      <alignment wrapText="1"/>
    </xf>
    <xf numFmtId="0" fontId="0" fillId="0" borderId="8" xfId="0" applyBorder="1" applyAlignment="1">
      <alignment wrapText="1"/>
    </xf>
    <xf numFmtId="0" fontId="0" fillId="0" borderId="9" xfId="0" applyBorder="1" applyAlignment="1">
      <alignment wrapText="1"/>
    </xf>
    <xf numFmtId="0" fontId="10" fillId="0" borderId="0" xfId="3" applyFont="1" applyAlignment="1">
      <alignment horizontal="left" vertical="center"/>
    </xf>
    <xf numFmtId="0" fontId="10" fillId="0" borderId="0" xfId="3" applyFont="1" applyAlignment="1">
      <alignment horizontal="right" vertical="center"/>
    </xf>
    <xf numFmtId="0" fontId="11" fillId="2" borderId="0" xfId="3" applyFont="1" applyFill="1" applyAlignment="1">
      <alignment horizontal="left" vertical="center"/>
    </xf>
    <xf numFmtId="0" fontId="12" fillId="2" borderId="0" xfId="3" applyFont="1" applyFill="1" applyAlignment="1">
      <alignment horizontal="left" vertical="center"/>
    </xf>
    <xf numFmtId="0" fontId="10" fillId="2" borderId="0" xfId="3" applyFont="1" applyFill="1" applyAlignment="1">
      <alignment horizontal="left" vertical="center"/>
    </xf>
    <xf numFmtId="0" fontId="13" fillId="2" borderId="0" xfId="3" applyFont="1" applyFill="1" applyAlignment="1">
      <alignment vertical="center"/>
    </xf>
    <xf numFmtId="0" fontId="10" fillId="2" borderId="0" xfId="3" applyFont="1" applyFill="1" applyAlignment="1">
      <alignment vertical="center"/>
    </xf>
    <xf numFmtId="0" fontId="14" fillId="2" borderId="0" xfId="3" applyFont="1" applyFill="1" applyAlignment="1">
      <alignment vertical="center"/>
    </xf>
    <xf numFmtId="0" fontId="11" fillId="2" borderId="0" xfId="3" applyFont="1" applyFill="1" applyAlignment="1">
      <alignment vertical="center"/>
    </xf>
    <xf numFmtId="0" fontId="15" fillId="5" borderId="0" xfId="3" applyFont="1" applyFill="1" applyAlignment="1">
      <alignment horizontal="left" vertical="center"/>
    </xf>
    <xf numFmtId="0" fontId="11" fillId="2" borderId="0" xfId="3" applyFont="1" applyFill="1" applyAlignment="1">
      <alignment horizontal="left" vertical="center" wrapText="1" indent="2"/>
    </xf>
    <xf numFmtId="0" fontId="16" fillId="5" borderId="0" xfId="3" applyFont="1" applyFill="1" applyAlignment="1">
      <alignment vertical="center"/>
    </xf>
    <xf numFmtId="0" fontId="11" fillId="2" borderId="0" xfId="3" applyFont="1" applyFill="1" applyAlignment="1">
      <alignment vertical="center" wrapText="1"/>
    </xf>
    <xf numFmtId="0" fontId="15" fillId="5" borderId="0" xfId="3" applyFont="1" applyFill="1" applyAlignment="1">
      <alignment vertical="center"/>
    </xf>
    <xf numFmtId="0" fontId="16" fillId="2" borderId="0" xfId="3" applyFont="1" applyFill="1" applyAlignment="1">
      <alignment vertical="center"/>
    </xf>
    <xf numFmtId="0" fontId="15" fillId="2" borderId="0" xfId="3" applyFont="1" applyFill="1" applyAlignment="1">
      <alignment vertical="center"/>
    </xf>
    <xf numFmtId="0" fontId="12" fillId="2" borderId="0" xfId="3" applyFont="1" applyFill="1" applyAlignment="1">
      <alignment vertical="center"/>
    </xf>
    <xf numFmtId="0" fontId="18" fillId="5" borderId="0" xfId="3" applyFont="1" applyFill="1" applyAlignment="1">
      <alignment vertical="center"/>
    </xf>
    <xf numFmtId="0" fontId="19" fillId="2" borderId="0" xfId="3" applyFont="1" applyFill="1" applyAlignment="1">
      <alignment vertical="center"/>
    </xf>
    <xf numFmtId="0" fontId="15" fillId="5" borderId="0" xfId="3" applyFont="1" applyFill="1" applyAlignment="1">
      <alignment horizontal="left" vertical="center" indent="2"/>
    </xf>
    <xf numFmtId="0" fontId="20" fillId="2" borderId="0" xfId="2" applyFont="1" applyFill="1" applyBorder="1" applyAlignment="1"/>
    <xf numFmtId="0" fontId="10" fillId="7" borderId="0" xfId="3" applyFont="1" applyFill="1" applyAlignment="1">
      <alignment horizontal="left" vertical="center"/>
    </xf>
    <xf numFmtId="0" fontId="12" fillId="7" borderId="0" xfId="3" applyFont="1" applyFill="1" applyAlignment="1">
      <alignment vertical="center"/>
    </xf>
    <xf numFmtId="0" fontId="21" fillId="7" borderId="0" xfId="2" applyFont="1" applyFill="1" applyBorder="1" applyAlignment="1"/>
    <xf numFmtId="0" fontId="10" fillId="0" borderId="0" xfId="3" applyFont="1" applyAlignment="1">
      <alignment horizontal="left" vertical="center" wrapText="1"/>
    </xf>
    <xf numFmtId="0" fontId="18" fillId="6" borderId="38" xfId="3" applyFont="1" applyFill="1" applyBorder="1" applyAlignment="1">
      <alignment horizontal="left" vertical="center" wrapText="1"/>
    </xf>
    <xf numFmtId="0" fontId="18" fillId="0" borderId="38" xfId="3" applyFont="1" applyBorder="1" applyAlignment="1">
      <alignment horizontal="left" vertical="center" wrapText="1"/>
    </xf>
    <xf numFmtId="0" fontId="22" fillId="7" borderId="0" xfId="3" applyFont="1" applyFill="1" applyAlignment="1">
      <alignment horizontal="left" vertical="center"/>
    </xf>
    <xf numFmtId="0" fontId="21" fillId="2" borderId="0" xfId="4" applyFont="1" applyFill="1" applyBorder="1" applyAlignment="1"/>
    <xf numFmtId="0" fontId="12" fillId="0" borderId="0" xfId="3" applyFont="1" applyAlignment="1">
      <alignment vertical="center"/>
    </xf>
    <xf numFmtId="0" fontId="21" fillId="0" borderId="0" xfId="4" applyFont="1" applyFill="1" applyBorder="1" applyAlignment="1"/>
    <xf numFmtId="0" fontId="23" fillId="4" borderId="27" xfId="3" applyFont="1" applyFill="1" applyBorder="1" applyAlignment="1">
      <alignment vertical="center" wrapText="1"/>
    </xf>
    <xf numFmtId="0" fontId="25" fillId="0" borderId="0" xfId="3" applyFont="1" applyAlignment="1">
      <alignment vertical="center" wrapText="1"/>
    </xf>
    <xf numFmtId="0" fontId="23" fillId="4" borderId="30" xfId="3" applyFont="1" applyFill="1" applyBorder="1" applyAlignment="1">
      <alignment vertical="center" wrapText="1"/>
    </xf>
    <xf numFmtId="0" fontId="25" fillId="4" borderId="1" xfId="3" applyFont="1" applyFill="1" applyBorder="1" applyAlignment="1">
      <alignment vertical="center" wrapText="1"/>
    </xf>
    <xf numFmtId="0" fontId="25" fillId="4" borderId="31" xfId="3" applyFont="1" applyFill="1" applyBorder="1" applyAlignment="1">
      <alignment vertical="center" wrapText="1"/>
    </xf>
    <xf numFmtId="0" fontId="25" fillId="4" borderId="28" xfId="3" applyFont="1" applyFill="1" applyBorder="1" applyAlignment="1">
      <alignment vertical="center" wrapText="1"/>
    </xf>
    <xf numFmtId="0" fontId="25" fillId="4" borderId="34" xfId="3" applyFont="1" applyFill="1" applyBorder="1" applyAlignment="1">
      <alignment vertical="center" wrapText="1"/>
    </xf>
    <xf numFmtId="0" fontId="25" fillId="4" borderId="0" xfId="3" applyFont="1" applyFill="1" applyAlignment="1">
      <alignment vertical="center" wrapText="1"/>
    </xf>
    <xf numFmtId="0" fontId="25" fillId="4" borderId="35" xfId="3" applyFont="1" applyFill="1" applyBorder="1" applyAlignment="1">
      <alignment vertical="center" wrapText="1"/>
    </xf>
    <xf numFmtId="0" fontId="26" fillId="4" borderId="29" xfId="3" applyFont="1" applyFill="1" applyBorder="1" applyAlignment="1">
      <alignment vertical="center" wrapText="1"/>
    </xf>
    <xf numFmtId="0" fontId="25" fillId="4" borderId="33" xfId="3" applyFont="1" applyFill="1" applyBorder="1" applyAlignment="1">
      <alignment vertical="center" wrapText="1"/>
    </xf>
    <xf numFmtId="0" fontId="12" fillId="0" borderId="3" xfId="3" applyFont="1" applyBorder="1" applyAlignment="1">
      <alignment vertical="center"/>
    </xf>
    <xf numFmtId="0" fontId="10" fillId="0" borderId="3" xfId="3" applyFont="1" applyBorder="1" applyAlignment="1">
      <alignment horizontal="left" vertical="center"/>
    </xf>
    <xf numFmtId="0" fontId="25" fillId="0" borderId="0" xfId="3" applyFont="1" applyAlignment="1">
      <alignment horizontal="left" vertical="center"/>
    </xf>
    <xf numFmtId="0" fontId="12" fillId="0" borderId="0" xfId="3" applyFont="1" applyAlignment="1">
      <alignment horizontal="left" vertical="center" indent="2"/>
    </xf>
    <xf numFmtId="0" fontId="11" fillId="0" borderId="0" xfId="3" applyFont="1" applyAlignment="1">
      <alignment vertical="center"/>
    </xf>
    <xf numFmtId="0" fontId="19" fillId="0" borderId="0" xfId="3" applyFont="1" applyAlignment="1">
      <alignment vertical="center"/>
    </xf>
    <xf numFmtId="0" fontId="11" fillId="0" borderId="0" xfId="3" applyFont="1" applyAlignment="1">
      <alignment horizontal="left" vertical="center"/>
    </xf>
    <xf numFmtId="0" fontId="11" fillId="0" borderId="0" xfId="3" applyFont="1" applyAlignment="1">
      <alignment horizontal="left" vertical="center" indent="2"/>
    </xf>
    <xf numFmtId="167" fontId="11" fillId="0" borderId="0" xfId="3" applyNumberFormat="1" applyFont="1" applyAlignment="1">
      <alignment vertical="center"/>
    </xf>
    <xf numFmtId="0" fontId="11" fillId="0" borderId="0" xfId="3" applyFont="1" applyAlignment="1">
      <alignment horizontal="left" vertical="center" wrapText="1" indent="2"/>
    </xf>
    <xf numFmtId="0" fontId="31" fillId="0" borderId="0" xfId="3" applyFont="1" applyAlignment="1">
      <alignment vertical="center"/>
    </xf>
    <xf numFmtId="0" fontId="11" fillId="0" borderId="0" xfId="3" applyFont="1" applyAlignment="1">
      <alignment horizontal="left" vertical="center" indent="4"/>
    </xf>
    <xf numFmtId="0" fontId="11" fillId="0" borderId="0" xfId="3" applyFont="1" applyAlignment="1">
      <alignment horizontal="left" vertical="center" indent="6"/>
    </xf>
    <xf numFmtId="0" fontId="32" fillId="0" borderId="0" xfId="2" applyFont="1" applyFill="1" applyBorder="1" applyAlignment="1">
      <alignment horizontal="left" vertical="center" indent="2"/>
    </xf>
    <xf numFmtId="166" fontId="11" fillId="0" borderId="0" xfId="1" applyNumberFormat="1" applyFont="1" applyFill="1" applyBorder="1" applyAlignment="1">
      <alignment vertical="center"/>
    </xf>
    <xf numFmtId="0" fontId="33" fillId="0" borderId="0" xfId="2" applyFont="1" applyFill="1" applyBorder="1" applyAlignment="1">
      <alignment horizontal="left" vertical="center" wrapText="1"/>
    </xf>
    <xf numFmtId="0" fontId="23" fillId="0" borderId="0" xfId="3" applyFont="1" applyAlignment="1">
      <alignment horizontal="left" vertical="center"/>
    </xf>
    <xf numFmtId="0" fontId="34" fillId="0" borderId="0" xfId="3" applyFont="1" applyAlignment="1">
      <alignment vertical="center"/>
    </xf>
    <xf numFmtId="10" fontId="11" fillId="0" borderId="0" xfId="3" applyNumberFormat="1" applyFont="1" applyAlignment="1">
      <alignment horizontal="left" vertical="center"/>
    </xf>
    <xf numFmtId="0" fontId="35" fillId="5" borderId="0" xfId="3" applyFont="1" applyFill="1" applyAlignment="1">
      <alignment horizontal="left" vertical="center"/>
    </xf>
    <xf numFmtId="0" fontId="10" fillId="5" borderId="0" xfId="3" applyFont="1" applyFill="1" applyAlignment="1">
      <alignment horizontal="left" vertical="center"/>
    </xf>
    <xf numFmtId="0" fontId="25" fillId="5" borderId="0" xfId="3" applyFont="1" applyFill="1" applyAlignment="1">
      <alignment vertical="center" wrapText="1"/>
    </xf>
    <xf numFmtId="0" fontId="37" fillId="2" borderId="0" xfId="2" applyFont="1" applyFill="1"/>
    <xf numFmtId="0" fontId="37" fillId="0" borderId="0" xfId="2" applyFont="1" applyFill="1"/>
    <xf numFmtId="0" fontId="22" fillId="0" borderId="0" xfId="3" applyFont="1" applyAlignment="1">
      <alignment horizontal="left" vertical="center"/>
    </xf>
    <xf numFmtId="0" fontId="18" fillId="0" borderId="38" xfId="3" applyFont="1" applyBorder="1" applyAlignment="1">
      <alignment horizontal="left" vertical="center"/>
    </xf>
    <xf numFmtId="0" fontId="10" fillId="0" borderId="0" xfId="3" quotePrefix="1" applyFont="1" applyAlignment="1">
      <alignment horizontal="left" vertical="center"/>
    </xf>
    <xf numFmtId="0" fontId="13" fillId="0" borderId="2" xfId="3" applyFont="1" applyBorder="1" applyAlignment="1" applyProtection="1">
      <alignment vertical="center"/>
      <protection locked="0"/>
    </xf>
    <xf numFmtId="0" fontId="10" fillId="0" borderId="2" xfId="3" applyFont="1" applyBorder="1" applyAlignment="1">
      <alignment horizontal="left" vertical="center"/>
    </xf>
    <xf numFmtId="0" fontId="10" fillId="0" borderId="2" xfId="3" applyFont="1" applyBorder="1" applyAlignment="1">
      <alignment vertical="center"/>
    </xf>
    <xf numFmtId="0" fontId="26" fillId="0" borderId="0" xfId="3" applyFont="1" applyAlignment="1">
      <alignment horizontal="left" vertical="center"/>
    </xf>
    <xf numFmtId="0" fontId="39" fillId="0" borderId="2" xfId="3" applyFont="1" applyBorder="1" applyAlignment="1" applyProtection="1">
      <alignment horizontal="left" vertical="center"/>
      <protection locked="0"/>
    </xf>
    <xf numFmtId="0" fontId="26" fillId="0" borderId="2" xfId="3" applyFont="1" applyBorder="1" applyAlignment="1">
      <alignment horizontal="left" vertical="center"/>
    </xf>
    <xf numFmtId="0" fontId="40" fillId="0" borderId="2" xfId="3" applyFont="1" applyBorder="1" applyAlignment="1">
      <alignment horizontal="left" vertical="center"/>
    </xf>
    <xf numFmtId="0" fontId="24" fillId="0" borderId="2" xfId="3" applyFont="1" applyBorder="1" applyAlignment="1">
      <alignment horizontal="left" vertical="center"/>
    </xf>
    <xf numFmtId="0" fontId="19" fillId="0" borderId="5" xfId="3" applyFont="1" applyBorder="1" applyAlignment="1">
      <alignment vertical="center"/>
    </xf>
    <xf numFmtId="0" fontId="19" fillId="0" borderId="10" xfId="3" applyFont="1" applyBorder="1" applyAlignment="1" applyProtection="1">
      <alignment vertical="center"/>
      <protection locked="0"/>
    </xf>
    <xf numFmtId="0" fontId="11" fillId="0" borderId="2" xfId="3" applyFont="1" applyBorder="1" applyAlignment="1">
      <alignment horizontal="left" vertical="center"/>
    </xf>
    <xf numFmtId="0" fontId="11" fillId="0" borderId="5" xfId="3" applyFont="1" applyBorder="1" applyAlignment="1" applyProtection="1">
      <alignment horizontal="left" vertical="center" indent="2"/>
      <protection locked="0"/>
    </xf>
    <xf numFmtId="0" fontId="25" fillId="6" borderId="7" xfId="3" applyFont="1" applyFill="1" applyBorder="1" applyAlignment="1">
      <alignment horizontal="left" vertical="center"/>
    </xf>
    <xf numFmtId="0" fontId="12" fillId="0" borderId="5" xfId="3" applyFont="1" applyBorder="1" applyAlignment="1" applyProtection="1">
      <alignment horizontal="left" vertical="center" indent="2"/>
      <protection locked="0"/>
    </xf>
    <xf numFmtId="0" fontId="11" fillId="0" borderId="6" xfId="3" applyFont="1" applyBorder="1" applyAlignment="1">
      <alignment vertical="center"/>
    </xf>
    <xf numFmtId="0" fontId="12" fillId="0" borderId="10" xfId="3" applyFont="1" applyBorder="1" applyAlignment="1" applyProtection="1">
      <alignment horizontal="left" vertical="center" indent="2"/>
      <protection locked="0"/>
    </xf>
    <xf numFmtId="0" fontId="25" fillId="0" borderId="2" xfId="3" applyFont="1" applyBorder="1" applyAlignment="1">
      <alignment horizontal="left" vertical="center"/>
    </xf>
    <xf numFmtId="0" fontId="11" fillId="0" borderId="11" xfId="3" applyFont="1" applyBorder="1" applyAlignment="1">
      <alignment vertical="center"/>
    </xf>
    <xf numFmtId="0" fontId="25" fillId="6" borderId="12" xfId="3" applyFont="1" applyFill="1" applyBorder="1" applyAlignment="1">
      <alignment horizontal="left" vertical="center"/>
    </xf>
    <xf numFmtId="0" fontId="11" fillId="0" borderId="10" xfId="3" applyFont="1" applyBorder="1" applyAlignment="1" applyProtection="1">
      <alignment horizontal="left" vertical="center" indent="2"/>
      <protection locked="0"/>
    </xf>
    <xf numFmtId="0" fontId="10" fillId="7" borderId="17" xfId="3" applyFont="1" applyFill="1" applyBorder="1" applyAlignment="1">
      <alignment horizontal="left" vertical="center"/>
    </xf>
    <xf numFmtId="0" fontId="11" fillId="0" borderId="5" xfId="3" applyFont="1" applyBorder="1" applyAlignment="1" applyProtection="1">
      <alignment horizontal="left" vertical="center" wrapText="1" indent="2"/>
      <protection locked="0"/>
    </xf>
    <xf numFmtId="0" fontId="11" fillId="0" borderId="13" xfId="3" applyFont="1" applyBorder="1" applyAlignment="1" applyProtection="1">
      <alignment horizontal="left" vertical="center" wrapText="1" indent="2"/>
      <protection locked="0"/>
    </xf>
    <xf numFmtId="0" fontId="25" fillId="0" borderId="1" xfId="3" applyFont="1" applyBorder="1" applyAlignment="1">
      <alignment horizontal="left" vertical="center"/>
    </xf>
    <xf numFmtId="0" fontId="25" fillId="6" borderId="1" xfId="3" applyFont="1" applyFill="1" applyBorder="1" applyAlignment="1">
      <alignment horizontal="left" vertical="center"/>
    </xf>
    <xf numFmtId="0" fontId="25" fillId="6" borderId="0" xfId="3" applyFont="1" applyFill="1" applyAlignment="1">
      <alignment horizontal="left" vertical="center"/>
    </xf>
    <xf numFmtId="0" fontId="25" fillId="0" borderId="13" xfId="3" applyFont="1" applyBorder="1" applyAlignment="1">
      <alignment horizontal="left" vertical="center"/>
    </xf>
    <xf numFmtId="0" fontId="25" fillId="6" borderId="14" xfId="3" applyFont="1" applyFill="1" applyBorder="1" applyAlignment="1">
      <alignment horizontal="left" vertical="center"/>
    </xf>
    <xf numFmtId="0" fontId="25" fillId="0" borderId="12" xfId="3" applyFont="1" applyBorder="1" applyAlignment="1">
      <alignment horizontal="left" vertical="center"/>
    </xf>
    <xf numFmtId="0" fontId="31" fillId="6" borderId="2" xfId="3" applyFont="1" applyFill="1" applyBorder="1" applyAlignment="1">
      <alignment vertical="center"/>
    </xf>
    <xf numFmtId="0" fontId="42" fillId="0" borderId="0" xfId="3" applyFont="1" applyAlignment="1">
      <alignment horizontal="left" vertical="center"/>
    </xf>
    <xf numFmtId="0" fontId="42" fillId="0" borderId="26" xfId="3" applyFont="1" applyBorder="1" applyAlignment="1">
      <alignment horizontal="left" vertical="center"/>
    </xf>
    <xf numFmtId="0" fontId="42" fillId="0" borderId="17" xfId="3" applyFont="1" applyBorder="1" applyAlignment="1">
      <alignment horizontal="left" vertical="center"/>
    </xf>
    <xf numFmtId="0" fontId="11" fillId="0" borderId="0" xfId="3" applyFont="1" applyAlignment="1">
      <alignment horizontal="left" vertical="center" indent="1"/>
    </xf>
    <xf numFmtId="0" fontId="43" fillId="0" borderId="0" xfId="3" applyFont="1" applyAlignment="1">
      <alignment horizontal="left" vertical="center"/>
    </xf>
    <xf numFmtId="0" fontId="31" fillId="6" borderId="39" xfId="3" applyFont="1" applyFill="1" applyBorder="1" applyAlignment="1">
      <alignment vertical="center"/>
    </xf>
    <xf numFmtId="0" fontId="11" fillId="0" borderId="2" xfId="3" applyFont="1" applyBorder="1" applyAlignment="1">
      <alignment horizontal="left" vertical="center" indent="1"/>
    </xf>
    <xf numFmtId="0" fontId="43" fillId="0" borderId="2" xfId="3" applyFont="1" applyBorder="1" applyAlignment="1">
      <alignment horizontal="left" vertical="center"/>
    </xf>
    <xf numFmtId="0" fontId="42" fillId="0" borderId="2" xfId="3" applyFont="1" applyBorder="1" applyAlignment="1">
      <alignment horizontal="left" vertical="center"/>
    </xf>
    <xf numFmtId="0" fontId="31" fillId="6" borderId="0" xfId="3" applyFont="1" applyFill="1" applyAlignment="1">
      <alignment vertical="center"/>
    </xf>
    <xf numFmtId="0" fontId="10" fillId="0" borderId="17" xfId="3" applyFont="1" applyBorder="1" applyAlignment="1">
      <alignment horizontal="left" vertical="center"/>
    </xf>
    <xf numFmtId="0" fontId="11" fillId="0" borderId="5" xfId="3" applyFont="1" applyBorder="1" applyAlignment="1" applyProtection="1">
      <alignment horizontal="left" vertical="center" indent="4"/>
      <protection locked="0"/>
    </xf>
    <xf numFmtId="0" fontId="11" fillId="0" borderId="5" xfId="3" applyFont="1" applyBorder="1" applyAlignment="1" applyProtection="1">
      <alignment horizontal="left" vertical="center" indent="6"/>
      <protection locked="0"/>
    </xf>
    <xf numFmtId="0" fontId="25" fillId="0" borderId="42" xfId="3" applyFont="1" applyBorder="1" applyAlignment="1">
      <alignment horizontal="left" vertical="center"/>
    </xf>
    <xf numFmtId="0" fontId="25" fillId="6" borderId="23" xfId="3" applyFont="1" applyFill="1" applyBorder="1" applyAlignment="1">
      <alignment horizontal="left" vertical="center"/>
    </xf>
    <xf numFmtId="0" fontId="32" fillId="0" borderId="1" xfId="2" applyFont="1" applyFill="1" applyBorder="1" applyAlignment="1" applyProtection="1">
      <alignment horizontal="left" vertical="center" indent="2"/>
      <protection locked="0"/>
    </xf>
    <xf numFmtId="0" fontId="11" fillId="0" borderId="0" xfId="3" applyFont="1" applyAlignment="1" applyProtection="1">
      <alignment horizontal="left" vertical="center" indent="4"/>
      <protection locked="0"/>
    </xf>
    <xf numFmtId="0" fontId="11" fillId="0" borderId="23" xfId="3" applyFont="1" applyBorder="1" applyAlignment="1" applyProtection="1">
      <alignment horizontal="left" vertical="center" indent="4"/>
      <protection locked="0"/>
    </xf>
    <xf numFmtId="0" fontId="25" fillId="0" borderId="23" xfId="3" applyFont="1" applyBorder="1" applyAlignment="1">
      <alignment horizontal="left" vertical="center"/>
    </xf>
    <xf numFmtId="0" fontId="21" fillId="0" borderId="5" xfId="2" applyFont="1" applyFill="1" applyBorder="1" applyAlignment="1" applyProtection="1">
      <alignment horizontal="left" vertical="center" wrapText="1"/>
      <protection locked="0"/>
    </xf>
    <xf numFmtId="0" fontId="11" fillId="0" borderId="1" xfId="3" applyFont="1" applyBorder="1" applyAlignment="1">
      <alignment vertical="center"/>
    </xf>
    <xf numFmtId="0" fontId="11" fillId="0" borderId="10" xfId="3" applyFont="1" applyBorder="1" applyAlignment="1" applyProtection="1">
      <alignment horizontal="left" vertical="center" indent="4"/>
      <protection locked="0"/>
    </xf>
    <xf numFmtId="0" fontId="25" fillId="6" borderId="2" xfId="3" applyFont="1" applyFill="1" applyBorder="1" applyAlignment="1">
      <alignment horizontal="left" vertical="center"/>
    </xf>
    <xf numFmtId="0" fontId="19" fillId="0" borderId="2" xfId="3" applyFont="1" applyBorder="1" applyAlignment="1" applyProtection="1">
      <alignment vertical="center"/>
      <protection locked="0"/>
    </xf>
    <xf numFmtId="0" fontId="23" fillId="0" borderId="2" xfId="3" applyFont="1" applyBorder="1" applyAlignment="1">
      <alignment horizontal="left" vertical="center"/>
    </xf>
    <xf numFmtId="10" fontId="34" fillId="0" borderId="17" xfId="3" applyNumberFormat="1" applyFont="1" applyBorder="1" applyAlignment="1">
      <alignment vertical="center"/>
    </xf>
    <xf numFmtId="10" fontId="11" fillId="0" borderId="6" xfId="3" applyNumberFormat="1" applyFont="1" applyBorder="1" applyAlignment="1">
      <alignment horizontal="left" vertical="center"/>
    </xf>
    <xf numFmtId="0" fontId="25" fillId="0" borderId="7" xfId="3" applyFont="1" applyBorder="1" applyAlignment="1">
      <alignment horizontal="left" vertical="center"/>
    </xf>
    <xf numFmtId="10" fontId="10" fillId="0" borderId="0" xfId="6" applyNumberFormat="1" applyFont="1" applyFill="1" applyAlignment="1">
      <alignment horizontal="left" vertical="center"/>
    </xf>
    <xf numFmtId="0" fontId="19" fillId="0" borderId="26" xfId="3" applyFont="1" applyBorder="1" applyAlignment="1" applyProtection="1">
      <alignment vertical="center"/>
      <protection locked="0"/>
    </xf>
    <xf numFmtId="0" fontId="23" fillId="0" borderId="17" xfId="3" applyFont="1" applyBorder="1" applyAlignment="1">
      <alignment horizontal="left" vertical="center"/>
    </xf>
    <xf numFmtId="0" fontId="34" fillId="0" borderId="17" xfId="3" applyFont="1" applyBorder="1" applyAlignment="1">
      <alignment vertical="center"/>
    </xf>
    <xf numFmtId="0" fontId="11" fillId="0" borderId="10" xfId="3" applyFont="1" applyBorder="1" applyAlignment="1" applyProtection="1">
      <alignment vertical="center"/>
      <protection locked="0"/>
    </xf>
    <xf numFmtId="0" fontId="12" fillId="5" borderId="0" xfId="3" applyFont="1" applyFill="1" applyAlignment="1">
      <alignment horizontal="left" vertical="center"/>
    </xf>
    <xf numFmtId="0" fontId="22" fillId="6" borderId="38" xfId="3" applyFont="1" applyFill="1" applyBorder="1" applyAlignment="1">
      <alignment horizontal="left" vertical="center" wrapText="1"/>
    </xf>
    <xf numFmtId="0" fontId="22" fillId="0" borderId="38" xfId="3" applyFont="1" applyBorder="1" applyAlignment="1">
      <alignment horizontal="left" vertical="center" wrapText="1"/>
    </xf>
    <xf numFmtId="0" fontId="13" fillId="0" borderId="0" xfId="3" applyFont="1" applyAlignment="1">
      <alignment vertical="center"/>
    </xf>
    <xf numFmtId="0" fontId="10" fillId="0" borderId="0" xfId="3" applyFont="1" applyAlignment="1">
      <alignment vertical="center"/>
    </xf>
    <xf numFmtId="0" fontId="12" fillId="0" borderId="0" xfId="3" applyFont="1" applyAlignment="1">
      <alignment horizontal="left" vertical="center"/>
    </xf>
    <xf numFmtId="0" fontId="46" fillId="0" borderId="0" xfId="3" applyFont="1" applyAlignment="1">
      <alignment horizontal="left" vertical="center"/>
    </xf>
    <xf numFmtId="0" fontId="47" fillId="0" borderId="0" xfId="3" applyFont="1" applyAlignment="1">
      <alignment horizontal="left" vertical="center"/>
    </xf>
    <xf numFmtId="0" fontId="48" fillId="0" borderId="0" xfId="3" applyFont="1" applyAlignment="1">
      <alignment horizontal="left" vertical="center"/>
    </xf>
    <xf numFmtId="0" fontId="49" fillId="0" borderId="27" xfId="2" applyFont="1" applyFill="1" applyBorder="1" applyAlignment="1">
      <alignment horizontal="left" vertical="center" wrapText="1"/>
    </xf>
    <xf numFmtId="0" fontId="50" fillId="0" borderId="27" xfId="3" applyFont="1" applyBorder="1" applyAlignment="1">
      <alignment vertical="center" wrapText="1"/>
    </xf>
    <xf numFmtId="0" fontId="42" fillId="6" borderId="27" xfId="3" applyFont="1" applyFill="1" applyBorder="1" applyAlignment="1">
      <alignment horizontal="left" vertical="center"/>
    </xf>
    <xf numFmtId="0" fontId="50" fillId="0" borderId="28" xfId="3" applyFont="1" applyBorder="1" applyAlignment="1">
      <alignment horizontal="left" vertical="center" indent="1"/>
    </xf>
    <xf numFmtId="0" fontId="50" fillId="0" borderId="28" xfId="3" applyFont="1" applyBorder="1" applyAlignment="1">
      <alignment vertical="center" wrapText="1"/>
    </xf>
    <xf numFmtId="0" fontId="42" fillId="6" borderId="28" xfId="3" applyFont="1" applyFill="1" applyBorder="1" applyAlignment="1">
      <alignment horizontal="left" vertical="center"/>
    </xf>
    <xf numFmtId="0" fontId="50" fillId="0" borderId="28" xfId="3" applyFont="1" applyBorder="1" applyAlignment="1">
      <alignment horizontal="left" vertical="center" indent="3"/>
    </xf>
    <xf numFmtId="0" fontId="50" fillId="0" borderId="29" xfId="3" applyFont="1" applyBorder="1" applyAlignment="1">
      <alignment horizontal="left" vertical="center" indent="3"/>
    </xf>
    <xf numFmtId="0" fontId="42" fillId="6" borderId="29" xfId="3" applyFont="1" applyFill="1" applyBorder="1" applyAlignment="1">
      <alignment horizontal="left" vertical="center"/>
    </xf>
    <xf numFmtId="0" fontId="50" fillId="0" borderId="0" xfId="3" applyFont="1" applyAlignment="1">
      <alignment horizontal="left" vertical="center"/>
    </xf>
    <xf numFmtId="0" fontId="51" fillId="0" borderId="0" xfId="3" applyFont="1" applyAlignment="1">
      <alignment horizontal="left" vertical="center"/>
    </xf>
    <xf numFmtId="0" fontId="10" fillId="0" borderId="35" xfId="3" applyFont="1" applyBorder="1" applyAlignment="1">
      <alignment horizontal="left" vertical="center"/>
    </xf>
    <xf numFmtId="0" fontId="50" fillId="0" borderId="0" xfId="3" applyFont="1" applyAlignment="1">
      <alignment horizontal="left" vertical="center" indent="5"/>
    </xf>
    <xf numFmtId="0" fontId="42" fillId="0" borderId="28" xfId="3" applyFont="1" applyBorder="1" applyAlignment="1">
      <alignment horizontal="left" vertical="center"/>
    </xf>
    <xf numFmtId="0" fontId="50" fillId="0" borderId="34" xfId="3" applyFont="1" applyBorder="1" applyAlignment="1">
      <alignment horizontal="left" vertical="center" indent="5"/>
    </xf>
    <xf numFmtId="0" fontId="50" fillId="0" borderId="34" xfId="3" applyFont="1" applyBorder="1" applyAlignment="1">
      <alignment horizontal="left" vertical="center" indent="1"/>
    </xf>
    <xf numFmtId="0" fontId="50" fillId="0" borderId="41" xfId="3" applyFont="1" applyBorder="1" applyAlignment="1">
      <alignment horizontal="left" vertical="center"/>
    </xf>
    <xf numFmtId="0" fontId="42" fillId="0" borderId="41" xfId="3" applyFont="1" applyBorder="1" applyAlignment="1">
      <alignment horizontal="left" vertical="center"/>
    </xf>
    <xf numFmtId="0" fontId="52" fillId="0" borderId="27" xfId="3" applyFont="1" applyBorder="1" applyAlignment="1">
      <alignment vertical="center"/>
    </xf>
    <xf numFmtId="0" fontId="50" fillId="0" borderId="29" xfId="3" applyFont="1" applyBorder="1" applyAlignment="1">
      <alignment horizontal="left" vertical="center" wrapText="1" indent="1"/>
    </xf>
    <xf numFmtId="0" fontId="42" fillId="0" borderId="27" xfId="3" applyFont="1" applyBorder="1" applyAlignment="1">
      <alignment vertical="center"/>
    </xf>
    <xf numFmtId="0" fontId="50" fillId="0" borderId="29" xfId="3" applyFont="1" applyBorder="1" applyAlignment="1">
      <alignment horizontal="left" vertical="center" indent="1"/>
    </xf>
    <xf numFmtId="0" fontId="50" fillId="0" borderId="28" xfId="3" applyFont="1" applyBorder="1" applyAlignment="1">
      <alignment horizontal="left" vertical="center" wrapText="1" indent="1"/>
    </xf>
    <xf numFmtId="0" fontId="50" fillId="0" borderId="28" xfId="3" applyFont="1" applyBorder="1" applyAlignment="1">
      <alignment horizontal="left" vertical="center" wrapText="1" indent="3"/>
    </xf>
    <xf numFmtId="0" fontId="50" fillId="0" borderId="29" xfId="3" applyFont="1" applyBorder="1" applyAlignment="1">
      <alignment horizontal="left" vertical="center" wrapText="1" indent="3"/>
    </xf>
    <xf numFmtId="0" fontId="51" fillId="0" borderId="27" xfId="3" applyFont="1" applyBorder="1" applyAlignment="1">
      <alignment vertical="center"/>
    </xf>
    <xf numFmtId="0" fontId="53" fillId="0" borderId="28" xfId="2" applyFont="1" applyFill="1" applyBorder="1" applyAlignment="1">
      <alignment horizontal="left" vertical="center" wrapText="1" indent="1"/>
    </xf>
    <xf numFmtId="0" fontId="53" fillId="0" borderId="29" xfId="2" applyFont="1" applyFill="1" applyBorder="1" applyAlignment="1">
      <alignment horizontal="left" vertical="center" wrapText="1" indent="1"/>
    </xf>
    <xf numFmtId="0" fontId="53" fillId="0" borderId="28" xfId="2" applyFont="1" applyFill="1" applyBorder="1" applyAlignment="1">
      <alignment horizontal="left" vertical="center" wrapText="1" indent="3"/>
    </xf>
    <xf numFmtId="0" fontId="10" fillId="0" borderId="28" xfId="3" applyFont="1" applyBorder="1" applyAlignment="1">
      <alignment horizontal="left" vertical="center"/>
    </xf>
    <xf numFmtId="0" fontId="50" fillId="0" borderId="28" xfId="3" applyFont="1" applyBorder="1" applyAlignment="1">
      <alignment horizontal="left" vertical="center" wrapText="1" indent="5"/>
    </xf>
    <xf numFmtId="0" fontId="51" fillId="0" borderId="0" xfId="3" applyFont="1" applyAlignment="1">
      <alignment vertical="center"/>
    </xf>
    <xf numFmtId="0" fontId="53" fillId="0" borderId="29" xfId="2" applyFont="1" applyFill="1" applyBorder="1" applyAlignment="1">
      <alignment horizontal="left" vertical="center" wrapText="1" indent="3"/>
    </xf>
    <xf numFmtId="0" fontId="42" fillId="0" borderId="35" xfId="3" applyFont="1" applyBorder="1" applyAlignment="1">
      <alignment horizontal="left" vertical="center"/>
    </xf>
    <xf numFmtId="0" fontId="50" fillId="7" borderId="27" xfId="3" applyFont="1" applyFill="1" applyBorder="1" applyAlignment="1">
      <alignment vertical="center" wrapText="1"/>
    </xf>
    <xf numFmtId="0" fontId="51" fillId="7" borderId="27" xfId="3" applyFont="1" applyFill="1" applyBorder="1" applyAlignment="1">
      <alignment vertical="center"/>
    </xf>
    <xf numFmtId="0" fontId="53" fillId="0" borderId="28" xfId="2" applyFont="1" applyFill="1" applyBorder="1" applyAlignment="1">
      <alignment horizontal="left" vertical="center" wrapText="1"/>
    </xf>
    <xf numFmtId="0" fontId="54" fillId="0" borderId="28" xfId="2" applyFont="1" applyFill="1" applyBorder="1" applyAlignment="1">
      <alignment horizontal="left" vertical="center" wrapText="1" indent="1"/>
    </xf>
    <xf numFmtId="0" fontId="50" fillId="0" borderId="0" xfId="3" applyFont="1" applyAlignment="1">
      <alignment vertical="center" wrapText="1"/>
    </xf>
    <xf numFmtId="0" fontId="10" fillId="5" borderId="19" xfId="3" applyFont="1" applyFill="1" applyBorder="1" applyAlignment="1">
      <alignment horizontal="left" vertical="center"/>
    </xf>
    <xf numFmtId="0" fontId="10" fillId="5" borderId="25" xfId="3" applyFont="1" applyFill="1" applyBorder="1" applyAlignment="1">
      <alignment horizontal="left" vertical="center"/>
    </xf>
    <xf numFmtId="0" fontId="29" fillId="0" borderId="0" xfId="0" applyFont="1" applyAlignment="1">
      <alignment vertical="center"/>
    </xf>
    <xf numFmtId="0" fontId="56" fillId="0" borderId="0" xfId="0" applyFont="1" applyAlignment="1">
      <alignment vertical="center"/>
    </xf>
    <xf numFmtId="0" fontId="42" fillId="0" borderId="0" xfId="0" applyFont="1"/>
    <xf numFmtId="0" fontId="24" fillId="5" borderId="0" xfId="3" applyFont="1" applyFill="1" applyAlignment="1">
      <alignment horizontal="left" vertical="center"/>
    </xf>
    <xf numFmtId="0" fontId="24" fillId="0" borderId="0" xfId="3" applyFont="1" applyAlignment="1">
      <alignment horizontal="left" vertical="center"/>
    </xf>
    <xf numFmtId="0" fontId="57" fillId="0" borderId="0" xfId="3" applyFont="1" applyAlignment="1">
      <alignment vertical="center"/>
    </xf>
    <xf numFmtId="0" fontId="58" fillId="0" borderId="0" xfId="3" applyFont="1" applyAlignment="1">
      <alignment horizontal="left" vertical="center"/>
    </xf>
    <xf numFmtId="0" fontId="25" fillId="0" borderId="0" xfId="3" applyFont="1" applyAlignment="1">
      <alignment vertical="center"/>
    </xf>
    <xf numFmtId="165" fontId="25" fillId="0" borderId="0" xfId="1" applyFont="1" applyFill="1" applyAlignment="1">
      <alignment horizontal="left" vertical="center"/>
    </xf>
    <xf numFmtId="168" fontId="25" fillId="0" borderId="0" xfId="1" applyNumberFormat="1" applyFont="1" applyFill="1" applyAlignment="1">
      <alignment horizontal="left" vertical="center"/>
    </xf>
    <xf numFmtId="0" fontId="13" fillId="5" borderId="0" xfId="3" applyFont="1" applyFill="1" applyAlignment="1">
      <alignment vertical="center"/>
    </xf>
    <xf numFmtId="0" fontId="10" fillId="5" borderId="0" xfId="3" applyFont="1" applyFill="1" applyAlignment="1">
      <alignment vertical="center"/>
    </xf>
    <xf numFmtId="0" fontId="60" fillId="2" borderId="0" xfId="0" applyFont="1" applyFill="1" applyAlignment="1">
      <alignment vertical="center"/>
    </xf>
    <xf numFmtId="0" fontId="58" fillId="4" borderId="2" xfId="0" applyFont="1" applyFill="1" applyBorder="1" applyAlignment="1">
      <alignment vertical="center"/>
    </xf>
    <xf numFmtId="0" fontId="68" fillId="2" borderId="0" xfId="0" applyFont="1" applyFill="1" applyAlignment="1">
      <alignment vertical="center"/>
    </xf>
    <xf numFmtId="165" fontId="43" fillId="2" borderId="0" xfId="1" applyFont="1" applyFill="1" applyBorder="1" applyAlignment="1">
      <alignment horizontal="left" vertical="center"/>
    </xf>
    <xf numFmtId="0" fontId="61" fillId="2" borderId="1" xfId="3" applyFont="1" applyFill="1" applyBorder="1" applyAlignment="1">
      <alignment horizontal="left" vertical="center"/>
    </xf>
    <xf numFmtId="165" fontId="61" fillId="2" borderId="1" xfId="1" applyFont="1" applyFill="1" applyBorder="1" applyAlignment="1">
      <alignment horizontal="left" vertical="center"/>
    </xf>
    <xf numFmtId="165" fontId="61" fillId="2" borderId="41" xfId="1" applyFont="1" applyFill="1" applyBorder="1" applyAlignment="1">
      <alignment horizontal="left" vertical="center"/>
    </xf>
    <xf numFmtId="0" fontId="43" fillId="2" borderId="1" xfId="3" applyFont="1" applyFill="1" applyBorder="1" applyAlignment="1">
      <alignment horizontal="left" vertical="center"/>
    </xf>
    <xf numFmtId="165" fontId="43" fillId="2" borderId="1" xfId="1" applyFont="1" applyFill="1" applyBorder="1" applyAlignment="1">
      <alignment horizontal="left" vertical="center"/>
    </xf>
    <xf numFmtId="165" fontId="43" fillId="2" borderId="23" xfId="1" applyFont="1" applyFill="1" applyBorder="1" applyAlignment="1">
      <alignment horizontal="left" vertical="center"/>
    </xf>
    <xf numFmtId="0" fontId="43" fillId="2" borderId="21" xfId="3" applyFont="1" applyFill="1" applyBorder="1" applyAlignment="1">
      <alignment horizontal="left" vertical="center"/>
    </xf>
    <xf numFmtId="0" fontId="35" fillId="5" borderId="0" xfId="0" applyFont="1" applyFill="1" applyAlignment="1">
      <alignment vertical="center"/>
    </xf>
    <xf numFmtId="0" fontId="10" fillId="8" borderId="0" xfId="3" applyFont="1" applyFill="1" applyAlignment="1">
      <alignment horizontal="left" vertical="center"/>
    </xf>
    <xf numFmtId="0" fontId="10" fillId="8" borderId="0" xfId="3" applyFont="1" applyFill="1" applyAlignment="1">
      <alignment horizontal="right" vertical="center"/>
    </xf>
    <xf numFmtId="0" fontId="22" fillId="8" borderId="38" xfId="3" applyFont="1" applyFill="1" applyBorder="1" applyAlignment="1">
      <alignment horizontal="left" vertical="center" wrapText="1"/>
    </xf>
    <xf numFmtId="0" fontId="11" fillId="8" borderId="6" xfId="3" applyFont="1" applyFill="1" applyBorder="1" applyAlignment="1">
      <alignment vertical="center"/>
    </xf>
    <xf numFmtId="167" fontId="11" fillId="8" borderId="6" xfId="3" applyNumberFormat="1" applyFont="1" applyFill="1" applyBorder="1" applyAlignment="1">
      <alignment vertical="center"/>
    </xf>
    <xf numFmtId="0" fontId="11" fillId="8" borderId="0" xfId="3" applyFont="1" applyFill="1" applyAlignment="1">
      <alignment vertical="center"/>
    </xf>
    <xf numFmtId="167" fontId="11" fillId="8" borderId="0" xfId="3" applyNumberFormat="1" applyFont="1" applyFill="1" applyAlignment="1">
      <alignment vertical="center"/>
    </xf>
    <xf numFmtId="0" fontId="41" fillId="8" borderId="23" xfId="3" applyFont="1" applyFill="1" applyBorder="1" applyAlignment="1">
      <alignment vertical="center"/>
    </xf>
    <xf numFmtId="0" fontId="37" fillId="8" borderId="23" xfId="4" applyFont="1" applyFill="1" applyBorder="1" applyAlignment="1">
      <alignment vertical="center" wrapText="1"/>
    </xf>
    <xf numFmtId="0" fontId="11" fillId="8" borderId="39" xfId="3" applyFont="1" applyFill="1" applyBorder="1" applyAlignment="1">
      <alignment vertical="center" wrapText="1"/>
    </xf>
    <xf numFmtId="0" fontId="11" fillId="8" borderId="1" xfId="3" applyFont="1" applyFill="1" applyBorder="1" applyAlignment="1">
      <alignment vertical="center"/>
    </xf>
    <xf numFmtId="0" fontId="50" fillId="8" borderId="28" xfId="3" applyFont="1" applyFill="1" applyBorder="1" applyAlignment="1">
      <alignment vertical="center" wrapText="1"/>
    </xf>
    <xf numFmtId="0" fontId="50" fillId="8" borderId="29" xfId="3" applyFont="1" applyFill="1" applyBorder="1" applyAlignment="1">
      <alignment vertical="center" wrapText="1"/>
    </xf>
    <xf numFmtId="0" fontId="69" fillId="0" borderId="0" xfId="3" applyFont="1" applyAlignment="1">
      <alignment horizontal="left" vertical="center"/>
    </xf>
    <xf numFmtId="0" fontId="70" fillId="0" borderId="27" xfId="3" applyFont="1" applyBorder="1" applyAlignment="1">
      <alignment vertical="center" wrapText="1"/>
    </xf>
    <xf numFmtId="0" fontId="69" fillId="6" borderId="27" xfId="3" applyFont="1" applyFill="1" applyBorder="1" applyAlignment="1">
      <alignment horizontal="left" vertical="center"/>
    </xf>
    <xf numFmtId="0" fontId="70" fillId="0" borderId="28" xfId="3" applyFont="1" applyBorder="1" applyAlignment="1">
      <alignment vertical="center" wrapText="1"/>
    </xf>
    <xf numFmtId="0" fontId="69" fillId="6" borderId="28" xfId="3" applyFont="1" applyFill="1" applyBorder="1" applyAlignment="1">
      <alignment horizontal="left" vertical="center"/>
    </xf>
    <xf numFmtId="0" fontId="70" fillId="0" borderId="28" xfId="3" applyFont="1" applyBorder="1" applyAlignment="1">
      <alignment horizontal="left" vertical="center" wrapText="1" indent="3"/>
    </xf>
    <xf numFmtId="0" fontId="69" fillId="0" borderId="28" xfId="3" applyFont="1" applyBorder="1" applyAlignment="1">
      <alignment horizontal="left" vertical="center"/>
    </xf>
    <xf numFmtId="0" fontId="70" fillId="0" borderId="29" xfId="3" applyFont="1" applyBorder="1" applyAlignment="1">
      <alignment horizontal="left" vertical="center" wrapText="1" indent="3"/>
    </xf>
    <xf numFmtId="0" fontId="69" fillId="6" borderId="29" xfId="3" applyFont="1" applyFill="1" applyBorder="1" applyAlignment="1">
      <alignment horizontal="left" vertical="center"/>
    </xf>
    <xf numFmtId="0" fontId="70" fillId="0" borderId="28" xfId="3" applyFont="1" applyBorder="1" applyAlignment="1">
      <alignment horizontal="left" vertical="center" wrapText="1" indent="1"/>
    </xf>
    <xf numFmtId="0" fontId="50" fillId="8" borderId="28" xfId="3" applyFont="1" applyFill="1" applyBorder="1" applyAlignment="1">
      <alignment horizontal="left" vertical="center" wrapText="1" indent="5"/>
    </xf>
    <xf numFmtId="0" fontId="46" fillId="8" borderId="0" xfId="3" applyFont="1" applyFill="1" applyAlignment="1">
      <alignment vertical="center"/>
    </xf>
    <xf numFmtId="0" fontId="25" fillId="8" borderId="0" xfId="3" applyFont="1" applyFill="1" applyAlignment="1">
      <alignment horizontal="left" vertical="center"/>
    </xf>
    <xf numFmtId="0" fontId="25" fillId="7" borderId="0" xfId="3" applyFont="1" applyFill="1" applyAlignment="1">
      <alignment horizontal="left" vertical="center"/>
    </xf>
    <xf numFmtId="0" fontId="46" fillId="7" borderId="0" xfId="3" applyFont="1" applyFill="1" applyAlignment="1">
      <alignment vertical="center"/>
    </xf>
    <xf numFmtId="0" fontId="57" fillId="9" borderId="43" xfId="3" applyFont="1" applyFill="1" applyBorder="1" applyAlignment="1">
      <alignment horizontal="left" vertical="center"/>
    </xf>
    <xf numFmtId="0" fontId="25" fillId="4" borderId="23" xfId="3" applyFont="1" applyFill="1" applyBorder="1" applyAlignment="1">
      <alignment vertical="center"/>
    </xf>
    <xf numFmtId="0" fontId="43" fillId="8" borderId="0" xfId="2" applyFont="1" applyFill="1" applyBorder="1" applyAlignment="1">
      <alignment horizontal="left" vertical="center" wrapText="1"/>
    </xf>
    <xf numFmtId="0" fontId="42" fillId="0" borderId="23" xfId="3" applyFont="1" applyBorder="1" applyAlignment="1">
      <alignment horizontal="left" vertical="center"/>
    </xf>
    <xf numFmtId="0" fontId="50" fillId="8" borderId="29" xfId="3" applyFont="1" applyFill="1" applyBorder="1" applyAlignment="1">
      <alignment horizontal="left" vertical="center" wrapText="1" indent="5"/>
    </xf>
    <xf numFmtId="0" fontId="18" fillId="0" borderId="40" xfId="2" applyFont="1" applyFill="1" applyBorder="1" applyAlignment="1" applyProtection="1">
      <alignment vertical="center"/>
      <protection locked="0"/>
    </xf>
    <xf numFmtId="0" fontId="50" fillId="8" borderId="28" xfId="3" applyFont="1" applyFill="1" applyBorder="1" applyAlignment="1">
      <alignment horizontal="left" vertical="center" wrapText="1" indent="3"/>
    </xf>
    <xf numFmtId="0" fontId="42" fillId="0" borderId="28" xfId="3" applyFont="1" applyBorder="1" applyAlignment="1">
      <alignment vertical="center"/>
    </xf>
    <xf numFmtId="0" fontId="62" fillId="0" borderId="28" xfId="2" applyFont="1" applyFill="1" applyBorder="1" applyAlignment="1">
      <alignment horizontal="left" vertical="center" wrapText="1"/>
    </xf>
    <xf numFmtId="0" fontId="50" fillId="0" borderId="29" xfId="3" applyFont="1" applyBorder="1" applyAlignment="1">
      <alignment vertical="center"/>
    </xf>
    <xf numFmtId="0" fontId="4" fillId="8" borderId="6" xfId="2" applyFill="1" applyBorder="1" applyAlignment="1">
      <alignment vertical="center"/>
    </xf>
    <xf numFmtId="3" fontId="50" fillId="8" borderId="28" xfId="3" applyNumberFormat="1" applyFont="1" applyFill="1" applyBorder="1" applyAlignment="1">
      <alignment vertical="center" wrapText="1"/>
    </xf>
    <xf numFmtId="0" fontId="4" fillId="8" borderId="28" xfId="2" applyFill="1" applyBorder="1" applyAlignment="1">
      <alignment vertical="center" wrapText="1"/>
    </xf>
    <xf numFmtId="168" fontId="50" fillId="8" borderId="28" xfId="1" applyNumberFormat="1" applyFont="1" applyFill="1" applyBorder="1" applyAlignment="1">
      <alignment vertical="center" wrapText="1"/>
    </xf>
    <xf numFmtId="168" fontId="50" fillId="8" borderId="29" xfId="1" applyNumberFormat="1" applyFont="1" applyFill="1" applyBorder="1" applyAlignment="1">
      <alignment vertical="center" wrapText="1"/>
    </xf>
    <xf numFmtId="169" fontId="50" fillId="8" borderId="28" xfId="1" applyNumberFormat="1" applyFont="1" applyFill="1" applyBorder="1" applyAlignment="1">
      <alignment vertical="center" wrapText="1"/>
    </xf>
    <xf numFmtId="0" fontId="42" fillId="6" borderId="28" xfId="3" applyFont="1" applyFill="1" applyBorder="1" applyAlignment="1">
      <alignment horizontal="left" vertical="center" wrapText="1"/>
    </xf>
    <xf numFmtId="3" fontId="50" fillId="8" borderId="29" xfId="3" applyNumberFormat="1" applyFont="1" applyFill="1" applyBorder="1" applyAlignment="1">
      <alignment vertical="center" wrapText="1"/>
    </xf>
    <xf numFmtId="0" fontId="61" fillId="2" borderId="0" xfId="0" applyFont="1" applyFill="1" applyAlignment="1">
      <alignment vertical="center"/>
    </xf>
    <xf numFmtId="0" fontId="42" fillId="0" borderId="0" xfId="0" applyFont="1" applyAlignment="1">
      <alignment vertical="center"/>
    </xf>
    <xf numFmtId="0" fontId="63" fillId="0" borderId="0" xfId="5" applyFont="1" applyAlignment="1">
      <alignment vertical="center"/>
    </xf>
    <xf numFmtId="0" fontId="42" fillId="0" borderId="0" xfId="0" applyFont="1" applyAlignment="1">
      <alignment vertical="center" wrapText="1"/>
    </xf>
    <xf numFmtId="165" fontId="42" fillId="0" borderId="0" xfId="1" applyFont="1" applyAlignment="1">
      <alignment vertical="center"/>
    </xf>
    <xf numFmtId="0" fontId="42" fillId="0" borderId="0" xfId="0" applyFont="1" applyAlignment="1">
      <alignment horizontal="left" vertical="center"/>
    </xf>
    <xf numFmtId="0" fontId="63" fillId="0" borderId="0" xfId="5" applyNumberFormat="1" applyFont="1" applyAlignment="1">
      <alignment vertical="center"/>
    </xf>
    <xf numFmtId="0" fontId="43" fillId="0" borderId="0" xfId="0" applyFont="1" applyAlignment="1">
      <alignment vertical="center"/>
    </xf>
    <xf numFmtId="0" fontId="58" fillId="0" borderId="36" xfId="0" applyFont="1" applyBorder="1" applyAlignment="1">
      <alignment vertical="center"/>
    </xf>
    <xf numFmtId="165" fontId="58" fillId="0" borderId="17" xfId="1" applyFont="1" applyBorder="1" applyAlignment="1">
      <alignment vertical="center"/>
    </xf>
    <xf numFmtId="0" fontId="42" fillId="0" borderId="44" xfId="0" applyFont="1" applyBorder="1" applyAlignment="1">
      <alignment vertical="center"/>
    </xf>
    <xf numFmtId="165" fontId="42" fillId="0" borderId="0" xfId="0" applyNumberFormat="1" applyFont="1" applyAlignment="1">
      <alignment vertical="center"/>
    </xf>
    <xf numFmtId="164" fontId="42" fillId="0" borderId="0" xfId="0" applyNumberFormat="1" applyFont="1" applyAlignment="1">
      <alignment vertical="center"/>
    </xf>
    <xf numFmtId="0" fontId="42" fillId="5" borderId="0" xfId="0" applyFont="1" applyFill="1" applyAlignment="1">
      <alignment vertical="center"/>
    </xf>
    <xf numFmtId="0" fontId="42" fillId="5" borderId="0" xfId="0" applyFont="1" applyFill="1" applyAlignment="1">
      <alignment vertical="center" wrapText="1"/>
    </xf>
    <xf numFmtId="0" fontId="42" fillId="8" borderId="0" xfId="0" applyFont="1" applyFill="1" applyAlignment="1">
      <alignment vertical="center"/>
    </xf>
    <xf numFmtId="168" fontId="42" fillId="0" borderId="0" xfId="1" applyNumberFormat="1" applyFont="1" applyAlignment="1">
      <alignment vertical="center"/>
    </xf>
    <xf numFmtId="0" fontId="58" fillId="0" borderId="17" xfId="0" applyFont="1" applyBorder="1" applyAlignment="1">
      <alignment vertical="center"/>
    </xf>
    <xf numFmtId="165" fontId="58" fillId="0" borderId="37" xfId="1" applyFont="1" applyBorder="1" applyAlignment="1">
      <alignment vertical="center"/>
    </xf>
    <xf numFmtId="0" fontId="58" fillId="0" borderId="0" xfId="0" applyFont="1" applyAlignment="1">
      <alignment vertical="center"/>
    </xf>
    <xf numFmtId="165" fontId="58" fillId="0" borderId="0" xfId="1" applyFont="1" applyBorder="1" applyAlignment="1">
      <alignment vertical="center"/>
    </xf>
    <xf numFmtId="0" fontId="16" fillId="0" borderId="24" xfId="2" applyFont="1" applyFill="1" applyBorder="1" applyAlignment="1">
      <alignment vertical="center"/>
    </xf>
    <xf numFmtId="0" fontId="16" fillId="0" borderId="0" xfId="2" applyFont="1" applyFill="1" applyBorder="1" applyAlignment="1">
      <alignment vertical="center"/>
    </xf>
    <xf numFmtId="0" fontId="16" fillId="0" borderId="25" xfId="2" applyFont="1" applyFill="1" applyBorder="1" applyAlignment="1">
      <alignment vertical="center"/>
    </xf>
    <xf numFmtId="0" fontId="28" fillId="0" borderId="25" xfId="2" applyFont="1" applyFill="1" applyBorder="1" applyAlignment="1">
      <alignment vertical="center"/>
    </xf>
    <xf numFmtId="3" fontId="4" fillId="8" borderId="28" xfId="2" applyNumberFormat="1" applyFill="1" applyBorder="1" applyAlignment="1">
      <alignment vertical="center" wrapText="1"/>
    </xf>
    <xf numFmtId="165" fontId="50" fillId="8" borderId="28" xfId="1" applyFont="1" applyFill="1" applyBorder="1" applyAlignment="1">
      <alignment vertical="center" wrapText="1"/>
    </xf>
    <xf numFmtId="166" fontId="33" fillId="8" borderId="0" xfId="2" applyNumberFormat="1" applyFont="1" applyFill="1" applyBorder="1" applyAlignment="1">
      <alignment vertical="center"/>
    </xf>
    <xf numFmtId="0" fontId="25" fillId="6" borderId="0" xfId="3" applyFont="1" applyFill="1" applyAlignment="1">
      <alignment horizontal="left" vertical="center" wrapText="1"/>
    </xf>
    <xf numFmtId="165" fontId="50" fillId="8" borderId="29" xfId="1" applyFont="1" applyFill="1" applyBorder="1" applyAlignment="1">
      <alignment vertical="center" wrapText="1"/>
    </xf>
    <xf numFmtId="0" fontId="42" fillId="6" borderId="28" xfId="3" applyFont="1" applyFill="1" applyBorder="1" applyAlignment="1">
      <alignment vertical="center" wrapText="1"/>
    </xf>
    <xf numFmtId="0" fontId="16" fillId="5" borderId="0" xfId="2" applyFont="1" applyFill="1" applyBorder="1" applyAlignment="1">
      <alignment horizontal="center" vertical="center"/>
    </xf>
    <xf numFmtId="0" fontId="16" fillId="5" borderId="25" xfId="2" applyFont="1" applyFill="1" applyBorder="1" applyAlignment="1">
      <alignment horizontal="center" vertical="center"/>
    </xf>
    <xf numFmtId="168" fontId="4" fillId="0" borderId="0" xfId="2" applyNumberFormat="1" applyFill="1" applyAlignment="1">
      <alignment horizontal="left" vertical="center"/>
    </xf>
    <xf numFmtId="168" fontId="10" fillId="0" borderId="0" xfId="1" applyNumberFormat="1" applyFont="1" applyFill="1" applyAlignment="1">
      <alignment horizontal="left" vertical="center"/>
    </xf>
    <xf numFmtId="165" fontId="10" fillId="0" borderId="0" xfId="1" applyFont="1" applyFill="1" applyAlignment="1">
      <alignment horizontal="left" vertical="center"/>
    </xf>
    <xf numFmtId="0" fontId="13" fillId="5" borderId="2" xfId="3" applyFont="1" applyFill="1" applyBorder="1" applyAlignment="1">
      <alignment vertical="center"/>
    </xf>
    <xf numFmtId="0" fontId="39" fillId="2" borderId="17" xfId="3" applyFont="1" applyFill="1" applyBorder="1" applyAlignment="1">
      <alignment horizontal="left" vertical="center"/>
    </xf>
    <xf numFmtId="0" fontId="35" fillId="5" borderId="0" xfId="0" applyFont="1" applyFill="1" applyAlignment="1">
      <alignment vertical="center" wrapText="1"/>
    </xf>
    <xf numFmtId="0" fontId="25" fillId="2" borderId="0" xfId="0" applyFont="1" applyFill="1" applyAlignment="1">
      <alignment horizontal="left" vertical="center" wrapText="1"/>
    </xf>
    <xf numFmtId="0" fontId="14" fillId="5" borderId="0" xfId="3" applyFont="1" applyFill="1" applyAlignment="1">
      <alignment horizontal="left" vertical="center" wrapText="1"/>
    </xf>
    <xf numFmtId="0" fontId="14" fillId="2" borderId="0" xfId="0" applyFont="1" applyFill="1" applyAlignment="1">
      <alignment horizontal="left" vertical="center" wrapText="1"/>
    </xf>
    <xf numFmtId="0" fontId="43" fillId="2" borderId="0" xfId="0" applyFont="1" applyFill="1" applyAlignment="1">
      <alignment horizontal="left" vertical="center"/>
    </xf>
    <xf numFmtId="0" fontId="43" fillId="8" borderId="5" xfId="2" applyFont="1" applyFill="1" applyBorder="1" applyAlignment="1">
      <alignment horizontal="left" vertical="center" wrapText="1"/>
    </xf>
    <xf numFmtId="0" fontId="10" fillId="5" borderId="0" xfId="3" applyFont="1" applyFill="1" applyAlignment="1">
      <alignment horizontal="left" vertical="center" wrapText="1"/>
    </xf>
    <xf numFmtId="0" fontId="37" fillId="2" borderId="0" xfId="2" applyFont="1" applyFill="1" applyAlignment="1">
      <alignment vertical="center"/>
    </xf>
    <xf numFmtId="0" fontId="62" fillId="0" borderId="0" xfId="2" applyFont="1" applyFill="1" applyBorder="1" applyAlignment="1">
      <alignment horizontal="left" vertical="center"/>
    </xf>
    <xf numFmtId="0" fontId="62" fillId="2" borderId="5" xfId="2" applyFont="1" applyFill="1" applyBorder="1" applyAlignment="1">
      <alignment horizontal="left" vertical="center" wrapText="1"/>
    </xf>
    <xf numFmtId="0" fontId="62" fillId="2" borderId="0" xfId="2" applyFont="1" applyFill="1" applyBorder="1" applyAlignment="1">
      <alignment horizontal="left" vertical="center" wrapText="1"/>
    </xf>
    <xf numFmtId="0" fontId="52" fillId="2" borderId="0" xfId="2" applyFont="1" applyFill="1" applyAlignment="1">
      <alignment vertical="center"/>
    </xf>
    <xf numFmtId="0" fontId="66" fillId="2" borderId="0" xfId="2" applyFont="1" applyFill="1" applyAlignment="1">
      <alignment vertical="center"/>
    </xf>
    <xf numFmtId="0" fontId="64" fillId="2" borderId="0" xfId="0" applyFont="1" applyFill="1" applyAlignment="1">
      <alignment vertical="center" wrapText="1"/>
    </xf>
    <xf numFmtId="0" fontId="28" fillId="2" borderId="25" xfId="2" applyFont="1" applyFill="1" applyBorder="1" applyAlignment="1">
      <alignment horizontal="center" vertical="center"/>
    </xf>
    <xf numFmtId="0" fontId="62" fillId="8" borderId="0" xfId="2" applyFont="1" applyFill="1" applyBorder="1" applyAlignment="1">
      <alignment horizontal="left" vertical="center" wrapText="1"/>
    </xf>
    <xf numFmtId="0" fontId="62" fillId="8" borderId="5" xfId="2" applyFont="1" applyFill="1" applyBorder="1" applyAlignment="1">
      <alignment horizontal="left" vertical="center" wrapText="1"/>
    </xf>
    <xf numFmtId="0" fontId="16" fillId="5" borderId="24" xfId="2" applyFont="1" applyFill="1" applyBorder="1" applyAlignment="1">
      <alignment horizontal="center" vertical="center"/>
    </xf>
    <xf numFmtId="0" fontId="43" fillId="2" borderId="0" xfId="3" applyFont="1" applyFill="1" applyAlignment="1">
      <alignment horizontal="left" vertical="center"/>
    </xf>
    <xf numFmtId="0" fontId="25" fillId="5" borderId="0" xfId="3" applyFont="1" applyFill="1" applyAlignment="1">
      <alignment horizontal="left" vertical="center" wrapText="1"/>
    </xf>
    <xf numFmtId="0" fontId="21" fillId="2" borderId="0" xfId="2" applyFont="1" applyFill="1" applyAlignment="1">
      <alignment vertical="center"/>
    </xf>
    <xf numFmtId="0" fontId="37" fillId="0" borderId="0" xfId="2" applyFont="1" applyFill="1" applyAlignment="1">
      <alignment vertical="center"/>
    </xf>
    <xf numFmtId="0" fontId="10" fillId="0" borderId="0" xfId="0" applyFont="1" applyAlignment="1">
      <alignment vertical="center"/>
    </xf>
    <xf numFmtId="0" fontId="16" fillId="5" borderId="0" xfId="2" applyFont="1" applyFill="1" applyAlignment="1">
      <alignment horizontal="center" vertical="center"/>
    </xf>
    <xf numFmtId="0" fontId="28" fillId="2" borderId="0" xfId="2" applyFont="1" applyFill="1" applyBorder="1" applyAlignment="1">
      <alignment horizontal="center" vertical="center"/>
    </xf>
    <xf numFmtId="0" fontId="61" fillId="0" borderId="0" xfId="0" applyFont="1" applyAlignment="1">
      <alignment vertical="center"/>
    </xf>
    <xf numFmtId="168" fontId="61" fillId="0" borderId="0" xfId="1" applyNumberFormat="1" applyFont="1" applyAlignment="1">
      <alignment vertical="center"/>
    </xf>
    <xf numFmtId="0" fontId="42" fillId="7" borderId="0" xfId="0" applyFont="1" applyFill="1" applyAlignment="1">
      <alignment vertical="center"/>
    </xf>
    <xf numFmtId="168" fontId="74" fillId="0" borderId="0" xfId="1" applyNumberFormat="1" applyFont="1"/>
    <xf numFmtId="168" fontId="75" fillId="0" borderId="0" xfId="1" applyNumberFormat="1" applyFont="1"/>
    <xf numFmtId="0" fontId="50" fillId="0" borderId="29" xfId="3" applyFont="1" applyBorder="1" applyAlignment="1">
      <alignment vertical="center" wrapText="1"/>
    </xf>
    <xf numFmtId="0" fontId="51" fillId="0" borderId="41" xfId="3" applyFont="1" applyBorder="1" applyAlignment="1">
      <alignment vertical="center"/>
    </xf>
    <xf numFmtId="168" fontId="53" fillId="8" borderId="28" xfId="1" applyNumberFormat="1" applyFont="1" applyFill="1" applyBorder="1" applyAlignment="1">
      <alignment vertical="center" wrapText="1"/>
    </xf>
    <xf numFmtId="0" fontId="10" fillId="12" borderId="45" xfId="3" applyFont="1" applyFill="1" applyBorder="1" applyAlignment="1">
      <alignment horizontal="left" vertical="center"/>
    </xf>
    <xf numFmtId="0" fontId="25" fillId="0" borderId="45" xfId="3" applyFont="1" applyBorder="1" applyAlignment="1">
      <alignment horizontal="left" vertical="center"/>
    </xf>
    <xf numFmtId="0" fontId="25" fillId="12" borderId="0" xfId="3" applyFont="1" applyFill="1" applyAlignment="1">
      <alignment horizontal="left" vertical="center"/>
    </xf>
    <xf numFmtId="0" fontId="76" fillId="0" borderId="38" xfId="0" applyFont="1" applyBorder="1" applyAlignment="1">
      <alignment vertical="center"/>
    </xf>
    <xf numFmtId="168" fontId="25" fillId="0" borderId="0" xfId="1" applyNumberFormat="1" applyFont="1" applyFill="1" applyBorder="1" applyAlignment="1">
      <alignment horizontal="left" vertical="center"/>
    </xf>
    <xf numFmtId="0" fontId="76" fillId="0" borderId="38" xfId="1" applyNumberFormat="1" applyFont="1" applyBorder="1" applyAlignment="1">
      <alignment horizontal="left" vertical="center"/>
    </xf>
    <xf numFmtId="168" fontId="77" fillId="0" borderId="0" xfId="2" applyNumberFormat="1" applyFont="1" applyFill="1" applyAlignment="1">
      <alignment horizontal="left" vertical="center"/>
    </xf>
    <xf numFmtId="168" fontId="14" fillId="0" borderId="0" xfId="1" applyNumberFormat="1" applyFont="1" applyFill="1" applyAlignment="1">
      <alignment horizontal="left" vertical="center"/>
    </xf>
    <xf numFmtId="168" fontId="14" fillId="0" borderId="0" xfId="2" applyNumberFormat="1" applyFont="1" applyFill="1" applyAlignment="1">
      <alignment horizontal="left" vertical="center"/>
    </xf>
    <xf numFmtId="170" fontId="76" fillId="0" borderId="38" xfId="1" applyNumberFormat="1" applyFont="1" applyBorder="1" applyAlignment="1">
      <alignment horizontal="center" vertical="center"/>
    </xf>
    <xf numFmtId="0" fontId="4" fillId="8" borderId="0" xfId="2" applyFill="1"/>
    <xf numFmtId="0" fontId="4" fillId="8" borderId="23" xfId="2" applyFill="1" applyBorder="1" applyAlignment="1">
      <alignment horizontal="right"/>
    </xf>
    <xf numFmtId="165" fontId="11" fillId="8" borderId="0" xfId="1" applyFont="1" applyFill="1" applyBorder="1" applyAlignment="1">
      <alignment vertical="center"/>
    </xf>
    <xf numFmtId="0" fontId="25" fillId="11" borderId="0" xfId="3" applyFont="1" applyFill="1" applyAlignment="1">
      <alignment horizontal="left" vertical="center"/>
    </xf>
    <xf numFmtId="0" fontId="10" fillId="11" borderId="0" xfId="3" applyFont="1" applyFill="1" applyAlignment="1">
      <alignment horizontal="left" vertical="center"/>
    </xf>
    <xf numFmtId="9" fontId="50" fillId="0" borderId="38" xfId="6" applyFont="1" applyFill="1" applyBorder="1" applyAlignment="1">
      <alignment vertical="center" wrapText="1"/>
    </xf>
    <xf numFmtId="0" fontId="25" fillId="10" borderId="32" xfId="3" applyFont="1" applyFill="1" applyBorder="1" applyAlignment="1">
      <alignment vertical="center"/>
    </xf>
    <xf numFmtId="0" fontId="4" fillId="10" borderId="33" xfId="7" applyNumberFormat="1" applyFill="1" applyBorder="1" applyAlignment="1">
      <alignment vertical="center" wrapText="1"/>
    </xf>
    <xf numFmtId="165" fontId="78" fillId="2" borderId="41" xfId="1" applyFont="1" applyFill="1" applyBorder="1" applyAlignment="1">
      <alignment horizontal="left" vertical="center"/>
    </xf>
    <xf numFmtId="0" fontId="43" fillId="13" borderId="0" xfId="3" applyFont="1" applyFill="1" applyAlignment="1">
      <alignment horizontal="left" vertical="center"/>
    </xf>
    <xf numFmtId="165" fontId="43" fillId="13" borderId="0" xfId="1" applyFont="1" applyFill="1" applyBorder="1" applyAlignment="1">
      <alignment horizontal="left" vertical="center"/>
    </xf>
    <xf numFmtId="0" fontId="42" fillId="13" borderId="0" xfId="0" applyFont="1" applyFill="1" applyAlignment="1">
      <alignment vertical="center"/>
    </xf>
    <xf numFmtId="0" fontId="61" fillId="13" borderId="0" xfId="0" applyFont="1" applyFill="1" applyAlignment="1">
      <alignment vertical="center"/>
    </xf>
    <xf numFmtId="0" fontId="12" fillId="13" borderId="0" xfId="3" applyFont="1" applyFill="1" applyAlignment="1">
      <alignment vertical="center"/>
    </xf>
    <xf numFmtId="0" fontId="16" fillId="13" borderId="0" xfId="2" applyFont="1" applyFill="1" applyBorder="1" applyAlignment="1">
      <alignment horizontal="center" vertical="center"/>
    </xf>
    <xf numFmtId="0" fontId="79" fillId="13" borderId="0" xfId="3" applyFont="1" applyFill="1" applyAlignment="1">
      <alignment horizontal="left" vertical="center"/>
    </xf>
    <xf numFmtId="168" fontId="42" fillId="13" borderId="0" xfId="1" applyNumberFormat="1" applyFont="1" applyFill="1" applyBorder="1" applyAlignment="1">
      <alignment vertical="center"/>
    </xf>
    <xf numFmtId="0" fontId="28" fillId="13" borderId="0" xfId="2" applyFont="1" applyFill="1" applyBorder="1" applyAlignment="1">
      <alignment horizontal="center" vertical="center"/>
    </xf>
    <xf numFmtId="0" fontId="29" fillId="13" borderId="0" xfId="0" applyFont="1" applyFill="1" applyAlignment="1">
      <alignment vertical="center"/>
    </xf>
    <xf numFmtId="168" fontId="61" fillId="13" borderId="0" xfId="1" applyNumberFormat="1" applyFont="1" applyFill="1" applyBorder="1" applyAlignment="1">
      <alignment vertical="center"/>
    </xf>
    <xf numFmtId="168" fontId="74" fillId="13" borderId="0" xfId="1" applyNumberFormat="1" applyFont="1" applyFill="1" applyBorder="1"/>
    <xf numFmtId="0" fontId="15" fillId="13" borderId="0" xfId="2" applyFont="1" applyFill="1" applyBorder="1" applyAlignment="1">
      <alignment horizontal="center" vertical="center"/>
    </xf>
    <xf numFmtId="0" fontId="21" fillId="13" borderId="0" xfId="2" applyFont="1" applyFill="1" applyBorder="1" applyAlignment="1">
      <alignment horizontal="center" vertical="center"/>
    </xf>
    <xf numFmtId="0" fontId="80" fillId="13" borderId="0" xfId="0" applyFont="1" applyFill="1" applyAlignment="1">
      <alignment vertical="center"/>
    </xf>
    <xf numFmtId="0" fontId="81" fillId="13" borderId="0" xfId="0" applyFont="1" applyFill="1" applyAlignment="1">
      <alignment vertical="center"/>
    </xf>
    <xf numFmtId="168" fontId="81" fillId="13" borderId="0" xfId="1" applyNumberFormat="1" applyFont="1" applyFill="1" applyBorder="1" applyAlignment="1">
      <alignment vertical="center"/>
    </xf>
    <xf numFmtId="0" fontId="82" fillId="13" borderId="0" xfId="3" applyFont="1" applyFill="1" applyAlignment="1">
      <alignment horizontal="left" vertical="center"/>
    </xf>
    <xf numFmtId="165" fontId="61" fillId="2" borderId="41" xfId="1" applyFont="1" applyFill="1" applyBorder="1" applyAlignment="1">
      <alignment horizontal="right"/>
    </xf>
    <xf numFmtId="0" fontId="61" fillId="2" borderId="41" xfId="3" applyFont="1" applyFill="1" applyBorder="1"/>
    <xf numFmtId="165" fontId="61" fillId="2" borderId="41" xfId="1" applyFont="1" applyFill="1" applyBorder="1" applyAlignment="1"/>
    <xf numFmtId="0" fontId="28" fillId="2" borderId="4" xfId="2" applyFont="1" applyFill="1" applyBorder="1" applyAlignment="1">
      <alignment horizontal="center"/>
    </xf>
    <xf numFmtId="0" fontId="29" fillId="0" borderId="22" xfId="0" applyFont="1" applyBorder="1" applyAlignment="1">
      <alignment vertical="center"/>
    </xf>
    <xf numFmtId="0" fontId="29" fillId="0" borderId="0" xfId="0" applyFont="1" applyAlignment="1">
      <alignment vertical="center"/>
    </xf>
    <xf numFmtId="0" fontId="15" fillId="5" borderId="0" xfId="2" applyFont="1" applyFill="1" applyBorder="1" applyAlignment="1">
      <alignment vertical="center" wrapText="1"/>
    </xf>
    <xf numFmtId="0" fontId="11" fillId="2" borderId="0" xfId="3" applyFont="1" applyFill="1" applyAlignment="1">
      <alignment horizontal="left" vertical="center" wrapText="1" indent="2"/>
    </xf>
    <xf numFmtId="0" fontId="12" fillId="2" borderId="0" xfId="3" applyFont="1" applyFill="1" applyAlignment="1">
      <alignment vertical="center" wrapText="1"/>
    </xf>
    <xf numFmtId="0" fontId="16" fillId="5" borderId="0" xfId="2" applyFont="1" applyFill="1" applyAlignment="1">
      <alignment horizontal="center"/>
    </xf>
    <xf numFmtId="0" fontId="16" fillId="5" borderId="19" xfId="2" applyFont="1" applyFill="1" applyBorder="1" applyAlignment="1">
      <alignment horizontal="center"/>
    </xf>
    <xf numFmtId="0" fontId="26" fillId="4" borderId="34" xfId="3" applyFont="1" applyFill="1" applyBorder="1" applyAlignment="1">
      <alignment horizontal="left" vertical="center" wrapText="1"/>
    </xf>
    <xf numFmtId="0" fontId="26" fillId="4" borderId="0" xfId="3" applyFont="1" applyFill="1" applyAlignment="1">
      <alignment horizontal="left" vertical="center" wrapText="1"/>
    </xf>
    <xf numFmtId="0" fontId="26" fillId="4" borderId="32" xfId="3" applyFont="1" applyFill="1" applyBorder="1" applyAlignment="1">
      <alignment horizontal="left" vertical="center" wrapText="1"/>
    </xf>
    <xf numFmtId="0" fontId="26" fillId="4" borderId="23" xfId="3" applyFont="1" applyFill="1" applyBorder="1" applyAlignment="1">
      <alignment horizontal="left" vertical="center" wrapText="1"/>
    </xf>
    <xf numFmtId="0" fontId="15" fillId="5" borderId="0" xfId="2" applyFont="1" applyFill="1" applyBorder="1" applyAlignment="1">
      <alignment vertical="center"/>
    </xf>
    <xf numFmtId="0" fontId="14" fillId="5" borderId="0" xfId="3" applyFont="1" applyFill="1" applyAlignment="1">
      <alignment horizontal="left" vertical="center" wrapText="1" indent="3"/>
    </xf>
    <xf numFmtId="0" fontId="25" fillId="5" borderId="0" xfId="3" applyFont="1" applyFill="1" applyAlignment="1">
      <alignment horizontal="left" vertical="center" wrapText="1" indent="3"/>
    </xf>
    <xf numFmtId="0" fontId="25" fillId="5" borderId="0" xfId="3" applyFont="1" applyFill="1" applyAlignment="1">
      <alignment vertical="center" wrapText="1"/>
    </xf>
    <xf numFmtId="0" fontId="28" fillId="0" borderId="0" xfId="2" applyFont="1" applyFill="1" applyBorder="1" applyAlignment="1">
      <alignment horizontal="center" vertical="center"/>
    </xf>
    <xf numFmtId="0" fontId="28" fillId="2" borderId="20" xfId="2" applyFont="1" applyFill="1" applyBorder="1" applyAlignment="1">
      <alignment horizontal="center"/>
    </xf>
    <xf numFmtId="0" fontId="28" fillId="2" borderId="18" xfId="2" applyFont="1" applyFill="1" applyBorder="1" applyAlignment="1">
      <alignment horizontal="center"/>
    </xf>
    <xf numFmtId="0" fontId="16" fillId="5" borderId="24" xfId="2" applyFont="1" applyFill="1" applyBorder="1" applyAlignment="1">
      <alignment horizontal="center"/>
    </xf>
    <xf numFmtId="3" fontId="50" fillId="8" borderId="28" xfId="3" applyNumberFormat="1" applyFont="1" applyFill="1" applyBorder="1" applyAlignment="1">
      <alignment horizontal="right" vertical="center" wrapText="1"/>
    </xf>
    <xf numFmtId="0" fontId="42" fillId="6" borderId="28" xfId="3" applyFont="1" applyFill="1" applyBorder="1" applyAlignment="1">
      <alignment horizontal="left" vertical="center" wrapText="1"/>
    </xf>
    <xf numFmtId="0" fontId="42" fillId="6" borderId="29" xfId="3" applyFont="1" applyFill="1" applyBorder="1" applyAlignment="1">
      <alignment horizontal="left" vertical="center" wrapText="1"/>
    </xf>
    <xf numFmtId="0" fontId="50" fillId="8" borderId="28" xfId="3" applyFont="1" applyFill="1" applyBorder="1" applyAlignment="1">
      <alignment horizontal="left" vertical="center" wrapText="1"/>
    </xf>
    <xf numFmtId="0" fontId="21" fillId="2" borderId="0" xfId="2" applyFont="1" applyFill="1" applyAlignment="1"/>
    <xf numFmtId="0" fontId="37" fillId="2" borderId="0" xfId="2" applyFont="1" applyFill="1" applyAlignment="1"/>
  </cellXfs>
  <cellStyles count="8">
    <cellStyle name="Comma" xfId="1" builtinId="3"/>
    <cellStyle name="Explanatory Text" xfId="5" builtinId="53"/>
    <cellStyle name="Hyperlink" xfId="2" builtinId="8"/>
    <cellStyle name="Hyperlink 2" xfId="4" xr:uid="{00000000-0005-0000-0000-000000000000}"/>
    <cellStyle name="Hyperlink 3" xfId="7" xr:uid="{944754D9-88F4-47BA-8367-D29B4490CE06}"/>
    <cellStyle name="Normal" xfId="0" builtinId="0"/>
    <cellStyle name="Normal 2" xfId="3" xr:uid="{00000000-0005-0000-0000-000004000000}"/>
    <cellStyle name="Per cent" xfId="6" builtinId="5"/>
  </cellStyles>
  <dxfs count="108">
    <dxf>
      <numFmt numFmtId="0" formatCode="General"/>
      <alignment vertical="bottom" textRotation="0" wrapText="1" indent="0" justifyLastLine="0" shrinkToFit="0" readingOrder="0"/>
    </dxf>
    <dxf>
      <numFmt numFmtId="0" formatCode="General"/>
      <alignment horizontal="general" vertical="bottom" textRotation="0" wrapText="1" indent="0" justifyLastLine="0" shrinkToFit="0" readingOrder="0"/>
    </dxf>
    <dxf>
      <numFmt numFmtId="30" formatCode="@"/>
      <alignment vertical="bottom" textRotation="0" wrapText="1" indent="0" justifyLastLine="0" shrinkToFit="0" readingOrder="0"/>
    </dxf>
    <dxf>
      <alignment vertical="bottom" textRotation="0" wrapText="1" indent="0" justifyLastLine="0" shrinkToFit="0" readingOrder="0"/>
    </dxf>
    <dxf>
      <font>
        <b/>
        <i val="0"/>
        <strike val="0"/>
        <condense val="0"/>
        <extend val="0"/>
        <outline val="0"/>
        <shadow val="0"/>
        <u val="none"/>
        <vertAlign val="baseline"/>
        <sz val="11"/>
        <color theme="1"/>
        <name val="Calibri"/>
        <scheme val="minor"/>
      </font>
      <numFmt numFmtId="30" formatCode="@"/>
      <alignment horizontal="left" vertical="bottom" textRotation="0" wrapText="1"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bottom style="thin">
          <color theme="4" tint="0.39997558519241921"/>
        </bottom>
      </border>
    </dxf>
    <dxf>
      <border outline="0">
        <top style="thin">
          <color theme="4" tint="0.39997558519241921"/>
        </top>
      </border>
    </dxf>
    <dxf>
      <fill>
        <patternFill patternType="none">
          <fgColor indexed="64"/>
          <bgColor auto="1"/>
        </patternFill>
      </fill>
    </dxf>
    <dxf>
      <font>
        <b/>
        <i val="0"/>
        <strike val="0"/>
        <condense val="0"/>
        <extend val="0"/>
        <outline val="0"/>
        <shadow val="0"/>
        <u val="none"/>
        <vertAlign val="baseline"/>
        <sz val="10.5"/>
        <color theme="0"/>
        <name val="Calibri"/>
        <scheme val="none"/>
      </font>
      <fill>
        <patternFill patternType="solid">
          <fgColor theme="4"/>
          <bgColor theme="4"/>
        </patternFill>
      </fill>
      <alignment horizontal="general" vertical="bottom" textRotation="0" wrapText="0"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numFmt numFmtId="168" formatCode="_ * #,##0_ ;_ * \-#,##0_ ;_ * &quot;-&quot;??_ ;_ @_ "/>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b val="0"/>
        <i val="0"/>
        <strike val="0"/>
        <condense val="0"/>
        <extend val="0"/>
        <outline val="0"/>
        <shadow val="0"/>
        <u val="none"/>
        <vertAlign val="baseline"/>
        <sz val="10.5"/>
        <color theme="1"/>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numFmt numFmtId="0" formatCode="General"/>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b val="0"/>
        <i val="0"/>
        <strike val="0"/>
        <condense val="0"/>
        <extend val="0"/>
        <outline val="0"/>
        <shadow val="0"/>
        <u val="none"/>
        <vertAlign val="baseline"/>
        <sz val="10.5"/>
        <color theme="1"/>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numFmt numFmtId="0" formatCode="General"/>
      <alignment vertical="center" textRotation="0" indent="0" justifyLastLine="0" shrinkToFit="0" readingOrder="0"/>
    </dxf>
    <dxf>
      <font>
        <strike val="0"/>
        <outline val="0"/>
        <shadow val="0"/>
        <vertAlign val="baseline"/>
        <name val="Franklin Gothic Book"/>
        <family val="2"/>
        <scheme val="none"/>
      </font>
      <numFmt numFmtId="0" formatCode="General"/>
      <alignment vertical="center" textRotation="0" indent="0" justifyLastLine="0" shrinkToFit="0" readingOrder="0"/>
    </dxf>
    <dxf>
      <font>
        <strike val="0"/>
        <outline val="0"/>
        <shadow val="0"/>
        <vertAlign val="baseline"/>
        <name val="Franklin Gothic Book"/>
        <family val="2"/>
        <scheme val="none"/>
      </font>
      <numFmt numFmtId="0" formatCode="General"/>
      <alignment vertical="center" textRotation="0" indent="0" justifyLastLine="0" shrinkToFit="0" readingOrder="0"/>
    </dxf>
    <dxf>
      <font>
        <strike val="0"/>
        <outline val="0"/>
        <shadow val="0"/>
        <vertAlign val="baseline"/>
        <name val="Franklin Gothic Book"/>
        <family val="2"/>
        <scheme val="none"/>
      </font>
      <numFmt numFmtId="0" formatCode="General"/>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u val="none"/>
        <vertAlign val="baseline"/>
        <sz val="12"/>
        <color theme="1"/>
        <name val="Franklin Gothic Book"/>
        <family val="2"/>
        <scheme val="none"/>
      </font>
      <alignment vertical="center" textRotation="0" indent="0" justifyLastLine="0" shrinkToFit="0" readingOrder="0"/>
    </dxf>
    <dxf>
      <font>
        <strike val="0"/>
        <outline val="0"/>
        <shadow val="0"/>
        <u val="none"/>
        <vertAlign val="baseline"/>
        <sz val="12"/>
        <color theme="1"/>
        <name val="Franklin Gothic Book"/>
        <family val="2"/>
        <scheme val="none"/>
      </font>
      <alignment vertical="center" textRotation="0" indent="0" justifyLastLine="0" shrinkToFit="0" readingOrder="0"/>
    </dxf>
    <dxf>
      <font>
        <strike val="0"/>
        <outline val="0"/>
        <shadow val="0"/>
        <u val="none"/>
        <vertAlign val="baseline"/>
        <sz val="12"/>
        <color theme="1"/>
        <name val="Franklin Gothic Book"/>
        <family val="2"/>
        <scheme val="none"/>
      </font>
      <fill>
        <patternFill patternType="solid">
          <fgColor indexed="64"/>
          <bgColor rgb="FFFFFF00"/>
        </patternFill>
      </fill>
      <alignment vertical="center" textRotation="0" indent="0" justifyLastLine="0" shrinkToFit="0" readingOrder="0"/>
    </dxf>
    <dxf>
      <font>
        <strike val="0"/>
        <outline val="0"/>
        <shadow val="0"/>
        <u val="none"/>
        <vertAlign val="baseline"/>
        <sz val="12"/>
        <color theme="1"/>
        <name val="Franklin Gothic Book"/>
        <family val="2"/>
        <scheme val="none"/>
      </font>
      <alignment vertical="center" textRotation="0" indent="0" justifyLastLine="0" shrinkToFit="0" readingOrder="0"/>
    </dxf>
    <dxf>
      <font>
        <strike val="0"/>
        <outline val="0"/>
        <shadow val="0"/>
        <u val="none"/>
        <vertAlign val="baseline"/>
        <sz val="12"/>
        <color theme="1"/>
        <name val="Franklin Gothic Book"/>
        <family val="2"/>
        <scheme val="none"/>
      </font>
      <fill>
        <patternFill patternType="none">
          <fgColor indexed="64"/>
          <bgColor auto="1"/>
        </patternFill>
      </fill>
      <alignment vertical="center" textRotation="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2"/>
        <color theme="1"/>
        <name val="Franklin Gothic Book"/>
        <family val="2"/>
        <scheme val="none"/>
      </font>
      <alignment vertical="center" textRotation="0" indent="0" justifyLastLine="0" shrinkToFit="0" readingOrder="0"/>
    </dxf>
    <dxf>
      <font>
        <strike val="0"/>
        <outline val="0"/>
        <shadow val="0"/>
        <u val="none"/>
        <vertAlign val="baseline"/>
        <sz val="12"/>
        <color theme="1"/>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border outline="0">
        <top style="medium">
          <color indexed="64"/>
        </top>
      </border>
    </dxf>
    <dxf>
      <font>
        <strike val="0"/>
        <outline val="0"/>
        <shadow val="0"/>
        <vertAlign val="baseline"/>
        <name val="Franklin Gothic Book"/>
        <family val="2"/>
        <scheme val="none"/>
      </font>
      <alignment vertical="center" textRotation="0" indent="0" justifyLastLine="0" shrinkToFit="0" readingOrder="0"/>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strike val="0"/>
        <outline val="0"/>
        <shadow val="0"/>
        <vertAlign val="baseline"/>
        <sz val="12"/>
        <name val="Franklin Gothic Book"/>
        <family val="2"/>
        <scheme val="none"/>
      </font>
      <fill>
        <patternFill patternType="none">
          <fgColor indexed="64"/>
          <bgColor indexed="65"/>
        </patternFill>
      </fill>
      <alignment horizontal="left" vertical="center" textRotation="0" wrapText="0" indent="0" justifyLastLine="0" shrinkToFit="0" readingOrder="0"/>
    </dxf>
    <dxf>
      <border outline="0">
        <top style="medium">
          <color indexed="64"/>
        </top>
      </border>
    </dxf>
    <dxf>
      <font>
        <strike val="0"/>
        <outline val="0"/>
        <shadow val="0"/>
        <vertAlign val="baseline"/>
        <name val="Franklin Gothic Book"/>
        <family val="2"/>
        <scheme val="none"/>
      </font>
      <alignment vertical="center" textRotation="0" indent="0" justifyLastLine="0" shrinkToFit="0" readingOrder="0"/>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Times New Roman"/>
        <family val="1"/>
        <scheme val="none"/>
      </font>
      <numFmt numFmtId="170" formatCode="_-* #,##0_-;\-* #,##0_-;_-* &quot;-&quot;??_-;_-@_-"/>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2"/>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auto="1"/>
        <name val="Franklin Gothic Book"/>
        <family val="2"/>
        <scheme val="none"/>
      </font>
      <numFmt numFmtId="168" formatCode="_ * #,##0_ ;_ * \-#,##0_ ;_ * &quot;-&quot;??_ ;_ @_ "/>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Times New Roman"/>
        <family val="1"/>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Times New Roman"/>
        <family val="1"/>
        <scheme val="none"/>
      </font>
      <numFmt numFmtId="0" formatCode="Genera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Times New Roman"/>
        <family val="1"/>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medium">
          <color indexed="64"/>
        </top>
      </border>
    </dxf>
    <dxf>
      <font>
        <strike val="0"/>
        <outline val="0"/>
        <shadow val="0"/>
        <vertAlign val="baseline"/>
        <name val="Franklin Gothic Book"/>
        <family val="2"/>
        <scheme val="none"/>
      </font>
      <alignment vertical="center" textRotation="0" indent="0" justifyLastLine="0" shrinkToFit="0" readingOrder="0"/>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3" defaultTableStyle="TableStyleMedium2" defaultPivotStyle="PivotStyleLight16">
    <tableStyle name="EITI Table" pivot="0" count="0" xr9:uid="{00000000-0011-0000-FFFF-FFFF00000000}"/>
    <tableStyle name="EITI Table 2" pivot="0" count="3" xr9:uid="{00000000-0011-0000-FFFF-FFFF01000000}">
      <tableStyleElement type="headerRow" dxfId="107"/>
      <tableStyleElement type="firstRowStripe" dxfId="106"/>
      <tableStyleElement type="secondRowStripe" dxfId="105"/>
    </tableStyle>
    <tableStyle name="EITI Table 3" pivot="0" count="3" xr9:uid="{00000000-0011-0000-FFFF-FFFF02000000}">
      <tableStyleElement type="headerRow" dxfId="104"/>
      <tableStyleElement type="firstRowStripe" dxfId="103"/>
      <tableStyleElement type="secondRowStripe" dxfId="102"/>
    </tableStyle>
  </tableStyles>
  <colors>
    <mruColors>
      <color rgb="FFF6A70A"/>
      <color rgb="FF0076AF"/>
      <color rgb="FFF2F2F2"/>
      <color rgb="FFD9D9D9"/>
      <color rgb="FFF0D9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4</xdr:row>
      <xdr:rowOff>183252</xdr:rowOff>
    </xdr:to>
    <xdr:pic>
      <xdr:nvPicPr>
        <xdr:cNvPr id="7" name="Picture 6" descr="https://eiti.org/sites/default/files/styles/img-narrow/public/inline/logo_gradient_-_under.png?itok=F8fw0Tyz">
          <a:extLst>
            <a:ext uri="{FF2B5EF4-FFF2-40B4-BE49-F238E27FC236}">
              <a16:creationId xmlns:a16="http://schemas.microsoft.com/office/drawing/2014/main" id="{61640C93-182B-4D91-B8CE-534A3A65E723}"/>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7813" y="0"/>
          <a:ext cx="1736679" cy="9944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5</xdr:row>
      <xdr:rowOff>45017</xdr:rowOff>
    </xdr:from>
    <xdr:to>
      <xdr:col>7</xdr:col>
      <xdr:colOff>0</xdr:colOff>
      <xdr:row>5</xdr:row>
      <xdr:rowOff>99390</xdr:rowOff>
    </xdr:to>
    <xdr:grpSp>
      <xdr:nvGrpSpPr>
        <xdr:cNvPr id="8" name="Group 7">
          <a:extLst>
            <a:ext uri="{FF2B5EF4-FFF2-40B4-BE49-F238E27FC236}">
              <a16:creationId xmlns:a16="http://schemas.microsoft.com/office/drawing/2014/main" id="{ED1E856C-C8D8-4A69-9BD1-D9667437E682}"/>
            </a:ext>
          </a:extLst>
        </xdr:cNvPr>
        <xdr:cNvGrpSpPr>
          <a:grpSpLocks/>
        </xdr:cNvGrpSpPr>
      </xdr:nvGrpSpPr>
      <xdr:grpSpPr bwMode="auto">
        <a:xfrm flipV="1">
          <a:off x="266700" y="1045142"/>
          <a:ext cx="13496925" cy="54373"/>
          <a:chOff x="1134" y="1904"/>
          <a:chExt cx="9546" cy="181"/>
        </a:xfrm>
      </xdr:grpSpPr>
      <xdr:sp macro="" textlink="">
        <xdr:nvSpPr>
          <xdr:cNvPr id="9" name="Rectangle 8">
            <a:extLst>
              <a:ext uri="{FF2B5EF4-FFF2-40B4-BE49-F238E27FC236}">
                <a16:creationId xmlns:a16="http://schemas.microsoft.com/office/drawing/2014/main" id="{2E72EF97-04EB-4C69-ABDD-AD665FD2B8B4}"/>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DAFE90F5-9E8A-48BC-9FC0-B1BC9C9EF2E3}"/>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826F2BEA-D9F9-4706-8913-3B37C0F9E61C}"/>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616F3F3E-32D9-4E9F-9875-9C4ACC925326}"/>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632467AE-B8EF-479C-8ABE-E4B87B75128D}"/>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09223E0-7FAC-46F2-99E3-1A136AC46D0D}"/>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408FDE80-9D68-4E68-9BC4-E67C1A9B1C75}"/>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9" name="Rectangle 18">
            <a:extLst>
              <a:ext uri="{FF2B5EF4-FFF2-40B4-BE49-F238E27FC236}">
                <a16:creationId xmlns:a16="http://schemas.microsoft.com/office/drawing/2014/main" id="{15D8932D-D2E1-47D4-A300-482A260DD3DF}"/>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4</xdr:row>
      <xdr:rowOff>200024</xdr:rowOff>
    </xdr:from>
    <xdr:to>
      <xdr:col>7</xdr:col>
      <xdr:colOff>0</xdr:colOff>
      <xdr:row>5</xdr:row>
      <xdr:rowOff>200024</xdr:rowOff>
    </xdr:to>
    <xdr:grpSp>
      <xdr:nvGrpSpPr>
        <xdr:cNvPr id="3" name="Group 2">
          <a:extLst>
            <a:ext uri="{FF2B5EF4-FFF2-40B4-BE49-F238E27FC236}">
              <a16:creationId xmlns:a16="http://schemas.microsoft.com/office/drawing/2014/main" id="{C65A8299-B3EA-458C-8DE3-6AF5BE52D529}"/>
            </a:ext>
          </a:extLst>
        </xdr:cNvPr>
        <xdr:cNvGrpSpPr>
          <a:grpSpLocks/>
        </xdr:cNvGrpSpPr>
      </xdr:nvGrpSpPr>
      <xdr:grpSpPr bwMode="auto">
        <a:xfrm>
          <a:off x="266700" y="0"/>
          <a:ext cx="13925550" cy="0"/>
          <a:chOff x="1133" y="1230"/>
          <a:chExt cx="8460" cy="208"/>
        </a:xfrm>
      </xdr:grpSpPr>
      <xdr:sp macro="" textlink="">
        <xdr:nvSpPr>
          <xdr:cNvPr id="4" name="Rektangel 2">
            <a:extLst>
              <a:ext uri="{FF2B5EF4-FFF2-40B4-BE49-F238E27FC236}">
                <a16:creationId xmlns:a16="http://schemas.microsoft.com/office/drawing/2014/main" id="{A533F3F1-6CF8-4E74-A2A8-CF7F1527F089}"/>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5" name="Rektangel 3">
            <a:extLst>
              <a:ext uri="{FF2B5EF4-FFF2-40B4-BE49-F238E27FC236}">
                <a16:creationId xmlns:a16="http://schemas.microsoft.com/office/drawing/2014/main" id="{E2275F57-1341-4AA4-AA80-F9B361BC26DB}"/>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4</xdr:row>
      <xdr:rowOff>200024</xdr:rowOff>
    </xdr:from>
    <xdr:to>
      <xdr:col>8</xdr:col>
      <xdr:colOff>0</xdr:colOff>
      <xdr:row>5</xdr:row>
      <xdr:rowOff>200024</xdr:rowOff>
    </xdr:to>
    <xdr:grpSp>
      <xdr:nvGrpSpPr>
        <xdr:cNvPr id="3" name="Group 2">
          <a:extLst>
            <a:ext uri="{FF2B5EF4-FFF2-40B4-BE49-F238E27FC236}">
              <a16:creationId xmlns:a16="http://schemas.microsoft.com/office/drawing/2014/main" id="{327F5133-DAE1-49FE-BA13-854C2168A81B}"/>
            </a:ext>
          </a:extLst>
        </xdr:cNvPr>
        <xdr:cNvGrpSpPr>
          <a:grpSpLocks/>
        </xdr:cNvGrpSpPr>
      </xdr:nvGrpSpPr>
      <xdr:grpSpPr bwMode="auto">
        <a:xfrm>
          <a:off x="266700" y="0"/>
          <a:ext cx="12287250" cy="0"/>
          <a:chOff x="1133" y="1230"/>
          <a:chExt cx="8460" cy="208"/>
        </a:xfrm>
      </xdr:grpSpPr>
      <xdr:sp macro="" textlink="">
        <xdr:nvSpPr>
          <xdr:cNvPr id="4" name="Rektangel 2">
            <a:extLst>
              <a:ext uri="{FF2B5EF4-FFF2-40B4-BE49-F238E27FC236}">
                <a16:creationId xmlns:a16="http://schemas.microsoft.com/office/drawing/2014/main" id="{0C52EB97-EF20-49FD-ABE0-FDCD3013BCE0}"/>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5" name="Rektangel 3">
            <a:extLst>
              <a:ext uri="{FF2B5EF4-FFF2-40B4-BE49-F238E27FC236}">
                <a16:creationId xmlns:a16="http://schemas.microsoft.com/office/drawing/2014/main" id="{0AC24B51-FA8F-4143-89F4-000FFE854C18}"/>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266699</xdr:colOff>
      <xdr:row>4</xdr:row>
      <xdr:rowOff>200024</xdr:rowOff>
    </xdr:from>
    <xdr:to>
      <xdr:col>4</xdr:col>
      <xdr:colOff>2285999</xdr:colOff>
      <xdr:row>6</xdr:row>
      <xdr:rowOff>0</xdr:rowOff>
    </xdr:to>
    <xdr:grpSp>
      <xdr:nvGrpSpPr>
        <xdr:cNvPr id="3" name="Group 2">
          <a:extLst>
            <a:ext uri="{FF2B5EF4-FFF2-40B4-BE49-F238E27FC236}">
              <a16:creationId xmlns:a16="http://schemas.microsoft.com/office/drawing/2014/main" id="{8C2159D8-7352-4E2D-A5BF-AE8DA13A5427}"/>
            </a:ext>
          </a:extLst>
        </xdr:cNvPr>
        <xdr:cNvGrpSpPr>
          <a:grpSpLocks/>
        </xdr:cNvGrpSpPr>
      </xdr:nvGrpSpPr>
      <xdr:grpSpPr bwMode="auto">
        <a:xfrm>
          <a:off x="266699" y="0"/>
          <a:ext cx="12601575" cy="0"/>
          <a:chOff x="1133" y="1230"/>
          <a:chExt cx="8460" cy="208"/>
        </a:xfrm>
      </xdr:grpSpPr>
      <xdr:sp macro="" textlink="">
        <xdr:nvSpPr>
          <xdr:cNvPr id="4" name="Rektangel 2">
            <a:extLst>
              <a:ext uri="{FF2B5EF4-FFF2-40B4-BE49-F238E27FC236}">
                <a16:creationId xmlns:a16="http://schemas.microsoft.com/office/drawing/2014/main" id="{07BB548C-1AB7-47DF-867C-650435759919}"/>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5" name="Rektangel 3">
            <a:extLst>
              <a:ext uri="{FF2B5EF4-FFF2-40B4-BE49-F238E27FC236}">
                <a16:creationId xmlns:a16="http://schemas.microsoft.com/office/drawing/2014/main" id="{9959B6CB-7FEE-4CD1-9F79-0BEC2E07616B}"/>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200025" y="981074"/>
          <a:ext cx="21107400" cy="219076"/>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28</xdr:row>
      <xdr:rowOff>212910</xdr:rowOff>
    </xdr:from>
    <xdr:to>
      <xdr:col>14</xdr:col>
      <xdr:colOff>9788</xdr:colOff>
      <xdr:row>56</xdr:row>
      <xdr:rowOff>15916</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225135</xdr:colOff>
      <xdr:row>6</xdr:row>
      <xdr:rowOff>0</xdr:rowOff>
    </xdr:from>
    <xdr:to>
      <xdr:col>11</xdr:col>
      <xdr:colOff>-1</xdr:colOff>
      <xdr:row>7</xdr:row>
      <xdr:rowOff>0</xdr:rowOff>
    </xdr:to>
    <xdr:grpSp>
      <xdr:nvGrpSpPr>
        <xdr:cNvPr id="7" name="Group 6">
          <a:extLst>
            <a:ext uri="{FF2B5EF4-FFF2-40B4-BE49-F238E27FC236}">
              <a16:creationId xmlns:a16="http://schemas.microsoft.com/office/drawing/2014/main" id="{0EBC606C-1012-4AF4-B8D7-C4D12538854A}"/>
            </a:ext>
          </a:extLst>
        </xdr:cNvPr>
        <xdr:cNvGrpSpPr>
          <a:grpSpLocks/>
        </xdr:cNvGrpSpPr>
      </xdr:nvGrpSpPr>
      <xdr:grpSpPr bwMode="auto">
        <a:xfrm>
          <a:off x="482310" y="0"/>
          <a:ext cx="15767339" cy="0"/>
          <a:chOff x="1133" y="1230"/>
          <a:chExt cx="8460" cy="208"/>
        </a:xfrm>
      </xdr:grpSpPr>
      <xdr:sp macro="" textlink="">
        <xdr:nvSpPr>
          <xdr:cNvPr id="8" name="Rektangel 2">
            <a:extLst>
              <a:ext uri="{FF2B5EF4-FFF2-40B4-BE49-F238E27FC236}">
                <a16:creationId xmlns:a16="http://schemas.microsoft.com/office/drawing/2014/main" id="{F504947F-A219-4670-B0A7-4DD0C31B3FD2}"/>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9" name="Rektangel 3">
            <a:extLst>
              <a:ext uri="{FF2B5EF4-FFF2-40B4-BE49-F238E27FC236}">
                <a16:creationId xmlns:a16="http://schemas.microsoft.com/office/drawing/2014/main" id="{EA8A0DCC-456C-48EA-A445-D1CA27EE7ADB}"/>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3</xdr:row>
      <xdr:rowOff>304800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10</xdr:row>
      <xdr:rowOff>304800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11</xdr:row>
      <xdr:rowOff>304800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14</xdr:row>
      <xdr:rowOff>304800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53</xdr:row>
      <xdr:rowOff>304800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hared.eiti.org/Shared%20Documents/Not%20country-specific/Summary%20Data/2.0%20Summary%20data%20up-to-date%20template/Summary%20Data%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kr65\Downloads\SD\2.0\Summary%20Data%202.0%20data%20validation%20french%20translatio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Summary Data 2.0"/>
    </sheetNames>
    <sheetDataSet>
      <sheetData sheetId="0"/>
      <sheetData sheetId="1"/>
      <sheetData sheetId="2"/>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s"/>
      <sheetName val="Part 3 - Reporting entities"/>
    </sheetNames>
    <sheetDataSet>
      <sheetData sheetId="0" refreshError="1"/>
      <sheetData sheetId="1"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0000000}" name="Companies" displayName="Companies" ref="B40:I68" totalsRowShown="0" headerRowDxfId="101" dataDxfId="100" tableBorderDxfId="99" headerRowCellStyle="Normal 2">
  <autoFilter ref="B40:I68" xr:uid="{00000000-0009-0000-0100-000009000000}"/>
  <sortState xmlns:xlrd2="http://schemas.microsoft.com/office/spreadsheetml/2017/richdata2" ref="B41:I68">
    <sortCondition ref="B40:B68"/>
  </sortState>
  <tableColumns count="8">
    <tableColumn id="1" xr3:uid="{00000000-0010-0000-0000-000001000000}" name="Nom complet de l’entreprise" dataDxfId="98"/>
    <tableColumn id="7" xr3:uid="{00000000-0010-0000-0000-000007000000}" name="Type d'entreprise" dataDxfId="97" dataCellStyle="Normal 2"/>
    <tableColumn id="2" xr3:uid="{00000000-0010-0000-0000-000002000000}" name="Identifiant de l’entreprise" dataDxfId="96"/>
    <tableColumn id="5" xr3:uid="{00000000-0010-0000-0000-000005000000}" name="Secteur" dataDxfId="95" dataCellStyle="Normal 2"/>
    <tableColumn id="3" xr3:uid="{00000000-0010-0000-0000-000003000000}" name="Matières premières (séparation par virgule)" dataDxfId="94" dataCellStyle="Normal 2"/>
    <tableColumn id="4" xr3:uid="{00000000-0010-0000-0000-000004000000}" name="Cotation boursière ou site Internet d’entreprise " dataDxfId="93"/>
    <tableColumn id="8" xr3:uid="{00000000-0010-0000-0000-000008000000}" name="Rapport financier audité (si indisponible, bilan comptable ou flux de trésorerie…)" dataDxfId="92"/>
    <tableColumn id="6" xr3:uid="{00000000-0010-0000-0000-000006000000}" name="Rapport de paiements à l’État" dataDxfId="91"/>
  </tableColumns>
  <tableStyleInfo name="EITI Table 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9000000}" name="Table6_GFS_codes_classification" displayName="Table6_GFS_codes_classification" ref="S2:Y30" totalsRowShown="0" headerRowDxfId="22" dataDxfId="21">
  <autoFilter ref="S2:Y30" xr:uid="{00000000-0009-0000-0100-000007000000}"/>
  <tableColumns count="7">
    <tableColumn id="4" xr3:uid="{00000000-0010-0000-0900-000004000000}" name="Combiné" dataDxfId="20"/>
    <tableColumn id="1" xr3:uid="{00000000-0010-0000-0900-000001000000}" name="Codes GFS des flux de revenus issus des entreprises extractives" dataDxfId="19"/>
    <tableColumn id="2" xr3:uid="{00000000-0010-0000-0900-000002000000}" name="Code GFS" dataDxfId="18"/>
    <tableColumn id="5" xr3:uid="{00000000-0010-0000-0900-000005000000}" name="GFS Niveau 1" dataDxfId="17"/>
    <tableColumn id="6" xr3:uid="{00000000-0010-0000-0900-000006000000}" name="GFS Niveau 2" dataDxfId="16"/>
    <tableColumn id="7" xr3:uid="{00000000-0010-0000-0900-000007000000}" name="GFS Niveau 3" dataDxfId="15"/>
    <tableColumn id="8" xr3:uid="{00000000-0010-0000-0900-000008000000}" name="GFS Niveau 4" dataDxfId="14"/>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A000000}" name="Table7_sectors" displayName="Table7_sectors" ref="AA2:AA9" totalsRowShown="0" headerRowDxfId="13" dataDxfId="12">
  <autoFilter ref="AA2:AA9" xr:uid="{00000000-0009-0000-0100-000008000000}"/>
  <tableColumns count="1">
    <tableColumn id="1" xr3:uid="{00000000-0010-0000-0A00-000001000000}" name="Secteur (s)" dataDxfId="11"/>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12" displayName="Table12" ref="AC2:AC8" totalsRowShown="0" headerRowDxfId="10" dataDxfId="9">
  <autoFilter ref="AC2:AC8" xr:uid="{00000000-0009-0000-0100-00000C000000}"/>
  <tableColumns count="1">
    <tableColumn id="1" xr3:uid="{00000000-0010-0000-0B00-000001000000}" name="Étapes du projet" dataDxfId="8"/>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C000000}" name="Table15" displayName="Table15" ref="AE2:AE7" totalsRowShown="0" headerRowDxfId="7" dataDxfId="6">
  <autoFilter ref="AE2:AE7" xr:uid="{00000000-0009-0000-0100-00000F000000}"/>
  <tableColumns count="1">
    <tableColumn id="1" xr3:uid="{00000000-0010-0000-0C00-000001000000}" name="Type d'Agence" dataDxfId="5"/>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D000000}" name="Table5_Commodities_list" displayName="Table5_Commodities_list" ref="N2:P72" totalsRowShown="0" headerRowDxfId="4" dataDxfId="3">
  <autoFilter ref="N2:P72" xr:uid="{00000000-0009-0000-0100-000005000000}"/>
  <tableColumns count="3">
    <tableColumn id="1" xr3:uid="{00000000-0010-0000-0D00-000001000000}" name="Code de produit HS" dataDxfId="2"/>
    <tableColumn id="4" xr3:uid="{00000000-0010-0000-0D00-000004000000}" name="Description de produit HS" dataDxfId="1"/>
    <tableColumn id="3" xr3:uid="{00000000-0010-0000-0D00-000003000000}" name="Description de produit HS av. volume" dataDxfId="0"/>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1000000}" name="Government_agencies" displayName="Government_agencies" ref="B20:E31" totalsRowShown="0" headerRowDxfId="90" dataDxfId="89" tableBorderDxfId="88" headerRowCellStyle="Normal 2">
  <tableColumns count="4">
    <tableColumn id="1" xr3:uid="{00000000-0010-0000-0100-000001000000}" name="Nom complet de l’entité" dataDxfId="87" dataCellStyle="Normal 2"/>
    <tableColumn id="4" xr3:uid="{00000000-0010-0000-0100-000004000000}" name="Type d'Agence" dataDxfId="86" dataCellStyle="Normal 2"/>
    <tableColumn id="2" xr3:uid="{00000000-0010-0000-0100-000002000000}" name="N° d’identifiant (le cas échéant)" dataDxfId="85"/>
    <tableColumn id="3" xr3:uid="{00000000-0010-0000-0100-000003000000}" name="Total déclaré" dataDxfId="84">
      <calculatedColumnFormula>SUMIF(Government_revenues_table[Entité de l’État],Government_agencies[[#This Row],[Nom complet de l’entité]],Government_revenues_table[Valeur des revenus])</calculatedColumnFormula>
    </tableColumn>
  </tableColumns>
  <tableStyleInfo name="EITI Tab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2000000}" name="Companies15" displayName="Companies15" ref="B72:J85" totalsRowShown="0" headerRowDxfId="83" dataDxfId="82" tableBorderDxfId="81" headerRowCellStyle="Normal 2">
  <autoFilter ref="B72:J85" xr:uid="{00000000-0009-0000-0100-00000E000000}"/>
  <tableColumns count="9">
    <tableColumn id="1" xr3:uid="{00000000-0010-0000-0200-000001000000}" name="Nom complet du projet" dataDxfId="80"/>
    <tableColumn id="2" xr3:uid="{00000000-0010-0000-0200-000002000000}" name="Référence(s) de la convention juridique : contrat, licence, bail, concession,..." dataDxfId="79"/>
    <tableColumn id="3" xr3:uid="{00000000-0010-0000-0200-000003000000}" name="Sociétés associées, commencer par l’Opérateur" dataDxfId="78"/>
    <tableColumn id="5" xr3:uid="{00000000-0010-0000-0200-000005000000}" name="Matières premières (une matière/ligne)" dataDxfId="77" dataCellStyle="Normal 2"/>
    <tableColumn id="6" xr3:uid="{00000000-0010-0000-0200-000006000000}" name="Statut" dataDxfId="76"/>
    <tableColumn id="7" xr3:uid="{00000000-0010-0000-0200-000007000000}" name="Volume de production" dataDxfId="75"/>
    <tableColumn id="8" xr3:uid="{00000000-0010-0000-0200-000008000000}" name="Unité" dataDxfId="74"/>
    <tableColumn id="9" xr3:uid="{00000000-0010-0000-0200-000009000000}" name="Valeur de production" dataDxfId="73"/>
    <tableColumn id="10" xr3:uid="{00000000-0010-0000-0200-00000A000000}" name="Devise" dataDxfId="72"/>
  </tableColumns>
  <tableStyleInfo name="EITI Table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Government_revenues_table" displayName="Government_revenues_table" ref="B21:K54" totalsRowShown="0" headerRowDxfId="71" dataDxfId="70">
  <autoFilter ref="B21:K54" xr:uid="{00000000-0009-0000-0100-000006000000}"/>
  <sortState xmlns:xlrd2="http://schemas.microsoft.com/office/spreadsheetml/2017/richdata2" ref="B22:K54">
    <sortCondition ref="H21:H54"/>
  </sortState>
  <tableColumns count="10">
    <tableColumn id="8" xr3:uid="{00000000-0010-0000-0300-000008000000}" name="GFS Niveau 1" dataDxfId="69"/>
    <tableColumn id="9" xr3:uid="{00000000-0010-0000-0300-000009000000}" name="GFS Niveau 2" dataDxfId="68"/>
    <tableColumn id="10" xr3:uid="{00000000-0010-0000-0300-00000A000000}" name="GFS Niveau 3" dataDxfId="67"/>
    <tableColumn id="7" xr3:uid="{00000000-0010-0000-0300-000007000000}" name="GFS Niveau 4" dataDxfId="66"/>
    <tableColumn id="1" xr3:uid="{00000000-0010-0000-0300-000001000000}" name="Classification SFP" dataDxfId="65"/>
    <tableColumn id="11" xr3:uid="{00000000-0010-0000-0300-00000B000000}" name="Secteur" dataDxfId="64"/>
    <tableColumn id="3" xr3:uid="{00000000-0010-0000-0300-000003000000}" name="Nom du flux de revenus" dataDxfId="63"/>
    <tableColumn id="4" xr3:uid="{00000000-0010-0000-0300-000004000000}" name="Entité de l’État" dataDxfId="62"/>
    <tableColumn id="5" xr3:uid="{00000000-0010-0000-0300-000005000000}" name="Valeur des revenus" dataDxfId="61"/>
    <tableColumn id="2" xr3:uid="{00000000-0010-0000-0300-000002000000}" name="Devise" dataDxfId="60"/>
  </tableColumns>
  <tableStyleInfo name="EITI Tab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4000000}" name="Table10" displayName="Table10" ref="B21:N170" totalsRowShown="0" headerRowDxfId="59" dataDxfId="58">
  <autoFilter ref="B21:N170" xr:uid="{00000000-000C-0000-FFFF-FFFF04000000}"/>
  <sortState xmlns:xlrd2="http://schemas.microsoft.com/office/spreadsheetml/2017/richdata2" ref="B22:N170">
    <sortCondition ref="E21:E170"/>
  </sortState>
  <tableColumns count="13">
    <tableColumn id="7" xr3:uid="{00000000-0010-0000-0400-000007000000}" name="Secteur" dataDxfId="57"/>
    <tableColumn id="1" xr3:uid="{00000000-0010-0000-0400-000001000000}" name="Entreprise" dataDxfId="56"/>
    <tableColumn id="3" xr3:uid="{00000000-0010-0000-0400-000003000000}" name="Entité de l’État" dataDxfId="55"/>
    <tableColumn id="4" xr3:uid="{00000000-0010-0000-0400-000004000000}" name="Nom du paiement" dataDxfId="54"/>
    <tableColumn id="5" xr3:uid="{00000000-0010-0000-0400-000005000000}" name="Perçu par projet (O/N)" dataDxfId="53"/>
    <tableColumn id="6" xr3:uid="{00000000-0010-0000-0400-000006000000}" name="Déclaré par projet (O/N)" dataDxfId="52"/>
    <tableColumn id="2" xr3:uid="{00000000-0010-0000-0400-000002000000}" name="Nom du projet" dataDxfId="51"/>
    <tableColumn id="13" xr3:uid="{00000000-0010-0000-0400-00000D000000}" name="Devise de déclaration" dataDxfId="50"/>
    <tableColumn id="14" xr3:uid="{00000000-0010-0000-0400-00000E000000}" name="Valeur de revenus" dataDxfId="49"/>
    <tableColumn id="18" xr3:uid="{00000000-0010-0000-0400-000012000000}" name="Paiement effectué en nature?" dataDxfId="48"/>
    <tableColumn id="8" xr3:uid="{00000000-0010-0000-0400-000008000000}" name="Volume en nature (si applicable)" dataDxfId="47"/>
    <tableColumn id="9" xr3:uid="{00000000-0010-0000-0400-000009000000}" name="Unité (si applicable)" dataDxfId="46"/>
    <tableColumn id="11" xr3:uid="{00000000-0010-0000-0400-00000B000000}" name="Commentaires" dataDxfId="45"/>
  </tableColumns>
  <tableStyleInfo name="EITI Table 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5000000}" name="Table1_Country_codes_and_currencies" displayName="Table1_Country_codes_and_currencies" ref="A2:G246" totalsRowShown="0" headerRowDxfId="44" dataDxfId="43">
  <autoFilter ref="A2:G246" xr:uid="{00000000-0009-0000-0100-000001000000}"/>
  <sortState xmlns:xlrd2="http://schemas.microsoft.com/office/spreadsheetml/2017/richdata2" ref="A3:G246">
    <sortCondition ref="A2:A246"/>
  </sortState>
  <tableColumns count="7">
    <tableColumn id="1" xr3:uid="{00000000-0010-0000-0500-000001000000}" name="Nom de pays ou région" dataDxfId="42"/>
    <tableColumn id="2" xr3:uid="{00000000-0010-0000-0500-000002000000}" name="Code ISO de pays (alpha 2)" dataDxfId="41"/>
    <tableColumn id="3" xr3:uid="{00000000-0010-0000-0500-000003000000}" name="Code ISO de devise (alpha 3)" dataDxfId="40"/>
    <tableColumn id="4" xr3:uid="{00000000-0010-0000-0500-000004000000}" name="Code numérique ISO (UN M49)" dataDxfId="39"/>
    <tableColumn id="5" xr3:uid="{00000000-0010-0000-0500-000005000000}" name="Code de devise (ISO 4217)" dataDxfId="38"/>
    <tableColumn id="6" xr3:uid="{00000000-0010-0000-0500-000006000000}" name="Code numérique de devise (ISO 4217)" dataDxfId="37"/>
    <tableColumn id="7" xr3:uid="{00000000-0010-0000-0500-000007000000}" name="Devise" dataDxfId="36"/>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6000000}" name="Table2_Simple_options" displayName="Table2_Simple_options" ref="I2:I7" totalsRowShown="0" headerRowDxfId="35" dataDxfId="34">
  <autoFilter ref="I2:I7" xr:uid="{00000000-0009-0000-0100-000002000000}"/>
  <tableColumns count="1">
    <tableColumn id="1" xr3:uid="{00000000-0010-0000-0600-000001000000}" name="Liste" dataDxfId="33"/>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7000000}" name="Table4_Currency_code_list" displayName="Table4_Currency_code_list" ref="I10:K168" totalsRowShown="0" headerRowDxfId="32" dataDxfId="31" headerRowBorderDxfId="29" tableBorderDxfId="30">
  <autoFilter ref="I10:K168" xr:uid="{00000000-0009-0000-0100-000004000000}"/>
  <tableColumns count="3">
    <tableColumn id="1" xr3:uid="{00000000-0010-0000-0700-000001000000}" name="Code de devise (ISO 4217)" dataDxfId="28"/>
    <tableColumn id="2" xr3:uid="{00000000-0010-0000-0700-000002000000}" name="Code numérique de devise (ISO 4217)" dataDxfId="27"/>
    <tableColumn id="3" xr3:uid="{00000000-0010-0000-0700-000003000000}" name="Devise" dataDxfId="26"/>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8000000}" name="Table3_Reporting_options" displayName="Table3_Reporting_options" ref="K2:K7" totalsRowShown="0" headerRowDxfId="25" dataDxfId="24">
  <autoFilter ref="K2:K7" xr:uid="{00000000-0009-0000-0100-000003000000}"/>
  <tableColumns count="1">
    <tableColumn id="1" xr3:uid="{00000000-0010-0000-0800-000001000000}" name="Liste" dataDxfId="23"/>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fr/pays" TargetMode="External"/><Relationship Id="rId3" Type="http://schemas.openxmlformats.org/officeDocument/2006/relationships/hyperlink" Target="mailto:data@eiti.org" TargetMode="External"/><Relationship Id="rId7" Type="http://schemas.openxmlformats.org/officeDocument/2006/relationships/hyperlink" Target="https://eiti.org/fr" TargetMode="External"/><Relationship Id="rId12" Type="http://schemas.openxmlformats.org/officeDocument/2006/relationships/drawing" Target="../drawings/drawing1.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hyperlink" Target="mailto:data@eiti.org" TargetMode="External"/><Relationship Id="rId11" Type="http://schemas.openxmlformats.org/officeDocument/2006/relationships/printerSettings" Target="../printerSettings/printerSettings1.bin"/><Relationship Id="rId5" Type="http://schemas.openxmlformats.org/officeDocument/2006/relationships/hyperlink" Target="https://eiti.org/fr/donnees" TargetMode="External"/><Relationship Id="rId10" Type="http://schemas.openxmlformats.org/officeDocument/2006/relationships/hyperlink" Target="mailto:data@eiti.org" TargetMode="External"/><Relationship Id="rId4" Type="http://schemas.openxmlformats.org/officeDocument/2006/relationships/hyperlink" Target="mailto:data@eiti.org" TargetMode="External"/><Relationship Id="rId9" Type="http://schemas.openxmlformats.org/officeDocument/2006/relationships/hyperlink" Target="https://eiti.org/fr/document/modele-donnees-resumees-itie"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eiti.org/fr/document/modele-donnees-resumees-itie" TargetMode="External"/><Relationship Id="rId13" Type="http://schemas.openxmlformats.org/officeDocument/2006/relationships/hyperlink" Target="mailto:ifn48nabe@ifnguinee.net" TargetMode="External"/><Relationship Id="rId3" Type="http://schemas.openxmlformats.org/officeDocument/2006/relationships/hyperlink" Target="mailto:data@eiti.org" TargetMode="External"/><Relationship Id="rId7" Type="http://schemas.openxmlformats.org/officeDocument/2006/relationships/hyperlink" Target="https://eiti.org/fr/pays" TargetMode="External"/><Relationship Id="rId12" Type="http://schemas.openxmlformats.org/officeDocument/2006/relationships/hyperlink" Target="https://www.bcrg-guinee.org/images/Publication_mensuelle/BM%2001-2019.pdf" TargetMode="External"/><Relationship Id="rId17" Type="http://schemas.openxmlformats.org/officeDocument/2006/relationships/drawing" Target="../drawings/drawing2.xml"/><Relationship Id="rId2" Type="http://schemas.openxmlformats.org/officeDocument/2006/relationships/hyperlink" Target="mailto:data@eiti.org" TargetMode="External"/><Relationship Id="rId16" Type="http://schemas.openxmlformats.org/officeDocument/2006/relationships/printerSettings" Target="../printerSettings/printerSettings2.bin"/><Relationship Id="rId1" Type="http://schemas.openxmlformats.org/officeDocument/2006/relationships/hyperlink" Target="mailto:data@eiti.org" TargetMode="External"/><Relationship Id="rId6" Type="http://schemas.openxmlformats.org/officeDocument/2006/relationships/hyperlink" Target="https://eiti.org/fr" TargetMode="External"/><Relationship Id="rId11" Type="http://schemas.openxmlformats.org/officeDocument/2006/relationships/hyperlink" Target="https://eiti.org/fr/document/norme-itie-2019" TargetMode="External"/><Relationship Id="rId5" Type="http://schemas.openxmlformats.org/officeDocument/2006/relationships/hyperlink" Target="mailto:data@eiti.org" TargetMode="External"/><Relationship Id="rId15" Type="http://schemas.openxmlformats.org/officeDocument/2006/relationships/hyperlink" Target="https://opendataitie-guinee.org/" TargetMode="External"/><Relationship Id="rId10" Type="http://schemas.openxmlformats.org/officeDocument/2006/relationships/hyperlink" Target="https://eiti.org/fr/document/norme-itie-2016" TargetMode="External"/><Relationship Id="rId4" Type="http://schemas.openxmlformats.org/officeDocument/2006/relationships/hyperlink" Target="mailto:data@eiti.org" TargetMode="External"/><Relationship Id="rId9" Type="http://schemas.openxmlformats.org/officeDocument/2006/relationships/hyperlink" Target="https://fr.wikipedia.org/wiki/ISO_4217" TargetMode="External"/><Relationship Id="rId14" Type="http://schemas.openxmlformats.org/officeDocument/2006/relationships/hyperlink" Target="https://www.itie-guinee.org/rapport-assoupli-exercices-2019-2020/"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fr/document/norme-itie-2016" TargetMode="External"/><Relationship Id="rId18" Type="http://schemas.openxmlformats.org/officeDocument/2006/relationships/hyperlink" Target="https://eiti.org/fr/document/norme-itie-2016" TargetMode="External"/><Relationship Id="rId26" Type="http://schemas.openxmlformats.org/officeDocument/2006/relationships/hyperlink" Target="mailto:data@eiti.org" TargetMode="External"/><Relationship Id="rId39" Type="http://schemas.openxmlformats.org/officeDocument/2006/relationships/hyperlink" Target="http://www.ccomptes.org.gn/institutions-associees/declaration-generale-de-conformite/" TargetMode="External"/><Relationship Id="rId21" Type="http://schemas.openxmlformats.org/officeDocument/2006/relationships/hyperlink" Target="https://eiti.org/fr/document/norme-itie-2016" TargetMode="External"/><Relationship Id="rId34" Type="http://schemas.openxmlformats.org/officeDocument/2006/relationships/hyperlink" Target="http://www.wcoomd.org/fr/topics/nomenclature/instrument-and-tools/hs-nomenclature-2017-edition/hs-nomenclature-2017-edition.aspx" TargetMode="External"/><Relationship Id="rId7" Type="http://schemas.openxmlformats.org/officeDocument/2006/relationships/hyperlink" Target="https://eiti.org/fr/document/norme-itie-2016" TargetMode="External"/><Relationship Id="rId2" Type="http://schemas.openxmlformats.org/officeDocument/2006/relationships/hyperlink" Target="https://eiti.org/fr/document/norme-itie-2016" TargetMode="External"/><Relationship Id="rId16" Type="http://schemas.openxmlformats.org/officeDocument/2006/relationships/hyperlink" Target="https://eiti.org/fr/document/norme-itie-2016" TargetMode="External"/><Relationship Id="rId20" Type="http://schemas.openxmlformats.org/officeDocument/2006/relationships/hyperlink" Target="https://eiti.org/fr/document/norme-itie-2016" TargetMode="External"/><Relationship Id="rId29" Type="http://schemas.openxmlformats.org/officeDocument/2006/relationships/hyperlink" Target="https://eiti.org/fr/document/norme-itie-2016" TargetMode="External"/><Relationship Id="rId41" Type="http://schemas.openxmlformats.org/officeDocument/2006/relationships/drawing" Target="../drawings/drawing3.xml"/><Relationship Id="rId1" Type="http://schemas.openxmlformats.org/officeDocument/2006/relationships/hyperlink" Target="https://eiti.org/fr/document/norme-itie-2016" TargetMode="External"/><Relationship Id="rId6" Type="http://schemas.openxmlformats.org/officeDocument/2006/relationships/hyperlink" Target="https://eiti.org/fr/document/norme-itie-2016" TargetMode="External"/><Relationship Id="rId11" Type="http://schemas.openxmlformats.org/officeDocument/2006/relationships/hyperlink" Target="https://eiti.org/fr/document/norme-itie-2016" TargetMode="External"/><Relationship Id="rId24" Type="http://schemas.openxmlformats.org/officeDocument/2006/relationships/hyperlink" Target="mailto:data@eiti.org" TargetMode="External"/><Relationship Id="rId32" Type="http://schemas.openxmlformats.org/officeDocument/2006/relationships/hyperlink" Target="https://eiti.org/fr" TargetMode="External"/><Relationship Id="rId37" Type="http://schemas.openxmlformats.org/officeDocument/2006/relationships/hyperlink" Target="https://soguipami.net/rapport-de-gestion-2018/" TargetMode="External"/><Relationship Id="rId40" Type="http://schemas.openxmlformats.org/officeDocument/2006/relationships/printerSettings" Target="../printerSettings/printerSettings3.bin"/><Relationship Id="rId5" Type="http://schemas.openxmlformats.org/officeDocument/2006/relationships/hyperlink" Target="https://eiti.org/fr/document/norme-itie-2016" TargetMode="External"/><Relationship Id="rId15" Type="http://schemas.openxmlformats.org/officeDocument/2006/relationships/hyperlink" Target="https://eiti.org/fr/document/norme-itie-2016" TargetMode="External"/><Relationship Id="rId23" Type="http://schemas.openxmlformats.org/officeDocument/2006/relationships/hyperlink" Target="mailto:data@eiti.org" TargetMode="External"/><Relationship Id="rId28" Type="http://schemas.openxmlformats.org/officeDocument/2006/relationships/hyperlink" Target="https://eiti.org/fr/document/modele-donnees-resumees-itie" TargetMode="External"/><Relationship Id="rId36" Type="http://schemas.openxmlformats.org/officeDocument/2006/relationships/hyperlink" Target="http://guinee.cadastreminier.org/" TargetMode="External"/><Relationship Id="rId10" Type="http://schemas.openxmlformats.org/officeDocument/2006/relationships/hyperlink" Target="https://eiti.org/fr/document/norme-itie-2016" TargetMode="External"/><Relationship Id="rId19" Type="http://schemas.openxmlformats.org/officeDocument/2006/relationships/hyperlink" Target="https://eiti.org/fr/document/norme-itie-2016" TargetMode="External"/><Relationship Id="rId31" Type="http://schemas.openxmlformats.org/officeDocument/2006/relationships/hyperlink" Target="https://unstats.un.org/unsd/nationalaccount/sna2008.asp"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norme-itie-2016" TargetMode="External"/><Relationship Id="rId14" Type="http://schemas.openxmlformats.org/officeDocument/2006/relationships/hyperlink" Target="https://eiti.org/fr/document/norme-itie-2016" TargetMode="External"/><Relationship Id="rId22" Type="http://schemas.openxmlformats.org/officeDocument/2006/relationships/hyperlink" Target="mailto:data@eiti.org" TargetMode="External"/><Relationship Id="rId27" Type="http://schemas.openxmlformats.org/officeDocument/2006/relationships/hyperlink" Target="https://eiti.org/fr/pays" TargetMode="External"/><Relationship Id="rId30" Type="http://schemas.openxmlformats.org/officeDocument/2006/relationships/hyperlink" Target="https://eiti.org/fr/document/norme-itie-2016" TargetMode="External"/><Relationship Id="rId35" Type="http://schemas.openxmlformats.org/officeDocument/2006/relationships/hyperlink" Target="https://mines.gov.gn/projets/conventions-minieres/" TargetMode="External"/><Relationship Id="rId8" Type="http://schemas.openxmlformats.org/officeDocument/2006/relationships/hyperlink" Target="https://eiti.org/fr/document/norme-itie-2016" TargetMode="External"/><Relationship Id="rId3" Type="http://schemas.openxmlformats.org/officeDocument/2006/relationships/hyperlink" Target="https://eiti.org/fr/document/norme-itie-2016" TargetMode="External"/><Relationship Id="rId12" Type="http://schemas.openxmlformats.org/officeDocument/2006/relationships/hyperlink" Target="https://eiti.org/fr/document/norme-itie-2016" TargetMode="External"/><Relationship Id="rId17" Type="http://schemas.openxmlformats.org/officeDocument/2006/relationships/hyperlink" Target="https://eiti.org/fr/document/norme-itie-2016" TargetMode="External"/><Relationship Id="rId25" Type="http://schemas.openxmlformats.org/officeDocument/2006/relationships/hyperlink" Target="mailto:data@eiti.org" TargetMode="External"/><Relationship Id="rId33" Type="http://schemas.openxmlformats.org/officeDocument/2006/relationships/hyperlink" Target="https://eiti.org/fr/document/exigences-norme-itie-2016" TargetMode="External"/><Relationship Id="rId38" Type="http://schemas.openxmlformats.org/officeDocument/2006/relationships/hyperlink" Target="https://soguipami.net/rapport-de-gestion-2018/"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nordgold.com/" TargetMode="External"/><Relationship Id="rId13" Type="http://schemas.openxmlformats.org/officeDocument/2006/relationships/hyperlink" Target="https://amrbauxite.com/" TargetMode="External"/><Relationship Id="rId18" Type="http://schemas.openxmlformats.org/officeDocument/2006/relationships/drawing" Target="../drawings/drawing4.xml"/><Relationship Id="rId3" Type="http://schemas.openxmlformats.org/officeDocument/2006/relationships/hyperlink" Target="https://eiti.org/fr/pays" TargetMode="External"/><Relationship Id="rId21" Type="http://schemas.openxmlformats.org/officeDocument/2006/relationships/table" Target="../tables/table3.xml"/><Relationship Id="rId7" Type="http://schemas.openxmlformats.org/officeDocument/2006/relationships/hyperlink" Target="https://www.anglogoldashanti.com/" TargetMode="External"/><Relationship Id="rId12" Type="http://schemas.openxmlformats.org/officeDocument/2006/relationships/hyperlink" Target="https://soguipami.net/" TargetMode="External"/><Relationship Id="rId17" Type="http://schemas.openxmlformats.org/officeDocument/2006/relationships/printerSettings" Target="../printerSettings/printerSettings4.bin"/><Relationship Id="rId2" Type="http://schemas.openxmlformats.org/officeDocument/2006/relationships/hyperlink" Target="https://eiti.org/fr/document/modele-donnees-resumees-itie" TargetMode="External"/><Relationship Id="rId16" Type="http://schemas.openxmlformats.org/officeDocument/2006/relationships/hyperlink" Target="http://apip.gov.gn/" TargetMode="External"/><Relationship Id="rId20" Type="http://schemas.openxmlformats.org/officeDocument/2006/relationships/table" Target="../tables/table2.xml"/><Relationship Id="rId1" Type="http://schemas.openxmlformats.org/officeDocument/2006/relationships/hyperlink" Target="mailto:data@eiti.org" TargetMode="External"/><Relationship Id="rId6" Type="http://schemas.openxmlformats.org/officeDocument/2006/relationships/hyperlink" Target="http://www.cbg-guinee.com/" TargetMode="External"/><Relationship Id="rId11" Type="http://schemas.openxmlformats.org/officeDocument/2006/relationships/hyperlink" Target="https://gacguinee.com/https-gacguinee-com/" TargetMode="External"/><Relationship Id="rId5" Type="http://schemas.openxmlformats.org/officeDocument/2006/relationships/hyperlink" Target="http://www.smb-guinee.com/" TargetMode="External"/><Relationship Id="rId15" Type="http://schemas.openxmlformats.org/officeDocument/2006/relationships/hyperlink" Target="http://www.anaim-gn.com/" TargetMode="External"/><Relationship Id="rId10" Type="http://schemas.openxmlformats.org/officeDocument/2006/relationships/hyperlink" Target="https://www.gdmines.com/" TargetMode="External"/><Relationship Id="rId19" Type="http://schemas.openxmlformats.org/officeDocument/2006/relationships/table" Target="../tables/table1.xml"/><Relationship Id="rId4" Type="http://schemas.openxmlformats.org/officeDocument/2006/relationships/hyperlink" Target="mailto:data@eiti.org" TargetMode="External"/><Relationship Id="rId9" Type="http://schemas.openxmlformats.org/officeDocument/2006/relationships/hyperlink" Target="https://rusal.ru/en/about/geography/kompaniya-boksitov-kindii/" TargetMode="External"/><Relationship Id="rId14" Type="http://schemas.openxmlformats.org/officeDocument/2006/relationships/hyperlink" Target="http://www.audemard.com/nos-filiales/somiag/"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imf.org/external/np/sta/gfsm/" TargetMode="External"/><Relationship Id="rId13" Type="http://schemas.openxmlformats.org/officeDocument/2006/relationships/table" Target="../tables/table4.xml"/><Relationship Id="rId3" Type="http://schemas.openxmlformats.org/officeDocument/2006/relationships/hyperlink" Target="https://eiti.org/document/standard" TargetMode="External"/><Relationship Id="rId7" Type="http://schemas.openxmlformats.org/officeDocument/2006/relationships/hyperlink" Target="mailto:data@eiti.org" TargetMode="External"/><Relationship Id="rId12" Type="http://schemas.openxmlformats.org/officeDocument/2006/relationships/drawing" Target="../drawings/drawing5.xm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fr/pays" TargetMode="External"/><Relationship Id="rId11" Type="http://schemas.openxmlformats.org/officeDocument/2006/relationships/printerSettings" Target="../printerSettings/printerSettings5.bin"/><Relationship Id="rId5" Type="http://schemas.openxmlformats.org/officeDocument/2006/relationships/hyperlink" Target="https://eiti.org/fr/document/modele-donnees-resumees-itie" TargetMode="External"/><Relationship Id="rId10" Type="http://schemas.openxmlformats.org/officeDocument/2006/relationships/hyperlink" Target="https://eiti.org/fr/document/exigences-norme-itie-2016"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modele-donnees-resumees-itie"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7" Type="http://schemas.openxmlformats.org/officeDocument/2006/relationships/table" Target="../tables/table5.xm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drawing" Target="../drawings/drawing6.xml"/><Relationship Id="rId5" Type="http://schemas.openxmlformats.org/officeDocument/2006/relationships/printerSettings" Target="../printerSettings/printerSettings6.bin"/><Relationship Id="rId4" Type="http://schemas.openxmlformats.org/officeDocument/2006/relationships/hyperlink" Target="https://eiti.org/fr/document/exigences-norme-itie-2016"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O122"/>
  <sheetViews>
    <sheetView showGridLines="0" topLeftCell="D12" zoomScale="70" zoomScaleNormal="70" zoomScaleSheetLayoutView="40" workbookViewId="0">
      <selection activeCell="O12" sqref="O12"/>
    </sheetView>
  </sheetViews>
  <sheetFormatPr defaultColWidth="4" defaultRowHeight="24" customHeight="1"/>
  <cols>
    <col min="1" max="1" width="4" style="12"/>
    <col min="2" max="2" width="4" style="12" hidden="1" customWidth="1"/>
    <col min="3" max="3" width="76.5703125" style="12" customWidth="1"/>
    <col min="4" max="4" width="2.85546875" style="12" customWidth="1"/>
    <col min="5" max="5" width="61.7109375" style="12" customWidth="1"/>
    <col min="6" max="6" width="10.7109375" style="12" customWidth="1"/>
    <col min="7" max="7" width="50.5703125" style="12" customWidth="1"/>
    <col min="8" max="14" width="4" style="12"/>
    <col min="15" max="15" width="42" style="12" bestFit="1" customWidth="1"/>
    <col min="16" max="16384" width="4" style="12"/>
  </cols>
  <sheetData>
    <row r="1" spans="3:7" ht="15.75" customHeight="1"/>
    <row r="2" spans="3:7" ht="15.95"/>
    <row r="3" spans="3:7" ht="15.95">
      <c r="E3" s="13"/>
      <c r="G3" s="13"/>
    </row>
    <row r="4" spans="3:7" ht="15.95">
      <c r="E4" s="13" t="s">
        <v>0</v>
      </c>
      <c r="F4" s="218"/>
      <c r="G4" s="219" t="s">
        <v>1</v>
      </c>
    </row>
    <row r="5" spans="3:7" ht="15.95"/>
    <row r="6" spans="3:7" ht="27" customHeight="1"/>
    <row r="7" spans="3:7" ht="0.75" customHeight="1"/>
    <row r="8" spans="3:7" ht="20.25" customHeight="1"/>
    <row r="9" spans="3:7" ht="15.95">
      <c r="C9" s="14"/>
      <c r="D9" s="15"/>
      <c r="E9" s="15"/>
      <c r="F9" s="16"/>
      <c r="G9" s="16"/>
    </row>
    <row r="10" spans="3:7" ht="22.5">
      <c r="C10" s="17" t="s">
        <v>2</v>
      </c>
      <c r="D10" s="18"/>
      <c r="E10" s="18"/>
      <c r="F10" s="16"/>
      <c r="G10" s="16"/>
    </row>
    <row r="11" spans="3:7" ht="15.95">
      <c r="C11" s="19" t="s">
        <v>3</v>
      </c>
      <c r="D11" s="20"/>
      <c r="E11" s="20"/>
      <c r="F11" s="16"/>
      <c r="G11" s="16"/>
    </row>
    <row r="12" spans="3:7" ht="15.95">
      <c r="C12" s="14"/>
      <c r="D12" s="15"/>
      <c r="E12" s="15"/>
      <c r="F12" s="16"/>
      <c r="G12" s="16"/>
    </row>
    <row r="13" spans="3:7" ht="15.95">
      <c r="C13" s="21" t="s">
        <v>4</v>
      </c>
      <c r="D13" s="15"/>
      <c r="E13" s="15"/>
      <c r="F13" s="16"/>
      <c r="G13" s="16"/>
    </row>
    <row r="14" spans="3:7" ht="15.95">
      <c r="C14" s="379" t="s">
        <v>5</v>
      </c>
      <c r="D14" s="379"/>
      <c r="E14" s="379"/>
      <c r="F14" s="16"/>
      <c r="G14" s="16"/>
    </row>
    <row r="15" spans="3:7" ht="15.95">
      <c r="C15" s="22"/>
      <c r="D15" s="22"/>
      <c r="E15" s="22"/>
      <c r="F15" s="16"/>
      <c r="G15" s="16"/>
    </row>
    <row r="16" spans="3:7" ht="15.95">
      <c r="C16" s="23" t="s">
        <v>6</v>
      </c>
      <c r="D16" s="24"/>
      <c r="E16" s="24"/>
      <c r="F16" s="16"/>
      <c r="G16" s="16"/>
    </row>
    <row r="17" spans="3:7" ht="15.95">
      <c r="C17" s="25" t="s">
        <v>7</v>
      </c>
      <c r="D17" s="24"/>
      <c r="E17" s="24"/>
      <c r="F17" s="16"/>
      <c r="G17" s="16"/>
    </row>
    <row r="18" spans="3:7" ht="15.95">
      <c r="C18" s="25" t="s">
        <v>8</v>
      </c>
      <c r="D18" s="24"/>
      <c r="E18" s="24"/>
      <c r="F18" s="16"/>
      <c r="G18" s="16"/>
    </row>
    <row r="19" spans="3:7" ht="15.95">
      <c r="C19" s="387" t="s">
        <v>9</v>
      </c>
      <c r="D19" s="387"/>
      <c r="E19" s="387"/>
      <c r="F19" s="16"/>
      <c r="G19" s="16"/>
    </row>
    <row r="20" spans="3:7" ht="32.25" customHeight="1">
      <c r="C20" s="378" t="s">
        <v>10</v>
      </c>
      <c r="D20" s="378"/>
      <c r="E20" s="378"/>
      <c r="F20" s="16"/>
      <c r="G20" s="16"/>
    </row>
    <row r="21" spans="3:7" ht="15.95">
      <c r="C21" s="24"/>
      <c r="D21" s="24"/>
      <c r="E21" s="24"/>
      <c r="F21" s="16"/>
      <c r="G21" s="16"/>
    </row>
    <row r="22" spans="3:7" ht="15.95">
      <c r="C22" s="26" t="s">
        <v>11</v>
      </c>
      <c r="D22" s="27"/>
      <c r="E22" s="27"/>
      <c r="F22" s="16"/>
      <c r="G22" s="16"/>
    </row>
    <row r="23" spans="3:7" ht="15.95">
      <c r="C23" s="27"/>
      <c r="D23" s="27"/>
      <c r="E23" s="27"/>
      <c r="F23" s="16"/>
      <c r="G23" s="16"/>
    </row>
    <row r="24" spans="3:7" ht="15.95">
      <c r="C24" s="28"/>
      <c r="D24" s="18"/>
      <c r="E24" s="18"/>
      <c r="F24" s="16"/>
      <c r="G24" s="16"/>
    </row>
    <row r="25" spans="3:7" ht="15.95">
      <c r="C25" s="29" t="s">
        <v>12</v>
      </c>
      <c r="D25" s="18"/>
      <c r="E25" s="18"/>
      <c r="F25" s="16"/>
      <c r="G25" s="16"/>
    </row>
    <row r="26" spans="3:7" ht="15.95">
      <c r="C26" s="30"/>
      <c r="D26" s="18"/>
      <c r="E26" s="18"/>
      <c r="F26" s="16"/>
      <c r="G26" s="16"/>
    </row>
    <row r="27" spans="3:7" ht="15.95">
      <c r="C27" s="31" t="s">
        <v>13</v>
      </c>
      <c r="D27" s="18"/>
      <c r="E27" s="18"/>
      <c r="F27" s="16"/>
      <c r="G27" s="16"/>
    </row>
    <row r="28" spans="3:7" ht="15.95">
      <c r="C28" s="31" t="s">
        <v>14</v>
      </c>
      <c r="D28" s="18"/>
      <c r="E28" s="18"/>
      <c r="F28" s="16"/>
      <c r="G28" s="16"/>
    </row>
    <row r="29" spans="3:7" ht="15.95">
      <c r="C29" s="31" t="s">
        <v>15</v>
      </c>
      <c r="D29" s="18"/>
      <c r="E29" s="18"/>
      <c r="F29" s="16"/>
      <c r="G29" s="16"/>
    </row>
    <row r="30" spans="3:7" ht="15.95">
      <c r="C30" s="31" t="s">
        <v>16</v>
      </c>
      <c r="D30" s="18"/>
      <c r="E30" s="18"/>
      <c r="F30" s="16"/>
      <c r="G30" s="16"/>
    </row>
    <row r="31" spans="3:7" ht="15.95">
      <c r="C31" s="31" t="s">
        <v>17</v>
      </c>
      <c r="D31" s="18"/>
      <c r="E31" s="18"/>
      <c r="F31" s="16"/>
      <c r="G31" s="16"/>
    </row>
    <row r="32" spans="3:7" ht="15.95">
      <c r="C32" s="28"/>
      <c r="D32" s="28"/>
      <c r="E32" s="28"/>
      <c r="F32" s="16"/>
      <c r="G32" s="16"/>
    </row>
    <row r="33" spans="3:7" ht="15.95">
      <c r="C33" s="380" t="s">
        <v>18</v>
      </c>
      <c r="D33" s="380"/>
      <c r="E33" s="32" t="s">
        <v>19</v>
      </c>
      <c r="F33" s="16"/>
      <c r="G33" s="16"/>
    </row>
    <row r="34" spans="3:7" s="33" customFormat="1" ht="15.95">
      <c r="C34" s="34"/>
      <c r="D34" s="34"/>
      <c r="E34" s="35"/>
    </row>
    <row r="35" spans="3:7" s="36" customFormat="1" ht="32.1">
      <c r="C35" s="220" t="s">
        <v>20</v>
      </c>
      <c r="E35" s="37" t="s">
        <v>21</v>
      </c>
      <c r="G35" s="38" t="s">
        <v>22</v>
      </c>
    </row>
    <row r="36" spans="3:7" s="33" customFormat="1" ht="15.95">
      <c r="C36" s="39"/>
      <c r="E36" s="39"/>
      <c r="G36" s="39"/>
    </row>
    <row r="37" spans="3:7" ht="15.95">
      <c r="C37" s="23" t="s">
        <v>23</v>
      </c>
      <c r="D37" s="28"/>
      <c r="E37" s="40"/>
      <c r="F37" s="16"/>
      <c r="G37" s="16"/>
    </row>
    <row r="38" spans="3:7" ht="15.95">
      <c r="C38" s="41"/>
      <c r="D38" s="41"/>
      <c r="E38" s="42"/>
    </row>
    <row r="40" spans="3:7" ht="15.75" customHeight="1">
      <c r="C40" s="43" t="s">
        <v>24</v>
      </c>
      <c r="D40" s="44"/>
      <c r="E40" s="45" t="s">
        <v>25</v>
      </c>
      <c r="F40" s="46"/>
      <c r="G40" s="47"/>
    </row>
    <row r="41" spans="3:7" ht="43.5" customHeight="1">
      <c r="C41" s="48" t="s">
        <v>26</v>
      </c>
      <c r="D41" s="44"/>
      <c r="E41" s="49" t="s">
        <v>27</v>
      </c>
      <c r="F41" s="50"/>
      <c r="G41" s="51"/>
    </row>
    <row r="42" spans="3:7" ht="45" customHeight="1">
      <c r="C42" s="48" t="s">
        <v>28</v>
      </c>
      <c r="D42" s="44"/>
      <c r="E42" s="383" t="s">
        <v>29</v>
      </c>
      <c r="F42" s="384"/>
      <c r="G42" s="51"/>
    </row>
    <row r="43" spans="3:7" ht="30" customHeight="1">
      <c r="C43" s="48" t="s">
        <v>30</v>
      </c>
      <c r="D43" s="44"/>
      <c r="E43" s="49" t="s">
        <v>31</v>
      </c>
      <c r="F43" s="50"/>
      <c r="G43" s="51"/>
    </row>
    <row r="44" spans="3:7" ht="48" customHeight="1">
      <c r="C44" s="52" t="s">
        <v>32</v>
      </c>
      <c r="D44" s="44"/>
      <c r="E44" s="385" t="s">
        <v>33</v>
      </c>
      <c r="F44" s="386"/>
      <c r="G44" s="53"/>
    </row>
    <row r="45" spans="3:7" ht="9" customHeight="1"/>
    <row r="46" spans="3:7" ht="17.25" customHeight="1" thickBot="1">
      <c r="C46" s="381" t="s">
        <v>34</v>
      </c>
      <c r="D46" s="381"/>
      <c r="E46" s="381"/>
      <c r="F46" s="381"/>
      <c r="G46" s="381"/>
    </row>
    <row r="47" spans="3:7" ht="24" customHeight="1" thickBot="1">
      <c r="C47" s="382" t="s">
        <v>35</v>
      </c>
      <c r="D47" s="382"/>
      <c r="E47" s="382"/>
      <c r="F47" s="382"/>
      <c r="G47" s="382"/>
    </row>
    <row r="48" spans="3:7" ht="19.5" customHeight="1" thickBot="1">
      <c r="C48" s="381" t="s">
        <v>36</v>
      </c>
      <c r="D48" s="381"/>
      <c r="E48" s="381"/>
      <c r="F48" s="381"/>
      <c r="G48" s="381"/>
    </row>
    <row r="49" spans="1:15" ht="18.75" customHeight="1" thickBot="1">
      <c r="C49" s="375" t="s">
        <v>37</v>
      </c>
      <c r="D49" s="375"/>
      <c r="E49" s="375"/>
      <c r="F49" s="375"/>
      <c r="G49" s="375"/>
    </row>
    <row r="50" spans="1:15" ht="16.5" thickBot="1">
      <c r="C50" s="54"/>
      <c r="D50" s="54"/>
      <c r="E50" s="54"/>
      <c r="F50" s="54"/>
      <c r="G50" s="55"/>
    </row>
    <row r="51" spans="1:15" ht="18.75" customHeight="1">
      <c r="C51" s="376" t="s">
        <v>38</v>
      </c>
      <c r="D51" s="376"/>
      <c r="E51" s="376"/>
    </row>
    <row r="52" spans="1:15" ht="15.95">
      <c r="A52" s="12" t="s">
        <v>39</v>
      </c>
      <c r="C52" s="377" t="s">
        <v>40</v>
      </c>
      <c r="D52" s="377"/>
      <c r="E52" s="377"/>
    </row>
    <row r="53" spans="1:15" ht="15.95">
      <c r="B53" s="56" t="s">
        <v>41</v>
      </c>
      <c r="C53" s="57"/>
      <c r="D53" s="56"/>
      <c r="E53" s="58"/>
      <c r="F53" s="56"/>
      <c r="G53" s="56"/>
    </row>
    <row r="54" spans="1:15" ht="15.95">
      <c r="B54" s="59"/>
      <c r="C54" s="59"/>
      <c r="E54" s="60"/>
      <c r="G54" s="60"/>
    </row>
    <row r="55" spans="1:15" s="56" customFormat="1" ht="15.95">
      <c r="B55" s="56" t="s">
        <v>42</v>
      </c>
      <c r="C55" s="61"/>
      <c r="E55" s="62"/>
    </row>
    <row r="56" spans="1:15" s="56" customFormat="1" ht="15.95">
      <c r="B56" s="56" t="s">
        <v>42</v>
      </c>
      <c r="C56" s="61"/>
      <c r="E56" s="62"/>
    </row>
    <row r="57" spans="1:15" ht="15" customHeight="1">
      <c r="B57" s="59"/>
      <c r="C57" s="59"/>
      <c r="E57" s="60"/>
      <c r="G57" s="60"/>
    </row>
    <row r="58" spans="1:15" ht="15.95">
      <c r="B58" s="56" t="s">
        <v>43</v>
      </c>
      <c r="C58" s="63"/>
      <c r="D58" s="56"/>
      <c r="E58" s="58"/>
      <c r="F58" s="56"/>
      <c r="G58" s="56"/>
      <c r="O58" s="56"/>
    </row>
    <row r="59" spans="1:15" s="56" customFormat="1" ht="15.95">
      <c r="B59" s="56" t="s">
        <v>43</v>
      </c>
      <c r="C59" s="61"/>
      <c r="E59" s="58"/>
    </row>
    <row r="60" spans="1:15" ht="15.95">
      <c r="B60" s="56" t="s">
        <v>43</v>
      </c>
      <c r="C60" s="61"/>
      <c r="D60" s="56"/>
      <c r="E60" s="62"/>
      <c r="F60" s="56"/>
      <c r="G60" s="56"/>
    </row>
    <row r="61" spans="1:15" s="56" customFormat="1" ht="15.95">
      <c r="B61" s="56" t="s">
        <v>43</v>
      </c>
      <c r="C61" s="61"/>
      <c r="E61" s="58"/>
      <c r="G61" s="64"/>
    </row>
    <row r="62" spans="1:15" ht="15.95">
      <c r="B62" s="56" t="s">
        <v>43</v>
      </c>
      <c r="C62" s="63"/>
      <c r="D62" s="56"/>
      <c r="E62" s="58"/>
      <c r="F62" s="56"/>
      <c r="G62" s="56"/>
    </row>
    <row r="63" spans="1:15" ht="15.95">
      <c r="B63" s="56" t="s">
        <v>43</v>
      </c>
      <c r="C63" s="61"/>
      <c r="D63" s="56"/>
      <c r="E63" s="62"/>
      <c r="F63" s="56"/>
      <c r="G63" s="56"/>
    </row>
    <row r="64" spans="1:15" s="56" customFormat="1" ht="15.95">
      <c r="B64" s="56" t="s">
        <v>43</v>
      </c>
      <c r="C64" s="61"/>
      <c r="E64" s="58"/>
      <c r="G64" s="64"/>
    </row>
    <row r="65" spans="2:7" ht="15.95">
      <c r="B65" s="56" t="s">
        <v>43</v>
      </c>
      <c r="C65" s="63"/>
      <c r="D65" s="56"/>
      <c r="E65" s="58"/>
      <c r="F65" s="56"/>
      <c r="G65" s="56"/>
    </row>
    <row r="66" spans="2:7" s="56" customFormat="1" ht="15.95">
      <c r="B66" s="56" t="s">
        <v>43</v>
      </c>
      <c r="C66" s="61"/>
      <c r="E66" s="62"/>
    </row>
    <row r="67" spans="2:7" s="56" customFormat="1" ht="15.95">
      <c r="B67" s="56" t="s">
        <v>43</v>
      </c>
      <c r="C67" s="61"/>
      <c r="E67" s="58"/>
      <c r="G67" s="64"/>
    </row>
    <row r="68" spans="2:7" s="56" customFormat="1" ht="15.95">
      <c r="B68" s="59"/>
      <c r="C68" s="59"/>
      <c r="D68" s="12"/>
      <c r="E68" s="60"/>
      <c r="F68" s="12"/>
      <c r="G68" s="60"/>
    </row>
    <row r="69" spans="2:7" ht="15.95">
      <c r="B69" s="56" t="s">
        <v>44</v>
      </c>
      <c r="C69" s="57"/>
      <c r="D69" s="56"/>
      <c r="E69" s="58"/>
      <c r="F69" s="56"/>
      <c r="G69" s="56"/>
    </row>
    <row r="70" spans="2:7" s="56" customFormat="1" ht="15.95">
      <c r="B70" s="56" t="s">
        <v>44</v>
      </c>
      <c r="C70" s="65"/>
      <c r="E70" s="58"/>
    </row>
    <row r="71" spans="2:7" s="56" customFormat="1" ht="15.95">
      <c r="B71" s="56" t="s">
        <v>44</v>
      </c>
      <c r="C71" s="65"/>
      <c r="E71" s="58"/>
    </row>
    <row r="72" spans="2:7" ht="15.95">
      <c r="B72" s="56" t="s">
        <v>44</v>
      </c>
      <c r="C72" s="65"/>
      <c r="D72" s="56"/>
      <c r="E72" s="58"/>
      <c r="F72" s="56"/>
      <c r="G72" s="56"/>
    </row>
    <row r="73" spans="2:7" s="56" customFormat="1" ht="15.95">
      <c r="B73" s="56" t="s">
        <v>44</v>
      </c>
      <c r="C73" s="65"/>
      <c r="E73" s="58"/>
    </row>
    <row r="74" spans="2:7" s="56" customFormat="1" ht="15.95">
      <c r="B74" s="56" t="s">
        <v>44</v>
      </c>
      <c r="C74" s="66"/>
      <c r="E74" s="58"/>
    </row>
    <row r="75" spans="2:7" ht="15.95">
      <c r="B75" s="56" t="s">
        <v>44</v>
      </c>
      <c r="C75" s="65"/>
      <c r="D75" s="56"/>
      <c r="E75" s="58"/>
      <c r="F75" s="56"/>
      <c r="G75" s="56"/>
    </row>
    <row r="76" spans="2:7" ht="15.95">
      <c r="B76" s="56" t="s">
        <v>44</v>
      </c>
      <c r="C76" s="65"/>
      <c r="D76" s="56"/>
      <c r="E76" s="58"/>
      <c r="F76" s="56"/>
      <c r="G76" s="56"/>
    </row>
    <row r="77" spans="2:7" ht="15.95">
      <c r="B77" s="56" t="s">
        <v>44</v>
      </c>
      <c r="C77" s="67"/>
      <c r="D77" s="56"/>
      <c r="E77" s="58"/>
      <c r="F77" s="56"/>
      <c r="G77" s="56"/>
    </row>
    <row r="78" spans="2:7" ht="15.95">
      <c r="B78" s="56" t="s">
        <v>44</v>
      </c>
      <c r="C78" s="65"/>
      <c r="D78" s="56"/>
      <c r="E78" s="68"/>
      <c r="F78" s="56"/>
      <c r="G78" s="56"/>
    </row>
    <row r="79" spans="2:7" ht="15.95">
      <c r="B79" s="56" t="s">
        <v>44</v>
      </c>
      <c r="C79" s="69"/>
      <c r="D79" s="56"/>
      <c r="E79" s="58"/>
      <c r="F79" s="56"/>
      <c r="G79" s="56"/>
    </row>
    <row r="80" spans="2:7" ht="15.95">
      <c r="B80" s="56" t="s">
        <v>44</v>
      </c>
      <c r="C80" s="65"/>
      <c r="D80" s="56"/>
      <c r="E80" s="58"/>
      <c r="F80" s="56"/>
      <c r="G80" s="56"/>
    </row>
    <row r="81" spans="2:7" ht="15.95">
      <c r="B81" s="56" t="s">
        <v>44</v>
      </c>
      <c r="C81" s="65"/>
      <c r="D81" s="56"/>
      <c r="E81" s="58"/>
      <c r="F81" s="56"/>
      <c r="G81" s="56"/>
    </row>
    <row r="82" spans="2:7" ht="15.95">
      <c r="B82" s="56" t="s">
        <v>44</v>
      </c>
      <c r="C82" s="65"/>
      <c r="D82" s="56"/>
      <c r="E82" s="58"/>
      <c r="F82" s="56"/>
      <c r="G82" s="56"/>
    </row>
    <row r="83" spans="2:7" ht="15.95">
      <c r="B83" s="56" t="s">
        <v>44</v>
      </c>
      <c r="C83" s="65"/>
      <c r="D83" s="56"/>
      <c r="E83" s="58"/>
      <c r="F83" s="56"/>
      <c r="G83" s="56"/>
    </row>
    <row r="84" spans="2:7" ht="15.95">
      <c r="B84" s="56"/>
      <c r="C84" s="59"/>
      <c r="D84" s="70"/>
      <c r="E84" s="71"/>
      <c r="F84" s="70"/>
      <c r="G84" s="70"/>
    </row>
    <row r="85" spans="2:7" ht="15.95">
      <c r="B85" s="56"/>
      <c r="C85" s="61"/>
      <c r="D85" s="56"/>
      <c r="E85" s="72"/>
      <c r="F85" s="56"/>
      <c r="G85" s="56"/>
    </row>
    <row r="86" spans="2:7" ht="15.95">
      <c r="B86" s="56"/>
      <c r="C86" s="61"/>
      <c r="D86" s="56"/>
      <c r="E86" s="72"/>
      <c r="F86" s="56"/>
      <c r="G86" s="56"/>
    </row>
    <row r="87" spans="2:7" ht="15.95">
      <c r="B87" s="56"/>
      <c r="C87" s="61"/>
      <c r="D87" s="56"/>
      <c r="E87" s="72"/>
      <c r="F87" s="56"/>
      <c r="G87" s="56"/>
    </row>
    <row r="88" spans="2:7" ht="15.95">
      <c r="B88" s="56"/>
      <c r="C88" s="61"/>
      <c r="D88" s="56"/>
      <c r="E88" s="72"/>
      <c r="F88" s="56"/>
      <c r="G88" s="56"/>
    </row>
    <row r="89" spans="2:7" s="56" customFormat="1" ht="15.95">
      <c r="B89" s="59"/>
      <c r="C89" s="59"/>
      <c r="D89" s="70"/>
      <c r="E89" s="71"/>
      <c r="F89" s="70"/>
      <c r="G89" s="70"/>
    </row>
    <row r="90" spans="2:7" ht="15.95">
      <c r="B90" s="56" t="s">
        <v>45</v>
      </c>
      <c r="C90" s="61"/>
      <c r="D90" s="56"/>
      <c r="E90" s="58"/>
      <c r="F90" s="56"/>
      <c r="G90" s="56"/>
    </row>
    <row r="91" spans="2:7" ht="15.95">
      <c r="B91" s="56" t="s">
        <v>45</v>
      </c>
      <c r="C91" s="61"/>
      <c r="D91" s="56"/>
      <c r="E91" s="58"/>
      <c r="F91" s="56"/>
      <c r="G91" s="56"/>
    </row>
    <row r="92" spans="2:7" ht="15.95">
      <c r="B92" s="56" t="s">
        <v>45</v>
      </c>
      <c r="C92" s="61"/>
      <c r="D92" s="56"/>
      <c r="E92" s="58"/>
      <c r="F92" s="56"/>
      <c r="G92" s="56"/>
    </row>
    <row r="93" spans="2:7" ht="15.95">
      <c r="B93" s="56" t="s">
        <v>45</v>
      </c>
      <c r="C93" s="58"/>
      <c r="D93" s="56"/>
      <c r="E93" s="58"/>
      <c r="F93" s="56"/>
      <c r="G93" s="56"/>
    </row>
    <row r="94" spans="2:7" ht="15.95">
      <c r="C94" s="41"/>
      <c r="D94" s="41"/>
      <c r="E94" s="41"/>
      <c r="F94" s="41"/>
    </row>
    <row r="95" spans="2:7" ht="15.95"/>
    <row r="103" ht="15.95"/>
    <row r="104" ht="15.95"/>
    <row r="105" ht="15.95"/>
    <row r="106" ht="15.95"/>
    <row r="107" ht="15.95"/>
    <row r="108" ht="15.95"/>
    <row r="109" ht="15.95"/>
    <row r="110" ht="15.95"/>
    <row r="111" ht="15.95"/>
    <row r="112" ht="15.95"/>
    <row r="113" ht="15.95"/>
    <row r="114" ht="15.95"/>
    <row r="115" ht="15.95"/>
    <row r="116" ht="15.95"/>
    <row r="117" ht="15.95"/>
    <row r="118" ht="15.95"/>
    <row r="119" ht="15.95"/>
    <row r="120" ht="15.95"/>
    <row r="121" ht="15.95"/>
    <row r="122" ht="15.95"/>
  </sheetData>
  <mergeCells count="12">
    <mergeCell ref="C49:G49"/>
    <mergeCell ref="C51:E51"/>
    <mergeCell ref="C52:E52"/>
    <mergeCell ref="C20:E20"/>
    <mergeCell ref="C14:E14"/>
    <mergeCell ref="C33:D33"/>
    <mergeCell ref="C46:G46"/>
    <mergeCell ref="C47:G47"/>
    <mergeCell ref="C48:G48"/>
    <mergeCell ref="E42:F42"/>
    <mergeCell ref="E44:F44"/>
    <mergeCell ref="C19:E19"/>
  </mergeCells>
  <dataValidations count="5">
    <dataValidation type="whole" allowBlank="1" showInputMessage="1" showErrorMessage="1" errorTitle="Veuillez ne pas modifier" error="Veuillez ne pas modifier ces cellules" sqref="C50:E51 F50:G52 C43:C45 C9:C10 C12:C41 D9:G45" xr:uid="{00000000-0002-0000-0000-000000000000}">
      <formula1>10000</formula1>
      <formula2>50000</formula2>
    </dataValidation>
    <dataValidation type="whole" errorStyle="warning" allowBlank="1" showInputMessage="1" showErrorMessage="1" errorTitle="Veuillez ne pas modifier" error="Renseigné par le Secrétariat International" sqref="G4" xr:uid="{00000000-0002-0000-0000-000001000000}">
      <formula1>444</formula1>
      <formula2>555</formula2>
    </dataValidation>
    <dataValidation type="whole" allowBlank="1" showInputMessage="1" showErrorMessage="1" errorTitle="Veuillez ne pas modifier" error="Veuillez ne pas modifier ces cellules" sqref="C46:G49 C42" xr:uid="{00000000-0002-0000-0000-000002000000}">
      <formula1>444</formula1>
      <formula2>445</formula2>
    </dataValidation>
    <dataValidation allowBlank="1" showInputMessage="1" showErrorMessage="1" errorTitle="Veuillez ne pas modifier" error="Veuillez ne pas modifier ces cellules" sqref="C52:E52" xr:uid="{00000000-0002-0000-0000-000003000000}"/>
    <dataValidation type="whole" allowBlank="1" showInputMessage="1" showErrorMessage="1" errorTitle="Veuillez ne pas modifier" error="Veuillez ne pas modifier ces cellules" sqref="C11" xr:uid="{00000000-0002-0000-0000-000004000000}">
      <formula1>4</formula1>
      <formula2>5</formula2>
    </dataValidation>
  </dataValidations>
  <hyperlinks>
    <hyperlink ref="C49:G49" r:id="rId1" display="Give us your feedback or report a conflict in the data! Write to us at  data@eiti.org" xr:uid="{00000000-0004-0000-0000-000000000000}"/>
    <hyperlink ref="G49" r:id="rId2" display="Give us your feedback or report a conflict in the data! Write to us at  data@eiti.org" xr:uid="{00000000-0004-0000-0000-000001000000}"/>
    <hyperlink ref="E49:F49" r:id="rId3" display="Give us your feedback or report a conflict in the data! Write to us at  data@eiti.org" xr:uid="{00000000-0004-0000-0000-000002000000}"/>
    <hyperlink ref="F49" r:id="rId4" display="Give us your feedback or report a conflict in the data! Write to us at  data@eiti.org" xr:uid="{00000000-0004-0000-0000-000003000000}"/>
    <hyperlink ref="C20:E20" r:id="rId5" display="4. Les données serviront à alimenter le référentiel mondial de données ITIE, disponible sur le site Internet international de l’ITIE à https://eiti.org/fr/donnees. Le fichier vous sera renvoyé, afin de pouvoir être publié sur les canaux de votre choix." xr:uid="{00000000-0004-0000-0000-000004000000}"/>
    <hyperlink ref="E33" r:id="rId6" xr:uid="{00000000-0004-0000-0000-000005000000}"/>
    <hyperlink ref="C46:G46" r:id="rId7" display="Pour plus d’information sur l’ITIE, visitez notre site Internet  https://eiti.org" xr:uid="{00000000-0004-0000-0000-000006000000}"/>
    <hyperlink ref="C47:G47" r:id="rId8" display="Vous voulez en savoir plus sur votre pays ? Vérifiez si votre pays met en œuvre la Norme ITIE en visitant https://eiti.org/countries" xr:uid="{00000000-0004-0000-0000-000007000000}"/>
    <hyperlink ref="C48:G48" r:id="rId9" display="Pour la version la plus récente des modèles de données résumées, consultez https://eiti.org/fr/document/modele-donnees-resumees-itie" xr:uid="{00000000-0004-0000-0000-000008000000}"/>
    <hyperlink ref="C19:E19" r:id="rId10" display="3. Prière de soumettre cette fiche de données en même temps que le Rapport ITIE. L’envoyer au Secrétariat international à : data@eiti.org. " xr:uid="{00000000-0004-0000-0000-000009000000}"/>
  </hyperlinks>
  <pageMargins left="0.31496062992125984" right="0.31496062992125984" top="0.78740157480314965" bottom="0.31496062992125984" header="0.31496062992125984" footer="0.31496062992125984"/>
  <pageSetup paperSize="9" scale="66" orientation="landscape" horizontalDpi="360" verticalDpi="360" r:id="rId11"/>
  <headerFooter>
    <oddHeader>&amp;C&amp;"Calibri,Gras"&amp;18&amp;F
&amp;A&amp;R&amp;"Calibri,Gras"&amp;14&amp;P/&amp;N</oddHeader>
  </headerFooter>
  <drawing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sheetPr>
  <dimension ref="A1:O126"/>
  <sheetViews>
    <sheetView showGridLines="0" topLeftCell="A17" zoomScale="90" zoomScaleNormal="90" zoomScaleSheetLayoutView="40" workbookViewId="0">
      <selection activeCell="G46" sqref="G46"/>
    </sheetView>
  </sheetViews>
  <sheetFormatPr defaultColWidth="4" defaultRowHeight="24" customHeight="1"/>
  <cols>
    <col min="1" max="1" width="4" style="12"/>
    <col min="2" max="2" width="4" style="12" hidden="1" customWidth="1"/>
    <col min="3" max="3" width="84.140625" style="12" customWidth="1"/>
    <col min="4" max="4" width="2.85546875" style="12" customWidth="1"/>
    <col min="5" max="5" width="57.28515625" style="12" customWidth="1"/>
    <col min="6" max="6" width="2.85546875" style="12" customWidth="1"/>
    <col min="7" max="7" width="61.7109375" style="12" bestFit="1" customWidth="1"/>
    <col min="8" max="10" width="4" style="12"/>
    <col min="11" max="11" width="9.5703125" style="12" bestFit="1" customWidth="1"/>
    <col min="12" max="14" width="4" style="12"/>
    <col min="15" max="15" width="42" style="12" bestFit="1" customWidth="1"/>
    <col min="16" max="16" width="50" style="12" customWidth="1"/>
    <col min="17" max="16384" width="4" style="12"/>
  </cols>
  <sheetData>
    <row r="1" spans="3:9" ht="15.75" hidden="1" customHeight="1"/>
    <row r="2" spans="3:9" ht="15.95" hidden="1"/>
    <row r="3" spans="3:9" ht="15.95" hidden="1">
      <c r="E3" s="13"/>
      <c r="G3" s="13" t="s">
        <v>46</v>
      </c>
    </row>
    <row r="4" spans="3:9" ht="15.95" hidden="1">
      <c r="E4" s="13"/>
      <c r="G4" s="13" t="str">
        <f>Introduction!G4</f>
        <v>AAAA-MM-JJ</v>
      </c>
    </row>
    <row r="5" spans="3:9" ht="15.95" hidden="1"/>
    <row r="6" spans="3:9" ht="15.95" hidden="1"/>
    <row r="7" spans="3:9" ht="15.95"/>
    <row r="8" spans="3:9" ht="15.95">
      <c r="C8" s="15" t="s">
        <v>47</v>
      </c>
      <c r="D8" s="15"/>
      <c r="E8" s="15"/>
      <c r="F8" s="15"/>
      <c r="G8" s="15"/>
    </row>
    <row r="9" spans="3:9" ht="19.5" customHeight="1">
      <c r="C9" s="73" t="s">
        <v>48</v>
      </c>
      <c r="D9" s="74"/>
      <c r="E9" s="74"/>
      <c r="F9" s="74"/>
      <c r="G9" s="73"/>
    </row>
    <row r="10" spans="3:9" ht="30.75" customHeight="1">
      <c r="C10" s="388" t="s">
        <v>49</v>
      </c>
      <c r="D10" s="388"/>
      <c r="E10" s="388"/>
      <c r="F10" s="75"/>
      <c r="G10" s="390"/>
    </row>
    <row r="11" spans="3:9" ht="31.5" customHeight="1">
      <c r="C11" s="389" t="s">
        <v>50</v>
      </c>
      <c r="D11" s="389"/>
      <c r="E11" s="389"/>
      <c r="F11" s="75"/>
      <c r="G11" s="390"/>
    </row>
    <row r="12" spans="3:9" ht="14.45" customHeight="1">
      <c r="C12" s="389" t="s">
        <v>51</v>
      </c>
      <c r="D12" s="389"/>
      <c r="E12" s="389"/>
      <c r="F12" s="389"/>
      <c r="G12" s="390"/>
    </row>
    <row r="13" spans="3:9" ht="14.25" customHeight="1">
      <c r="C13" s="76" t="s">
        <v>52</v>
      </c>
      <c r="D13" s="76"/>
      <c r="E13" s="76"/>
      <c r="F13" s="76"/>
      <c r="G13" s="390"/>
      <c r="H13" s="77"/>
      <c r="I13" s="77"/>
    </row>
    <row r="14" spans="3:9" ht="15.95">
      <c r="D14" s="78"/>
      <c r="E14" s="78"/>
    </row>
    <row r="15" spans="3:9" ht="32.1">
      <c r="C15" s="220" t="s">
        <v>20</v>
      </c>
      <c r="D15" s="33"/>
      <c r="E15" s="37" t="s">
        <v>53</v>
      </c>
      <c r="F15" s="33"/>
      <c r="G15" s="79" t="s">
        <v>22</v>
      </c>
    </row>
    <row r="16" spans="3:9" ht="15.95">
      <c r="D16" s="78"/>
      <c r="E16" s="78"/>
    </row>
    <row r="17" spans="1:7" ht="23.1" thickBot="1">
      <c r="B17" s="80"/>
      <c r="C17" s="81" t="s">
        <v>54</v>
      </c>
      <c r="D17" s="82"/>
      <c r="E17" s="83"/>
      <c r="F17" s="82"/>
      <c r="G17" s="82"/>
    </row>
    <row r="18" spans="1:7" ht="16.5" thickBot="1">
      <c r="A18" s="84"/>
      <c r="B18" s="84"/>
      <c r="C18" s="85" t="s">
        <v>55</v>
      </c>
      <c r="D18" s="86"/>
      <c r="E18" s="87" t="s">
        <v>56</v>
      </c>
      <c r="F18" s="86"/>
      <c r="G18" s="88" t="s">
        <v>57</v>
      </c>
    </row>
    <row r="19" spans="1:7" ht="16.5" thickBot="1">
      <c r="B19" s="89"/>
      <c r="C19" s="90" t="s">
        <v>41</v>
      </c>
      <c r="D19" s="82"/>
      <c r="E19" s="91"/>
      <c r="F19" s="82"/>
      <c r="G19" s="91"/>
    </row>
    <row r="20" spans="1:7" ht="15.95">
      <c r="A20" s="56"/>
      <c r="B20" s="56" t="s">
        <v>41</v>
      </c>
      <c r="C20" s="92" t="s">
        <v>58</v>
      </c>
      <c r="D20" s="56"/>
      <c r="E20" s="221" t="s">
        <v>59</v>
      </c>
      <c r="F20" s="56"/>
      <c r="G20" s="93"/>
    </row>
    <row r="21" spans="1:7" ht="15.95">
      <c r="A21" s="56"/>
      <c r="B21" s="56" t="s">
        <v>41</v>
      </c>
      <c r="C21" s="94" t="s">
        <v>60</v>
      </c>
      <c r="D21" s="56"/>
      <c r="E21" s="95" t="str">
        <f>IFERROR(VLOOKUP($E$20,Table1_Country_codes_and_currencies[],3,FALSE),"")</f>
        <v>GIN</v>
      </c>
      <c r="F21" s="56"/>
      <c r="G21" s="93"/>
    </row>
    <row r="22" spans="1:7" ht="15.95">
      <c r="B22" s="56" t="s">
        <v>41</v>
      </c>
      <c r="C22" s="94" t="s">
        <v>61</v>
      </c>
      <c r="D22" s="56"/>
      <c r="E22" s="95" t="str">
        <f>IFERROR(VLOOKUP($E$20,Table1_Country_codes_and_currencies[],7,FALSE),"")</f>
        <v>Franc guinéen</v>
      </c>
      <c r="F22" s="56"/>
      <c r="G22" s="93"/>
    </row>
    <row r="23" spans="1:7" ht="16.5" thickBot="1">
      <c r="B23" s="56" t="s">
        <v>41</v>
      </c>
      <c r="C23" s="96" t="s">
        <v>62</v>
      </c>
      <c r="D23" s="97"/>
      <c r="E23" s="98" t="str">
        <f>IFERROR(VLOOKUP($E$20,Table1_Country_codes_and_currencies[],5,FALSE),"")</f>
        <v>GNF</v>
      </c>
      <c r="F23" s="97"/>
      <c r="G23" s="99"/>
    </row>
    <row r="24" spans="1:7" ht="16.5" thickBot="1">
      <c r="B24" s="89"/>
      <c r="C24" s="90" t="s">
        <v>42</v>
      </c>
      <c r="D24" s="82"/>
      <c r="E24" s="91"/>
      <c r="F24" s="82"/>
      <c r="G24" s="91"/>
    </row>
    <row r="25" spans="1:7" ht="15.95">
      <c r="A25" s="56"/>
      <c r="B25" s="56" t="s">
        <v>42</v>
      </c>
      <c r="C25" s="92" t="s">
        <v>63</v>
      </c>
      <c r="D25" s="56"/>
      <c r="E25" s="222">
        <v>43831</v>
      </c>
      <c r="F25" s="56"/>
      <c r="G25" s="93"/>
    </row>
    <row r="26" spans="1:7" ht="16.5" thickBot="1">
      <c r="A26" s="56"/>
      <c r="B26" s="56" t="s">
        <v>42</v>
      </c>
      <c r="C26" s="100" t="s">
        <v>64</v>
      </c>
      <c r="D26" s="97"/>
      <c r="E26" s="222">
        <v>44196</v>
      </c>
      <c r="F26" s="97"/>
      <c r="G26" s="99"/>
    </row>
    <row r="27" spans="1:7" ht="16.5" thickBot="1">
      <c r="B27" s="89"/>
      <c r="C27" s="90" t="s">
        <v>43</v>
      </c>
      <c r="D27" s="82"/>
      <c r="E27" s="101"/>
      <c r="F27" s="82"/>
      <c r="G27" s="91"/>
    </row>
    <row r="28" spans="1:7" ht="15.95">
      <c r="B28" s="56" t="s">
        <v>43</v>
      </c>
      <c r="C28" s="102" t="s">
        <v>65</v>
      </c>
      <c r="D28" s="56"/>
      <c r="E28" s="221" t="s">
        <v>66</v>
      </c>
      <c r="F28" s="56"/>
      <c r="G28" s="93"/>
    </row>
    <row r="29" spans="1:7" ht="15.95">
      <c r="A29" s="56"/>
      <c r="B29" s="56" t="s">
        <v>43</v>
      </c>
      <c r="C29" s="92" t="s">
        <v>67</v>
      </c>
      <c r="D29" s="56"/>
      <c r="E29" s="223"/>
      <c r="F29" s="56"/>
      <c r="G29" s="93"/>
    </row>
    <row r="30" spans="1:7" ht="15.95">
      <c r="B30" s="56" t="s">
        <v>43</v>
      </c>
      <c r="C30" s="92" t="s">
        <v>68</v>
      </c>
      <c r="D30" s="56"/>
      <c r="E30" s="224">
        <v>44651</v>
      </c>
      <c r="F30" s="56"/>
      <c r="G30" s="93"/>
    </row>
    <row r="31" spans="1:7" ht="15.95">
      <c r="A31" s="56"/>
      <c r="B31" s="56" t="s">
        <v>43</v>
      </c>
      <c r="C31" s="92" t="s">
        <v>69</v>
      </c>
      <c r="D31" s="56"/>
      <c r="E31" s="346" t="s">
        <v>70</v>
      </c>
      <c r="F31" s="56"/>
      <c r="G31" s="93"/>
    </row>
    <row r="32" spans="1:7" ht="32.1">
      <c r="B32" s="56" t="s">
        <v>43</v>
      </c>
      <c r="C32" s="103" t="s">
        <v>71</v>
      </c>
      <c r="D32" s="104"/>
      <c r="E32" s="223" t="s">
        <v>72</v>
      </c>
      <c r="F32" s="104"/>
      <c r="G32" s="105"/>
    </row>
    <row r="33" spans="1:9" ht="15.95">
      <c r="B33" s="56" t="s">
        <v>43</v>
      </c>
      <c r="C33" s="92" t="s">
        <v>73</v>
      </c>
      <c r="D33" s="56"/>
      <c r="E33" s="224" t="s">
        <v>74</v>
      </c>
      <c r="F33" s="56"/>
      <c r="G33" s="106"/>
    </row>
    <row r="34" spans="1:9" ht="15.95">
      <c r="A34" s="56"/>
      <c r="B34" s="56" t="s">
        <v>43</v>
      </c>
      <c r="C34" s="92" t="s">
        <v>75</v>
      </c>
      <c r="D34" s="56"/>
      <c r="E34" s="225" t="s">
        <v>74</v>
      </c>
      <c r="F34" s="56"/>
      <c r="G34" s="106"/>
    </row>
    <row r="35" spans="1:9" ht="15.95">
      <c r="B35" s="56" t="s">
        <v>43</v>
      </c>
      <c r="C35" s="103" t="s">
        <v>76</v>
      </c>
      <c r="D35" s="104"/>
      <c r="E35" s="223" t="s">
        <v>72</v>
      </c>
      <c r="F35" s="107"/>
      <c r="G35" s="108"/>
    </row>
    <row r="36" spans="1:9" ht="15.95">
      <c r="A36" s="56"/>
      <c r="B36" s="56" t="s">
        <v>43</v>
      </c>
      <c r="C36" s="92" t="s">
        <v>77</v>
      </c>
      <c r="D36" s="56"/>
      <c r="E36" s="224"/>
      <c r="F36" s="56"/>
      <c r="G36" s="93"/>
    </row>
    <row r="37" spans="1:9" ht="16.5" thickBot="1">
      <c r="A37" s="56"/>
      <c r="B37" s="56" t="s">
        <v>43</v>
      </c>
      <c r="C37" s="92" t="s">
        <v>78</v>
      </c>
      <c r="D37" s="109"/>
      <c r="E37" s="226"/>
      <c r="F37" s="97"/>
      <c r="G37" s="110"/>
      <c r="H37" s="111"/>
      <c r="I37" s="111"/>
    </row>
    <row r="38" spans="1:9" ht="15.95" customHeight="1" thickBot="1">
      <c r="C38" s="251" t="s">
        <v>79</v>
      </c>
      <c r="D38" s="112"/>
      <c r="E38" s="58"/>
      <c r="F38" s="113"/>
      <c r="G38" s="64"/>
      <c r="H38" s="111"/>
      <c r="I38" s="111"/>
    </row>
    <row r="39" spans="1:9" ht="15.95">
      <c r="A39" s="56"/>
      <c r="B39" s="59"/>
      <c r="C39" s="114" t="s">
        <v>80</v>
      </c>
      <c r="D39" s="115"/>
      <c r="E39" s="227" t="s">
        <v>81</v>
      </c>
      <c r="F39" s="111"/>
      <c r="G39" s="116"/>
      <c r="H39" s="111"/>
      <c r="I39" s="111"/>
    </row>
    <row r="40" spans="1:9" ht="16.5" thickBot="1">
      <c r="B40" s="56" t="s">
        <v>44</v>
      </c>
      <c r="C40" s="117" t="s">
        <v>82</v>
      </c>
      <c r="D40" s="118"/>
      <c r="E40" s="345" t="s">
        <v>83</v>
      </c>
      <c r="F40" s="119"/>
      <c r="G40" s="120" t="s">
        <v>69</v>
      </c>
      <c r="H40" s="111"/>
      <c r="I40" s="111"/>
    </row>
    <row r="41" spans="1:9" ht="18" customHeight="1" thickBot="1">
      <c r="A41" s="56"/>
      <c r="B41" s="56" t="s">
        <v>44</v>
      </c>
      <c r="C41" s="90" t="s">
        <v>44</v>
      </c>
      <c r="D41" s="82"/>
      <c r="E41" s="121"/>
      <c r="F41" s="82"/>
      <c r="G41" s="121"/>
    </row>
    <row r="42" spans="1:9" ht="15.75" customHeight="1">
      <c r="B42" s="56" t="s">
        <v>44</v>
      </c>
      <c r="C42" s="94" t="s">
        <v>84</v>
      </c>
      <c r="D42" s="56"/>
      <c r="E42" s="95"/>
      <c r="F42" s="56"/>
      <c r="G42" s="56"/>
    </row>
    <row r="43" spans="1:9" ht="111.95">
      <c r="A43" s="56"/>
      <c r="B43" s="56" t="s">
        <v>44</v>
      </c>
      <c r="C43" s="122" t="s">
        <v>85</v>
      </c>
      <c r="D43" s="56"/>
      <c r="E43" s="223" t="s">
        <v>86</v>
      </c>
      <c r="F43" s="56"/>
      <c r="G43" s="292" t="s">
        <v>87</v>
      </c>
      <c r="H43" s="111"/>
      <c r="I43" s="111"/>
    </row>
    <row r="44" spans="1:9" ht="16.5" customHeight="1">
      <c r="A44" s="56"/>
      <c r="B44" s="56" t="s">
        <v>44</v>
      </c>
      <c r="C44" s="122" t="s">
        <v>88</v>
      </c>
      <c r="D44" s="56"/>
      <c r="E44" s="223" t="s">
        <v>89</v>
      </c>
      <c r="F44" s="56"/>
      <c r="G44" s="106"/>
      <c r="H44" s="111"/>
      <c r="I44" s="111"/>
    </row>
    <row r="45" spans="1:9" ht="15.75" customHeight="1">
      <c r="B45" s="56" t="s">
        <v>44</v>
      </c>
      <c r="C45" s="122" t="s">
        <v>90</v>
      </c>
      <c r="D45" s="56"/>
      <c r="E45" s="223" t="s">
        <v>86</v>
      </c>
      <c r="F45" s="56"/>
      <c r="G45" s="106"/>
      <c r="H45" s="111"/>
      <c r="I45" s="111"/>
    </row>
    <row r="46" spans="1:9" ht="18" customHeight="1">
      <c r="B46" s="56" t="s">
        <v>44</v>
      </c>
      <c r="C46" s="122" t="s">
        <v>91</v>
      </c>
      <c r="D46" s="56"/>
      <c r="E46" s="223" t="s">
        <v>89</v>
      </c>
      <c r="F46" s="56"/>
      <c r="G46" s="106"/>
    </row>
    <row r="47" spans="1:9" ht="15.95">
      <c r="B47" s="56" t="s">
        <v>44</v>
      </c>
      <c r="C47" s="123" t="s">
        <v>92</v>
      </c>
      <c r="D47" s="56"/>
      <c r="E47" s="223"/>
      <c r="F47" s="56"/>
      <c r="G47" s="106"/>
    </row>
    <row r="48" spans="1:9" ht="15.95">
      <c r="B48" s="56" t="s">
        <v>44</v>
      </c>
      <c r="C48" s="122" t="s">
        <v>93</v>
      </c>
      <c r="D48" s="56"/>
      <c r="E48" s="223">
        <v>11</v>
      </c>
      <c r="F48" s="56"/>
      <c r="G48" s="106" t="s">
        <v>94</v>
      </c>
      <c r="H48" s="111"/>
      <c r="I48" s="111"/>
    </row>
    <row r="49" spans="1:15" ht="15.95">
      <c r="B49" s="56" t="s">
        <v>44</v>
      </c>
      <c r="C49" s="122" t="s">
        <v>95</v>
      </c>
      <c r="D49" s="124"/>
      <c r="E49" s="223">
        <v>28</v>
      </c>
      <c r="F49" s="56"/>
      <c r="G49" s="125" t="s">
        <v>96</v>
      </c>
      <c r="H49" s="111"/>
      <c r="I49" s="111"/>
    </row>
    <row r="50" spans="1:15" ht="15.95">
      <c r="B50" s="56" t="s">
        <v>44</v>
      </c>
      <c r="C50" s="126" t="s">
        <v>97</v>
      </c>
      <c r="D50" s="56"/>
      <c r="E50" s="228" t="s">
        <v>98</v>
      </c>
      <c r="F50" s="104"/>
      <c r="G50" s="106"/>
      <c r="H50" s="111"/>
      <c r="I50" s="111"/>
    </row>
    <row r="51" spans="1:15" ht="15.95">
      <c r="B51" s="56" t="s">
        <v>44</v>
      </c>
      <c r="C51" s="127" t="s">
        <v>99</v>
      </c>
      <c r="D51" s="56"/>
      <c r="E51" s="347">
        <v>9560.17</v>
      </c>
      <c r="F51" s="56"/>
      <c r="G51" s="106"/>
      <c r="H51" s="111"/>
      <c r="I51" s="111"/>
    </row>
    <row r="52" spans="1:15" ht="15.95">
      <c r="B52" s="56" t="s">
        <v>44</v>
      </c>
      <c r="C52" s="128" t="s">
        <v>100</v>
      </c>
      <c r="D52" s="129"/>
      <c r="E52" s="291" t="s">
        <v>101</v>
      </c>
      <c r="F52" s="129"/>
      <c r="G52" s="106"/>
      <c r="H52" s="111"/>
      <c r="I52" s="111"/>
    </row>
    <row r="53" spans="1:15" s="84" customFormat="1" ht="25.5" customHeight="1">
      <c r="A53" s="12"/>
      <c r="B53" s="56" t="s">
        <v>44</v>
      </c>
      <c r="C53" s="130" t="s">
        <v>102</v>
      </c>
      <c r="D53" s="56"/>
      <c r="E53" s="131"/>
      <c r="F53" s="56"/>
      <c r="G53" s="105"/>
      <c r="H53" s="12"/>
      <c r="I53" s="12"/>
    </row>
    <row r="54" spans="1:15" ht="15.75" customHeight="1">
      <c r="B54" s="56" t="s">
        <v>44</v>
      </c>
      <c r="C54" s="122" t="s">
        <v>103</v>
      </c>
      <c r="D54" s="56"/>
      <c r="E54" s="223" t="s">
        <v>86</v>
      </c>
      <c r="F54" s="56"/>
      <c r="G54" s="106"/>
    </row>
    <row r="55" spans="1:15" s="56" customFormat="1" ht="15.95">
      <c r="A55" s="12"/>
      <c r="C55" s="122" t="s">
        <v>104</v>
      </c>
      <c r="E55" s="223" t="s">
        <v>86</v>
      </c>
      <c r="G55" s="106"/>
      <c r="H55" s="12"/>
      <c r="I55" s="12"/>
    </row>
    <row r="56" spans="1:15" s="56" customFormat="1" ht="15.75" customHeight="1">
      <c r="A56" s="12"/>
      <c r="C56" s="122" t="s">
        <v>105</v>
      </c>
      <c r="E56" s="223" t="s">
        <v>86</v>
      </c>
      <c r="G56" s="106"/>
      <c r="H56" s="84"/>
      <c r="I56" s="84"/>
    </row>
    <row r="57" spans="1:15" ht="16.5" thickBot="1">
      <c r="B57" s="56"/>
      <c r="C57" s="132" t="s">
        <v>106</v>
      </c>
      <c r="D57" s="97"/>
      <c r="E57" s="223" t="s">
        <v>107</v>
      </c>
      <c r="F57" s="97"/>
      <c r="G57" s="133"/>
    </row>
    <row r="58" spans="1:15" ht="16.5" thickBot="1">
      <c r="B58" s="56"/>
      <c r="C58" s="134" t="s">
        <v>108</v>
      </c>
      <c r="D58" s="135"/>
      <c r="E58" s="136">
        <f>SUM(E59:E62)</f>
        <v>0.99999999999999989</v>
      </c>
      <c r="F58" s="135"/>
      <c r="G58" s="135"/>
      <c r="H58" s="56"/>
      <c r="I58" s="56"/>
    </row>
    <row r="59" spans="1:15" ht="15.95">
      <c r="B59" s="56"/>
      <c r="C59" s="92" t="s">
        <v>109</v>
      </c>
      <c r="D59" s="56"/>
      <c r="E59" s="137">
        <f>COUNTIF('Partie 2 - Liste de pointage'!$D:$D,Listes!$K$4)/SUM(COUNTIF('Partie 2 - Liste de pointage'!$D:$D,"*Rapportage ITIE ou divulgation systématique?*"),COUNTIF('Partie 2 - Liste de pointage'!$D:$D,Listes!$K$4),COUNTIF('Partie 2 - Liste de pointage'!$D:$D,Listes!$K$5),COUNTIF('Partie 2 - Liste de pointage'!$D:$D,Listes!$K$6),COUNTIF('Partie 2 - Liste de pointage'!$D:$D,Listes!$K$7))</f>
        <v>0.12727272727272726</v>
      </c>
      <c r="F59" s="56"/>
      <c r="G59" s="138" t="s">
        <v>110</v>
      </c>
      <c r="H59" s="56"/>
      <c r="I59" s="56"/>
      <c r="K59" s="139"/>
    </row>
    <row r="60" spans="1:15" s="56" customFormat="1" ht="15.95">
      <c r="B60" s="89"/>
      <c r="C60" s="92" t="s">
        <v>111</v>
      </c>
      <c r="E60" s="137">
        <f>COUNTIF('Partie 2 - Liste de pointage'!$D:$D,Listes!$K$5)/SUM(COUNTIF('Partie 2 - Liste de pointage'!$D:$D,"*Rapportage ITIE ou divulgation systématique?*"),COUNTIF('Partie 2 - Liste de pointage'!$D:$D,Listes!$K$4),COUNTIF('Partie 2 - Liste de pointage'!$D:$D,Listes!$K$5),COUNTIF('Partie 2 - Liste de pointage'!$D:$D,Listes!$K$6),COUNTIF('Partie 2 - Liste de pointage'!$D:$D,Listes!$K$7))</f>
        <v>0.72727272727272729</v>
      </c>
      <c r="G60" s="138" t="s">
        <v>110</v>
      </c>
      <c r="H60" s="12"/>
      <c r="I60" s="12"/>
      <c r="K60" s="139"/>
    </row>
    <row r="61" spans="1:15" s="56" customFormat="1" ht="15.95">
      <c r="A61" s="12"/>
      <c r="B61" s="56" t="s">
        <v>45</v>
      </c>
      <c r="C61" s="92" t="s">
        <v>112</v>
      </c>
      <c r="E61" s="137">
        <f>COUNTIF('Partie 2 - Liste de pointage'!$D:$D,Listes!$K$6)/SUM(COUNTIF('Partie 2 - Liste de pointage'!$D:$D,"*Rapportage ITIE ou divulgation systématique?*"),COUNTIF('Partie 2 - Liste de pointage'!$D:$D,Listes!$K$4),COUNTIF('Partie 2 - Liste de pointage'!$D:$D,Listes!$K$5),COUNTIF('Partie 2 - Liste de pointage'!$D:$D,Listes!$K$6),COUNTIF('Partie 2 - Liste de pointage'!$D:$D,Listes!$K$7))</f>
        <v>0.12727272727272726</v>
      </c>
      <c r="G61" s="138" t="s">
        <v>110</v>
      </c>
      <c r="H61" s="12"/>
      <c r="I61" s="12"/>
      <c r="K61" s="139"/>
    </row>
    <row r="62" spans="1:15" ht="15" customHeight="1" thickBot="1">
      <c r="B62" s="56" t="s">
        <v>45</v>
      </c>
      <c r="C62" s="92" t="s">
        <v>113</v>
      </c>
      <c r="D62" s="56"/>
      <c r="E62" s="137">
        <f>COUNTIF('Partie 2 - Liste de pointage'!$D:$D,Listes!$K$7)/SUM(COUNTIF('Partie 2 - Liste de pointage'!$D:$D,"*Rapportage ITIE ou divulgation systématique?*"),COUNTIF('Partie 2 - Liste de pointage'!$D:$D,Listes!$K$4),COUNTIF('Partie 2 - Liste de pointage'!$D:$D,Listes!$K$5),COUNTIF('Partie 2 - Liste de pointage'!$D:$D,Listes!$K$6),COUNTIF('Partie 2 - Liste de pointage'!$D:$D,Listes!$K$7))</f>
        <v>1.8181818181818181E-2</v>
      </c>
      <c r="F62" s="56"/>
      <c r="G62" s="138" t="s">
        <v>110</v>
      </c>
      <c r="K62" s="139"/>
    </row>
    <row r="63" spans="1:15" ht="16.5" thickBot="1">
      <c r="B63" s="56" t="s">
        <v>45</v>
      </c>
      <c r="C63" s="140" t="s">
        <v>114</v>
      </c>
      <c r="D63" s="141"/>
      <c r="E63" s="142"/>
      <c r="F63" s="141"/>
      <c r="G63" s="141"/>
      <c r="H63" s="56"/>
      <c r="I63" s="56"/>
      <c r="O63" s="56"/>
    </row>
    <row r="64" spans="1:15" s="56" customFormat="1" ht="15.95">
      <c r="A64" s="12"/>
      <c r="B64" s="56" t="s">
        <v>45</v>
      </c>
      <c r="C64" s="92" t="s">
        <v>115</v>
      </c>
      <c r="E64" s="221" t="s">
        <v>116</v>
      </c>
      <c r="G64" s="93"/>
    </row>
    <row r="65" spans="1:9" ht="15.95">
      <c r="C65" s="92" t="s">
        <v>117</v>
      </c>
      <c r="D65" s="56"/>
      <c r="E65" s="221" t="s">
        <v>118</v>
      </c>
      <c r="F65" s="56"/>
      <c r="G65" s="93"/>
    </row>
    <row r="66" spans="1:9" ht="12.75" customHeight="1">
      <c r="C66" s="92" t="s">
        <v>119</v>
      </c>
      <c r="D66" s="56"/>
      <c r="E66" s="256" t="s">
        <v>120</v>
      </c>
      <c r="F66" s="56"/>
      <c r="G66" s="93"/>
    </row>
    <row r="67" spans="1:9" ht="18.75" customHeight="1" thickBot="1">
      <c r="C67" s="143"/>
      <c r="D67" s="97"/>
      <c r="E67" s="98"/>
      <c r="F67" s="97"/>
      <c r="G67" s="109"/>
      <c r="H67" s="56"/>
      <c r="I67" s="56"/>
    </row>
    <row r="68" spans="1:9" s="56" customFormat="1" ht="17.25" customHeight="1">
      <c r="A68" s="12"/>
      <c r="B68" s="12"/>
      <c r="C68" s="41"/>
      <c r="D68" s="41"/>
      <c r="E68" s="41"/>
      <c r="F68" s="41"/>
      <c r="G68" s="12"/>
      <c r="H68" s="12"/>
      <c r="I68" s="12"/>
    </row>
    <row r="69" spans="1:9" ht="17.25" hidden="1" customHeight="1" thickBot="1">
      <c r="C69" s="381" t="s">
        <v>34</v>
      </c>
      <c r="D69" s="381"/>
      <c r="E69" s="381"/>
      <c r="F69" s="381"/>
      <c r="G69" s="381"/>
    </row>
    <row r="70" spans="1:9" ht="24" hidden="1" customHeight="1" thickBot="1">
      <c r="C70" s="382" t="s">
        <v>35</v>
      </c>
      <c r="D70" s="382"/>
      <c r="E70" s="382"/>
      <c r="F70" s="382"/>
      <c r="G70" s="382"/>
    </row>
    <row r="71" spans="1:9" ht="19.5" hidden="1" customHeight="1" thickBot="1">
      <c r="C71" s="381" t="s">
        <v>36</v>
      </c>
      <c r="D71" s="381"/>
      <c r="E71" s="381"/>
      <c r="F71" s="381"/>
      <c r="G71" s="381"/>
    </row>
    <row r="72" spans="1:9" ht="18.75" hidden="1" customHeight="1" thickBot="1">
      <c r="C72" s="375" t="s">
        <v>37</v>
      </c>
      <c r="D72" s="375"/>
      <c r="E72" s="375"/>
      <c r="F72" s="375"/>
      <c r="G72" s="375"/>
    </row>
    <row r="73" spans="1:9" ht="16.5" thickBot="1">
      <c r="B73" s="56" t="s">
        <v>44</v>
      </c>
      <c r="C73" s="54"/>
      <c r="D73" s="54"/>
      <c r="E73" s="54"/>
      <c r="F73" s="54"/>
      <c r="G73" s="55"/>
      <c r="H73" s="56"/>
      <c r="I73" s="56"/>
    </row>
    <row r="74" spans="1:9" s="56" customFormat="1" ht="15.95">
      <c r="B74" s="56" t="s">
        <v>44</v>
      </c>
      <c r="C74" s="376" t="s">
        <v>121</v>
      </c>
      <c r="D74" s="376"/>
      <c r="E74" s="376"/>
      <c r="F74" s="12"/>
      <c r="G74" s="12"/>
    </row>
    <row r="75" spans="1:9" s="56" customFormat="1" ht="15.95">
      <c r="B75" s="56" t="s">
        <v>44</v>
      </c>
      <c r="C75" s="377" t="s">
        <v>40</v>
      </c>
      <c r="D75" s="377"/>
      <c r="E75" s="377"/>
      <c r="F75" s="12"/>
      <c r="G75" s="12"/>
    </row>
    <row r="76" spans="1:9" ht="15.95">
      <c r="B76" s="56" t="s">
        <v>44</v>
      </c>
      <c r="C76" s="57"/>
      <c r="D76" s="56"/>
      <c r="E76" s="58"/>
      <c r="F76" s="56"/>
      <c r="G76" s="56"/>
    </row>
    <row r="77" spans="1:9" s="56" customFormat="1" ht="15.95">
      <c r="B77" s="56" t="s">
        <v>44</v>
      </c>
      <c r="C77" s="65"/>
      <c r="E77" s="58"/>
    </row>
    <row r="78" spans="1:9" s="56" customFormat="1" ht="15.95">
      <c r="B78" s="56" t="s">
        <v>44</v>
      </c>
      <c r="C78" s="65"/>
      <c r="E78" s="58"/>
    </row>
    <row r="79" spans="1:9" ht="15.95">
      <c r="B79" s="56" t="s">
        <v>44</v>
      </c>
      <c r="C79" s="65"/>
      <c r="D79" s="56"/>
      <c r="E79" s="58"/>
      <c r="F79" s="56"/>
      <c r="G79" s="56"/>
    </row>
    <row r="80" spans="1:9" ht="15.95">
      <c r="B80" s="56" t="s">
        <v>44</v>
      </c>
      <c r="C80" s="65"/>
      <c r="D80" s="56"/>
      <c r="E80" s="58"/>
      <c r="F80" s="56"/>
      <c r="G80" s="56"/>
      <c r="H80" s="56"/>
      <c r="I80" s="56"/>
    </row>
    <row r="81" spans="2:9" ht="15.95">
      <c r="B81" s="56" t="s">
        <v>44</v>
      </c>
      <c r="C81" s="66"/>
      <c r="D81" s="56"/>
      <c r="E81" s="58"/>
      <c r="F81" s="56"/>
      <c r="G81" s="56"/>
      <c r="H81" s="56"/>
      <c r="I81" s="56"/>
    </row>
    <row r="82" spans="2:9" ht="15.95">
      <c r="B82" s="56" t="s">
        <v>44</v>
      </c>
      <c r="C82" s="65"/>
      <c r="D82" s="56"/>
      <c r="E82" s="58"/>
      <c r="F82" s="56"/>
      <c r="G82" s="56"/>
    </row>
    <row r="83" spans="2:9" ht="15.95">
      <c r="B83" s="56" t="s">
        <v>44</v>
      </c>
      <c r="C83" s="65"/>
      <c r="D83" s="56"/>
      <c r="E83" s="58"/>
      <c r="F83" s="56"/>
      <c r="G83" s="56"/>
    </row>
    <row r="84" spans="2:9" ht="15.95">
      <c r="B84" s="56" t="s">
        <v>44</v>
      </c>
      <c r="C84" s="67"/>
      <c r="D84" s="56"/>
      <c r="E84" s="58"/>
      <c r="F84" s="56"/>
      <c r="G84" s="56"/>
    </row>
    <row r="85" spans="2:9" ht="15.95">
      <c r="B85" s="56" t="s">
        <v>44</v>
      </c>
      <c r="C85" s="65"/>
      <c r="D85" s="56"/>
      <c r="E85" s="68"/>
      <c r="F85" s="56"/>
      <c r="G85" s="56"/>
    </row>
    <row r="86" spans="2:9" ht="15.95">
      <c r="B86" s="56" t="s">
        <v>44</v>
      </c>
      <c r="C86" s="69"/>
      <c r="D86" s="56"/>
      <c r="E86" s="58"/>
      <c r="F86" s="56"/>
      <c r="G86" s="56"/>
    </row>
    <row r="87" spans="2:9" ht="15.95">
      <c r="B87" s="56" t="s">
        <v>44</v>
      </c>
      <c r="C87" s="65"/>
      <c r="D87" s="56"/>
      <c r="E87" s="58"/>
      <c r="F87" s="56"/>
      <c r="G87" s="56"/>
    </row>
    <row r="88" spans="2:9" ht="15.95">
      <c r="B88" s="56"/>
      <c r="C88" s="65"/>
      <c r="D88" s="56"/>
      <c r="E88" s="58"/>
      <c r="F88" s="56"/>
      <c r="G88" s="56"/>
    </row>
    <row r="89" spans="2:9" ht="15.95">
      <c r="B89" s="56"/>
      <c r="C89" s="65"/>
      <c r="D89" s="56"/>
      <c r="E89" s="58"/>
      <c r="F89" s="56"/>
      <c r="G89" s="56"/>
    </row>
    <row r="90" spans="2:9" ht="15.95">
      <c r="B90" s="56"/>
      <c r="C90" s="65"/>
      <c r="D90" s="56"/>
      <c r="E90" s="58"/>
      <c r="F90" s="56"/>
      <c r="G90" s="56"/>
    </row>
    <row r="91" spans="2:9" ht="15.95">
      <c r="B91" s="56"/>
      <c r="C91" s="59"/>
      <c r="D91" s="70"/>
      <c r="E91" s="71"/>
      <c r="F91" s="70"/>
      <c r="G91" s="70"/>
    </row>
    <row r="92" spans="2:9" ht="15.95">
      <c r="B92" s="56"/>
      <c r="C92" s="61"/>
      <c r="D92" s="56"/>
      <c r="E92" s="72"/>
      <c r="F92" s="56"/>
      <c r="G92" s="56"/>
    </row>
    <row r="93" spans="2:9" s="56" customFormat="1" ht="15.95">
      <c r="B93" s="59"/>
      <c r="C93" s="61"/>
      <c r="E93" s="72"/>
      <c r="H93" s="12"/>
      <c r="I93" s="12"/>
    </row>
    <row r="94" spans="2:9" ht="15.95">
      <c r="B94" s="56" t="s">
        <v>45</v>
      </c>
      <c r="C94" s="61"/>
      <c r="D94" s="56"/>
      <c r="E94" s="72"/>
      <c r="F94" s="56"/>
      <c r="G94" s="56"/>
    </row>
    <row r="95" spans="2:9" ht="15.95">
      <c r="B95" s="56" t="s">
        <v>45</v>
      </c>
      <c r="C95" s="61"/>
      <c r="D95" s="56"/>
      <c r="E95" s="72"/>
      <c r="F95" s="56"/>
      <c r="G95" s="56"/>
    </row>
    <row r="96" spans="2:9" ht="15.95">
      <c r="B96" s="56" t="s">
        <v>45</v>
      </c>
      <c r="C96" s="59"/>
      <c r="D96" s="70"/>
      <c r="E96" s="71"/>
      <c r="F96" s="70"/>
      <c r="G96" s="70"/>
      <c r="H96" s="56"/>
      <c r="I96" s="56"/>
    </row>
    <row r="97" spans="2:7" ht="15.95">
      <c r="B97" s="56" t="s">
        <v>45</v>
      </c>
      <c r="C97" s="61"/>
      <c r="D97" s="56"/>
      <c r="E97" s="58"/>
      <c r="F97" s="56"/>
      <c r="G97" s="56"/>
    </row>
    <row r="98" spans="2:7" ht="15.95">
      <c r="C98" s="61"/>
      <c r="D98" s="56"/>
      <c r="E98" s="58"/>
      <c r="F98" s="56"/>
      <c r="G98" s="56"/>
    </row>
    <row r="99" spans="2:7" ht="15.95">
      <c r="C99" s="61"/>
      <c r="D99" s="56"/>
      <c r="E99" s="58"/>
      <c r="F99" s="56"/>
      <c r="G99" s="56"/>
    </row>
    <row r="100" spans="2:7" ht="15.95">
      <c r="C100" s="58"/>
      <c r="D100" s="56"/>
      <c r="E100" s="58"/>
      <c r="F100" s="56"/>
      <c r="G100" s="56"/>
    </row>
    <row r="101" spans="2:7" ht="15" customHeight="1">
      <c r="C101" s="41"/>
      <c r="D101" s="41"/>
      <c r="E101" s="41"/>
      <c r="F101" s="41"/>
    </row>
    <row r="102" spans="2:7" ht="15" customHeight="1"/>
    <row r="103" spans="2:7" ht="15.95">
      <c r="C103" s="391"/>
      <c r="D103" s="391"/>
      <c r="E103" s="391"/>
      <c r="F103" s="391"/>
      <c r="G103" s="391"/>
    </row>
    <row r="104" spans="2:7" ht="15.95">
      <c r="C104" s="391"/>
      <c r="D104" s="391"/>
      <c r="E104" s="391"/>
      <c r="F104" s="391"/>
      <c r="G104" s="391"/>
    </row>
    <row r="105" spans="2:7" ht="18.75" customHeight="1">
      <c r="C105" s="391"/>
      <c r="D105" s="391"/>
      <c r="E105" s="391"/>
      <c r="F105" s="391"/>
      <c r="G105" s="391"/>
    </row>
    <row r="106" spans="2:7" ht="15.95">
      <c r="C106" s="391"/>
      <c r="D106" s="391"/>
      <c r="E106" s="391"/>
      <c r="F106" s="391"/>
      <c r="G106" s="391"/>
    </row>
    <row r="107" spans="2:7" ht="15.95">
      <c r="C107" s="41"/>
      <c r="D107" s="41"/>
      <c r="E107" s="41"/>
      <c r="F107" s="41"/>
    </row>
    <row r="108" spans="2:7" ht="15.95">
      <c r="C108" s="377"/>
      <c r="D108" s="377"/>
      <c r="E108" s="377"/>
    </row>
    <row r="109" spans="2:7" ht="15.95">
      <c r="C109" s="377"/>
      <c r="D109" s="377"/>
      <c r="E109" s="377"/>
    </row>
    <row r="110" spans="2:7" ht="15.95"/>
    <row r="111" spans="2:7" ht="15.95"/>
    <row r="112" spans="2:7" ht="15.95"/>
    <row r="113" ht="15.95"/>
    <row r="114" ht="15.95"/>
    <row r="115" ht="15.95"/>
    <row r="116" ht="15.95"/>
    <row r="117" ht="15.95"/>
    <row r="118" ht="15.95"/>
    <row r="119" ht="15.95"/>
    <row r="120" ht="15.95"/>
    <row r="121" ht="15.95"/>
    <row r="122" ht="15.95"/>
    <row r="123" ht="15.95"/>
    <row r="124" ht="15.95"/>
    <row r="125" ht="15.95"/>
    <row r="126" ht="15.95"/>
  </sheetData>
  <sheetProtection selectLockedCells="1"/>
  <dataConsolidate/>
  <mergeCells count="16">
    <mergeCell ref="C10:E10"/>
    <mergeCell ref="C11:E11"/>
    <mergeCell ref="C12:F12"/>
    <mergeCell ref="G10:G13"/>
    <mergeCell ref="C109:E109"/>
    <mergeCell ref="C103:G103"/>
    <mergeCell ref="C104:G104"/>
    <mergeCell ref="C105:G105"/>
    <mergeCell ref="C106:G106"/>
    <mergeCell ref="C108:E108"/>
    <mergeCell ref="C75:E75"/>
    <mergeCell ref="C69:G69"/>
    <mergeCell ref="C70:G70"/>
    <mergeCell ref="C71:G71"/>
    <mergeCell ref="C72:G72"/>
    <mergeCell ref="C74:E74"/>
  </mergeCells>
  <dataValidations xWindow="1029" yWindow="583" count="19">
    <dataValidation allowBlank="1" showInputMessage="1" showErrorMessage="1" promptTitle="URL" prompt="Veuillez insérer l'URL directe vers le document de référence" sqref="G37:G40 E37" xr:uid="{00000000-0002-0000-0100-000000000000}"/>
    <dataValidation type="whole" operator="greaterThanOrEqual" allowBlank="1" showInputMessage="1" showErrorMessage="1" errorTitle="Nombre" error="Veuillez saisir uniquement des chiffres dans cette cellule. _x000a__x000a_Si des informations supplémentaires sont appropriées, veuillez les inclure dans les colonnes appropriées à droite." sqref="E48:E49" xr:uid="{00000000-0002-0000-0100-000001000000}">
      <formula1>1</formula1>
    </dataValidation>
    <dataValidation type="list" allowBlank="1" showInputMessage="1" showErrorMessage="1" errorTitle="Saisie erronée" error="Veuillez choisir parmi les suivants:_x000a_Oui_x000a_Non_x000a_En Partie_x000a_Sans objet_x000a_" promptTitle="Choisissez parmi les suivants" prompt="Oui_x000a_Non_x000a_En Partie_x000a_Sans objet" sqref="E54:E57 E35 E32 E28 E43:E46" xr:uid="{00000000-0002-0000-0100-000002000000}">
      <formula1>Simple_options_list</formula1>
    </dataValidation>
    <dataValidation type="decimal" errorStyle="warning"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aux de change/conversion" prompt="Saisir ici le taux de change  d’1 USD dans la devise indiquée ci-dessus._x000a__x000a_Si des informations supplémentaires sont pertinentes, veuillez les noter dans la section commentaires" sqref="E51" xr:uid="{00000000-0002-0000-0100-000003000000}">
      <formula1>0</formula1>
      <formula2>9999999999999990000</formula2>
    </dataValidation>
    <dataValidation type="whole" allowBlank="1" showInputMessage="1" showErrorMessage="1" errorTitle="Veuillez ne pas remplir" error="Veuillez ne pas remplir manuellement ces celulles" sqref="E59:E62" xr:uid="{00000000-0002-0000-0100-000004000000}">
      <formula1>10000</formula1>
      <formula2>50000</formula2>
    </dataValidation>
    <dataValidation type="decimal" allowBlank="1" showInputMessage="1" showErrorMessage="1" errorTitle="Veuillez ne pas modifier" sqref="E8:G8" xr:uid="{00000000-0002-0000-0100-000005000000}">
      <formula1>10000</formula1>
      <formula2>50000</formula2>
    </dataValidation>
    <dataValidation type="decimal" allowBlank="1" showInputMessage="1" showErrorMessage="1" errorTitle="Veuillez ne pas modifier" error="Veuillez ne pas modifier ces cellules" sqref="C8:D8 C73:E74 F73:G75" xr:uid="{00000000-0002-0000-0100-000006000000}">
      <formula1>10000</formula1>
      <formula2>50000</formula2>
    </dataValidation>
    <dataValidation allowBlank="1" showInputMessage="1" showErrorMessage="1" promptTitle="Saisissez la date" prompt="Saisissez la date sous un format spécifique: AAAA-MM-JJ" sqref="E30 E33 E36" xr:uid="{00000000-0002-0000-0100-000007000000}"/>
    <dataValidation type="textLength" allowBlank="1" showInputMessage="1" showErrorMessage="1" errorTitle="Veuillez ne pas modifier" error="Veuillez ne pas modifier ces cellules" sqref="C66:C67 F15 D18:G19 D15" xr:uid="{00000000-0002-0000-0100-000008000000}">
      <formula1>10000</formula1>
      <formula2>50000</formula2>
    </dataValidation>
    <dataValidation type="whole" allowBlank="1" showInputMessage="1" showErrorMessage="1" errorTitle="Veuillez ne pas modifier" error="Veuillez ne pas modifier ces cellules" sqref="G27 G15 E15 C53:C65 C50:C51 G59:G62 C47 C15 C17:C37 C39:C45" xr:uid="{00000000-0002-0000-0100-000009000000}">
      <formula1>10000</formula1>
      <formula2>50000</formula2>
    </dataValidation>
    <dataValidation type="date" allowBlank="1" showInputMessage="1" showErrorMessage="1" errorTitle="Format incorrect" error="Veuillez révisez les informations selon le format spécifié: AAAA-MM-JJ" promptTitle="Saisissez la date" prompt="Saisissez la date sous un format spécifique: AAAA-MM-JJ" sqref="E25:E26" xr:uid="{00000000-0002-0000-0100-00000A000000}">
      <formula1>36161</formula1>
      <formula2>47848</formula2>
    </dataValidation>
    <dataValidation type="list" allowBlank="1" showInputMessage="1" showErrorMessage="1" promptTitle="Type de déclaration" prompt="Veuillez indiquer le type de déclaration, parmi:_x000a__x000a_Divulgation systématique_x000a_Déclaration ITIE_x000a_Non disponible_x000a_Sans objet" sqref="E39" xr:uid="{00000000-0002-0000-0100-00000C000000}">
      <formula1>Reporting_options_list</formula1>
    </dataValidation>
    <dataValidation allowBlank="1" showInputMessage="1" showErrorMessage="1" promptTitle="Additional relevant files" prompt="If several files relevant to the report exist, please indicate as such here. If several, please copy this into several rows." sqref="E38" xr:uid="{00000000-0002-0000-0100-00000D000000}"/>
    <dataValidation allowBlank="1" showInputMessage="1" showErrorMessage="1" promptTitle="Fichiers de données (CSV, Excel…" prompt="Veuillez insérer l'URL directe dans les fichiers de données accompagnant le rapport sur le site Internet national de l'ITIE. Les fichiers de données f" sqref="E34" xr:uid="{00000000-0002-0000-0100-00000F000000}"/>
    <dataValidation allowBlank="1" showInputMessage="1" showErrorMessage="1" promptTitle="Nom de l'entité" prompt="Veuillez insérer le nom de l'organisation, compagnie, ou agence gouvernementale" sqref="E29" xr:uid="{00000000-0002-0000-0100-000010000000}"/>
    <dataValidation type="whole" allowBlank="1" showInputMessage="1" showErrorMessage="1" errorTitle="Veuillez ne pas modifier" error="Veuillez ne pas modifier ces cellules" sqref="C69:G72" xr:uid="{00000000-0002-0000-0100-000012000000}">
      <formula1>444</formula1>
      <formula2>445</formula2>
    </dataValidation>
    <dataValidation allowBlank="1" showInputMessage="1" showErrorMessage="1" errorTitle="Veuillez ne pas modifier" error="Veuillez ne pas modifier ces cellules" sqref="C52 C48:C49 C75:E75" xr:uid="{00000000-0002-0000-0100-000013000000}"/>
    <dataValidation type="whole" allowBlank="1" showInputMessage="1" showErrorMessage="1" errorTitle="Veuillez ne pas modifier" error="Veuillez ne pas modifier ces cellules" sqref="C46" xr:uid="{00000000-0002-0000-0100-000014000000}">
      <formula1>4</formula1>
      <formula2>5</formula2>
    </dataValidation>
    <dataValidation allowBlank="1" showInputMessage="1" showErrorMessage="1" promptTitle="Autre secteur" prompt="Veuillez indiquer le nom du secteur supplémentaire." sqref="E47" xr:uid="{00000000-0002-0000-0100-000015000000}"/>
  </dataValidations>
  <hyperlinks>
    <hyperlink ref="C13" r:id="rId1" display="Si vous avez des questions, veuillez contacter  data@eiti.org" xr:uid="{00000000-0004-0000-0100-000000000000}"/>
    <hyperlink ref="C72:G72" r:id="rId2" display="Give us your feedback or report a conflict in the data! Write to us at  data@eiti.org" xr:uid="{00000000-0004-0000-0100-000001000000}"/>
    <hyperlink ref="G72" r:id="rId3" display="Give us your feedback or report a conflict in the data! Write to us at  data@eiti.org" xr:uid="{00000000-0004-0000-0100-000002000000}"/>
    <hyperlink ref="E72:F72" r:id="rId4" display="Give us your feedback or report a conflict in the data! Write to us at  data@eiti.org" xr:uid="{00000000-0004-0000-0100-000003000000}"/>
    <hyperlink ref="F72" r:id="rId5" display="Give us your feedback or report a conflict in the data! Write to us at  data@eiti.org" xr:uid="{00000000-0004-0000-0100-000004000000}"/>
    <hyperlink ref="C69:G69" r:id="rId6" display="Pour plus d’information sur l’ITIE, visitez notre site Internet  https://eiti.org" xr:uid="{00000000-0004-0000-0100-000005000000}"/>
    <hyperlink ref="C70:G70" r:id="rId7" display="Vous voulez en savoir plus sur votre pays ? Vérifiez si votre pays met en œuvre la Norme ITIE en visitant https://eiti.org/countries" xr:uid="{00000000-0004-0000-0100-000006000000}"/>
    <hyperlink ref="C71:G71" r:id="rId8" display="Pour la version la plus récente des modèles de données résumées, consultez https://eiti.org/fr/document/modele-donnees-resumees-itie" xr:uid="{00000000-0004-0000-0100-000007000000}"/>
    <hyperlink ref="C50" r:id="rId9" xr:uid="{00000000-0004-0000-0100-000008000000}"/>
    <hyperlink ref="C53" r:id="rId10" location="r4-7" xr:uid="{00000000-0004-0000-0100-000009000000}"/>
    <hyperlink ref="C38" r:id="rId11" location="r7-2" xr:uid="{00000000-0004-0000-0100-00000A000000}"/>
    <hyperlink ref="E52" r:id="rId12" xr:uid="{00000000-0004-0000-0100-00000B000000}"/>
    <hyperlink ref="E66" r:id="rId13" xr:uid="{00000000-0004-0000-0100-00000C000000}"/>
    <hyperlink ref="E31" r:id="rId14" display="https://www.itie-guinee.org/rapport-assoupli-exercices-2019-2020/" xr:uid="{80275632-D41C-4517-A630-90F9B9BC518C}"/>
    <hyperlink ref="E40" r:id="rId15" display="https://opendataitie-guinee.org/" xr:uid="{BD4666B0-0D3B-40A5-AD38-8357D4B4EF26}"/>
  </hyperlinks>
  <pageMargins left="0.31496062992125984" right="0.31496062992125984" top="0.78740157480314965" bottom="0.31496062992125984" header="0.31496062992125984" footer="0.31496062992125984"/>
  <pageSetup paperSize="9" scale="66" fitToHeight="4" orientation="landscape" horizontalDpi="360" verticalDpi="360" r:id="rId16"/>
  <headerFooter>
    <oddHeader>&amp;C&amp;"Calibri,Gras"&amp;18&amp;F
&amp;A&amp;R&amp;"Calibri,Gras"&amp;14&amp;P/&amp;N</oddHeader>
  </headerFooter>
  <drawing r:id="rId17"/>
  <extLst>
    <ext xmlns:x14="http://schemas.microsoft.com/office/spreadsheetml/2009/9/main" uri="{CCE6A557-97BC-4b89-ADB6-D9C93CAAB3DF}">
      <x14:dataValidations xmlns:xm="http://schemas.microsoft.com/office/excel/2006/main" xWindow="1029" yWindow="583" count="3">
        <x14:dataValidation type="list" allowBlank="1" showInputMessage="1" showErrorMessage="1" errorTitle="Code ISO incorrect" error="Veuillez indiquer le code-devise de la monnaie" promptTitle="code-devise de la monnaie" prompt="Saisissez les 3 lettres du code-devise de l’ISO 4217: Si vous hésitez, allez sur le site https://fr.wikipedia.org/wiki/ISO_4217" xr:uid="{00000000-0002-0000-0100-000016000000}">
          <x14:formula1>
            <xm:f>Listes!$I$11:$I$168</xm:f>
          </x14:formula1>
          <xm:sqref>E50</xm:sqref>
        </x14:dataValidation>
        <x14:dataValidation type="list" allowBlank="1" showInputMessage="1" showErrorMessage="1" errorTitle="Veuillez ne pas modifier" error="Veuillez ne pas modifier ces cellules" xr:uid="{00000000-0002-0000-0100-000017000000}">
          <x14:formula1>
            <xm:f>'C:\Users\kr65\Downloads\SD\2.0\[Summary Data 2.0 data validation french translation.xlsm]Lists'!#REF!</xm:f>
          </x14:formula1>
          <xm:sqref>E21:E23</xm:sqref>
        </x14:dataValidation>
        <x14:dataValidation type="list" allowBlank="1" showInputMessage="1" showErrorMessage="1" promptTitle="Veuillez choisir parmi le pays" prompt="Veuillez choisir le pays parmi le menu déroulant" xr:uid="{00000000-0002-0000-0100-000018000000}">
          <x14:formula1>
            <xm:f>Listes!$A$3:$A$246</xm:f>
          </x14:formula1>
          <xm:sqref>E20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00"/>
    <pageSetUpPr fitToPage="1"/>
  </sheetPr>
  <dimension ref="A1:H217"/>
  <sheetViews>
    <sheetView showGridLines="0" topLeftCell="A66" zoomScaleNormal="100" zoomScaleSheetLayoutView="100" workbookViewId="0">
      <selection activeCell="C77" sqref="C77"/>
    </sheetView>
  </sheetViews>
  <sheetFormatPr defaultColWidth="4" defaultRowHeight="24" customHeight="1"/>
  <cols>
    <col min="1" max="1" width="4" style="12"/>
    <col min="2" max="2" width="40.5703125" style="12" customWidth="1"/>
    <col min="3" max="3" width="4" style="12"/>
    <col min="4" max="4" width="50.5703125" style="12" customWidth="1"/>
    <col min="5" max="5" width="4" style="12"/>
    <col min="6" max="6" width="40.5703125" style="12" customWidth="1"/>
    <col min="7" max="7" width="4" style="12"/>
    <col min="8" max="8" width="40.5703125" style="12" customWidth="1"/>
    <col min="9" max="15" width="4" style="12"/>
    <col min="16" max="16" width="42" style="12" bestFit="1" customWidth="1"/>
    <col min="17" max="16384" width="4" style="12"/>
  </cols>
  <sheetData>
    <row r="1" spans="2:8" ht="15.75" hidden="1" customHeight="1"/>
    <row r="2" spans="2:8" ht="15.95" hidden="1"/>
    <row r="3" spans="2:8" ht="15.95" hidden="1">
      <c r="H3" s="13" t="s">
        <v>46</v>
      </c>
    </row>
    <row r="4" spans="2:8" ht="15.95" hidden="1">
      <c r="H4" s="13" t="str">
        <f>Introduction!G4</f>
        <v>AAAA-MM-JJ</v>
      </c>
    </row>
    <row r="5" spans="2:8" ht="15.95" hidden="1"/>
    <row r="6" spans="2:8" ht="15.95" hidden="1"/>
    <row r="7" spans="2:8" ht="15.95"/>
    <row r="8" spans="2:8" ht="15.95">
      <c r="B8" s="144" t="s">
        <v>122</v>
      </c>
      <c r="C8" s="74"/>
      <c r="D8" s="74"/>
      <c r="E8" s="74"/>
      <c r="F8" s="74"/>
      <c r="G8" s="74"/>
      <c r="H8" s="74"/>
    </row>
    <row r="9" spans="2:8" ht="20.100000000000001">
      <c r="B9" s="73" t="s">
        <v>48</v>
      </c>
      <c r="C9" s="74"/>
      <c r="D9" s="74"/>
      <c r="E9" s="74"/>
      <c r="F9" s="73"/>
      <c r="G9" s="74"/>
      <c r="H9" s="74"/>
    </row>
    <row r="10" spans="2:8" ht="17.25" customHeight="1">
      <c r="B10" s="390" t="s">
        <v>123</v>
      </c>
      <c r="C10" s="390"/>
      <c r="D10" s="390"/>
      <c r="E10" s="390"/>
      <c r="F10" s="390"/>
      <c r="G10" s="390"/>
      <c r="H10" s="390"/>
    </row>
    <row r="11" spans="2:8" ht="51.95" customHeight="1">
      <c r="B11" s="389" t="s">
        <v>124</v>
      </c>
      <c r="C11" s="389"/>
      <c r="D11" s="389"/>
      <c r="E11" s="389"/>
      <c r="F11" s="390"/>
      <c r="G11" s="390"/>
      <c r="H11" s="390"/>
    </row>
    <row r="12" spans="2:8" ht="36.75" customHeight="1">
      <c r="B12" s="389" t="s">
        <v>125</v>
      </c>
      <c r="C12" s="389"/>
      <c r="D12" s="389"/>
      <c r="E12" s="389"/>
      <c r="F12" s="390"/>
      <c r="G12" s="390"/>
      <c r="H12" s="390"/>
    </row>
    <row r="13" spans="2:8" ht="39" customHeight="1">
      <c r="B13" s="389" t="s">
        <v>126</v>
      </c>
      <c r="C13" s="389"/>
      <c r="D13" s="389"/>
      <c r="E13" s="389"/>
      <c r="F13" s="390"/>
      <c r="G13" s="390"/>
      <c r="H13" s="390"/>
    </row>
    <row r="14" spans="2:8" ht="17.25" customHeight="1">
      <c r="B14" s="389" t="s">
        <v>127</v>
      </c>
      <c r="C14" s="389"/>
      <c r="D14" s="389"/>
      <c r="E14" s="389"/>
      <c r="F14" s="390"/>
      <c r="G14" s="390"/>
      <c r="H14" s="390"/>
    </row>
    <row r="15" spans="2:8" ht="15" customHeight="1">
      <c r="B15" s="399" t="s">
        <v>128</v>
      </c>
      <c r="C15" s="400"/>
      <c r="D15" s="400"/>
      <c r="E15" s="400"/>
      <c r="F15" s="400"/>
      <c r="G15" s="400"/>
      <c r="H15" s="400"/>
    </row>
    <row r="16" spans="2:8" ht="15" customHeight="1">
      <c r="E16" s="77"/>
      <c r="F16" s="77"/>
      <c r="G16" s="77"/>
      <c r="H16" s="77"/>
    </row>
    <row r="17" spans="2:8" ht="39" customHeight="1">
      <c r="B17" s="220" t="s">
        <v>20</v>
      </c>
      <c r="D17" s="145" t="s">
        <v>129</v>
      </c>
      <c r="F17" s="146"/>
      <c r="G17" s="56"/>
      <c r="H17" s="56"/>
    </row>
    <row r="18" spans="2:8" ht="15.95"/>
    <row r="19" spans="2:8" ht="22.5">
      <c r="B19" s="147" t="s">
        <v>130</v>
      </c>
      <c r="D19" s="148"/>
      <c r="F19" s="148"/>
    </row>
    <row r="20" spans="2:8" ht="15.95">
      <c r="B20" s="58" t="s">
        <v>131</v>
      </c>
      <c r="D20" s="58"/>
      <c r="F20" s="58"/>
    </row>
    <row r="21" spans="2:8" ht="15.95">
      <c r="B21" s="60"/>
      <c r="D21" s="149"/>
      <c r="F21" s="149"/>
    </row>
    <row r="22" spans="2:8" ht="18.95" customHeight="1">
      <c r="B22" s="150" t="s">
        <v>132</v>
      </c>
      <c r="C22" s="151"/>
      <c r="D22" s="150" t="s">
        <v>133</v>
      </c>
      <c r="E22" s="151"/>
      <c r="F22" s="150" t="s">
        <v>134</v>
      </c>
      <c r="G22" s="151"/>
      <c r="H22" s="152" t="s">
        <v>135</v>
      </c>
    </row>
    <row r="23" spans="2:8" ht="18.95" customHeight="1">
      <c r="B23" s="153" t="s">
        <v>136</v>
      </c>
      <c r="C23" s="111"/>
      <c r="D23" s="154"/>
      <c r="E23" s="111"/>
      <c r="F23" s="154"/>
      <c r="G23" s="111"/>
      <c r="H23" s="155"/>
    </row>
    <row r="24" spans="2:8" ht="15.95">
      <c r="B24" s="156" t="s">
        <v>137</v>
      </c>
      <c r="C24" s="111"/>
      <c r="D24" s="157"/>
      <c r="E24" s="111"/>
      <c r="F24" s="157"/>
      <c r="G24" s="111"/>
      <c r="H24" s="158"/>
    </row>
    <row r="25" spans="2:8" ht="27.95">
      <c r="B25" s="159" t="s">
        <v>138</v>
      </c>
      <c r="C25" s="111"/>
      <c r="D25" s="229" t="s">
        <v>81</v>
      </c>
      <c r="E25" s="111"/>
      <c r="F25" s="229" t="s">
        <v>139</v>
      </c>
      <c r="G25" s="111"/>
      <c r="H25" s="158" t="s">
        <v>140</v>
      </c>
    </row>
    <row r="26" spans="2:8" ht="27.95">
      <c r="B26" s="159" t="s">
        <v>141</v>
      </c>
      <c r="C26" s="111"/>
      <c r="D26" s="229" t="s">
        <v>81</v>
      </c>
      <c r="E26" s="111"/>
      <c r="F26" s="229" t="s">
        <v>139</v>
      </c>
      <c r="G26" s="111"/>
      <c r="H26" s="158" t="s">
        <v>140</v>
      </c>
    </row>
    <row r="27" spans="2:8" ht="27.95">
      <c r="B27" s="159" t="s">
        <v>142</v>
      </c>
      <c r="C27" s="111"/>
      <c r="D27" s="229" t="s">
        <v>81</v>
      </c>
      <c r="E27" s="111"/>
      <c r="F27" s="229" t="s">
        <v>143</v>
      </c>
      <c r="G27" s="111"/>
      <c r="H27" s="158"/>
    </row>
    <row r="28" spans="2:8" ht="27.95">
      <c r="B28" s="160" t="s">
        <v>144</v>
      </c>
      <c r="C28" s="111"/>
      <c r="D28" s="229" t="s">
        <v>81</v>
      </c>
      <c r="E28" s="111"/>
      <c r="F28" s="229" t="s">
        <v>139</v>
      </c>
      <c r="G28" s="111"/>
      <c r="H28" s="161" t="s">
        <v>140</v>
      </c>
    </row>
    <row r="29" spans="2:8" ht="15" customHeight="1">
      <c r="B29" s="162"/>
      <c r="C29" s="111"/>
      <c r="D29" s="163"/>
      <c r="E29" s="111"/>
      <c r="F29" s="163"/>
      <c r="G29" s="111"/>
      <c r="H29" s="111"/>
    </row>
    <row r="30" spans="2:8" ht="27.95">
      <c r="B30" s="153" t="s">
        <v>145</v>
      </c>
      <c r="C30" s="111"/>
      <c r="D30" s="154"/>
      <c r="E30" s="111"/>
      <c r="F30" s="154"/>
      <c r="G30" s="111"/>
      <c r="H30" s="155"/>
    </row>
    <row r="31" spans="2:8" ht="15.95">
      <c r="B31" s="156" t="s">
        <v>137</v>
      </c>
      <c r="C31" s="111"/>
      <c r="D31" s="157"/>
      <c r="E31" s="111"/>
      <c r="F31" s="157"/>
      <c r="G31" s="111"/>
      <c r="H31" s="158"/>
    </row>
    <row r="32" spans="2:8" ht="27.95">
      <c r="B32" s="159" t="s">
        <v>146</v>
      </c>
      <c r="C32" s="111"/>
      <c r="D32" s="229" t="s">
        <v>81</v>
      </c>
      <c r="E32" s="111"/>
      <c r="F32" s="257" t="s">
        <v>147</v>
      </c>
      <c r="G32" s="111"/>
      <c r="H32" s="158"/>
    </row>
    <row r="33" spans="1:8" ht="27.95">
      <c r="A33" s="164"/>
      <c r="B33" s="165" t="s">
        <v>148</v>
      </c>
      <c r="C33" s="166"/>
      <c r="D33" s="229" t="s">
        <v>81</v>
      </c>
      <c r="E33" s="111"/>
      <c r="F33" s="257" t="s">
        <v>147</v>
      </c>
      <c r="G33" s="111"/>
      <c r="H33" s="158"/>
    </row>
    <row r="34" spans="1:8" ht="27.95">
      <c r="B34" s="159" t="s">
        <v>149</v>
      </c>
      <c r="C34" s="111"/>
      <c r="D34" s="229" t="s">
        <v>81</v>
      </c>
      <c r="E34" s="111"/>
      <c r="F34" s="257" t="s">
        <v>147</v>
      </c>
      <c r="G34" s="111"/>
      <c r="H34" s="158"/>
    </row>
    <row r="35" spans="1:8" ht="27.95">
      <c r="B35" s="167" t="s">
        <v>148</v>
      </c>
      <c r="C35" s="166"/>
      <c r="D35" s="229" t="s">
        <v>81</v>
      </c>
      <c r="E35" s="111"/>
      <c r="F35" s="257" t="s">
        <v>147</v>
      </c>
      <c r="G35" s="111"/>
      <c r="H35" s="158"/>
    </row>
    <row r="36" spans="1:8" ht="27.95">
      <c r="B36" s="159" t="s">
        <v>150</v>
      </c>
      <c r="C36" s="111"/>
      <c r="D36" s="229" t="s">
        <v>81</v>
      </c>
      <c r="E36" s="111"/>
      <c r="F36" s="257" t="s">
        <v>147</v>
      </c>
      <c r="G36" s="111"/>
      <c r="H36" s="158"/>
    </row>
    <row r="37" spans="1:8" ht="27.95">
      <c r="B37" s="168" t="s">
        <v>151</v>
      </c>
      <c r="C37" s="166"/>
      <c r="D37" s="229">
        <v>138</v>
      </c>
      <c r="E37" s="111"/>
      <c r="F37" s="257" t="s">
        <v>147</v>
      </c>
      <c r="G37" s="111"/>
      <c r="H37" s="158"/>
    </row>
    <row r="38" spans="1:8" ht="15.95">
      <c r="B38" s="169"/>
      <c r="C38" s="111"/>
      <c r="D38" s="163"/>
      <c r="E38" s="111"/>
      <c r="F38" s="163"/>
      <c r="G38" s="111"/>
      <c r="H38" s="170"/>
    </row>
    <row r="39" spans="1:8" ht="15.95">
      <c r="B39" s="153" t="s">
        <v>152</v>
      </c>
      <c r="C39" s="111"/>
      <c r="D39" s="171"/>
      <c r="E39" s="111"/>
      <c r="F39" s="171"/>
      <c r="G39" s="111"/>
      <c r="H39" s="155"/>
    </row>
    <row r="40" spans="1:8" ht="27.95">
      <c r="B40" s="156" t="s">
        <v>153</v>
      </c>
      <c r="C40" s="111"/>
      <c r="D40" s="229" t="s">
        <v>81</v>
      </c>
      <c r="E40" s="111"/>
      <c r="F40" s="257" t="s">
        <v>154</v>
      </c>
      <c r="G40" s="111"/>
      <c r="H40" s="158"/>
    </row>
    <row r="41" spans="1:8" ht="15.95">
      <c r="B41" s="156" t="s">
        <v>155</v>
      </c>
      <c r="C41" s="111"/>
      <c r="D41" s="229" t="s">
        <v>112</v>
      </c>
      <c r="E41" s="111"/>
      <c r="F41" s="257" t="s">
        <v>156</v>
      </c>
      <c r="G41" s="111"/>
      <c r="H41" s="158"/>
    </row>
    <row r="42" spans="1:8" ht="27.95">
      <c r="B42" s="172" t="s">
        <v>157</v>
      </c>
      <c r="C42" s="111"/>
      <c r="D42" s="229" t="s">
        <v>112</v>
      </c>
      <c r="E42" s="111"/>
      <c r="F42" s="229" t="s">
        <v>156</v>
      </c>
      <c r="G42" s="111"/>
      <c r="H42" s="161"/>
    </row>
    <row r="43" spans="1:8" ht="15.95">
      <c r="B43" s="162"/>
      <c r="C43" s="111"/>
      <c r="D43" s="163"/>
      <c r="E43" s="111"/>
      <c r="F43" s="163"/>
      <c r="G43" s="111"/>
      <c r="H43" s="111"/>
    </row>
    <row r="44" spans="1:8" ht="15.95">
      <c r="B44" s="153" t="s">
        <v>158</v>
      </c>
      <c r="C44" s="111"/>
      <c r="D44" s="171"/>
      <c r="E44" s="111"/>
      <c r="F44" s="171"/>
      <c r="G44" s="111"/>
      <c r="H44" s="155"/>
    </row>
    <row r="45" spans="1:8" ht="27.95">
      <c r="B45" s="156" t="s">
        <v>159</v>
      </c>
      <c r="C45" s="111"/>
      <c r="D45" s="229" t="s">
        <v>81</v>
      </c>
      <c r="E45" s="111"/>
      <c r="F45" s="257" t="s">
        <v>160</v>
      </c>
      <c r="G45" s="111"/>
      <c r="H45" s="158"/>
    </row>
    <row r="46" spans="1:8" ht="42">
      <c r="B46" s="159" t="s">
        <v>161</v>
      </c>
      <c r="C46" s="111"/>
      <c r="D46" s="229" t="s">
        <v>162</v>
      </c>
      <c r="E46" s="111"/>
      <c r="F46" s="258" t="s">
        <v>163</v>
      </c>
      <c r="G46" s="111"/>
      <c r="H46" s="158"/>
    </row>
    <row r="47" spans="1:8" ht="15.95">
      <c r="B47" s="156" t="s">
        <v>164</v>
      </c>
      <c r="C47" s="111"/>
      <c r="D47" s="229" t="s">
        <v>162</v>
      </c>
      <c r="E47" s="111"/>
      <c r="F47" s="289" t="s">
        <v>165</v>
      </c>
      <c r="G47" s="111"/>
      <c r="H47" s="158"/>
    </row>
    <row r="48" spans="1:8" ht="15.95">
      <c r="B48" s="156" t="s">
        <v>166</v>
      </c>
      <c r="C48" s="111"/>
      <c r="D48" s="229" t="s">
        <v>112</v>
      </c>
      <c r="E48" s="111"/>
      <c r="F48" s="257" t="s">
        <v>156</v>
      </c>
      <c r="G48" s="111"/>
      <c r="H48" s="158"/>
    </row>
    <row r="49" spans="2:8" ht="27.95">
      <c r="B49" s="172" t="s">
        <v>167</v>
      </c>
      <c r="C49" s="111"/>
      <c r="D49" s="229" t="s">
        <v>112</v>
      </c>
      <c r="E49" s="111"/>
      <c r="F49" s="257" t="s">
        <v>156</v>
      </c>
      <c r="G49" s="111"/>
      <c r="H49" s="161"/>
    </row>
    <row r="50" spans="2:8" ht="15.95">
      <c r="B50" s="162"/>
      <c r="C50" s="111"/>
      <c r="D50" s="163"/>
      <c r="E50" s="111"/>
      <c r="F50" s="163"/>
      <c r="G50" s="111"/>
      <c r="H50" s="111"/>
    </row>
    <row r="51" spans="2:8" ht="15.95">
      <c r="B51" s="153" t="s">
        <v>168</v>
      </c>
      <c r="C51" s="111"/>
      <c r="D51" s="173"/>
      <c r="E51" s="111"/>
      <c r="F51" s="173"/>
      <c r="G51" s="111"/>
      <c r="H51" s="155"/>
    </row>
    <row r="52" spans="2:8" ht="27.95">
      <c r="B52" s="156" t="s">
        <v>169</v>
      </c>
      <c r="C52" s="111"/>
      <c r="D52" s="229" t="s">
        <v>81</v>
      </c>
      <c r="E52" s="111"/>
      <c r="F52" s="257" t="s">
        <v>170</v>
      </c>
      <c r="G52" s="111"/>
      <c r="H52" s="158"/>
    </row>
    <row r="53" spans="2:8" ht="27.95">
      <c r="B53" s="159" t="s">
        <v>171</v>
      </c>
      <c r="C53" s="111"/>
      <c r="D53" s="229" t="s">
        <v>81</v>
      </c>
      <c r="E53" s="111"/>
      <c r="F53" s="257" t="s">
        <v>170</v>
      </c>
      <c r="G53" s="111"/>
      <c r="H53" s="158"/>
    </row>
    <row r="54" spans="2:8" ht="27.95">
      <c r="B54" s="174" t="s">
        <v>172</v>
      </c>
      <c r="C54" s="111"/>
      <c r="D54" s="229" t="s">
        <v>81</v>
      </c>
      <c r="E54" s="111"/>
      <c r="F54" s="257" t="s">
        <v>173</v>
      </c>
      <c r="G54" s="111"/>
      <c r="H54" s="161"/>
    </row>
    <row r="55" spans="2:8" ht="15.95">
      <c r="B55" s="162"/>
      <c r="C55" s="111"/>
      <c r="D55" s="163"/>
      <c r="E55" s="111"/>
      <c r="F55" s="163"/>
      <c r="G55" s="111"/>
      <c r="H55" s="111"/>
    </row>
    <row r="56" spans="2:8" ht="15.95">
      <c r="B56" s="153" t="s">
        <v>174</v>
      </c>
      <c r="C56" s="111"/>
      <c r="D56" s="173"/>
      <c r="E56" s="111"/>
      <c r="F56" s="173"/>
      <c r="G56" s="111"/>
      <c r="H56" s="155"/>
    </row>
    <row r="57" spans="2:8" ht="27.95">
      <c r="B57" s="175" t="s">
        <v>175</v>
      </c>
      <c r="C57" s="111"/>
      <c r="D57" s="229" t="s">
        <v>81</v>
      </c>
      <c r="E57" s="111"/>
      <c r="F57" s="257" t="s">
        <v>176</v>
      </c>
      <c r="G57" s="111"/>
      <c r="H57" s="158"/>
    </row>
    <row r="58" spans="2:8" ht="69.95">
      <c r="B58" s="176" t="s">
        <v>177</v>
      </c>
      <c r="C58" s="111"/>
      <c r="D58" s="229" t="s">
        <v>81</v>
      </c>
      <c r="E58" s="111"/>
      <c r="F58" s="289" t="s">
        <v>178</v>
      </c>
      <c r="G58" s="111"/>
      <c r="H58" s="158"/>
    </row>
    <row r="59" spans="2:8" ht="69.95">
      <c r="B59" s="177" t="s">
        <v>179</v>
      </c>
      <c r="C59" s="111"/>
      <c r="D59" s="229" t="s">
        <v>162</v>
      </c>
      <c r="E59" s="111"/>
      <c r="F59" s="289" t="s">
        <v>180</v>
      </c>
      <c r="G59" s="111"/>
      <c r="H59" s="161"/>
    </row>
    <row r="60" spans="2:8" ht="15.95">
      <c r="B60" s="162"/>
      <c r="C60" s="111"/>
      <c r="D60" s="163"/>
      <c r="E60" s="111"/>
      <c r="F60" s="163"/>
      <c r="G60" s="111"/>
      <c r="H60" s="111"/>
    </row>
    <row r="61" spans="2:8" ht="15.95">
      <c r="B61" s="153" t="s">
        <v>181</v>
      </c>
      <c r="C61" s="111"/>
      <c r="D61" s="173"/>
      <c r="E61" s="111"/>
      <c r="F61" s="173"/>
      <c r="G61" s="111"/>
      <c r="H61" s="155"/>
    </row>
    <row r="62" spans="2:8" ht="42">
      <c r="B62" s="172" t="s">
        <v>182</v>
      </c>
      <c r="C62" s="111"/>
      <c r="D62" s="229" t="s">
        <v>81</v>
      </c>
      <c r="E62" s="111"/>
      <c r="F62" s="257" t="s">
        <v>183</v>
      </c>
      <c r="G62" s="111"/>
      <c r="H62" s="161"/>
    </row>
    <row r="63" spans="2:8" ht="15.95">
      <c r="B63" s="162"/>
      <c r="C63" s="111"/>
      <c r="D63" s="163"/>
      <c r="E63" s="111"/>
      <c r="F63" s="163"/>
      <c r="G63" s="111"/>
      <c r="H63" s="111"/>
    </row>
    <row r="64" spans="2:8" ht="15.95">
      <c r="B64" s="153" t="s">
        <v>184</v>
      </c>
      <c r="C64" s="111"/>
      <c r="D64" s="173"/>
      <c r="E64" s="111"/>
      <c r="F64" s="173"/>
      <c r="G64" s="111"/>
      <c r="H64" s="155"/>
    </row>
    <row r="65" spans="2:8" ht="15.95">
      <c r="B65" s="254" t="s">
        <v>185</v>
      </c>
      <c r="C65" s="111"/>
      <c r="D65" s="253"/>
      <c r="E65" s="111"/>
      <c r="F65" s="253"/>
      <c r="G65" s="111"/>
      <c r="H65" s="158"/>
    </row>
    <row r="66" spans="2:8" ht="27.95">
      <c r="B66" s="175" t="s">
        <v>186</v>
      </c>
      <c r="C66" s="111"/>
      <c r="D66" s="229" t="s">
        <v>81</v>
      </c>
      <c r="E66" s="111"/>
      <c r="F66" s="257" t="s">
        <v>183</v>
      </c>
      <c r="G66" s="111"/>
      <c r="H66" s="158"/>
    </row>
    <row r="67" spans="2:8" ht="27.95">
      <c r="B67" s="175" t="s">
        <v>187</v>
      </c>
      <c r="C67" s="111"/>
      <c r="D67" s="229" t="s">
        <v>81</v>
      </c>
      <c r="E67" s="111"/>
      <c r="F67" s="257" t="s">
        <v>183</v>
      </c>
      <c r="G67" s="111"/>
      <c r="H67" s="158"/>
    </row>
    <row r="68" spans="2:8" ht="15.95">
      <c r="B68" s="252" t="s">
        <v>188</v>
      </c>
      <c r="C68" s="111"/>
      <c r="D68" s="334">
        <f>(12155+84657)/1000</f>
        <v>96.811999999999998</v>
      </c>
      <c r="E68" s="111"/>
      <c r="F68" s="229" t="s">
        <v>189</v>
      </c>
      <c r="G68" s="111"/>
      <c r="H68" s="158" t="s">
        <v>190</v>
      </c>
    </row>
    <row r="69" spans="2:8" ht="15.95">
      <c r="B69" s="176" t="str">
        <f>LEFT(B68,SEARCH(",",B68))&amp;" valeur"</f>
        <v>Or (7108), valeur</v>
      </c>
      <c r="C69" s="111"/>
      <c r="D69" s="334">
        <f>2404*1000000000+28492770275020</f>
        <v>30896770275020</v>
      </c>
      <c r="E69" s="111"/>
      <c r="F69" s="229" t="s">
        <v>98</v>
      </c>
      <c r="G69" s="111"/>
      <c r="H69" s="158"/>
    </row>
    <row r="70" spans="2:8" ht="15.95">
      <c r="B70" s="252" t="s">
        <v>191</v>
      </c>
      <c r="C70" s="111"/>
      <c r="D70" s="261">
        <v>0.34699999999999998</v>
      </c>
      <c r="E70" s="111"/>
      <c r="F70" s="229" t="s">
        <v>189</v>
      </c>
      <c r="G70" s="111"/>
      <c r="H70" s="158" t="s">
        <v>192</v>
      </c>
    </row>
    <row r="71" spans="2:8" ht="15.95">
      <c r="B71" s="176" t="str">
        <f>LEFT(B70,SEARCH(",",B70))&amp;" valeur"</f>
        <v>Argent (7106), valeur</v>
      </c>
      <c r="C71" s="111"/>
      <c r="D71" s="259">
        <f>2403.67*1000000000</f>
        <v>2403670000000</v>
      </c>
      <c r="E71" s="111"/>
      <c r="F71" s="229" t="s">
        <v>98</v>
      </c>
      <c r="G71" s="111"/>
      <c r="H71" s="158"/>
    </row>
    <row r="72" spans="2:8" ht="15.95">
      <c r="B72" s="252" t="s">
        <v>193</v>
      </c>
      <c r="C72" s="111"/>
      <c r="D72" s="259">
        <v>87766199</v>
      </c>
      <c r="E72" s="111"/>
      <c r="F72" s="229" t="s">
        <v>189</v>
      </c>
      <c r="G72" s="111"/>
      <c r="H72" s="158" t="s">
        <v>194</v>
      </c>
    </row>
    <row r="73" spans="2:8" ht="15.95">
      <c r="B73" s="176" t="str">
        <f>LEFT(B72,SEARCH(",",B72))&amp;" valeur"</f>
        <v>Aluminium (2606), valeur</v>
      </c>
      <c r="C73" s="111"/>
      <c r="D73" s="259">
        <f>30906.51*1000000000</f>
        <v>30906510000000</v>
      </c>
      <c r="E73" s="111"/>
      <c r="F73" s="229" t="s">
        <v>98</v>
      </c>
      <c r="G73" s="111"/>
      <c r="H73" s="158" t="s">
        <v>194</v>
      </c>
    </row>
    <row r="74" spans="2:8" ht="15.95">
      <c r="B74" s="252" t="s">
        <v>195</v>
      </c>
      <c r="C74" s="111"/>
      <c r="D74" s="259">
        <v>182382</v>
      </c>
      <c r="E74" s="111"/>
      <c r="F74" s="229" t="s">
        <v>189</v>
      </c>
      <c r="G74" s="111"/>
      <c r="H74" s="158" t="s">
        <v>196</v>
      </c>
    </row>
    <row r="75" spans="2:8" ht="15.95">
      <c r="B75" s="176" t="s">
        <v>197</v>
      </c>
      <c r="C75" s="111"/>
      <c r="D75" s="259">
        <f>1038.56*1000000000</f>
        <v>1038560000000</v>
      </c>
      <c r="E75" s="111"/>
      <c r="F75" s="229" t="s">
        <v>98</v>
      </c>
      <c r="G75" s="111"/>
      <c r="H75" s="158" t="s">
        <v>196</v>
      </c>
    </row>
    <row r="76" spans="2:8" ht="15.95">
      <c r="B76" s="252" t="s">
        <v>198</v>
      </c>
      <c r="C76" s="111"/>
      <c r="D76" s="259">
        <v>114838.3</v>
      </c>
      <c r="E76" s="111"/>
      <c r="F76" s="229" t="s">
        <v>199</v>
      </c>
      <c r="G76" s="111"/>
      <c r="H76" s="158"/>
    </row>
    <row r="77" spans="2:8" ht="15.95">
      <c r="B77" s="176" t="str">
        <f>LEFT(B76,SEARCH(",",B76))&amp;" valeur"</f>
        <v>Diamants (7102), valeur</v>
      </c>
      <c r="C77" s="111"/>
      <c r="D77" s="259"/>
      <c r="E77" s="111"/>
      <c r="F77" s="229" t="s">
        <v>98</v>
      </c>
      <c r="G77" s="111"/>
      <c r="H77" s="158"/>
    </row>
    <row r="78" spans="2:8" ht="15.95">
      <c r="B78" s="162"/>
      <c r="C78" s="111"/>
      <c r="D78" s="163"/>
      <c r="E78" s="111"/>
      <c r="F78" s="163"/>
      <c r="G78" s="111"/>
      <c r="H78" s="111"/>
    </row>
    <row r="79" spans="2:8" ht="15.95">
      <c r="B79" s="153" t="s">
        <v>200</v>
      </c>
      <c r="C79" s="111"/>
      <c r="D79" s="173"/>
      <c r="E79" s="111"/>
      <c r="F79" s="173"/>
      <c r="G79" s="111"/>
      <c r="H79" s="155"/>
    </row>
    <row r="80" spans="2:8" ht="27.95">
      <c r="B80" s="175" t="s">
        <v>201</v>
      </c>
      <c r="C80" s="111"/>
      <c r="D80" s="229" t="s">
        <v>81</v>
      </c>
      <c r="E80" s="111"/>
      <c r="F80" s="257" t="s">
        <v>183</v>
      </c>
      <c r="G80" s="111"/>
      <c r="H80" s="158"/>
    </row>
    <row r="81" spans="2:8" ht="27.95">
      <c r="B81" s="175" t="s">
        <v>202</v>
      </c>
      <c r="C81" s="111"/>
      <c r="D81" s="229" t="s">
        <v>81</v>
      </c>
      <c r="E81" s="111"/>
      <c r="F81" s="257" t="s">
        <v>203</v>
      </c>
      <c r="G81" s="111"/>
      <c r="H81" s="158"/>
    </row>
    <row r="82" spans="2:8" ht="15.95">
      <c r="B82" s="252" t="s">
        <v>188</v>
      </c>
      <c r="C82" s="111"/>
      <c r="D82" s="334">
        <f>12.302+84.657</f>
        <v>96.959000000000003</v>
      </c>
      <c r="E82" s="111"/>
      <c r="F82" s="229" t="s">
        <v>189</v>
      </c>
      <c r="G82" s="111"/>
      <c r="H82" s="158" t="s">
        <v>204</v>
      </c>
    </row>
    <row r="83" spans="2:8" ht="15.95">
      <c r="B83" s="176" t="str">
        <f>LEFT(B82,SEARCH(",",B82))&amp;" valeur"</f>
        <v>Or (7108), valeur</v>
      </c>
      <c r="C83" s="111"/>
      <c r="D83" s="334">
        <f>7272*1000000000+43835031192339</f>
        <v>51107031192339</v>
      </c>
      <c r="E83" s="111"/>
      <c r="F83" s="229" t="s">
        <v>98</v>
      </c>
      <c r="G83" s="111"/>
      <c r="H83" s="158"/>
    </row>
    <row r="84" spans="2:8" ht="15.95">
      <c r="B84" s="252" t="s">
        <v>191</v>
      </c>
      <c r="C84" s="111"/>
      <c r="D84" s="261">
        <v>0.34699999999999998</v>
      </c>
      <c r="E84" s="111"/>
      <c r="F84" s="229" t="s">
        <v>189</v>
      </c>
      <c r="G84" s="111"/>
      <c r="H84" s="158" t="s">
        <v>192</v>
      </c>
    </row>
    <row r="85" spans="2:8" ht="15.95">
      <c r="B85" s="176" t="str">
        <f>LEFT(B84,SEARCH(",",B84))&amp;" valeur"</f>
        <v>Argent (7106), valeur</v>
      </c>
      <c r="C85" s="111"/>
      <c r="D85" s="259">
        <v>2500000000</v>
      </c>
      <c r="E85" s="111"/>
      <c r="F85" s="229" t="s">
        <v>98</v>
      </c>
      <c r="G85" s="111"/>
      <c r="H85" s="158"/>
    </row>
    <row r="86" spans="2:8" ht="15.95">
      <c r="B86" s="252" t="s">
        <v>193</v>
      </c>
      <c r="C86" s="111"/>
      <c r="D86" s="259">
        <v>82558145</v>
      </c>
      <c r="E86" s="111"/>
      <c r="F86" s="229" t="s">
        <v>189</v>
      </c>
      <c r="G86" s="111"/>
      <c r="H86" s="158" t="s">
        <v>194</v>
      </c>
    </row>
    <row r="87" spans="2:8" ht="15.95">
      <c r="B87" s="176" t="str">
        <f>LEFT(B86,SEARCH(",",B86))&amp;" valeur"</f>
        <v>Aluminium (2606), valeur</v>
      </c>
      <c r="C87" s="111"/>
      <c r="D87" s="259">
        <f>31452.06*1000000000</f>
        <v>31452060000000</v>
      </c>
      <c r="E87" s="111"/>
      <c r="F87" s="229" t="s">
        <v>98</v>
      </c>
      <c r="G87" s="111"/>
      <c r="H87" s="158" t="s">
        <v>194</v>
      </c>
    </row>
    <row r="88" spans="2:8" ht="15.95">
      <c r="B88" s="252" t="s">
        <v>205</v>
      </c>
      <c r="C88" s="111"/>
      <c r="D88" s="259">
        <v>453352</v>
      </c>
      <c r="E88" s="111"/>
      <c r="F88" s="229" t="s">
        <v>189</v>
      </c>
      <c r="G88" s="111"/>
      <c r="H88" s="158" t="s">
        <v>196</v>
      </c>
    </row>
    <row r="89" spans="2:8" ht="15.95">
      <c r="B89" s="176" t="s">
        <v>206</v>
      </c>
      <c r="C89" s="111"/>
      <c r="D89" s="259">
        <f>798.5*1000000000</f>
        <v>798500000000</v>
      </c>
      <c r="E89" s="111"/>
      <c r="F89" s="229" t="s">
        <v>98</v>
      </c>
      <c r="G89" s="111"/>
      <c r="H89" s="158" t="s">
        <v>196</v>
      </c>
    </row>
    <row r="90" spans="2:8" ht="15.95">
      <c r="B90" s="252" t="s">
        <v>198</v>
      </c>
      <c r="C90" s="111"/>
      <c r="D90" s="259">
        <v>114838.3</v>
      </c>
      <c r="E90" s="111"/>
      <c r="F90" s="229" t="s">
        <v>199</v>
      </c>
      <c r="G90" s="111"/>
      <c r="H90" s="158"/>
    </row>
    <row r="91" spans="2:8" ht="15.95">
      <c r="B91" s="177" t="str">
        <f>LEFT(B90,SEARCH(",",B90))&amp;" valeur"</f>
        <v>Diamants (7102), valeur</v>
      </c>
      <c r="C91" s="111"/>
      <c r="D91" s="260">
        <f>7257289.14*'Partie 1 - Présentation'!E51</f>
        <v>69380917917.553802</v>
      </c>
      <c r="E91" s="111"/>
      <c r="F91" s="229" t="s">
        <v>98</v>
      </c>
      <c r="G91" s="111"/>
      <c r="H91" s="158"/>
    </row>
    <row r="92" spans="2:8" ht="15.95">
      <c r="B92" s="162"/>
      <c r="C92" s="111"/>
      <c r="D92" s="163"/>
      <c r="E92" s="111"/>
      <c r="F92" s="163"/>
      <c r="G92" s="111"/>
      <c r="H92" s="111"/>
    </row>
    <row r="93" spans="2:8" ht="15.95">
      <c r="B93" s="153" t="s">
        <v>207</v>
      </c>
      <c r="C93" s="111"/>
      <c r="D93" s="173"/>
      <c r="E93" s="111"/>
      <c r="F93" s="178"/>
      <c r="G93" s="111"/>
      <c r="H93" s="155"/>
    </row>
    <row r="94" spans="2:8" ht="27.95">
      <c r="B94" s="175" t="s">
        <v>208</v>
      </c>
      <c r="C94" s="111"/>
      <c r="D94" s="229" t="s">
        <v>81</v>
      </c>
      <c r="E94" s="111"/>
      <c r="F94" s="257" t="s">
        <v>209</v>
      </c>
      <c r="G94" s="111"/>
      <c r="H94" s="158"/>
    </row>
    <row r="95" spans="2:8" ht="42">
      <c r="B95" s="179" t="s">
        <v>210</v>
      </c>
      <c r="C95" s="111"/>
      <c r="D95" s="229" t="s">
        <v>81</v>
      </c>
      <c r="E95" s="157"/>
      <c r="F95" s="257" t="s">
        <v>211</v>
      </c>
      <c r="G95" s="111"/>
      <c r="H95" s="158"/>
    </row>
    <row r="96" spans="2:8" ht="42">
      <c r="B96" s="180" t="s">
        <v>212</v>
      </c>
      <c r="C96" s="111"/>
      <c r="D96" s="350">
        <f>SUM('Partie 5 - Données d’entreprise'!K173/'Partie 4 - Recettes de l’État'!J57)</f>
        <v>0.78404034678408363</v>
      </c>
      <c r="E96" s="111"/>
      <c r="F96" s="332" t="s">
        <v>213</v>
      </c>
      <c r="G96" s="111"/>
      <c r="H96" s="161"/>
    </row>
    <row r="97" spans="2:8" ht="15.95">
      <c r="B97" s="162"/>
      <c r="C97" s="111"/>
      <c r="D97" s="163"/>
      <c r="E97" s="111"/>
      <c r="F97" s="163"/>
      <c r="G97" s="111"/>
      <c r="H97" s="111"/>
    </row>
    <row r="98" spans="2:8" ht="15.95">
      <c r="B98" s="153" t="s">
        <v>214</v>
      </c>
      <c r="C98" s="111"/>
      <c r="D98" s="178"/>
      <c r="E98" s="111"/>
      <c r="F98" s="178"/>
      <c r="G98" s="111"/>
      <c r="H98" s="262"/>
    </row>
    <row r="99" spans="2:8" ht="27.95">
      <c r="B99" s="180" t="s">
        <v>215</v>
      </c>
      <c r="C99" s="249"/>
      <c r="D99" s="230" t="s">
        <v>112</v>
      </c>
      <c r="E99" s="249"/>
      <c r="F99" s="257" t="s">
        <v>156</v>
      </c>
      <c r="G99" s="111"/>
      <c r="H99" s="262" t="s">
        <v>216</v>
      </c>
    </row>
    <row r="100" spans="2:8" ht="15.95">
      <c r="B100" s="181" t="s">
        <v>217</v>
      </c>
      <c r="C100" s="111"/>
      <c r="D100" s="182"/>
      <c r="E100" s="111"/>
      <c r="F100" s="182"/>
      <c r="G100" s="111"/>
      <c r="H100" s="182"/>
    </row>
    <row r="101" spans="2:8" ht="15.95">
      <c r="B101" s="241" t="s">
        <v>218</v>
      </c>
      <c r="C101" s="111"/>
      <c r="D101" s="257"/>
      <c r="E101" s="111"/>
      <c r="F101" s="229"/>
      <c r="G101" s="111"/>
      <c r="H101" s="262"/>
    </row>
    <row r="102" spans="2:8" ht="27.95">
      <c r="B102" s="250" t="s">
        <v>219</v>
      </c>
      <c r="C102" s="249"/>
      <c r="D102" s="230"/>
      <c r="E102" s="249"/>
      <c r="F102" s="230"/>
      <c r="G102" s="111"/>
      <c r="H102" s="158"/>
    </row>
    <row r="103" spans="2:8" ht="15.95">
      <c r="B103" s="176" t="s">
        <v>220</v>
      </c>
      <c r="C103" s="111"/>
      <c r="D103" s="182"/>
      <c r="E103" s="111"/>
      <c r="F103" s="182"/>
      <c r="G103" s="111"/>
      <c r="H103" s="182"/>
    </row>
    <row r="104" spans="2:8" ht="15.95">
      <c r="B104" s="241" t="s">
        <v>218</v>
      </c>
      <c r="C104" s="111"/>
      <c r="D104" s="257"/>
      <c r="E104" s="111"/>
      <c r="F104" s="229"/>
      <c r="G104" s="111"/>
      <c r="H104" s="262"/>
    </row>
    <row r="105" spans="2:8" ht="15.95">
      <c r="B105" s="183" t="str">
        <f>LEFT(B104,SEARCH(",",B104))&amp;" valeur"</f>
        <v>Gaz naturel, valeur</v>
      </c>
      <c r="C105" s="111"/>
      <c r="D105" s="257"/>
      <c r="E105" s="111"/>
      <c r="F105" s="229"/>
      <c r="G105" s="111"/>
      <c r="H105" s="158"/>
    </row>
    <row r="106" spans="2:8" ht="42">
      <c r="B106" s="177" t="s">
        <v>221</v>
      </c>
      <c r="C106" s="111"/>
      <c r="D106" s="230"/>
      <c r="E106" s="111"/>
      <c r="F106" s="230"/>
      <c r="G106" s="111"/>
      <c r="H106" s="161"/>
    </row>
    <row r="107" spans="2:8" ht="15.95">
      <c r="B107" s="162"/>
      <c r="C107" s="111"/>
      <c r="E107" s="111"/>
      <c r="F107" s="184"/>
      <c r="G107" s="111"/>
      <c r="H107" s="111"/>
    </row>
    <row r="108" spans="2:8" ht="15.95" customHeight="1">
      <c r="B108" s="153" t="s">
        <v>222</v>
      </c>
      <c r="C108" s="111"/>
      <c r="D108" s="178"/>
      <c r="E108" s="111"/>
      <c r="F108" s="178"/>
      <c r="G108" s="111"/>
      <c r="H108" s="155"/>
    </row>
    <row r="109" spans="2:8" ht="42">
      <c r="B109" s="179" t="s">
        <v>223</v>
      </c>
      <c r="C109" s="111"/>
      <c r="D109" s="229" t="s">
        <v>81</v>
      </c>
      <c r="E109" s="111"/>
      <c r="F109" s="257" t="s">
        <v>211</v>
      </c>
      <c r="G109" s="111"/>
      <c r="H109" s="158"/>
    </row>
    <row r="110" spans="2:8" ht="30.75" customHeight="1">
      <c r="B110" s="185" t="s">
        <v>224</v>
      </c>
      <c r="C110" s="111"/>
      <c r="D110" s="293">
        <f>328.927+186.118</f>
        <v>515.04500000000007</v>
      </c>
      <c r="E110" s="111"/>
      <c r="F110" s="257" t="s">
        <v>225</v>
      </c>
      <c r="G110" s="111"/>
      <c r="H110" s="161"/>
    </row>
    <row r="111" spans="2:8" ht="15.95">
      <c r="B111" s="162"/>
      <c r="C111" s="111"/>
      <c r="D111" s="163"/>
      <c r="E111" s="111"/>
      <c r="F111" s="184"/>
      <c r="G111" s="111"/>
      <c r="H111" s="111"/>
    </row>
    <row r="112" spans="2:8" ht="27.95">
      <c r="B112" s="153" t="s">
        <v>226</v>
      </c>
      <c r="C112" s="111"/>
      <c r="D112" s="178"/>
      <c r="E112" s="111"/>
      <c r="F112" s="178"/>
      <c r="G112" s="111"/>
      <c r="H112" s="155"/>
    </row>
    <row r="113" spans="2:8" ht="42">
      <c r="B113" s="179" t="s">
        <v>227</v>
      </c>
      <c r="C113" s="111"/>
      <c r="D113" s="229" t="s">
        <v>112</v>
      </c>
      <c r="E113" s="111"/>
      <c r="F113" s="257" t="s">
        <v>211</v>
      </c>
      <c r="G113" s="111"/>
      <c r="H113" s="262"/>
    </row>
    <row r="114" spans="2:8" ht="30.75" customHeight="1">
      <c r="B114" s="185" t="s">
        <v>228</v>
      </c>
      <c r="C114" s="111"/>
      <c r="D114" s="230"/>
      <c r="E114" s="111"/>
      <c r="F114" s="230"/>
      <c r="G114" s="111"/>
      <c r="H114" s="161" t="s">
        <v>156</v>
      </c>
    </row>
    <row r="115" spans="2:8" ht="15.95">
      <c r="B115" s="162"/>
      <c r="C115" s="111"/>
      <c r="D115" s="163"/>
      <c r="E115" s="111"/>
      <c r="F115" s="184"/>
      <c r="G115" s="111"/>
      <c r="H115" s="111"/>
    </row>
    <row r="116" spans="2:8" ht="33.950000000000003" customHeight="1">
      <c r="B116" s="153" t="s">
        <v>229</v>
      </c>
      <c r="C116" s="111"/>
      <c r="D116" s="178"/>
      <c r="E116" s="111"/>
      <c r="F116" s="178"/>
      <c r="G116" s="111"/>
      <c r="H116" s="155"/>
    </row>
    <row r="117" spans="2:8" ht="42">
      <c r="B117" s="179" t="s">
        <v>230</v>
      </c>
      <c r="C117" s="111"/>
      <c r="D117" s="229" t="s">
        <v>81</v>
      </c>
      <c r="E117" s="111"/>
      <c r="F117" s="257" t="s">
        <v>176</v>
      </c>
      <c r="G117" s="111"/>
      <c r="H117" s="158"/>
    </row>
    <row r="118" spans="2:8" ht="30.75" customHeight="1">
      <c r="B118" s="185" t="s">
        <v>231</v>
      </c>
      <c r="C118" s="111"/>
      <c r="D118" s="260">
        <v>457032289907</v>
      </c>
      <c r="E118" s="111"/>
      <c r="F118" s="229" t="s">
        <v>98</v>
      </c>
      <c r="G118" s="111"/>
      <c r="H118" s="158"/>
    </row>
    <row r="119" spans="2:8" ht="15.95">
      <c r="B119" s="162"/>
      <c r="C119" s="111"/>
      <c r="D119" s="163"/>
      <c r="E119" s="111"/>
      <c r="F119" s="333"/>
      <c r="G119" s="111"/>
      <c r="H119" s="111"/>
    </row>
    <row r="120" spans="2:8" ht="27.95">
      <c r="B120" s="153" t="s">
        <v>232</v>
      </c>
      <c r="C120" s="111"/>
      <c r="D120" s="178"/>
      <c r="E120" s="111"/>
      <c r="F120" s="178"/>
      <c r="G120" s="111"/>
      <c r="H120" s="155"/>
    </row>
    <row r="121" spans="2:8" ht="30" customHeight="1">
      <c r="B121" s="179" t="str">
        <f>"Le government divulgue-t-il des informations sur les"&amp;RIGHT(B120,LEN(B120)-SEARCH(":",B120,1))&amp;"?"</f>
        <v>Le government divulgue-t-il des informations sur les Paiements directs infranationaux ?</v>
      </c>
      <c r="C121" s="111"/>
      <c r="D121" s="229" t="s">
        <v>81</v>
      </c>
      <c r="E121" s="111"/>
      <c r="F121" s="257" t="s">
        <v>233</v>
      </c>
      <c r="G121" s="111"/>
      <c r="H121" s="158"/>
    </row>
    <row r="122" spans="2:8" ht="27.95">
      <c r="B122" s="185" t="s">
        <v>234</v>
      </c>
      <c r="C122" s="111"/>
      <c r="D122" s="263">
        <v>10116886295</v>
      </c>
      <c r="E122" s="111"/>
      <c r="F122" s="229" t="s">
        <v>98</v>
      </c>
      <c r="G122" s="111"/>
      <c r="H122" s="161"/>
    </row>
    <row r="123" spans="2:8" ht="15.95">
      <c r="B123" s="162"/>
      <c r="C123" s="111"/>
      <c r="D123" s="163"/>
      <c r="E123" s="111"/>
      <c r="F123" s="184"/>
      <c r="G123" s="111"/>
      <c r="H123" s="111"/>
    </row>
    <row r="124" spans="2:8" ht="27.95">
      <c r="B124" s="153" t="s">
        <v>235</v>
      </c>
      <c r="C124" s="111"/>
      <c r="D124" s="178"/>
      <c r="E124" s="111"/>
      <c r="F124" s="184"/>
      <c r="G124" s="111"/>
      <c r="H124" s="155"/>
    </row>
    <row r="125" spans="2:8" ht="42">
      <c r="B125" s="180" t="s">
        <v>236</v>
      </c>
      <c r="C125" s="111"/>
      <c r="D125" s="255">
        <f>IFERROR(IF(_xlfn.DAYS('Partie 1 - Présentation'!$E$30,'Partie 1 - Présentation'!$E$26)/365&gt;0,_xlfn.DAYS('Partie 1 - Présentation'!$E$30,'Partie 1 - Présentation'!$E$26)/365,_xlfn.DAYS('Partie 1 - Présentation'!$E$33,'Partie 1 - Présentation'!$E$26)/365),"Complété automatiquement à partir du feuillet 1. Présentation")</f>
        <v>1.2465753424657535</v>
      </c>
      <c r="E125" s="111"/>
      <c r="F125" s="184"/>
      <c r="G125" s="111"/>
      <c r="H125" s="161"/>
    </row>
    <row r="126" spans="2:8" ht="15.95">
      <c r="B126" s="162"/>
      <c r="C126" s="111"/>
      <c r="D126" s="163"/>
      <c r="E126" s="111"/>
      <c r="F126" s="184"/>
      <c r="G126" s="111"/>
      <c r="H126" s="111"/>
    </row>
    <row r="127" spans="2:8" ht="15.95">
      <c r="B127" s="153" t="s">
        <v>237</v>
      </c>
      <c r="C127" s="111"/>
      <c r="D127" s="178"/>
      <c r="E127" s="111"/>
      <c r="F127" s="178"/>
      <c r="G127" s="111"/>
      <c r="H127" s="155"/>
    </row>
    <row r="128" spans="2:8" ht="84">
      <c r="B128" s="175" t="s">
        <v>238</v>
      </c>
      <c r="C128" s="111"/>
      <c r="D128" s="229" t="s">
        <v>81</v>
      </c>
      <c r="E128" s="111"/>
      <c r="F128" s="257" t="s">
        <v>211</v>
      </c>
      <c r="G128" s="111"/>
      <c r="H128" s="158"/>
    </row>
    <row r="129" spans="2:8" ht="56.1">
      <c r="B129" s="176" t="s">
        <v>239</v>
      </c>
      <c r="C129" s="111"/>
      <c r="D129" s="229" t="s">
        <v>81</v>
      </c>
      <c r="E129" s="111"/>
      <c r="F129" s="257" t="s">
        <v>211</v>
      </c>
      <c r="G129" s="111"/>
      <c r="H129" s="158"/>
    </row>
    <row r="130" spans="2:8" ht="27.95">
      <c r="B130" s="175" t="s">
        <v>240</v>
      </c>
      <c r="C130" s="111"/>
      <c r="D130" s="229" t="s">
        <v>162</v>
      </c>
      <c r="E130" s="111"/>
      <c r="F130" s="257" t="s">
        <v>211</v>
      </c>
      <c r="G130" s="111"/>
      <c r="H130" s="158"/>
    </row>
    <row r="131" spans="2:8" ht="27.95">
      <c r="B131" s="159" t="s">
        <v>241</v>
      </c>
      <c r="C131" s="111"/>
      <c r="D131" s="229" t="s">
        <v>162</v>
      </c>
      <c r="E131" s="111"/>
      <c r="F131" s="289" t="s">
        <v>242</v>
      </c>
      <c r="G131" s="111"/>
      <c r="H131" s="158"/>
    </row>
    <row r="132" spans="2:8" ht="27.95">
      <c r="B132" s="175" t="s">
        <v>243</v>
      </c>
      <c r="C132" s="111"/>
      <c r="D132" s="229" t="s">
        <v>81</v>
      </c>
      <c r="E132" s="111"/>
      <c r="F132" s="257" t="s">
        <v>211</v>
      </c>
      <c r="G132" s="111"/>
      <c r="H132" s="158"/>
    </row>
    <row r="133" spans="2:8" ht="27.95">
      <c r="B133" s="160" t="s">
        <v>244</v>
      </c>
      <c r="C133" s="111"/>
      <c r="D133" s="229" t="s">
        <v>112</v>
      </c>
      <c r="E133" s="111"/>
      <c r="F133" s="257" t="s">
        <v>211</v>
      </c>
      <c r="G133" s="111"/>
      <c r="H133" s="161"/>
    </row>
    <row r="134" spans="2:8" ht="15.95">
      <c r="B134" s="162"/>
      <c r="C134" s="111"/>
      <c r="D134" s="163"/>
      <c r="E134" s="111"/>
      <c r="F134" s="184"/>
      <c r="G134" s="111"/>
      <c r="H134" s="111"/>
    </row>
    <row r="135" spans="2:8" ht="27.95">
      <c r="B135" s="153" t="s">
        <v>245</v>
      </c>
      <c r="C135" s="111"/>
      <c r="D135" s="178"/>
      <c r="E135" s="111"/>
      <c r="F135" s="178"/>
      <c r="G135" s="111"/>
      <c r="H135" s="155"/>
    </row>
    <row r="136" spans="2:8" ht="69.95">
      <c r="B136" s="179" t="s">
        <v>246</v>
      </c>
      <c r="C136" s="111"/>
      <c r="D136" s="229" t="s">
        <v>81</v>
      </c>
      <c r="E136" s="111"/>
      <c r="F136" s="257" t="s">
        <v>233</v>
      </c>
      <c r="G136" s="111"/>
      <c r="H136" s="158"/>
    </row>
    <row r="137" spans="2:8" ht="42">
      <c r="B137" s="185" t="s">
        <v>247</v>
      </c>
      <c r="C137" s="111"/>
      <c r="D137" s="229" t="s">
        <v>81</v>
      </c>
      <c r="E137" s="111"/>
      <c r="F137" s="257" t="s">
        <v>233</v>
      </c>
      <c r="G137" s="111"/>
      <c r="H137" s="161"/>
    </row>
    <row r="138" spans="2:8" ht="15.95">
      <c r="B138" s="162"/>
      <c r="C138" s="111"/>
      <c r="D138" s="163"/>
      <c r="E138" s="111"/>
      <c r="F138" s="184"/>
      <c r="G138" s="111"/>
      <c r="H138" s="111"/>
    </row>
    <row r="139" spans="2:8" ht="27.95">
      <c r="B139" s="153" t="s">
        <v>248</v>
      </c>
      <c r="C139" s="111"/>
      <c r="D139" s="178"/>
      <c r="E139" s="111"/>
      <c r="F139" s="178"/>
      <c r="G139" s="111"/>
      <c r="H139" s="155"/>
    </row>
    <row r="140" spans="2:8" ht="42">
      <c r="B140" s="179" t="s">
        <v>249</v>
      </c>
      <c r="C140" s="111"/>
      <c r="D140" s="229" t="s">
        <v>81</v>
      </c>
      <c r="E140" s="111"/>
      <c r="F140" s="257" t="s">
        <v>233</v>
      </c>
      <c r="G140" s="111"/>
      <c r="H140" s="294"/>
    </row>
    <row r="141" spans="2:8" ht="56.1">
      <c r="B141" s="181" t="s">
        <v>250</v>
      </c>
      <c r="C141" s="111"/>
      <c r="D141" s="290">
        <f>260.557*1000000000</f>
        <v>260557000000.00003</v>
      </c>
      <c r="E141" s="111"/>
      <c r="F141" s="229" t="s">
        <v>98</v>
      </c>
      <c r="G141" s="111"/>
      <c r="H141" s="294"/>
    </row>
    <row r="142" spans="2:8" ht="27.95">
      <c r="B142" s="185" t="s">
        <v>251</v>
      </c>
      <c r="C142" s="111"/>
      <c r="D142" s="290">
        <f>224.62*1000000000</f>
        <v>224620000000</v>
      </c>
      <c r="E142" s="111"/>
      <c r="F142" s="229" t="s">
        <v>98</v>
      </c>
      <c r="G142" s="111"/>
      <c r="H142" s="294" t="s">
        <v>252</v>
      </c>
    </row>
    <row r="143" spans="2:8" ht="15.95">
      <c r="B143" s="162"/>
      <c r="C143" s="111"/>
      <c r="D143" s="163"/>
      <c r="E143" s="111"/>
      <c r="F143" s="184"/>
      <c r="G143" s="111"/>
      <c r="H143" s="111"/>
    </row>
    <row r="144" spans="2:8" ht="27.95">
      <c r="B144" s="153" t="s">
        <v>253</v>
      </c>
      <c r="C144" s="111"/>
      <c r="D144" s="178"/>
      <c r="E144" s="111"/>
      <c r="F144" s="178"/>
      <c r="G144" s="111"/>
      <c r="H144" s="155"/>
    </row>
    <row r="145" spans="2:8" ht="63" customHeight="1">
      <c r="B145" s="179" t="s">
        <v>254</v>
      </c>
      <c r="C145" s="111"/>
      <c r="D145" s="229" t="s">
        <v>81</v>
      </c>
      <c r="E145" s="111"/>
      <c r="F145" s="257" t="s">
        <v>233</v>
      </c>
      <c r="G145" s="111"/>
      <c r="H145" s="158"/>
    </row>
    <row r="146" spans="2:8" ht="42">
      <c r="B146" s="179" t="s">
        <v>255</v>
      </c>
      <c r="C146" s="111"/>
      <c r="D146" s="229" t="s">
        <v>162</v>
      </c>
      <c r="E146" s="111"/>
      <c r="F146" s="257" t="s">
        <v>256</v>
      </c>
      <c r="G146" s="111"/>
      <c r="H146" s="158"/>
    </row>
    <row r="147" spans="2:8" ht="69.95">
      <c r="B147" s="180" t="s">
        <v>257</v>
      </c>
      <c r="C147" s="111"/>
      <c r="D147" s="229" t="s">
        <v>81</v>
      </c>
      <c r="E147" s="111"/>
      <c r="F147" s="257" t="s">
        <v>233</v>
      </c>
      <c r="G147" s="111"/>
      <c r="H147" s="161"/>
    </row>
    <row r="148" spans="2:8" ht="15.95">
      <c r="B148" s="162"/>
      <c r="C148" s="111"/>
      <c r="D148" s="163"/>
      <c r="E148" s="111"/>
      <c r="F148" s="184"/>
      <c r="G148" s="111"/>
      <c r="H148" s="111"/>
    </row>
    <row r="149" spans="2:8" ht="32.450000000000003" customHeight="1">
      <c r="B149" s="153" t="s">
        <v>258</v>
      </c>
      <c r="C149" s="111"/>
      <c r="D149" s="178"/>
      <c r="E149" s="111"/>
      <c r="F149" s="178"/>
      <c r="G149" s="111"/>
      <c r="H149" s="155"/>
    </row>
    <row r="150" spans="2:8" ht="27.95">
      <c r="B150" s="179" t="s">
        <v>259</v>
      </c>
      <c r="C150" s="111"/>
      <c r="D150" s="229" t="s">
        <v>260</v>
      </c>
      <c r="E150" s="111"/>
      <c r="F150" s="257"/>
      <c r="G150" s="111"/>
      <c r="H150" s="158"/>
    </row>
    <row r="151" spans="2:8" ht="27.95">
      <c r="B151" s="181" t="s">
        <v>261</v>
      </c>
      <c r="C151" s="111"/>
      <c r="D151" s="257"/>
      <c r="E151" s="111"/>
      <c r="F151" s="229"/>
      <c r="G151" s="111"/>
      <c r="H151" s="158"/>
    </row>
    <row r="152" spans="2:8" ht="27.95">
      <c r="B152" s="181" t="s">
        <v>262</v>
      </c>
      <c r="C152" s="111"/>
      <c r="D152" s="257"/>
      <c r="E152" s="186"/>
      <c r="F152" s="229"/>
      <c r="G152" s="111"/>
      <c r="H152" s="158"/>
    </row>
    <row r="153" spans="2:8" ht="27.95">
      <c r="B153" s="179" t="s">
        <v>263</v>
      </c>
      <c r="C153" s="111"/>
      <c r="D153" s="229" t="s">
        <v>81</v>
      </c>
      <c r="E153" s="111"/>
      <c r="F153" s="257" t="s">
        <v>264</v>
      </c>
      <c r="G153" s="111"/>
      <c r="H153" s="158"/>
    </row>
    <row r="154" spans="2:8" ht="42">
      <c r="B154" s="181" t="s">
        <v>265</v>
      </c>
      <c r="C154" s="111"/>
      <c r="D154" s="257">
        <f>73053136933+9751950000</f>
        <v>82805086933</v>
      </c>
      <c r="E154" s="111"/>
      <c r="F154" s="229" t="s">
        <v>98</v>
      </c>
      <c r="G154" s="111"/>
      <c r="H154" s="158"/>
    </row>
    <row r="155" spans="2:8" ht="27.95">
      <c r="B155" s="181" t="s">
        <v>266</v>
      </c>
      <c r="C155" s="111"/>
      <c r="D155" s="257">
        <v>43876502687</v>
      </c>
      <c r="E155" s="186"/>
      <c r="F155" s="229" t="s">
        <v>98</v>
      </c>
      <c r="G155" s="111"/>
      <c r="H155" s="158"/>
    </row>
    <row r="156" spans="2:8" ht="42">
      <c r="B156" s="179" t="s">
        <v>267</v>
      </c>
      <c r="C156" s="111"/>
      <c r="D156" s="229" t="s">
        <v>81</v>
      </c>
      <c r="E156" s="111"/>
      <c r="F156" s="257" t="s">
        <v>268</v>
      </c>
      <c r="G156" s="111"/>
      <c r="H156" s="158"/>
    </row>
    <row r="157" spans="2:8" ht="42">
      <c r="B157" s="181" t="s">
        <v>269</v>
      </c>
      <c r="C157" s="111"/>
      <c r="D157" s="395">
        <v>2341205200</v>
      </c>
      <c r="E157" s="111"/>
      <c r="F157" s="398" t="s">
        <v>98</v>
      </c>
      <c r="G157" s="111"/>
      <c r="H157" s="158"/>
    </row>
    <row r="158" spans="2:8" ht="42">
      <c r="B158" s="185" t="s">
        <v>270</v>
      </c>
      <c r="C158" s="111"/>
      <c r="D158" s="395"/>
      <c r="E158" s="111"/>
      <c r="F158" s="398"/>
      <c r="G158" s="111"/>
      <c r="H158" s="161"/>
    </row>
    <row r="159" spans="2:8" ht="15.95">
      <c r="B159" s="162"/>
      <c r="C159" s="111"/>
      <c r="D159" s="163"/>
      <c r="E159" s="111"/>
      <c r="F159" s="184"/>
      <c r="G159" s="111"/>
      <c r="H159" s="111"/>
    </row>
    <row r="160" spans="2:8" ht="27.95">
      <c r="B160" s="153" t="s">
        <v>271</v>
      </c>
      <c r="C160" s="111"/>
      <c r="D160" s="178"/>
      <c r="E160" s="111"/>
      <c r="F160" s="178"/>
      <c r="G160" s="111"/>
      <c r="H160" s="155"/>
    </row>
    <row r="161" spans="2:8" ht="41.25" customHeight="1">
      <c r="B161" s="179" t="s">
        <v>272</v>
      </c>
      <c r="C161" s="111"/>
      <c r="D161" s="229" t="s">
        <v>81</v>
      </c>
      <c r="E161" s="111"/>
      <c r="F161" s="257" t="s">
        <v>273</v>
      </c>
      <c r="G161" s="111"/>
      <c r="H161" s="396"/>
    </row>
    <row r="162" spans="2:8" ht="41.25" customHeight="1">
      <c r="B162" s="185" t="s">
        <v>274</v>
      </c>
      <c r="C162" s="111"/>
      <c r="D162" s="263">
        <v>19221280131</v>
      </c>
      <c r="E162" s="111"/>
      <c r="F162" s="230" t="s">
        <v>98</v>
      </c>
      <c r="G162" s="111"/>
      <c r="H162" s="397"/>
    </row>
    <row r="163" spans="2:8" ht="15.95">
      <c r="B163" s="162"/>
      <c r="C163" s="111"/>
      <c r="D163" s="163"/>
      <c r="E163" s="111"/>
      <c r="F163" s="184"/>
      <c r="G163" s="111"/>
      <c r="H163" s="111"/>
    </row>
    <row r="164" spans="2:8" ht="27.95">
      <c r="B164" s="153" t="s">
        <v>275</v>
      </c>
      <c r="C164" s="111"/>
      <c r="D164" s="187"/>
      <c r="E164" s="111"/>
      <c r="F164" s="188"/>
      <c r="G164" s="111"/>
      <c r="H164" s="155"/>
    </row>
    <row r="165" spans="2:8" ht="42">
      <c r="B165" s="189" t="s">
        <v>276</v>
      </c>
      <c r="C165" s="111"/>
      <c r="D165" s="229" t="s">
        <v>81</v>
      </c>
      <c r="E165" s="111"/>
      <c r="F165" s="257" t="s">
        <v>264</v>
      </c>
      <c r="G165" s="111"/>
      <c r="H165" s="158"/>
    </row>
    <row r="166" spans="2:8" ht="27.75" customHeight="1">
      <c r="B166" s="190" t="s">
        <v>277</v>
      </c>
      <c r="C166" s="111"/>
      <c r="D166" s="259">
        <v>24722430000000</v>
      </c>
      <c r="E166" s="111"/>
      <c r="F166" s="229" t="s">
        <v>98</v>
      </c>
      <c r="G166" s="111"/>
      <c r="H166" s="158" t="s">
        <v>278</v>
      </c>
    </row>
    <row r="167" spans="2:8" ht="15.95">
      <c r="B167" s="175" t="s">
        <v>279</v>
      </c>
      <c r="C167" s="111"/>
      <c r="D167" s="259"/>
      <c r="E167" s="111"/>
      <c r="F167" s="229"/>
      <c r="G167" s="111"/>
      <c r="H167" s="158" t="s">
        <v>260</v>
      </c>
    </row>
    <row r="168" spans="2:8" ht="15.95">
      <c r="B168" s="156" t="s">
        <v>280</v>
      </c>
      <c r="C168" s="111"/>
      <c r="D168" s="259">
        <f>149992.6*1000000000</f>
        <v>149992600000000</v>
      </c>
      <c r="E168" s="111"/>
      <c r="F168" s="229" t="s">
        <v>98</v>
      </c>
      <c r="G168" s="111"/>
      <c r="H168" s="158"/>
    </row>
    <row r="169" spans="2:8" ht="15.95">
      <c r="B169" s="156" t="s">
        <v>281</v>
      </c>
      <c r="C169" s="111"/>
      <c r="D169" s="259">
        <v>4566260000000</v>
      </c>
      <c r="E169" s="111"/>
      <c r="F169" s="229" t="s">
        <v>98</v>
      </c>
      <c r="G169" s="111"/>
      <c r="H169" s="158"/>
    </row>
    <row r="170" spans="2:8" ht="15.95">
      <c r="B170" s="156" t="s">
        <v>282</v>
      </c>
      <c r="C170" s="111"/>
      <c r="D170" s="259">
        <f>18859.69*1000000000</f>
        <v>18859690000000</v>
      </c>
      <c r="E170" s="111"/>
      <c r="F170" s="229" t="s">
        <v>98</v>
      </c>
      <c r="G170" s="111"/>
      <c r="H170" s="158"/>
    </row>
    <row r="171" spans="2:8" ht="15.95">
      <c r="B171" s="156" t="s">
        <v>283</v>
      </c>
      <c r="C171" s="111"/>
      <c r="D171" s="259">
        <f>66956.75*1000000000</f>
        <v>66956750000000</v>
      </c>
      <c r="E171" s="111"/>
      <c r="F171" s="229" t="s">
        <v>98</v>
      </c>
      <c r="G171" s="111"/>
      <c r="H171" s="158"/>
    </row>
    <row r="172" spans="2:8" ht="15.95">
      <c r="B172" s="156" t="s">
        <v>284</v>
      </c>
      <c r="C172" s="111"/>
      <c r="D172" s="259">
        <f>86049.02*1000000000</f>
        <v>86049020000000</v>
      </c>
      <c r="E172" s="111"/>
      <c r="F172" s="229" t="s">
        <v>98</v>
      </c>
      <c r="G172" s="111"/>
      <c r="H172" s="158"/>
    </row>
    <row r="173" spans="2:8" ht="15.95">
      <c r="B173" s="156" t="s">
        <v>285</v>
      </c>
      <c r="C173" s="111"/>
      <c r="D173" s="259">
        <v>16035</v>
      </c>
      <c r="E173" s="111"/>
      <c r="F173" s="229"/>
      <c r="G173" s="111"/>
      <c r="H173" s="158"/>
    </row>
    <row r="174" spans="2:8" ht="15.95">
      <c r="B174" s="156" t="s">
        <v>286</v>
      </c>
      <c r="C174" s="111"/>
      <c r="D174" s="259">
        <v>1106</v>
      </c>
      <c r="E174" s="111"/>
      <c r="F174" s="229"/>
      <c r="G174" s="111"/>
      <c r="H174" s="158"/>
    </row>
    <row r="175" spans="2:8" ht="15.95">
      <c r="B175" s="156" t="s">
        <v>287</v>
      </c>
      <c r="C175" s="111"/>
      <c r="D175" s="259">
        <v>280251</v>
      </c>
      <c r="E175" s="111"/>
      <c r="F175" s="229"/>
      <c r="G175" s="111"/>
      <c r="H175" s="158" t="s">
        <v>288</v>
      </c>
    </row>
    <row r="176" spans="2:8" ht="15.95">
      <c r="B176" s="156" t="s">
        <v>289</v>
      </c>
      <c r="C176" s="111"/>
      <c r="D176" s="259">
        <v>4614181</v>
      </c>
      <c r="E176" s="111"/>
      <c r="F176" s="229"/>
      <c r="G176" s="111"/>
      <c r="H176" s="158"/>
    </row>
    <row r="177" spans="2:8" ht="15.95">
      <c r="B177" s="156" t="s">
        <v>290</v>
      </c>
      <c r="C177" s="111"/>
      <c r="D177" s="259"/>
      <c r="E177" s="111"/>
      <c r="F177" s="229"/>
      <c r="G177" s="111"/>
      <c r="H177" s="158"/>
    </row>
    <row r="178" spans="2:8" ht="15.95">
      <c r="B178" s="174" t="s">
        <v>291</v>
      </c>
      <c r="C178" s="111"/>
      <c r="D178" s="260"/>
      <c r="E178" s="111"/>
      <c r="F178" s="230"/>
      <c r="G178" s="111"/>
      <c r="H178" s="161"/>
    </row>
    <row r="179" spans="2:8" ht="15.95">
      <c r="B179" s="184"/>
      <c r="C179" s="111"/>
      <c r="D179" s="191"/>
      <c r="E179" s="111"/>
      <c r="F179" s="184"/>
      <c r="G179" s="111"/>
      <c r="H179" s="111"/>
    </row>
    <row r="180" spans="2:8" ht="27.95">
      <c r="B180" s="153" t="s">
        <v>292</v>
      </c>
      <c r="C180" s="231"/>
      <c r="D180" s="232"/>
      <c r="E180" s="231"/>
      <c r="F180" s="232"/>
      <c r="G180" s="231"/>
      <c r="H180" s="233"/>
    </row>
    <row r="181" spans="2:8" ht="37.5" customHeight="1">
      <c r="B181" s="240" t="s">
        <v>293</v>
      </c>
      <c r="C181" s="231"/>
      <c r="D181" s="234"/>
      <c r="E181" s="231"/>
      <c r="F181" s="234"/>
      <c r="G181" s="231"/>
      <c r="H181" s="235"/>
    </row>
    <row r="182" spans="2:8" ht="45">
      <c r="B182" s="236" t="s">
        <v>294</v>
      </c>
      <c r="C182" s="231"/>
      <c r="D182" s="229" t="s">
        <v>162</v>
      </c>
      <c r="E182" s="231"/>
      <c r="F182" s="257" t="s">
        <v>273</v>
      </c>
      <c r="G182" s="231"/>
      <c r="H182" s="235"/>
    </row>
    <row r="183" spans="2:8" ht="75">
      <c r="B183" s="236" t="s">
        <v>295</v>
      </c>
      <c r="C183" s="237"/>
      <c r="D183" s="229" t="s">
        <v>81</v>
      </c>
      <c r="E183" s="231"/>
      <c r="F183" s="257" t="s">
        <v>273</v>
      </c>
      <c r="G183" s="231"/>
      <c r="H183" s="235"/>
    </row>
    <row r="184" spans="2:8" ht="45">
      <c r="B184" s="238" t="s">
        <v>296</v>
      </c>
      <c r="C184" s="237"/>
      <c r="D184" s="229" t="s">
        <v>81</v>
      </c>
      <c r="E184" s="231"/>
      <c r="F184" s="257" t="s">
        <v>273</v>
      </c>
      <c r="G184" s="231"/>
      <c r="H184" s="239"/>
    </row>
    <row r="185" spans="2:8" ht="15.95">
      <c r="B185" s="184"/>
      <c r="C185" s="111"/>
      <c r="D185" s="191"/>
      <c r="E185" s="111"/>
      <c r="F185" s="184"/>
      <c r="G185" s="111"/>
      <c r="H185" s="111"/>
    </row>
    <row r="186" spans="2:8" ht="14.25" customHeight="1">
      <c r="B186" s="41"/>
      <c r="D186" s="41"/>
      <c r="F186" s="41"/>
    </row>
    <row r="187" spans="2:8" ht="17.25" hidden="1" customHeight="1" thickBot="1">
      <c r="B187" s="74"/>
      <c r="C187" s="394" t="s">
        <v>34</v>
      </c>
      <c r="D187" s="394"/>
      <c r="E187" s="394"/>
      <c r="F187" s="394"/>
      <c r="G187" s="394"/>
      <c r="H187" s="74"/>
    </row>
    <row r="188" spans="2:8" ht="24" hidden="1" customHeight="1" thickBot="1">
      <c r="B188" s="192"/>
      <c r="C188" s="382" t="s">
        <v>35</v>
      </c>
      <c r="D188" s="382"/>
      <c r="E188" s="382"/>
      <c r="F188" s="382"/>
      <c r="G188" s="382"/>
      <c r="H188" s="192"/>
    </row>
    <row r="189" spans="2:8" ht="24.95" hidden="1" customHeight="1" thickBot="1">
      <c r="B189" s="192"/>
      <c r="C189" s="381" t="s">
        <v>36</v>
      </c>
      <c r="D189" s="381"/>
      <c r="E189" s="381"/>
      <c r="F189" s="381"/>
      <c r="G189" s="381"/>
      <c r="H189" s="192"/>
    </row>
    <row r="190" spans="2:8" ht="18.75" hidden="1" customHeight="1" thickBot="1">
      <c r="B190" s="74"/>
      <c r="C190" s="392" t="s">
        <v>37</v>
      </c>
      <c r="D190" s="375"/>
      <c r="E190" s="375"/>
      <c r="F190" s="375"/>
      <c r="G190" s="393"/>
      <c r="H190" s="193"/>
    </row>
    <row r="191" spans="2:8" ht="16.5" thickBot="1">
      <c r="B191" s="54"/>
      <c r="C191" s="54"/>
      <c r="D191" s="54"/>
      <c r="E191" s="54"/>
      <c r="F191" s="54"/>
      <c r="G191" s="54"/>
      <c r="H191" s="55"/>
    </row>
    <row r="192" spans="2:8" ht="18.95">
      <c r="B192" s="194" t="s">
        <v>121</v>
      </c>
      <c r="D192" s="195"/>
      <c r="F192" s="195"/>
    </row>
    <row r="193" spans="2:6" ht="15.95" customHeight="1">
      <c r="B193" s="377" t="s">
        <v>40</v>
      </c>
      <c r="C193" s="377"/>
      <c r="D193" s="377"/>
      <c r="F193" s="196"/>
    </row>
    <row r="194" spans="2:6" ht="15.95"/>
    <row r="195" spans="2:6" ht="15.95"/>
    <row r="196" spans="2:6" ht="15.95"/>
    <row r="197" spans="2:6" ht="15.95"/>
    <row r="198" spans="2:6" ht="15.95"/>
    <row r="199" spans="2:6" ht="15.95"/>
    <row r="200" spans="2:6" ht="15.95"/>
    <row r="201" spans="2:6" ht="15.95"/>
    <row r="202" spans="2:6" ht="15.95"/>
    <row r="203" spans="2:6" ht="15.95"/>
    <row r="204" spans="2:6" ht="15.95"/>
    <row r="205" spans="2:6" ht="15.95"/>
    <row r="206" spans="2:6" ht="15.95"/>
    <row r="207" spans="2:6" ht="15.95"/>
    <row r="208" spans="2:6" ht="15.95"/>
    <row r="209" ht="15.95"/>
    <row r="210" ht="15.95"/>
    <row r="211" ht="15.95"/>
    <row r="212" ht="15.95"/>
    <row r="213" ht="15.95"/>
    <row r="214" ht="15.95"/>
    <row r="215" ht="15.95"/>
    <row r="216" ht="15.95"/>
    <row r="217" ht="15.95"/>
  </sheetData>
  <mergeCells count="15">
    <mergeCell ref="C190:G190"/>
    <mergeCell ref="B193:D193"/>
    <mergeCell ref="B10:E10"/>
    <mergeCell ref="B15:H15"/>
    <mergeCell ref="B11:E11"/>
    <mergeCell ref="B12:E12"/>
    <mergeCell ref="B13:E13"/>
    <mergeCell ref="B14:E14"/>
    <mergeCell ref="F10:H14"/>
    <mergeCell ref="C187:G187"/>
    <mergeCell ref="C189:G189"/>
    <mergeCell ref="C188:G188"/>
    <mergeCell ref="D157:D158"/>
    <mergeCell ref="H161:H162"/>
    <mergeCell ref="F157:F158"/>
  </mergeCells>
  <dataValidations count="31">
    <dataValidation type="whole" allowBlank="1" showInputMessage="1" showErrorMessage="1" errorTitle="Veuillez ne pas modifier" error="Veuillez ne pas modifier ces cellules" sqref="B30:B38 B40:B43 B45:B50 B52:B55 B62:B63 B66:B67 B57:B60" xr:uid="{00000000-0002-0000-0200-000000000000}">
      <formula1>10000</formula1>
      <formula2>500000</formula2>
    </dataValidation>
    <dataValidation type="textLength" allowBlank="1" showInputMessage="1" showErrorMessage="1" errorTitle="Veuillez ne pas modifier" error="Veuillez ne pas modifier ces cellules" sqref="B24:B26 B97 B80:B81 B185 B19:B22 B78 B92 B117:B119 B125:B126 B109:B111 B113:B115 B99 B121:B123 B107 D125 B94:B95 B179 B28:B29 B105" xr:uid="{00000000-0002-0000-0200-000001000000}">
      <formula1>10000</formula1>
      <formula2>50000</formula2>
    </dataValidation>
    <dataValidation type="whole" allowBlank="1" showInputMessage="1" showErrorMessage="1" errorTitle="Veuillez ne pas modifier" error="Veuillez ne pas modifier ces cellules" sqref="B23 B124 B120 B116 B112 B108 B98 B93 B79 B180:B184 B61 B56 B51 B44 B39 B17 B127:B148 B150:B155 B159:B165 B168:B172 B177:B178 B64" xr:uid="{00000000-0002-0000-0200-000002000000}">
      <formula1>10000</formula1>
      <formula2>50000</formula2>
    </dataValidation>
    <dataValidation type="decimal" allowBlank="1" showInputMessage="1" showErrorMessage="1" errorTitle="Veuillez ne pas modifier" error="Veuillez ne pas modifier ces cellules" sqref="B191:D192 E191:H193" xr:uid="{00000000-0002-0000-0200-000003000000}">
      <formula1>10000</formula1>
      <formula2>50000</formula2>
    </dataValidation>
    <dataValidation type="list" operator="equal" showInputMessage="1" showErrorMessage="1" errorTitle="Saisie erronée" error="Entrée non-valide" promptTitle="Veuillez indiquer la devise" prompt="Saisissez les 3 lettres du code-devise de l’ISO." sqref="F151:F152 F177:F178 F114 F162 F167" xr:uid="{635B627D-6C72-4BC3-BC81-12D19042AE37}">
      <formula1>Currency_code_list</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Valeur totale" prompt="Veuillez indiquer le total des revenus._x000a__x000a_Veuillez saisir uniquement des chiffres dans cette cellule. Si des informations supplémentaires sont appropri" sqref="D151:D152 D162 D110 D118 D122 D157 D114 D154:D155 D141:D142" xr:uid="{00000000-0002-0000-0200-000005000000}">
      <formula1>0</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Matières premières volume/valeur" prompt="Veuillez renseigner le nom de la matière première dans la colonne de gauche, en indiquant s'il s'agit d'un volume ou d'une valeur._x000a__x000a_Veuillez saisir un" sqref="D104:D106 D101:D102 D69:D77 D82:D84 D86:D91" xr:uid="{00000000-0002-0000-0200-000006000000}">
      <formula1>0</formula1>
    </dataValidation>
    <dataValidation type="decimal" allowBlank="1" showInputMessage="1" showErrorMessage="1" sqref="D126" xr:uid="{00000000-0002-0000-0200-000007000000}">
      <formula1>10000</formula1>
      <formula2>50000</formula2>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tous secteurs-" prompt="Veuillez indiquer le total des investissements dans le pays pour l'année fiscale, en dollars ou monnaie locale (prix courants)_x000a__x000a_Peut correspondre à la" sqref="D178" xr:uid="{00000000-0002-0000-0200-000008000000}">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secteur extract" prompt="Veuillez indiquer le total des investissements dans le secteur extractif pour l'année fiscale, en dollars ou monnaie locale (prix courants)_x000a__x000a_Peut corr" sqref="D177" xr:uid="{00000000-0002-0000-0200-000009000000}">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mploi -tous secteurs-" prompt="Représente, en chiffres absolus, le total des emplois dans le pays." sqref="D176" xr:uid="{00000000-0002-0000-0200-00000A000000}">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chiffres absolus._x000a__x000a__x000a_Veuillez entrer uniquement les chiffres dans cette cellule. Ajoutez des " sqref="D175" xr:uid="{00000000-0002-0000-0200-00000B000000}">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xportations -secteur extractif-" prompt="Cela se rapporte à la part du secteur extractif dans les exportations totales d'un pays, en chiffres absolus._x000a__x000a_Veuillez entrer uniquement les chiffres" sqref="D171" xr:uid="{00000000-0002-0000-0200-00000C000000}">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Valeur ajoutée brute -Industries" prompt="La valeur ajoutée brute fait référence au nombre absolu représentant la part du secteur extractif dans le PIB._x000a__x000a_Veuillez entrer uniquement les chiffre" sqref="D167" xr:uid="{00000000-0002-0000-0200-00000D000000}">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Produit Intérieur Brut" prompt="Cela se rapporte au produit intérieur brut, en USD courants ou en devise locale._x000a__x000a_Veuillez ne saisir que des chiffres dans cette cellule. Si d'autres " sqref="D168" xr:uid="{00000000-0002-0000-0200-00000E000000}">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 -extract" prompt="Cela se rapporte aux revenus gouvernementaux provenant du secteur extractif, y compris les revenus non rapprochés._x000a__x000a_Veuillez entrer uniquement les chi" sqref="D169" xr:uid="{00000000-0002-0000-0200-00000F000000}">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tous sec" prompt="Cela se rapporte au total des revenus gouvernementaux de l'année concernée, y compris les revenus tirés des secteurs non extractifs._x000a__x000a_Entrer uniquemen" sqref="D170" xr:uid="{00000000-0002-0000-0200-000010000000}">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otal des exportations" prompt="Il s'agit des exportations totales pour l'année en question, y compris les revenus provenant de secteurs non extractifs._x000a__x000a_Veuillez entrer uniquement l" sqref="D172" xr:uid="{00000000-0002-0000-0200-000011000000}">
      <formula1>2</formula1>
    </dataValidation>
    <dataValidation type="whole" allowBlank="1" showInputMessage="1" showErrorMessage="1" errorTitle="Veuillez ne pas modifier" error="Veuillez ne pas modifier ces cellules" sqref="C187:G190" xr:uid="{00000000-0002-0000-0200-000012000000}">
      <formula1>444</formula1>
      <formula2>445</formula2>
    </dataValidation>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F68 F70 F72 F82 F84 F90 F74 F76 F101:F102 F104 E95 F86 F88" xr:uid="{733143E0-ACAF-4823-96E1-6CCF6A781749}">
      <formula1>"&lt;Selectionner unité&gt;,Sm3,Sm3 o.e.,Barils,Tonnes,oz,carats,Scf"</formula1>
    </dataValidation>
    <dataValidation allowBlank="1" showInputMessage="1" showErrorMessage="1" errorTitle="Veuillez ne pas modifier" error="Veuillez ne pas modifier ces cellules" sqref="B166:B167 B149 B156:B158 B193:D193 B173:B176" xr:uid="{00000000-0002-0000-0200-000014000000}"/>
    <dataValidation type="list" showInputMessage="1" showErrorMessage="1" promptTitle="Type de déclaration" prompt="Veuillez indiquer le type de déclaration, parmi:_x000a__x000a_Divulgation systématique_x000a_Rapportage ITIE_x000a_Non disponible_x000a_Sans objet" sqref="D25:D28 D32:D36 D128:D133 D40:D42 D45:D49 D165 D62 D57:D59 D80:D81 D66:D67 D99 D109 D113 D117 D121 D94:D95 D136:D137 D161 D140 D150 D145:D147 D156 D52:D54 D153 D182:D184" xr:uid="{00000000-0002-0000-0200-000015000000}">
      <formula1>Reporting_options_list</formula1>
    </dataValidation>
    <dataValidation type="whole" allowBlank="1" showInputMessage="1" showErrorMessage="1" errorTitle="Veuillez ne pas modifier" error="Veuillez ne pas modifier ces cellules" sqref="B100 B103 B106" xr:uid="{00000000-0002-0000-0200-000016000000}">
      <formula1>1</formula1>
      <formula2>4</formula2>
    </dataValidation>
    <dataValidation type="whole" allowBlank="1" showInputMessage="1" showErrorMessage="1" errorTitle="Veuillez ne pas modifier" error="Veuillez ne pas modifier ces cellules" sqref="B96 F96" xr:uid="{00000000-0002-0000-0200-000017000000}">
      <formula1>5</formula1>
      <formula2>6</formula2>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pourcentage_x000a__x000a__x000a_Veuillez entrer uniquement les chiffres dans cette cellule." sqref="F173:F176" xr:uid="{4CA0580A-F9B4-408F-BB9F-BA62C9A81DF8}">
      <formula1>0</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homme" prompt="Représente la part d'hommes employés dans le secteur extractif, en chiffres absolus._x000a__x000a__x000a_Veuillez entrer uniquement les chiffres dans cette cellule. Ajoutez des " sqref="D173" xr:uid="{00000000-0002-0000-0200-000019000000}">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femme" prompt="Représente la part de femmes employés dans le secteur extractif, en chiffres absolus._x000a__x000a__x000a_Veuillez entrer uniquement les chiffres dans cette cellule. Ajoutez des " sqref="D174" xr:uid="{00000000-0002-0000-0200-00001A000000}">
      <formula1>2</formula1>
    </dataValidation>
    <dataValidation type="textLength" allowBlank="1" showInputMessage="1" showErrorMessage="1" sqref="H180:H184" xr:uid="{00000000-0002-0000-0200-00001B000000}">
      <formula1>0</formula1>
      <formula2>350</formula2>
    </dataValidation>
    <dataValidation type="whole" showInputMessage="1" showErrorMessage="1" sqref="G180:G184" xr:uid="{00000000-0002-0000-0200-00001C000000}">
      <formula1>999999</formula1>
      <formula2>99999999</formula2>
    </dataValidation>
    <dataValidation showInputMessage="1" showErrorMessage="1" promptTitle="Type de déclaration" prompt="Veuillez indiquer le type de déclaration, parmi:_x000a__x000a_Divulgation systématique_x000a_Rapportage ITIE_x000a_Non disponible_x000a_Sans objet" sqref="D37" xr:uid="{00000000-0002-0000-0200-00001D000000}"/>
    <dataValidation showInputMessage="1" showErrorMessage="1" sqref="B65" xr:uid="{00000000-0002-0000-0200-00001E000000}"/>
  </dataValidations>
  <hyperlinks>
    <hyperlink ref="B30" r:id="rId1" location="r2-2" display="Exigence ITIE 2.2: Octroi des licences" xr:uid="{00000000-0004-0000-0200-000000000000}"/>
    <hyperlink ref="B44" r:id="rId2" location="r2-4" xr:uid="{00000000-0004-0000-0200-000001000000}"/>
    <hyperlink ref="B51" r:id="rId3" location="r2-5" xr:uid="{00000000-0004-0000-0200-000002000000}"/>
    <hyperlink ref="B56" r:id="rId4" location="r2-6" xr:uid="{00000000-0004-0000-0200-000003000000}"/>
    <hyperlink ref="B61" r:id="rId5" location="r3-1" xr:uid="{00000000-0004-0000-0200-000004000000}"/>
    <hyperlink ref="B64" r:id="rId6" location="r3-2" xr:uid="{00000000-0004-0000-0200-000005000000}"/>
    <hyperlink ref="B79" r:id="rId7" location="r3-3" xr:uid="{00000000-0004-0000-0200-000006000000}"/>
    <hyperlink ref="B93" r:id="rId8" location="r4-1" xr:uid="{00000000-0004-0000-0200-000007000000}"/>
    <hyperlink ref="B98" r:id="rId9" location="r4-2" xr:uid="{00000000-0004-0000-0200-000008000000}"/>
    <hyperlink ref="B108" r:id="rId10" location="r4-3" xr:uid="{00000000-0004-0000-0200-000009000000}"/>
    <hyperlink ref="B112" r:id="rId11" location="r4-4" xr:uid="{00000000-0004-0000-0200-00000A000000}"/>
    <hyperlink ref="B116" r:id="rId12" location="r4-5" xr:uid="{00000000-0004-0000-0200-00000B000000}"/>
    <hyperlink ref="B120" r:id="rId13" location="r4-6" xr:uid="{00000000-0004-0000-0200-00000C000000}"/>
    <hyperlink ref="B124" r:id="rId14" location="r4-8" xr:uid="{00000000-0004-0000-0200-00000D000000}"/>
    <hyperlink ref="B127" r:id="rId15" location="r4-9" xr:uid="{00000000-0004-0000-0200-00000E000000}"/>
    <hyperlink ref="B135" r:id="rId16" location="r5-1" xr:uid="{00000000-0004-0000-0200-00000F000000}"/>
    <hyperlink ref="B139" r:id="rId17" location="r5-2" xr:uid="{00000000-0004-0000-0200-000010000000}"/>
    <hyperlink ref="B144" r:id="rId18" location="r5-3" xr:uid="{00000000-0004-0000-0200-000011000000}"/>
    <hyperlink ref="B160" r:id="rId19" location="r6-2" xr:uid="{00000000-0004-0000-0200-000012000000}"/>
    <hyperlink ref="B164" r:id="rId20" location="r6-3" xr:uid="{00000000-0004-0000-0200-000013000000}"/>
    <hyperlink ref="B149" r:id="rId21" location="r6-1" display="Exigence ITIE 6.1: Dépenses sociales " xr:uid="{00000000-0004-0000-0200-000014000000}"/>
    <hyperlink ref="B15:H15" r:id="rId22" display="If you have any questions, please contact data@eiti.org" xr:uid="{00000000-0004-0000-0200-000015000000}"/>
    <hyperlink ref="C190:G190" r:id="rId23" display="Give us your feedback or report a conflict in the data! Write to us at  data@eiti.org" xr:uid="{00000000-0004-0000-0200-000016000000}"/>
    <hyperlink ref="G190" r:id="rId24" display="Give us your feedback or report a conflict in the data! Write to us at  data@eiti.org" xr:uid="{00000000-0004-0000-0200-000017000000}"/>
    <hyperlink ref="E190:F190" r:id="rId25" display="Give us your feedback or report a conflict in the data! Write to us at  data@eiti.org" xr:uid="{00000000-0004-0000-0200-000018000000}"/>
    <hyperlink ref="F190" r:id="rId26" display="Give us your feedback or report a conflict in the data! Write to us at  data@eiti.org" xr:uid="{00000000-0004-0000-0200-000019000000}"/>
    <hyperlink ref="C188:G188" r:id="rId27" display="Vous voulez en savoir plus sur votre pays ? Vérifiez si votre pays met en œuvre la Norme ITIE en visitant https://eiti.org/countries" xr:uid="{00000000-0004-0000-0200-00001A000000}"/>
    <hyperlink ref="C189:G189" r:id="rId28" display="Pour la version la plus récente des modèles de données résumées, consultez https://eiti.org/fr/document/modele-donnees-resumees-itie" xr:uid="{00000000-0004-0000-0200-00001B000000}"/>
    <hyperlink ref="B23" r:id="rId29" location="r2-1" xr:uid="{00000000-0004-0000-0200-00001C000000}"/>
    <hyperlink ref="B39" r:id="rId30" location="r2-3" xr:uid="{00000000-0004-0000-0200-00001D000000}"/>
    <hyperlink ref="B166" r:id="rId31" xr:uid="{00000000-0004-0000-0200-00001E000000}"/>
    <hyperlink ref="C187:G187" r:id="rId32" display="Pour plus d’information sur l’ITIE, visitez notre site Internet  https://eiti.org" xr:uid="{00000000-0004-0000-0200-00001F000000}"/>
    <hyperlink ref="B180" r:id="rId33" location="r6-4" display="EITI Requirement 6.4: Environmental impact" xr:uid="{00000000-0004-0000-0200-000020000000}"/>
    <hyperlink ref="B65" r:id="rId34" display="(Harmonised System Codes)" xr:uid="{00000000-0004-0000-0200-000021000000}"/>
    <hyperlink ref="F46" r:id="rId35" display="https://mines.gov.gn/projets/conventions-minieres/_x000a_" xr:uid="{02A0C161-F4EB-491C-A67B-D4249C6FC7E0}"/>
    <hyperlink ref="F47" r:id="rId36" xr:uid="{DF5528B9-3391-4C1A-A0C6-49806A11C2A6}"/>
    <hyperlink ref="F58" r:id="rId37" xr:uid="{62AA9EA1-2766-489C-B40A-649FFC9887FD}"/>
    <hyperlink ref="F59" r:id="rId38" display="https://soguipami.net/rapport-de-gestion-2018/ " xr:uid="{6BA98E70-B467-4BA7-983F-A780EBFAB505}"/>
    <hyperlink ref="F131" r:id="rId39" xr:uid="{0251DE35-0FDF-4477-AF09-B1A935ACB12D}"/>
  </hyperlinks>
  <pageMargins left="0.31496062992125984" right="0.31496062992125984" top="0.78740157480314965" bottom="0.31496062992125984" header="0.31496062992125984" footer="0.31496062992125984"/>
  <pageSetup paperSize="9" scale="65" fitToHeight="6" orientation="landscape" horizontalDpi="360" verticalDpi="360" r:id="rId40"/>
  <headerFooter>
    <oddHeader>&amp;C&amp;"Calibri,Gras"&amp;18&amp;F
&amp;A&amp;R&amp;"Calibri,Gras"&amp;14&amp;P/&amp;N</oddHeader>
  </headerFooter>
  <rowBreaks count="1" manualBreakCount="1">
    <brk id="94" max="7" man="1"/>
  </rowBreaks>
  <drawing r:id="rId4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20000000}">
          <x14:formula1>
            <xm:f>'C:\Users\kr65\Downloads\SD\2.0\[Summary Data 2.0 data validation french translation.xlsm]Lists'!#REF!</xm:f>
          </x14:formula1>
          <xm:sqref>D23:D24 D30:D31 D164 D179 D185</xm:sqref>
        </x14:dataValidation>
        <x14:dataValidation type="list" showInputMessage="1" showErrorMessage="1" errorTitle="Matière première non-reconnue" error="Veuillez sélectionner une matière première parmi la liste des matières premières du menu déroulant" promptTitle="Veuillez sélectionner la matière" prompt="Veuillez sélectionner la matière première dans le menu déroulant" xr:uid="{00000000-0002-0000-0200-000021000000}">
          <x14:formula1>
            <xm:f>Listes!$P$3:$P$72</xm:f>
          </x14:formula1>
          <xm:sqref>B90 B70 B68 B86 B82 B84 B72 B76 B104 B101:B102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B050"/>
    <pageSetUpPr fitToPage="1"/>
  </sheetPr>
  <dimension ref="B1:L142"/>
  <sheetViews>
    <sheetView showGridLines="0" topLeftCell="A38" zoomScale="80" zoomScaleNormal="80" workbookViewId="0">
      <selection activeCell="B52" sqref="B52"/>
    </sheetView>
  </sheetViews>
  <sheetFormatPr defaultColWidth="4" defaultRowHeight="24" customHeight="1"/>
  <cols>
    <col min="1" max="1" width="4" style="12"/>
    <col min="2" max="2" width="76.5703125" style="12" customWidth="1"/>
    <col min="3" max="3" width="42.140625" style="12" customWidth="1"/>
    <col min="4" max="4" width="36" style="12" customWidth="1"/>
    <col min="5" max="5" width="41.140625" style="12" bestFit="1" customWidth="1"/>
    <col min="6" max="6" width="18.5703125" style="12" customWidth="1"/>
    <col min="7" max="7" width="22.85546875" style="12" customWidth="1"/>
    <col min="8" max="8" width="11.28515625" style="12" customWidth="1"/>
    <col min="9" max="9" width="36.140625" style="12" bestFit="1" customWidth="1"/>
    <col min="10" max="10" width="12.140625" style="12" customWidth="1"/>
    <col min="11" max="11" width="13.7109375" style="12" customWidth="1"/>
    <col min="12" max="16384" width="4" style="12"/>
  </cols>
  <sheetData>
    <row r="1" spans="2:10" ht="15.75" hidden="1" customHeight="1"/>
    <row r="2" spans="2:10" ht="15.95" hidden="1"/>
    <row r="3" spans="2:10" ht="15.95" hidden="1">
      <c r="C3" s="13"/>
      <c r="D3" s="13"/>
      <c r="E3" s="13" t="s">
        <v>46</v>
      </c>
    </row>
    <row r="4" spans="2:10" ht="15.95" hidden="1">
      <c r="C4" s="13"/>
      <c r="D4" s="13"/>
      <c r="E4" s="13" t="str">
        <f>Introduction!G4</f>
        <v>AAAA-MM-JJ</v>
      </c>
    </row>
    <row r="5" spans="2:10" ht="15.95" hidden="1"/>
    <row r="6" spans="2:10" ht="15.95" hidden="1"/>
    <row r="7" spans="2:10" ht="15.95"/>
    <row r="8" spans="2:10" ht="15.95">
      <c r="B8" s="15" t="s">
        <v>297</v>
      </c>
      <c r="C8" s="74"/>
      <c r="D8" s="74"/>
      <c r="E8" s="74"/>
    </row>
    <row r="9" spans="2:10" ht="17.25" customHeight="1">
      <c r="B9" s="73" t="s">
        <v>48</v>
      </c>
      <c r="C9" s="197"/>
      <c r="D9" s="73"/>
      <c r="E9" s="197"/>
      <c r="F9" s="198"/>
      <c r="G9" s="198"/>
      <c r="H9" s="198"/>
    </row>
    <row r="10" spans="2:10" ht="30.75" customHeight="1">
      <c r="B10" s="321" t="s">
        <v>298</v>
      </c>
      <c r="C10" s="75"/>
      <c r="D10" s="75"/>
      <c r="E10" s="75"/>
      <c r="F10" s="44"/>
      <c r="G10" s="44"/>
      <c r="H10" s="44"/>
    </row>
    <row r="11" spans="2:10" ht="30.95" customHeight="1">
      <c r="B11" s="321" t="s">
        <v>299</v>
      </c>
      <c r="C11" s="75"/>
      <c r="D11" s="75"/>
      <c r="E11" s="75"/>
      <c r="F11" s="44"/>
      <c r="G11" s="44"/>
      <c r="H11" s="44"/>
    </row>
    <row r="12" spans="2:10" ht="50.25" customHeight="1">
      <c r="B12" s="321" t="s">
        <v>300</v>
      </c>
      <c r="C12" s="75"/>
      <c r="D12" s="75"/>
      <c r="E12" s="75"/>
      <c r="F12" s="44"/>
      <c r="G12" s="44"/>
      <c r="H12" s="44"/>
    </row>
    <row r="13" spans="2:10" ht="15.75" customHeight="1">
      <c r="B13" s="321" t="s">
        <v>301</v>
      </c>
      <c r="C13" s="75"/>
      <c r="D13" s="75"/>
      <c r="E13" s="75"/>
      <c r="F13" s="44"/>
      <c r="G13" s="44"/>
      <c r="H13" s="44"/>
    </row>
    <row r="14" spans="2:10" ht="15.95">
      <c r="B14" s="322" t="s">
        <v>302</v>
      </c>
      <c r="C14" s="309"/>
      <c r="D14" s="309"/>
      <c r="E14" s="309"/>
      <c r="F14" s="323"/>
      <c r="G14" s="323"/>
      <c r="H14" s="323"/>
      <c r="I14" s="323"/>
      <c r="J14" s="323"/>
    </row>
    <row r="15" spans="2:10" ht="15.95"/>
    <row r="16" spans="2:10" ht="23.1" thickBot="1">
      <c r="B16" s="300" t="s">
        <v>303</v>
      </c>
      <c r="C16" s="300"/>
      <c r="D16" s="300"/>
      <c r="E16" s="300"/>
    </row>
    <row r="17" spans="2:12" s="84" customFormat="1" ht="25.5" customHeight="1" thickBot="1">
      <c r="B17" s="301" t="s">
        <v>304</v>
      </c>
      <c r="C17" s="301"/>
      <c r="D17" s="301"/>
      <c r="E17" s="301"/>
    </row>
    <row r="18" spans="2:12" s="56" customFormat="1" ht="15.95"/>
    <row r="19" spans="2:12" s="56" customFormat="1" ht="24" customHeight="1">
      <c r="B19" s="242" t="s">
        <v>305</v>
      </c>
      <c r="C19" s="218"/>
      <c r="D19" s="243"/>
      <c r="E19" s="243"/>
      <c r="F19" s="199"/>
    </row>
    <row r="20" spans="2:12" s="56" customFormat="1" ht="24" customHeight="1">
      <c r="B20" s="12" t="s">
        <v>306</v>
      </c>
      <c r="C20" s="12" t="s">
        <v>307</v>
      </c>
      <c r="D20" s="12" t="s">
        <v>308</v>
      </c>
      <c r="E20" s="12" t="s">
        <v>309</v>
      </c>
      <c r="F20" s="199"/>
      <c r="G20" s="201"/>
    </row>
    <row r="21" spans="2:12" s="56" customFormat="1" ht="24" customHeight="1">
      <c r="B21" s="335" t="s">
        <v>310</v>
      </c>
      <c r="C21" s="12" t="s">
        <v>311</v>
      </c>
      <c r="D21" s="12" t="s">
        <v>312</v>
      </c>
      <c r="E21" s="202">
        <f>SUMIF(Government_revenues_table[Entité de l’État],Government_agencies[[#This Row],[Nom complet de l’entité]],Government_revenues_table[Valeur des revenus])</f>
        <v>1724100414632</v>
      </c>
      <c r="F21" s="201"/>
      <c r="G21" s="201"/>
    </row>
    <row r="22" spans="2:12" s="56" customFormat="1" ht="24" customHeight="1">
      <c r="B22" s="336" t="s">
        <v>313</v>
      </c>
      <c r="C22" s="56" t="s">
        <v>311</v>
      </c>
      <c r="D22" s="56" t="s">
        <v>312</v>
      </c>
      <c r="E22" s="202">
        <f>SUMIF(Government_revenues_table[Entité de l’État],Government_agencies[[#This Row],[Nom complet de l’entité]],Government_revenues_table[Valeur des revenus])</f>
        <v>2194344708686</v>
      </c>
      <c r="F22" s="201"/>
      <c r="G22" s="12"/>
      <c r="J22" s="199"/>
      <c r="K22" s="199"/>
      <c r="L22" s="199"/>
    </row>
    <row r="23" spans="2:12" s="56" customFormat="1" ht="24" customHeight="1">
      <c r="B23" s="335" t="s">
        <v>314</v>
      </c>
      <c r="C23" s="12" t="s">
        <v>311</v>
      </c>
      <c r="D23" s="56" t="s">
        <v>312</v>
      </c>
      <c r="E23" s="202">
        <f>SUMIF(Government_revenues_table[Entité de l’État],Government_agencies[[#This Row],[Nom complet de l’entité]],Government_revenues_table[Valeur des revenus])</f>
        <v>256464381811</v>
      </c>
      <c r="F23" s="201"/>
      <c r="G23" s="12"/>
      <c r="J23" s="201"/>
      <c r="K23" s="201"/>
      <c r="L23" s="201"/>
    </row>
    <row r="24" spans="2:12" s="56" customFormat="1" ht="24" customHeight="1">
      <c r="B24" s="336" t="s">
        <v>315</v>
      </c>
      <c r="C24" s="56" t="s">
        <v>311</v>
      </c>
      <c r="D24" s="56" t="s">
        <v>312</v>
      </c>
      <c r="E24" s="202">
        <f>SUMIF(Government_revenues_table[Entité de l’État],Government_agencies[[#This Row],[Nom complet de l’entité]],Government_revenues_table[Valeur des revenus])</f>
        <v>52997539731</v>
      </c>
      <c r="J24" s="201"/>
      <c r="K24" s="201"/>
      <c r="L24" s="201"/>
    </row>
    <row r="25" spans="2:12" s="56" customFormat="1" ht="24" customHeight="1">
      <c r="B25" s="335" t="s">
        <v>316</v>
      </c>
      <c r="C25" s="12" t="s">
        <v>317</v>
      </c>
      <c r="D25" s="56" t="s">
        <v>312</v>
      </c>
      <c r="E25" s="202">
        <f>SUMIF(Government_revenues_table[Entité de l’État],Government_agencies[[#This Row],[Nom complet de l’entité]],Government_revenues_table[Valeur des revenus])</f>
        <v>129022794820</v>
      </c>
      <c r="J25" s="201"/>
      <c r="K25" s="201"/>
      <c r="L25" s="201"/>
    </row>
    <row r="26" spans="2:12" s="56" customFormat="1" ht="24" customHeight="1">
      <c r="B26" s="336" t="s">
        <v>318</v>
      </c>
      <c r="C26" s="56" t="s">
        <v>319</v>
      </c>
      <c r="D26" s="56" t="s">
        <v>312</v>
      </c>
      <c r="E26" s="202">
        <f>SUMIF(Government_revenues_table[Entité de l’État],Government_agencies[[#This Row],[Nom complet de l’entité]],Government_revenues_table[Valeur des revenus])</f>
        <v>194078853205</v>
      </c>
      <c r="J26" s="201"/>
      <c r="K26" s="201"/>
      <c r="L26" s="201"/>
    </row>
    <row r="27" spans="2:12" s="56" customFormat="1" ht="24" customHeight="1">
      <c r="B27" s="335" t="s">
        <v>320</v>
      </c>
      <c r="C27" s="12" t="s">
        <v>311</v>
      </c>
      <c r="D27" s="56" t="s">
        <v>312</v>
      </c>
      <c r="E27" s="202">
        <f>SUMIF(Government_revenues_table[Entité de l’État],Government_agencies[[#This Row],[Nom complet de l’entité]],Government_revenues_table[Valeur des revenus])</f>
        <v>15693587086.003906</v>
      </c>
      <c r="J27" s="201"/>
      <c r="K27" s="201"/>
      <c r="L27" s="201"/>
    </row>
    <row r="28" spans="2:12" s="56" customFormat="1" ht="24" customHeight="1">
      <c r="B28" s="336" t="s">
        <v>321</v>
      </c>
      <c r="C28" s="56" t="s">
        <v>311</v>
      </c>
      <c r="D28" s="56" t="s">
        <v>312</v>
      </c>
      <c r="E28" s="202">
        <f>SUMIF(Government_revenues_table[Entité de l’État],Government_agencies[[#This Row],[Nom complet de l’entité]],Government_revenues_table[Valeur des revenus])</f>
        <v>113718734321</v>
      </c>
      <c r="J28" s="201"/>
      <c r="K28" s="201"/>
      <c r="L28" s="201"/>
    </row>
    <row r="29" spans="2:12" s="56" customFormat="1" ht="24" customHeight="1">
      <c r="B29" s="335" t="s">
        <v>322</v>
      </c>
      <c r="C29" s="12" t="s">
        <v>311</v>
      </c>
      <c r="D29" s="56" t="s">
        <v>312</v>
      </c>
      <c r="E29" s="202">
        <f>SUMIF(Government_revenues_table[Entité de l’État],Government_agencies[[#This Row],[Nom complet de l’entité]],Government_revenues_table[Valeur des revenus])</f>
        <v>10066311704.185715</v>
      </c>
      <c r="J29" s="201"/>
      <c r="K29" s="201"/>
      <c r="L29" s="201"/>
    </row>
    <row r="30" spans="2:12" s="56" customFormat="1" ht="24" customHeight="1">
      <c r="B30" s="336" t="s">
        <v>323</v>
      </c>
      <c r="C30" s="56" t="s">
        <v>319</v>
      </c>
      <c r="D30" s="56" t="s">
        <v>312</v>
      </c>
      <c r="E30" s="202">
        <f>SUMIF(Government_revenues_table[Entité de l’État],Government_agencies[[#This Row],[Nom complet de l’entité]],Government_revenues_table[Valeur des revenus])</f>
        <v>5156227704</v>
      </c>
      <c r="J30" s="201"/>
      <c r="K30" s="201"/>
      <c r="L30" s="201"/>
    </row>
    <row r="31" spans="2:12" s="56" customFormat="1" ht="24" customHeight="1">
      <c r="B31" s="337" t="s">
        <v>324</v>
      </c>
      <c r="C31" s="12" t="s">
        <v>311</v>
      </c>
      <c r="D31" s="56" t="s">
        <v>312</v>
      </c>
      <c r="E31" s="202">
        <f>SUMIF(Government_revenues_table[Entité de l’État],Government_agencies[[#This Row],[Nom complet de l’entité]],Government_revenues_table[Valeur des revenus])</f>
        <v>38638092951.800659</v>
      </c>
      <c r="J31" s="201"/>
      <c r="K31" s="201"/>
      <c r="L31" s="201"/>
    </row>
    <row r="32" spans="2:12" s="56" customFormat="1" ht="24" customHeight="1"/>
    <row r="33" spans="2:9" s="56" customFormat="1" ht="24" customHeight="1">
      <c r="E33" s="199"/>
    </row>
    <row r="34" spans="2:9" s="56" customFormat="1" ht="24" customHeight="1"/>
    <row r="35" spans="2:9" s="56" customFormat="1" ht="24" customHeight="1"/>
    <row r="36" spans="2:9" s="56" customFormat="1" ht="24" customHeight="1" thickBot="1">
      <c r="B36" s="242" t="s">
        <v>325</v>
      </c>
      <c r="C36" s="218"/>
      <c r="D36" s="218"/>
      <c r="E36" s="218"/>
      <c r="F36" s="218"/>
      <c r="G36" s="243"/>
      <c r="H36" s="243"/>
      <c r="I36" s="243"/>
    </row>
    <row r="37" spans="2:9" s="56" customFormat="1" ht="24" customHeight="1" thickBot="1">
      <c r="B37" s="246" t="s">
        <v>326</v>
      </c>
      <c r="C37" s="246"/>
      <c r="D37" s="246"/>
      <c r="E37" s="33"/>
      <c r="F37" s="33"/>
      <c r="G37" s="244"/>
      <c r="H37" s="244"/>
      <c r="I37" s="244"/>
    </row>
    <row r="38" spans="2:9" s="56" customFormat="1" ht="24" customHeight="1">
      <c r="B38" s="351" t="s">
        <v>327</v>
      </c>
      <c r="C38" s="247" t="s">
        <v>328</v>
      </c>
      <c r="D38" s="352" t="s">
        <v>329</v>
      </c>
      <c r="E38" s="33"/>
      <c r="F38" s="33"/>
      <c r="G38" s="244"/>
      <c r="H38" s="244"/>
      <c r="I38" s="244"/>
    </row>
    <row r="39" spans="2:9" s="56" customFormat="1" ht="24" customHeight="1">
      <c r="B39" s="245"/>
      <c r="C39" s="33"/>
      <c r="D39" s="33"/>
      <c r="E39" s="33"/>
      <c r="F39" s="33"/>
      <c r="G39" s="244"/>
      <c r="H39" s="244"/>
      <c r="I39" s="244"/>
    </row>
    <row r="40" spans="2:9" s="56" customFormat="1" ht="24" customHeight="1">
      <c r="B40" s="200" t="s">
        <v>330</v>
      </c>
      <c r="C40" s="200" t="s">
        <v>331</v>
      </c>
      <c r="D40" s="12" t="s">
        <v>332</v>
      </c>
      <c r="E40" s="12" t="s">
        <v>333</v>
      </c>
      <c r="F40" s="12" t="s">
        <v>334</v>
      </c>
      <c r="G40" s="36" t="s">
        <v>335</v>
      </c>
      <c r="H40" s="36" t="s">
        <v>336</v>
      </c>
      <c r="I40" s="36" t="s">
        <v>337</v>
      </c>
    </row>
    <row r="41" spans="2:9" s="56" customFormat="1" ht="24" customHeight="1">
      <c r="B41" s="338" t="s">
        <v>338</v>
      </c>
      <c r="C41" s="56" t="s">
        <v>339</v>
      </c>
      <c r="D41" s="340">
        <v>982973513</v>
      </c>
      <c r="E41" s="12" t="s">
        <v>340</v>
      </c>
      <c r="F41" s="338" t="s">
        <v>341</v>
      </c>
      <c r="G41" s="343" t="s">
        <v>260</v>
      </c>
      <c r="H41" s="339"/>
      <c r="I41" s="344">
        <v>3436772670</v>
      </c>
    </row>
    <row r="42" spans="2:9" s="56" customFormat="1" ht="24" customHeight="1">
      <c r="B42" s="338" t="s">
        <v>342</v>
      </c>
      <c r="C42" s="56" t="s">
        <v>339</v>
      </c>
      <c r="D42" s="340">
        <v>415146935</v>
      </c>
      <c r="E42" s="12" t="s">
        <v>340</v>
      </c>
      <c r="F42" s="338" t="s">
        <v>194</v>
      </c>
      <c r="G42" s="341" t="s">
        <v>260</v>
      </c>
      <c r="H42" s="203"/>
      <c r="I42" s="344">
        <v>16987315409</v>
      </c>
    </row>
    <row r="43" spans="2:9" s="56" customFormat="1" ht="24" customHeight="1">
      <c r="B43" s="338" t="s">
        <v>343</v>
      </c>
      <c r="C43" s="56" t="s">
        <v>339</v>
      </c>
      <c r="D43" s="340">
        <v>338508716</v>
      </c>
      <c r="E43" s="12" t="s">
        <v>340</v>
      </c>
      <c r="F43" s="338" t="s">
        <v>194</v>
      </c>
      <c r="G43" s="341" t="s">
        <v>260</v>
      </c>
      <c r="H43" s="203"/>
      <c r="I43" s="344">
        <v>2113000956</v>
      </c>
    </row>
    <row r="44" spans="2:9" s="56" customFormat="1" ht="24" customHeight="1">
      <c r="B44" s="338" t="s">
        <v>344</v>
      </c>
      <c r="C44" s="56" t="s">
        <v>319</v>
      </c>
      <c r="D44" s="340">
        <v>869222000</v>
      </c>
      <c r="E44" s="12" t="s">
        <v>340</v>
      </c>
      <c r="F44" s="338" t="s">
        <v>194</v>
      </c>
      <c r="G44" s="343" t="s">
        <v>260</v>
      </c>
      <c r="H44" s="339"/>
      <c r="I44" s="344">
        <v>2540598317</v>
      </c>
    </row>
    <row r="45" spans="2:9" s="56" customFormat="1" ht="24" customHeight="1">
      <c r="B45" s="338" t="s">
        <v>345</v>
      </c>
      <c r="C45" s="56" t="s">
        <v>339</v>
      </c>
      <c r="D45" s="340">
        <v>882595283</v>
      </c>
      <c r="E45" s="12" t="s">
        <v>340</v>
      </c>
      <c r="F45" s="338" t="s">
        <v>194</v>
      </c>
      <c r="G45" s="341" t="s">
        <v>260</v>
      </c>
      <c r="H45" s="203"/>
      <c r="I45" s="344">
        <v>72609067238</v>
      </c>
    </row>
    <row r="46" spans="2:9" s="56" customFormat="1" ht="24" customHeight="1">
      <c r="B46" s="338" t="s">
        <v>346</v>
      </c>
      <c r="C46" s="12" t="s">
        <v>339</v>
      </c>
      <c r="D46" s="340">
        <v>703457069</v>
      </c>
      <c r="E46" s="12" t="s">
        <v>340</v>
      </c>
      <c r="F46" s="338" t="s">
        <v>194</v>
      </c>
      <c r="G46" s="297" t="s">
        <v>347</v>
      </c>
      <c r="H46" s="203"/>
      <c r="I46" s="344">
        <v>587767421022</v>
      </c>
    </row>
    <row r="47" spans="2:9" s="56" customFormat="1" ht="24" customHeight="1">
      <c r="B47" s="338" t="s">
        <v>348</v>
      </c>
      <c r="C47" s="56" t="s">
        <v>339</v>
      </c>
      <c r="D47" s="340">
        <v>872381785</v>
      </c>
      <c r="E47" s="12" t="s">
        <v>340</v>
      </c>
      <c r="F47" s="338" t="s">
        <v>194</v>
      </c>
      <c r="G47" s="203" t="s">
        <v>260</v>
      </c>
      <c r="H47" s="203"/>
      <c r="I47" s="344">
        <v>47129099359</v>
      </c>
    </row>
    <row r="48" spans="2:9" s="56" customFormat="1" ht="24" customHeight="1">
      <c r="B48" s="338" t="s">
        <v>349</v>
      </c>
      <c r="C48" s="56" t="s">
        <v>339</v>
      </c>
      <c r="D48" s="340">
        <v>349895870</v>
      </c>
      <c r="E48" s="12" t="s">
        <v>340</v>
      </c>
      <c r="F48" s="338" t="s">
        <v>194</v>
      </c>
      <c r="G48" s="341" t="s">
        <v>260</v>
      </c>
      <c r="H48" s="203"/>
      <c r="I48" s="344">
        <v>311406797921</v>
      </c>
    </row>
    <row r="49" spans="2:9" s="56" customFormat="1" ht="24" customHeight="1">
      <c r="B49" s="338" t="s">
        <v>350</v>
      </c>
      <c r="C49" s="56" t="s">
        <v>339</v>
      </c>
      <c r="D49" s="340">
        <v>396181265</v>
      </c>
      <c r="E49" s="12" t="s">
        <v>340</v>
      </c>
      <c r="F49" s="338" t="s">
        <v>351</v>
      </c>
      <c r="G49" s="203" t="s">
        <v>260</v>
      </c>
      <c r="H49" s="203"/>
      <c r="I49" s="344">
        <v>57226617244</v>
      </c>
    </row>
    <row r="50" spans="2:9" s="56" customFormat="1" ht="24" customHeight="1">
      <c r="B50" s="338" t="s">
        <v>352</v>
      </c>
      <c r="C50" s="56" t="s">
        <v>339</v>
      </c>
      <c r="D50" s="340">
        <v>446324865</v>
      </c>
      <c r="E50" s="12" t="s">
        <v>340</v>
      </c>
      <c r="F50" s="338" t="s">
        <v>194</v>
      </c>
      <c r="G50" s="203" t="s">
        <v>260</v>
      </c>
      <c r="H50" s="203"/>
      <c r="I50" s="344">
        <v>377004893699</v>
      </c>
    </row>
    <row r="51" spans="2:9" s="56" customFormat="1" ht="24" customHeight="1">
      <c r="B51" s="338" t="s">
        <v>353</v>
      </c>
      <c r="C51" s="56" t="s">
        <v>319</v>
      </c>
      <c r="D51" s="340">
        <v>688293828</v>
      </c>
      <c r="E51" s="12" t="s">
        <v>340</v>
      </c>
      <c r="F51" s="338" t="s">
        <v>341</v>
      </c>
      <c r="G51" s="341" t="s">
        <v>260</v>
      </c>
      <c r="H51" s="203"/>
      <c r="I51" s="344">
        <v>3594835428</v>
      </c>
    </row>
    <row r="52" spans="2:9" s="56" customFormat="1" ht="24" customHeight="1">
      <c r="B52" s="338" t="s">
        <v>354</v>
      </c>
      <c r="C52" s="56" t="s">
        <v>339</v>
      </c>
      <c r="D52" s="340">
        <v>311132112</v>
      </c>
      <c r="E52" s="12" t="s">
        <v>340</v>
      </c>
      <c r="F52" s="338" t="s">
        <v>355</v>
      </c>
      <c r="G52" s="342" t="s">
        <v>260</v>
      </c>
      <c r="H52" s="203"/>
      <c r="I52" s="344">
        <v>8327441799</v>
      </c>
    </row>
    <row r="53" spans="2:9" s="56" customFormat="1" ht="24" customHeight="1">
      <c r="B53" s="338" t="s">
        <v>356</v>
      </c>
      <c r="C53" s="56" t="s">
        <v>339</v>
      </c>
      <c r="D53" s="340">
        <v>417018660</v>
      </c>
      <c r="E53" s="12" t="s">
        <v>340</v>
      </c>
      <c r="F53" s="338" t="s">
        <v>357</v>
      </c>
      <c r="G53" s="203" t="s">
        <v>260</v>
      </c>
      <c r="H53" s="203"/>
      <c r="I53" s="344">
        <v>291918100742</v>
      </c>
    </row>
    <row r="54" spans="2:9" s="56" customFormat="1" ht="24" customHeight="1">
      <c r="B54" s="338" t="s">
        <v>358</v>
      </c>
      <c r="C54" s="56" t="s">
        <v>339</v>
      </c>
      <c r="D54" s="340">
        <v>735691305</v>
      </c>
      <c r="E54" s="12" t="s">
        <v>340</v>
      </c>
      <c r="F54" s="338" t="s">
        <v>357</v>
      </c>
      <c r="G54" s="297" t="s">
        <v>359</v>
      </c>
      <c r="H54" s="203"/>
      <c r="I54" s="344">
        <v>435872989109</v>
      </c>
    </row>
    <row r="55" spans="2:9" s="56" customFormat="1" ht="24" customHeight="1">
      <c r="B55" s="338" t="s">
        <v>360</v>
      </c>
      <c r="C55" s="56" t="s">
        <v>339</v>
      </c>
      <c r="D55" s="340">
        <v>629157322</v>
      </c>
      <c r="E55" s="12" t="s">
        <v>340</v>
      </c>
      <c r="F55" s="338" t="s">
        <v>361</v>
      </c>
      <c r="G55" s="341" t="s">
        <v>260</v>
      </c>
      <c r="H55" s="203"/>
      <c r="I55" s="344">
        <v>9531757530</v>
      </c>
    </row>
    <row r="56" spans="2:9" s="56" customFormat="1" ht="24" customHeight="1">
      <c r="B56" s="338" t="s">
        <v>362</v>
      </c>
      <c r="C56" s="56" t="s">
        <v>339</v>
      </c>
      <c r="D56" s="340">
        <v>158086728</v>
      </c>
      <c r="E56" s="12" t="s">
        <v>340</v>
      </c>
      <c r="F56" s="338" t="s">
        <v>194</v>
      </c>
      <c r="G56" s="203" t="s">
        <v>260</v>
      </c>
      <c r="H56" s="203"/>
      <c r="I56" s="344">
        <v>263252096893</v>
      </c>
    </row>
    <row r="57" spans="2:9" s="56" customFormat="1" ht="24" customHeight="1">
      <c r="B57" s="338" t="s">
        <v>363</v>
      </c>
      <c r="C57" s="56" t="s">
        <v>339</v>
      </c>
      <c r="D57" s="340">
        <v>210625166</v>
      </c>
      <c r="E57" s="12" t="s">
        <v>340</v>
      </c>
      <c r="F57" s="338" t="s">
        <v>194</v>
      </c>
      <c r="G57" s="342" t="s">
        <v>260</v>
      </c>
      <c r="H57" s="203"/>
      <c r="I57" s="344">
        <v>173804716247</v>
      </c>
    </row>
    <row r="58" spans="2:9" s="56" customFormat="1" ht="24" customHeight="1">
      <c r="B58" s="338" t="s">
        <v>364</v>
      </c>
      <c r="C58" s="56" t="s">
        <v>339</v>
      </c>
      <c r="D58" s="340">
        <v>213160583</v>
      </c>
      <c r="E58" s="12" t="s">
        <v>340</v>
      </c>
      <c r="F58" s="338" t="s">
        <v>194</v>
      </c>
      <c r="G58" s="341" t="s">
        <v>260</v>
      </c>
      <c r="H58" s="203"/>
      <c r="I58" s="344">
        <v>27078701827</v>
      </c>
    </row>
    <row r="59" spans="2:9" s="56" customFormat="1" ht="24" customHeight="1">
      <c r="B59" s="338" t="s">
        <v>365</v>
      </c>
      <c r="C59" s="56" t="s">
        <v>339</v>
      </c>
      <c r="D59" s="340">
        <v>854011368</v>
      </c>
      <c r="E59" s="12" t="s">
        <v>340</v>
      </c>
      <c r="F59" s="338" t="s">
        <v>355</v>
      </c>
      <c r="G59" s="342" t="s">
        <v>260</v>
      </c>
      <c r="H59" s="203"/>
      <c r="I59" s="344">
        <v>19369084395</v>
      </c>
    </row>
    <row r="60" spans="2:9" s="56" customFormat="1" ht="24" customHeight="1">
      <c r="B60" s="338" t="s">
        <v>366</v>
      </c>
      <c r="C60" s="56" t="s">
        <v>339</v>
      </c>
      <c r="D60" s="340">
        <v>991436239</v>
      </c>
      <c r="E60" s="12" t="s">
        <v>340</v>
      </c>
      <c r="F60" s="338" t="s">
        <v>357</v>
      </c>
      <c r="G60" s="203" t="s">
        <v>260</v>
      </c>
      <c r="H60" s="203"/>
      <c r="I60" s="344">
        <v>441988859</v>
      </c>
    </row>
    <row r="61" spans="2:9" s="56" customFormat="1" ht="24" customHeight="1">
      <c r="B61" s="338" t="s">
        <v>367</v>
      </c>
      <c r="C61" s="56" t="s">
        <v>339</v>
      </c>
      <c r="D61" s="340">
        <v>489733675</v>
      </c>
      <c r="E61" s="12" t="s">
        <v>340</v>
      </c>
      <c r="F61" s="338" t="s">
        <v>357</v>
      </c>
      <c r="G61" s="342" t="s">
        <v>260</v>
      </c>
      <c r="H61" s="203"/>
      <c r="I61" s="344">
        <v>26728586646</v>
      </c>
    </row>
    <row r="62" spans="2:9" s="56" customFormat="1" ht="24" customHeight="1">
      <c r="B62" s="338" t="s">
        <v>368</v>
      </c>
      <c r="C62" s="56" t="s">
        <v>339</v>
      </c>
      <c r="D62" s="340">
        <v>415364421</v>
      </c>
      <c r="E62" s="12" t="s">
        <v>340</v>
      </c>
      <c r="F62" s="338" t="s">
        <v>194</v>
      </c>
      <c r="G62" s="343" t="s">
        <v>260</v>
      </c>
      <c r="H62" s="339"/>
      <c r="I62" s="344">
        <v>6531538800</v>
      </c>
    </row>
    <row r="63" spans="2:9" s="56" customFormat="1" ht="24" customHeight="1">
      <c r="B63" s="338" t="s">
        <v>369</v>
      </c>
      <c r="C63" s="56" t="s">
        <v>339</v>
      </c>
      <c r="D63" s="340">
        <v>704096981</v>
      </c>
      <c r="E63" s="12" t="s">
        <v>340</v>
      </c>
      <c r="F63" s="338" t="s">
        <v>357</v>
      </c>
      <c r="G63" s="342" t="s">
        <v>260</v>
      </c>
      <c r="H63" s="203"/>
      <c r="I63" s="344">
        <v>24373102676</v>
      </c>
    </row>
    <row r="64" spans="2:9" s="56" customFormat="1" ht="24" customHeight="1">
      <c r="B64" s="338" t="s">
        <v>370</v>
      </c>
      <c r="C64" s="56" t="s">
        <v>339</v>
      </c>
      <c r="D64" s="340">
        <v>985117811</v>
      </c>
      <c r="E64" s="12" t="s">
        <v>340</v>
      </c>
      <c r="F64" s="338" t="s">
        <v>341</v>
      </c>
      <c r="G64" s="342" t="s">
        <v>260</v>
      </c>
      <c r="H64" s="203"/>
      <c r="I64" s="344">
        <v>13778252838</v>
      </c>
    </row>
    <row r="65" spans="2:10" s="56" customFormat="1" ht="24" customHeight="1">
      <c r="B65" s="338" t="s">
        <v>371</v>
      </c>
      <c r="C65" s="56" t="s">
        <v>339</v>
      </c>
      <c r="D65" s="340">
        <v>433202298</v>
      </c>
      <c r="E65" s="12" t="s">
        <v>340</v>
      </c>
      <c r="F65" s="338" t="s">
        <v>194</v>
      </c>
      <c r="G65" s="203" t="s">
        <v>260</v>
      </c>
      <c r="H65" s="203"/>
      <c r="I65" s="344">
        <v>1001553562</v>
      </c>
    </row>
    <row r="66" spans="2:10" s="56" customFormat="1" ht="24" customHeight="1">
      <c r="B66" s="338" t="s">
        <v>372</v>
      </c>
      <c r="C66" s="12" t="s">
        <v>339</v>
      </c>
      <c r="D66" s="340">
        <v>840333827</v>
      </c>
      <c r="E66" s="12" t="s">
        <v>340</v>
      </c>
      <c r="F66" s="338" t="s">
        <v>194</v>
      </c>
      <c r="G66" s="297" t="s">
        <v>373</v>
      </c>
      <c r="H66" s="203"/>
      <c r="I66" s="344">
        <v>1459589104561</v>
      </c>
    </row>
    <row r="67" spans="2:10" s="56" customFormat="1" ht="24" customHeight="1">
      <c r="B67" s="338" t="s">
        <v>374</v>
      </c>
      <c r="C67" s="56" t="s">
        <v>319</v>
      </c>
      <c r="D67" s="340">
        <v>778673772</v>
      </c>
      <c r="E67" s="12" t="s">
        <v>85</v>
      </c>
      <c r="F67" s="338" t="s">
        <v>361</v>
      </c>
      <c r="G67" s="342" t="s">
        <v>260</v>
      </c>
      <c r="H67" s="203"/>
      <c r="I67" s="344">
        <v>8303804025</v>
      </c>
    </row>
    <row r="68" spans="2:10" s="56" customFormat="1" ht="24" customHeight="1">
      <c r="B68" s="338" t="s">
        <v>375</v>
      </c>
      <c r="C68" s="56" t="s">
        <v>339</v>
      </c>
      <c r="D68" s="340">
        <v>163384514</v>
      </c>
      <c r="E68" s="12" t="s">
        <v>340</v>
      </c>
      <c r="F68" s="338" t="s">
        <v>194</v>
      </c>
      <c r="G68" s="341" t="s">
        <v>260</v>
      </c>
      <c r="H68" s="203"/>
      <c r="I68" s="344">
        <v>7906553665</v>
      </c>
    </row>
    <row r="69" spans="2:10" s="56" customFormat="1" ht="24" customHeight="1">
      <c r="E69" s="12"/>
      <c r="G69" s="297"/>
      <c r="H69" s="203"/>
      <c r="I69" s="202"/>
    </row>
    <row r="70" spans="2:10" s="56" customFormat="1" ht="24" customHeight="1"/>
    <row r="71" spans="2:10" s="56" customFormat="1" ht="24" customHeight="1">
      <c r="B71" s="242" t="s">
        <v>376</v>
      </c>
      <c r="C71" s="218"/>
      <c r="D71" s="218"/>
      <c r="E71" s="218"/>
      <c r="F71" s="218"/>
      <c r="G71" s="243"/>
      <c r="H71" s="243"/>
      <c r="I71" s="243"/>
      <c r="J71" s="243"/>
    </row>
    <row r="72" spans="2:10" s="56" customFormat="1" ht="24" customHeight="1">
      <c r="B72" s="200" t="s">
        <v>377</v>
      </c>
      <c r="C72" s="265" t="s">
        <v>378</v>
      </c>
      <c r="D72" s="265" t="s">
        <v>379</v>
      </c>
      <c r="E72" s="265" t="s">
        <v>380</v>
      </c>
      <c r="F72" s="12" t="s">
        <v>381</v>
      </c>
      <c r="G72" s="12" t="s">
        <v>382</v>
      </c>
      <c r="H72" s="12" t="s">
        <v>383</v>
      </c>
      <c r="I72" s="12" t="s">
        <v>384</v>
      </c>
      <c r="J72" s="12" t="s">
        <v>385</v>
      </c>
    </row>
    <row r="73" spans="2:10" s="56" customFormat="1" ht="24" customHeight="1">
      <c r="B73" s="12" t="s">
        <v>386</v>
      </c>
      <c r="C73" s="324"/>
      <c r="D73" s="324" t="s">
        <v>349</v>
      </c>
      <c r="E73" s="324" t="s">
        <v>194</v>
      </c>
      <c r="F73" s="324" t="s">
        <v>387</v>
      </c>
      <c r="G73" s="203">
        <v>5972204</v>
      </c>
      <c r="H73" s="348"/>
      <c r="I73" s="202">
        <v>2103087347257.4504</v>
      </c>
      <c r="J73" s="56" t="s">
        <v>98</v>
      </c>
    </row>
    <row r="74" spans="2:10" s="56" customFormat="1" ht="24" customHeight="1">
      <c r="B74" s="12" t="s">
        <v>388</v>
      </c>
      <c r="C74" s="324"/>
      <c r="D74" s="324" t="s">
        <v>389</v>
      </c>
      <c r="E74" s="324" t="s">
        <v>194</v>
      </c>
      <c r="F74" s="324" t="s">
        <v>387</v>
      </c>
      <c r="G74" s="203">
        <v>3066201</v>
      </c>
      <c r="H74" s="348"/>
      <c r="I74" s="202">
        <v>1079750210684.0526</v>
      </c>
      <c r="J74" s="56" t="s">
        <v>98</v>
      </c>
    </row>
    <row r="75" spans="2:10" s="56" customFormat="1" ht="24" customHeight="1">
      <c r="B75" s="12" t="s">
        <v>390</v>
      </c>
      <c r="C75" s="324"/>
      <c r="D75" s="324" t="s">
        <v>391</v>
      </c>
      <c r="E75" s="324" t="s">
        <v>194</v>
      </c>
      <c r="F75" s="324" t="s">
        <v>387</v>
      </c>
      <c r="G75" s="203">
        <v>33485293</v>
      </c>
      <c r="H75" s="348"/>
      <c r="I75" s="202">
        <v>11791709731869.252</v>
      </c>
      <c r="J75" s="56" t="s">
        <v>98</v>
      </c>
    </row>
    <row r="76" spans="2:10" s="56" customFormat="1" ht="24" customHeight="1">
      <c r="B76" s="12" t="s">
        <v>392</v>
      </c>
      <c r="C76" s="324"/>
      <c r="D76" s="324" t="s">
        <v>393</v>
      </c>
      <c r="E76" s="324" t="s">
        <v>194</v>
      </c>
      <c r="F76" s="324" t="s">
        <v>387</v>
      </c>
      <c r="G76" s="203">
        <v>17899252</v>
      </c>
      <c r="H76" s="348"/>
      <c r="I76" s="202">
        <v>6303148788382.415</v>
      </c>
      <c r="J76" s="56" t="s">
        <v>98</v>
      </c>
    </row>
    <row r="77" spans="2:10" s="56" customFormat="1" ht="24" customHeight="1">
      <c r="B77" s="12" t="s">
        <v>394</v>
      </c>
      <c r="D77" s="324" t="s">
        <v>395</v>
      </c>
      <c r="E77" s="324" t="s">
        <v>194</v>
      </c>
      <c r="F77" s="324" t="s">
        <v>387</v>
      </c>
      <c r="G77" s="203">
        <v>2940958</v>
      </c>
      <c r="H77" s="348"/>
      <c r="I77" s="202">
        <v>1035646397647.4308</v>
      </c>
      <c r="J77" s="56" t="s">
        <v>98</v>
      </c>
    </row>
    <row r="78" spans="2:10" s="56" customFormat="1" ht="24" customHeight="1">
      <c r="B78" s="12" t="s">
        <v>394</v>
      </c>
      <c r="C78" s="324"/>
      <c r="D78" s="324" t="s">
        <v>362</v>
      </c>
      <c r="E78" s="324" t="s">
        <v>194</v>
      </c>
      <c r="F78" s="324" t="s">
        <v>387</v>
      </c>
      <c r="G78" s="203">
        <v>6652564.9643576741</v>
      </c>
      <c r="H78" s="348"/>
      <c r="I78" s="202">
        <v>2342673693555.8188</v>
      </c>
      <c r="J78" s="56" t="s">
        <v>98</v>
      </c>
    </row>
    <row r="79" spans="2:10" s="56" customFormat="1" ht="24" customHeight="1">
      <c r="B79" s="41" t="s">
        <v>396</v>
      </c>
      <c r="C79" s="324"/>
      <c r="D79" s="324" t="s">
        <v>397</v>
      </c>
      <c r="E79" s="324" t="s">
        <v>194</v>
      </c>
      <c r="F79" s="324" t="s">
        <v>387</v>
      </c>
      <c r="G79" s="203">
        <v>10068051</v>
      </c>
      <c r="H79" s="348"/>
      <c r="I79" s="202">
        <v>3545423208859.3628</v>
      </c>
      <c r="J79" s="56" t="s">
        <v>98</v>
      </c>
    </row>
    <row r="80" spans="2:10" s="56" customFormat="1" ht="24" customHeight="1">
      <c r="B80" s="12"/>
      <c r="C80" s="324"/>
      <c r="D80" s="324" t="s">
        <v>398</v>
      </c>
      <c r="E80" s="324" t="s">
        <v>194</v>
      </c>
      <c r="F80" s="324" t="s">
        <v>387</v>
      </c>
      <c r="G80" s="203">
        <v>691675</v>
      </c>
      <c r="H80" s="348"/>
      <c r="I80" s="202">
        <v>243570537931.10501</v>
      </c>
      <c r="J80" s="56" t="s">
        <v>98</v>
      </c>
    </row>
    <row r="81" spans="2:10" ht="24" customHeight="1">
      <c r="B81" s="12" t="s">
        <v>399</v>
      </c>
      <c r="C81" s="324"/>
      <c r="D81" s="324" t="s">
        <v>400</v>
      </c>
      <c r="E81" s="324" t="s">
        <v>194</v>
      </c>
      <c r="F81" s="324" t="s">
        <v>387</v>
      </c>
      <c r="G81" s="298">
        <v>6990000</v>
      </c>
      <c r="H81" s="349"/>
      <c r="I81" s="299">
        <v>2461500068874</v>
      </c>
      <c r="J81" s="12" t="s">
        <v>98</v>
      </c>
    </row>
    <row r="82" spans="2:10" ht="24" customHeight="1">
      <c r="B82" s="12" t="s">
        <v>401</v>
      </c>
      <c r="C82" s="324"/>
      <c r="D82" s="12" t="s">
        <v>402</v>
      </c>
      <c r="E82" s="324" t="s">
        <v>357</v>
      </c>
      <c r="F82" s="324" t="s">
        <v>387</v>
      </c>
      <c r="G82" s="298">
        <v>7162</v>
      </c>
      <c r="H82" s="349"/>
      <c r="I82" s="299">
        <v>2806062403992</v>
      </c>
      <c r="J82" s="12" t="s">
        <v>98</v>
      </c>
    </row>
    <row r="83" spans="2:10" ht="24" customHeight="1">
      <c r="B83" s="12" t="s">
        <v>403</v>
      </c>
      <c r="C83" s="324"/>
      <c r="D83" s="12" t="s">
        <v>404</v>
      </c>
      <c r="E83" s="56" t="s">
        <v>357</v>
      </c>
      <c r="F83" s="324" t="s">
        <v>387</v>
      </c>
      <c r="G83" s="298">
        <v>4993</v>
      </c>
      <c r="H83" s="349"/>
      <c r="I83" s="299">
        <v>1956250988988</v>
      </c>
      <c r="J83" s="12" t="s">
        <v>98</v>
      </c>
    </row>
    <row r="84" spans="2:10" ht="24" customHeight="1">
      <c r="B84" s="12" t="s">
        <v>394</v>
      </c>
      <c r="C84" s="324"/>
      <c r="D84" s="12" t="s">
        <v>404</v>
      </c>
      <c r="E84" s="56" t="s">
        <v>405</v>
      </c>
      <c r="F84" s="324" t="s">
        <v>387</v>
      </c>
      <c r="G84" s="298">
        <v>12240</v>
      </c>
      <c r="H84" s="349"/>
      <c r="I84" s="299">
        <v>4310266215.0240002</v>
      </c>
      <c r="J84" s="12" t="s">
        <v>98</v>
      </c>
    </row>
    <row r="85" spans="2:10" ht="24" customHeight="1">
      <c r="B85" s="12" t="s">
        <v>394</v>
      </c>
      <c r="C85" s="324"/>
      <c r="D85" s="12" t="s">
        <v>364</v>
      </c>
      <c r="E85" s="56" t="s">
        <v>196</v>
      </c>
      <c r="F85" s="324" t="s">
        <v>387</v>
      </c>
      <c r="G85" s="298">
        <v>438700</v>
      </c>
      <c r="H85" s="349"/>
      <c r="I85" s="299">
        <v>1320247485983.3032</v>
      </c>
      <c r="J85" s="12" t="s">
        <v>98</v>
      </c>
    </row>
    <row r="86" spans="2:10" ht="15.95">
      <c r="B86" s="56"/>
      <c r="C86" s="265"/>
      <c r="D86" s="265"/>
      <c r="E86" s="265"/>
      <c r="F86" s="265"/>
      <c r="G86" s="265"/>
    </row>
    <row r="87" spans="2:10" ht="17.25" hidden="1" customHeight="1">
      <c r="B87" s="325" t="s">
        <v>34</v>
      </c>
      <c r="C87" s="325"/>
      <c r="D87" s="325"/>
      <c r="E87" s="325"/>
      <c r="F87" s="325"/>
      <c r="G87" s="325"/>
      <c r="H87" s="325"/>
      <c r="I87" s="325"/>
    </row>
    <row r="88" spans="2:10" ht="24" hidden="1" customHeight="1">
      <c r="B88" s="295" t="s">
        <v>35</v>
      </c>
      <c r="C88" s="295"/>
      <c r="D88" s="295"/>
      <c r="E88" s="295"/>
      <c r="F88" s="295"/>
      <c r="G88" s="295"/>
      <c r="H88" s="295"/>
      <c r="I88" s="295"/>
    </row>
    <row r="89" spans="2:10" ht="19.5" hidden="1" customHeight="1">
      <c r="B89" s="325" t="s">
        <v>36</v>
      </c>
      <c r="C89" s="325"/>
      <c r="D89" s="325"/>
      <c r="E89" s="325"/>
      <c r="F89" s="325"/>
      <c r="G89" s="325"/>
      <c r="H89" s="325"/>
      <c r="I89" s="325"/>
    </row>
    <row r="90" spans="2:10" ht="18.75" hidden="1" customHeight="1">
      <c r="B90" s="326" t="s">
        <v>37</v>
      </c>
      <c r="C90" s="326"/>
      <c r="D90" s="326"/>
      <c r="E90" s="326"/>
      <c r="F90" s="326"/>
      <c r="G90" s="326"/>
      <c r="H90" s="326"/>
      <c r="I90" s="326"/>
    </row>
    <row r="91" spans="2:10" s="56" customFormat="1" ht="16.5" hidden="1" thickBot="1">
      <c r="B91" s="54"/>
      <c r="C91" s="54"/>
      <c r="D91" s="54"/>
      <c r="E91" s="54"/>
      <c r="F91" s="54"/>
      <c r="G91" s="54"/>
    </row>
    <row r="92" spans="2:10" s="56" customFormat="1" ht="18.95">
      <c r="B92" s="194" t="s">
        <v>121</v>
      </c>
      <c r="C92" s="12"/>
      <c r="D92" s="195"/>
      <c r="E92" s="12"/>
      <c r="F92" s="195"/>
      <c r="G92" s="12"/>
    </row>
    <row r="93" spans="2:10" s="56" customFormat="1" ht="15.95">
      <c r="B93" s="194" t="s">
        <v>40</v>
      </c>
      <c r="C93" s="194"/>
      <c r="D93" s="194"/>
      <c r="E93" s="12"/>
      <c r="F93" s="265"/>
      <c r="G93" s="12"/>
    </row>
    <row r="94" spans="2:10" ht="15.95"/>
    <row r="95" spans="2:10" s="56" customFormat="1" ht="15.95">
      <c r="B95" s="12"/>
      <c r="C95" s="12"/>
      <c r="D95" s="12"/>
      <c r="E95" s="12"/>
    </row>
    <row r="96" spans="2:10" s="56" customFormat="1" ht="15.95">
      <c r="B96" s="12"/>
      <c r="C96" s="12"/>
      <c r="D96" s="12"/>
      <c r="E96" s="12"/>
    </row>
    <row r="97" spans="2:5" ht="15.95"/>
    <row r="98" spans="2:5" s="56" customFormat="1" ht="15.95">
      <c r="B98" s="12"/>
      <c r="C98" s="12"/>
      <c r="D98" s="12"/>
      <c r="E98" s="12"/>
    </row>
    <row r="99" spans="2:5" s="56" customFormat="1" ht="15.95">
      <c r="B99" s="12"/>
      <c r="C99" s="12"/>
      <c r="D99" s="12"/>
      <c r="E99" s="12"/>
    </row>
    <row r="100" spans="2:5" ht="15.95"/>
    <row r="101" spans="2:5" ht="15.95"/>
    <row r="102" spans="2:5" ht="15.95"/>
    <row r="103" spans="2:5" ht="15.95"/>
    <row r="104" spans="2:5" ht="15.95"/>
    <row r="105" spans="2:5" ht="15.95"/>
    <row r="106" spans="2:5" ht="15.95"/>
    <row r="107" spans="2:5" ht="15.95"/>
    <row r="108" spans="2:5" ht="15.95"/>
    <row r="109" spans="2:5" s="56" customFormat="1" ht="15.95">
      <c r="B109" s="12"/>
      <c r="C109" s="12"/>
      <c r="D109" s="12"/>
      <c r="E109" s="12"/>
    </row>
    <row r="110" spans="2:5" ht="15.95"/>
    <row r="111" spans="2:5" ht="15.95"/>
    <row r="112" spans="2:5" ht="15.95"/>
    <row r="113" ht="15.95"/>
    <row r="114" ht="15.95"/>
    <row r="115" ht="15.95"/>
    <row r="116" ht="15.95"/>
    <row r="117" ht="15" customHeight="1"/>
    <row r="118" ht="15" customHeight="1"/>
    <row r="119" ht="15.95"/>
    <row r="120" ht="15.95"/>
    <row r="121" ht="18.75" customHeight="1"/>
    <row r="122" ht="15.95"/>
    <row r="123" ht="15.95"/>
    <row r="124" ht="15.95"/>
    <row r="125" ht="15.95"/>
    <row r="126" ht="15.95"/>
    <row r="127" ht="15.95"/>
    <row r="128" ht="15.95"/>
    <row r="129" ht="15.95"/>
    <row r="130" ht="15.95"/>
    <row r="131" ht="15.95"/>
    <row r="132" ht="15.95"/>
    <row r="133" ht="15.95"/>
    <row r="134" ht="15.95"/>
    <row r="135" ht="15.95"/>
    <row r="136" ht="15.95"/>
    <row r="137" ht="15.95"/>
    <row r="138" ht="15.95"/>
    <row r="139" ht="15.95"/>
    <row r="140" ht="15.95"/>
    <row r="141" ht="15.95"/>
    <row r="142" ht="15.95"/>
  </sheetData>
  <dataValidations xWindow="176" yWindow="752" count="25">
    <dataValidation type="list" allowBlank="1" showInputMessage="1" showErrorMessage="1" promptTitle="Veuillez sélectionner le secteur" prompt="Veuillez sélectionner le secteur pertinent pour l'entreprise dans la liste" sqref="E41:E69" xr:uid="{00000000-0002-0000-0300-000000000000}">
      <formula1>Sector_list</formula1>
    </dataValidation>
    <dataValidation allowBlank="1" showInputMessage="1" showErrorMessage="1" promptTitle="Veuillez sélectionner les matièr" prompt="Veuillez sélectionner les matières premières exploitées, séparées par une virgule" sqref="F41:F69" xr:uid="{00000000-0002-0000-0300-000001000000}"/>
    <dataValidation errorStyle="warning" allowBlank="1" showInputMessage="1" showErrorMessage="1" errorTitle="URL" error="Veuillez indiquer une URL" sqref="G41:H69" xr:uid="{00000000-0002-0000-0300-000002000000}"/>
    <dataValidation allowBlank="1" showInputMessage="1" showErrorMessage="1" promptTitle="Numéro d'identification" prompt="Veuillez saisir un numéro d'identification unique, tel qu’un TIN, un numéro d'organisation ou similaire." sqref="D41:D69" xr:uid="{00000000-0002-0000-0300-000003000000}"/>
    <dataValidation type="textLength" allowBlank="1" showInputMessage="1" showErrorMessage="1" errorTitle="Veuillez ne pas modifier" error="Veuillez ne pas modifier ces cellules" sqref="B72:C72 B71:G71 B16:E17 B19:C19 F72 B20 D20:E20 I40 B36:D37 B39:D39 E36:F39 B40 D40:G40" xr:uid="{00000000-0002-0000-0300-000004000000}">
      <formula1>10000</formula1>
      <formula2>50000</formula2>
    </dataValidation>
    <dataValidation type="decimal" allowBlank="1" showInputMessage="1" showErrorMessage="1" errorTitle="Veuillez ne pas modifier" error="Veuillez ne pas modifier ces cellules" sqref="E91:G93 B91:D92" xr:uid="{00000000-0002-0000-0300-000005000000}">
      <formula1>10000</formula1>
      <formula2>500000</formula2>
    </dataValidation>
    <dataValidation allowBlank="1" showInputMessage="1" showErrorMessage="1" promptTitle="Nom de l'entreprise" prompt="Saisissez le nom de l'entreprise ici_x000a__x000a_Veuillez vous abstenir d'utiliser des acronymes et indiquez le nom complet" sqref="B41:B69" xr:uid="{00000000-0002-0000-0300-000006000000}"/>
    <dataValidation allowBlank="1" showInputMessage="1" showErrorMessage="1" promptTitle="URL du registre" prompt="Veuillez indiquer l'URL directe vers le registre ou l'agence" sqref="D38 J27:L31" xr:uid="{00000000-0002-0000-0300-000009000000}"/>
    <dataValidation allowBlank="1" showInputMessage="1" showErrorMessage="1" promptTitle="Nom du registre" prompt="Veuillez saisir le nom du registre ou de l'agence" sqref="J24:L26 C38" xr:uid="{00000000-0002-0000-0300-00000A000000}"/>
    <dataValidation allowBlank="1" showInputMessage="1" showErrorMessage="1" promptTitle="Nom de l'identifiant" prompt="Veuillez saisir le nom de l'identifiant, tel que « Numéro d'identification du contribuable » ou similaire" sqref="J23:L23 B38" xr:uid="{00000000-0002-0000-0300-00000B000000}"/>
    <dataValidation type="whole" allowBlank="1" showInputMessage="1" showErrorMessage="1" errorTitle="Veuillez ne pas modifier" error="Veuillez ne pas modifier ces cellules" sqref="D72 B87:B90" xr:uid="{00000000-0002-0000-0300-00000C000000}">
      <formula1>444</formula1>
      <formula2>445</formula2>
    </dataValidation>
    <dataValidation type="list" allowBlank="1" showInputMessage="1" showErrorMessage="1" sqref="F86" xr:uid="{00000000-0002-0000-0300-00000D000000}">
      <formula1>Simple_options_list</formula1>
    </dataValidation>
    <dataValidation type="list" allowBlank="1" showInputMessage="1" showErrorMessage="1" sqref="G86 F73:F85" xr:uid="{00000000-0002-0000-0300-00000E000000}">
      <formula1>Project_phases_list</formula1>
    </dataValidation>
    <dataValidation type="whole" allowBlank="1" showInputMessage="1" showErrorMessage="1" errorTitle="Veuillez ne pas modifier" error="Veuillez ne pas modifier ces cellules" sqref="E72" xr:uid="{00000000-0002-0000-0300-00000F000000}">
      <formula1>4</formula1>
      <formula2>5</formula2>
    </dataValidation>
    <dataValidation allowBlank="1" showInputMessage="1" showErrorMessage="1" promptTitle="Numéro de référence" prompt="Veuillez indiquer le numéro de référence de l'accord légal: contrat, licence, concession,…" sqref="C73:C76 C78:C85" xr:uid="{00000000-0002-0000-0300-000010000000}"/>
    <dataValidation allowBlank="1" showInputMessage="1" showErrorMessage="1" errorTitle="Veuillez ne pas modifier" error="Veuillez ne pas modifier ces cellules" sqref="H40 B93:D93" xr:uid="{00000000-0002-0000-0300-000011000000}"/>
    <dataValidation type="whole" allowBlank="1" showInputMessage="1" showErrorMessage="1" errorTitle="Veuillez ne pas remplir" error="Ces cellules seront complétées automatiquement" promptTitle="Ne pas remplir" prompt="Complété automatiquement depuis le feuillet 5" sqref="I41:I69" xr:uid="{00000000-0002-0000-0300-000012000000}">
      <formula1>1</formula1>
      <formula2>2</formula2>
    </dataValidation>
    <dataValidation type="list" allowBlank="1" showInputMessage="1" showErrorMessage="1" sqref="C41:C69" xr:uid="{00000000-0002-0000-0300-000013000000}">
      <formula1>"&lt; Type d'entreprise &gt;,Société publique financière et Entreprise d'Etat,Privée"</formula1>
    </dataValidation>
    <dataValidation allowBlank="1" showInputMessage="1" showErrorMessage="1" promptTitle="Production -volume-" prompt="Veuillez indiquer le volume de production du projet" sqref="G73:G85" xr:uid="{00000000-0002-0000-0300-000014000000}"/>
    <dataValidation allowBlank="1" showInputMessage="1" showErrorMessage="1" promptTitle="Compagnie associée" prompt="Veuillez indiquer les compagnies affiliées au projet, séparées par une virgule." sqref="D73:D85" xr:uid="{00000000-0002-0000-0300-000015000000}"/>
    <dataValidation allowBlank="1" showInputMessage="1" showErrorMessage="1" promptTitle="Production -valeur-" prompt="Veuillez indiquer la valeur de la production du projet" sqref="I73:I85" xr:uid="{00000000-0002-0000-0300-000016000000}"/>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H73:H85" xr:uid="{00000000-0002-0000-0300-000017000000}">
      <formula1>"&lt;Selectionner unité&gt;,Sm3,Sm3 o.e.,Barils,Tonnes,oz,carats,Scf"</formula1>
    </dataValidation>
    <dataValidation allowBlank="1" showInputMessage="1" showErrorMessage="1" promptTitle="Nom du Projet" prompt="Veuillez indiquer le nom du Projet._x000a__x000a_Veuillez vous abstenir d'utiliser des acronymes et indiquez le nom complet_x000a__x000a_" sqref="B73:B86" xr:uid="{00000000-0002-0000-0300-000018000000}"/>
    <dataValidation allowBlank="1" showInputMessage="1" showErrorMessage="1" promptTitle="Numéro d'identification" prompt="Veuillez indiquer le numéro d'identification de l'agence gouvernementale, si applicable" sqref="D21:D31" xr:uid="{00000000-0002-0000-0300-000007000000}"/>
    <dataValidation allowBlank="1" showInputMessage="1" showErrorMessage="1" promptTitle="Organisme gouvernmental destinat" prompt="Veuillez indiquer le nom de l'agence gouvernementale collectant le flux_x000a__x000a_Veuillez vous abstenir d'utiliser des acronymes et indiquez le nom complet" sqref="B21:B31" xr:uid="{501B474C-597A-4862-9DAA-87A437A4383F}"/>
  </dataValidations>
  <hyperlinks>
    <hyperlink ref="B14" r:id="rId1" xr:uid="{00000000-0004-0000-0300-000000000000}"/>
    <hyperlink ref="B89:G89" r:id="rId2" display="Pour la version la plus récente des modèles de données résumées, consultez https://eiti.org/fr/document/modele-donnees-resumees-itie" xr:uid="{00000000-0004-0000-0300-000001000000}"/>
    <hyperlink ref="B88:G88" r:id="rId3" display="Vous voulez en savoir plus sur votre pays ? Vérifiez si votre pays met en œuvre la Norme ITIE en visitant https://eiti.org/countries" xr:uid="{00000000-0004-0000-0300-000002000000}"/>
    <hyperlink ref="B90:G90" r:id="rId4" display="Give us your feedback or report a conflict in the data! Write to us at  data@eiti.org" xr:uid="{00000000-0004-0000-0300-000003000000}"/>
    <hyperlink ref="G66" r:id="rId5" xr:uid="{F9FCE76F-B858-4649-A2DD-8BE9777C5E70}"/>
    <hyperlink ref="G46" r:id="rId6" xr:uid="{85D4912B-0E28-435A-9617-88E4A1D18522}"/>
    <hyperlink ref="G54" r:id="rId7" xr:uid="{0FF5E551-38E5-429F-B2C2-8C861DBFD161}"/>
    <hyperlink ref="G48" r:id="rId8" display="https://www.nordgold.com/" xr:uid="{C2B80859-E767-4C9C-82AA-F746075464AF}"/>
    <hyperlink ref="G45" r:id="rId9" display="https://rusal.ru/en/about/geography/kompaniya-boksitov-kindii/" xr:uid="{9ADCB9DD-7714-49AA-8D59-1FE351A9DA4E}"/>
    <hyperlink ref="G58" r:id="rId10" display="https://www.gdmines.com/" xr:uid="{DA4ED851-57EE-4FCD-9DBD-04923AB96F3F}"/>
    <hyperlink ref="G42" r:id="rId11" display="https://gacguinee.com/https-gacguinee-com/" xr:uid="{37C27B7B-8A4A-4310-9CCA-609CCDD0D6C0}"/>
    <hyperlink ref="G43" r:id="rId12" display="https://soguipami.net/" xr:uid="{F3E77E2B-2589-4F3C-8A02-833680A3F135}"/>
    <hyperlink ref="G55" r:id="rId13" display="https://amrbauxite.com/" xr:uid="{E837F776-8575-459A-AC80-54D15A5C9BFD}"/>
    <hyperlink ref="G51" r:id="rId14" display="http://www.audemard.com/nos-filiales/somiag/" xr:uid="{CD6E322A-DEE7-4E27-9463-E25FA2013CFA}"/>
    <hyperlink ref="G68" r:id="rId15" display="http://www.anaim-gn.com/" xr:uid="{9257C638-2C00-4B9F-86EE-B3BED630DF29}"/>
    <hyperlink ref="D38" r:id="rId16" xr:uid="{30BE2506-3F12-4485-AE3C-89E06E663E6D}"/>
  </hyperlinks>
  <pageMargins left="0.31496062992125984" right="0.31496062992125984" top="0.78740157480314965" bottom="0.31496062992125984" header="0.31496062992125984" footer="0.31496062992125984"/>
  <pageSetup paperSize="9" scale="49" fitToHeight="3" orientation="landscape" horizontalDpi="360" verticalDpi="360" r:id="rId17"/>
  <headerFooter>
    <oddHeader>&amp;C&amp;"Calibri,Gras"&amp;18&amp;F
&amp;A&amp;R&amp;"Calibri,Gras"&amp;14&amp;P/&amp;N</oddHeader>
  </headerFooter>
  <colBreaks count="1" manualBreakCount="1">
    <brk id="9" min="7" max="94" man="1"/>
  </colBreaks>
  <drawing r:id="rId18"/>
  <tableParts count="3">
    <tablePart r:id="rId19"/>
    <tablePart r:id="rId20"/>
    <tablePart r:id="rId21"/>
  </tableParts>
  <extLst>
    <ext xmlns:x14="http://schemas.microsoft.com/office/spreadsheetml/2009/9/main" uri="{CCE6A557-97BC-4b89-ADB6-D9C93CAAB3DF}">
      <x14:dataValidations xmlns:xm="http://schemas.microsoft.com/office/excel/2006/main" xWindow="176" yWindow="752" count="2">
        <x14:dataValidation type="list" allowBlank="1" showInputMessage="1" showErrorMessage="1" xr:uid="{00000000-0002-0000-0300-00001A000000}">
          <x14:formula1>
            <xm:f>Listes!$I$11:$I$168</xm:f>
          </x14:formula1>
          <xm:sqref>J73:J85</xm:sqref>
        </x14:dataValidation>
        <x14:dataValidation type="list" allowBlank="1" showInputMessage="1" showErrorMessage="1" promptTitle="Matières premières" prompt="Veuillez indiquer les matières premières exploitées, en utilisant une ligne par matière première. Si un projet génère plusieurs matières premières, veuillez utiliser plusieurs lignes." xr:uid="{00000000-0002-0000-0300-00001B000000}">
          <x14:formula1>
            <xm:f>Listes!$O$3:$O$72</xm:f>
          </x14:formula1>
          <xm:sqref>E73:E85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00B050"/>
    <pageSetUpPr fitToPage="1"/>
  </sheetPr>
  <dimension ref="B1:U125"/>
  <sheetViews>
    <sheetView showGridLines="0" topLeftCell="F28" zoomScale="90" zoomScaleNormal="90" zoomScaleSheetLayoutView="100" workbookViewId="0">
      <selection activeCell="H81" sqref="H81"/>
    </sheetView>
  </sheetViews>
  <sheetFormatPr defaultColWidth="9.140625" defaultRowHeight="14.1"/>
  <cols>
    <col min="1" max="1" width="3" style="265" customWidth="1"/>
    <col min="2" max="4" width="9.140625" style="265" hidden="1" customWidth="1"/>
    <col min="5" max="5" width="27.42578125" style="265" hidden="1" customWidth="1"/>
    <col min="6" max="6" width="45.5703125" style="265" customWidth="1"/>
    <col min="7" max="7" width="9.140625" style="265" customWidth="1"/>
    <col min="8" max="8" width="68.140625" style="265" bestFit="1" customWidth="1"/>
    <col min="9" max="9" width="54.5703125" style="265" bestFit="1" customWidth="1"/>
    <col min="10" max="10" width="33.42578125" style="265" customWidth="1"/>
    <col min="11" max="11" width="10" style="265" bestFit="1" customWidth="1"/>
    <col min="12" max="12" width="2.7109375" style="265" customWidth="1"/>
    <col min="13" max="13" width="19.5703125" style="265" bestFit="1" customWidth="1"/>
    <col min="14" max="14" width="73.42578125" style="265" bestFit="1" customWidth="1"/>
    <col min="15" max="15" width="9.140625" style="265"/>
    <col min="16" max="16" width="26.140625" style="265" customWidth="1"/>
    <col min="17" max="17" width="19.140625" style="265" customWidth="1"/>
    <col min="18" max="16384" width="9.140625" style="265"/>
  </cols>
  <sheetData>
    <row r="1" spans="6:14" s="12" customFormat="1" ht="15.95"/>
    <row r="2" spans="6:14" s="12" customFormat="1" ht="15.95"/>
    <row r="3" spans="6:14" s="12" customFormat="1" ht="15.95">
      <c r="N3" s="13" t="s">
        <v>46</v>
      </c>
    </row>
    <row r="4" spans="6:14" s="12" customFormat="1" ht="15.95">
      <c r="N4" s="13" t="str">
        <f>Introduction!G4</f>
        <v>AAAA-MM-JJ</v>
      </c>
    </row>
    <row r="5" spans="6:14" s="12" customFormat="1" ht="15.95"/>
    <row r="6" spans="6:14" s="12" customFormat="1" ht="15.95"/>
    <row r="7" spans="6:14" s="12" customFormat="1" ht="15.95"/>
    <row r="8" spans="6:14" s="12" customFormat="1" ht="15.95">
      <c r="F8" s="15" t="s">
        <v>406</v>
      </c>
      <c r="G8" s="74"/>
      <c r="H8" s="74"/>
      <c r="I8" s="74"/>
      <c r="J8" s="74"/>
      <c r="K8" s="74"/>
      <c r="L8" s="74"/>
      <c r="M8" s="74"/>
      <c r="N8" s="74"/>
    </row>
    <row r="9" spans="6:14" s="12" customFormat="1" ht="20.100000000000001">
      <c r="F9" s="302" t="s">
        <v>48</v>
      </c>
      <c r="G9" s="302"/>
      <c r="H9" s="302"/>
      <c r="I9" s="302"/>
      <c r="J9" s="302"/>
      <c r="K9" s="302"/>
      <c r="L9" s="302"/>
      <c r="M9" s="302"/>
      <c r="N9" s="302"/>
    </row>
    <row r="10" spans="6:14" s="12" customFormat="1" ht="96">
      <c r="F10" s="303" t="s">
        <v>407</v>
      </c>
      <c r="G10" s="303"/>
      <c r="H10" s="303"/>
      <c r="I10" s="303"/>
      <c r="J10" s="303"/>
      <c r="K10" s="303"/>
      <c r="L10" s="74"/>
      <c r="M10" s="308"/>
      <c r="N10" s="308"/>
    </row>
    <row r="11" spans="6:14" s="12" customFormat="1" ht="80.099999999999994">
      <c r="F11" s="304" t="s">
        <v>408</v>
      </c>
      <c r="G11" s="304"/>
      <c r="H11" s="304"/>
      <c r="I11" s="304"/>
      <c r="J11" s="304"/>
      <c r="K11" s="304"/>
      <c r="L11" s="74"/>
      <c r="M11" s="308"/>
      <c r="N11" s="308"/>
    </row>
    <row r="12" spans="6:14" s="12" customFormat="1" ht="96">
      <c r="F12" s="304" t="s">
        <v>409</v>
      </c>
      <c r="G12" s="304"/>
      <c r="H12" s="304"/>
      <c r="I12" s="304"/>
      <c r="J12" s="304"/>
      <c r="K12" s="304"/>
      <c r="L12" s="74"/>
      <c r="M12" s="308"/>
      <c r="N12" s="308"/>
    </row>
    <row r="13" spans="6:14" s="12" customFormat="1" ht="80.099999999999994">
      <c r="F13" s="305" t="s">
        <v>410</v>
      </c>
      <c r="G13" s="305"/>
      <c r="H13" s="305"/>
      <c r="I13" s="305"/>
      <c r="J13" s="305"/>
      <c r="K13" s="305"/>
      <c r="L13" s="74"/>
      <c r="M13" s="308"/>
      <c r="N13" s="308"/>
    </row>
    <row r="14" spans="6:14" s="12" customFormat="1" ht="144">
      <c r="F14" s="305" t="s">
        <v>411</v>
      </c>
      <c r="G14" s="305"/>
      <c r="H14" s="305"/>
      <c r="I14" s="305"/>
      <c r="J14" s="305"/>
      <c r="K14" s="305"/>
      <c r="L14" s="74"/>
      <c r="M14" s="308"/>
      <c r="N14" s="308"/>
    </row>
    <row r="15" spans="6:14" s="12" customFormat="1" ht="80.099999999999994">
      <c r="F15" s="305" t="s">
        <v>412</v>
      </c>
      <c r="G15" s="305"/>
      <c r="H15" s="305"/>
      <c r="I15" s="305"/>
      <c r="J15" s="305"/>
      <c r="K15" s="305"/>
      <c r="L15" s="74"/>
      <c r="M15" s="308"/>
      <c r="N15" s="308"/>
    </row>
    <row r="16" spans="6:14" s="12" customFormat="1" ht="15.95">
      <c r="F16" s="309" t="s">
        <v>128</v>
      </c>
      <c r="G16" s="309"/>
      <c r="H16" s="309"/>
      <c r="I16" s="309"/>
      <c r="J16" s="309"/>
      <c r="K16" s="309"/>
      <c r="L16" s="309"/>
      <c r="M16" s="309"/>
      <c r="N16" s="309"/>
    </row>
    <row r="17" spans="2:21" s="12" customFormat="1" ht="15.95"/>
    <row r="18" spans="2:21" s="12" customFormat="1" ht="22.5">
      <c r="F18" s="204" t="s">
        <v>413</v>
      </c>
      <c r="G18" s="74"/>
      <c r="H18" s="205"/>
      <c r="I18" s="74"/>
      <c r="J18" s="205"/>
      <c r="K18" s="205"/>
      <c r="M18" s="206" t="s">
        <v>414</v>
      </c>
      <c r="N18" s="264"/>
    </row>
    <row r="19" spans="2:21" s="12" customFormat="1" ht="42">
      <c r="M19" s="311" t="s">
        <v>415</v>
      </c>
      <c r="N19" s="312"/>
    </row>
    <row r="20" spans="2:21" ht="24" customHeight="1">
      <c r="F20" s="307" t="s">
        <v>416</v>
      </c>
      <c r="G20" s="307"/>
      <c r="H20" s="307"/>
      <c r="I20" s="307"/>
      <c r="J20" s="307"/>
      <c r="K20" s="248"/>
      <c r="M20" s="12"/>
      <c r="N20" s="12"/>
    </row>
    <row r="21" spans="2:21" ht="24" customHeight="1">
      <c r="B21" s="266" t="s">
        <v>417</v>
      </c>
      <c r="C21" s="266" t="s">
        <v>418</v>
      </c>
      <c r="D21" s="266" t="s">
        <v>419</v>
      </c>
      <c r="E21" s="266" t="s">
        <v>420</v>
      </c>
      <c r="F21" s="265" t="s">
        <v>421</v>
      </c>
      <c r="G21" s="265" t="s">
        <v>333</v>
      </c>
      <c r="H21" s="267" t="s">
        <v>422</v>
      </c>
      <c r="I21" s="265" t="s">
        <v>423</v>
      </c>
      <c r="J21" s="265" t="s">
        <v>424</v>
      </c>
      <c r="K21" s="265" t="s">
        <v>385</v>
      </c>
      <c r="M21" s="315" t="s">
        <v>425</v>
      </c>
      <c r="N21" s="315"/>
      <c r="P21" s="268"/>
    </row>
    <row r="22" spans="2:21" ht="24" customHeight="1">
      <c r="B22" s="266" t="str">
        <f>IFERROR(VLOOKUP(Government_revenues_table[[#This Row],[Classification SFP]],Table6_GFS_codes_classification[],COLUMNS($F:F)+3,FALSE),"Do not enter data")</f>
        <v>Autre revenu (14E)</v>
      </c>
      <c r="C22" s="266" t="str">
        <f>IFERROR(VLOOKUP(Government_revenues_table[[#This Row],[Classification SFP]],Table6_GFS_codes_classification[],COLUMNS($F:G)+3,FALSE),"Do not enter data")</f>
        <v>Amendes, peines et forfaits (143E)</v>
      </c>
      <c r="D22" s="266" t="str">
        <f>IFERROR(VLOOKUP(Government_revenues_table[[#This Row],[Classification SFP]],Table6_GFS_codes_classification[],COLUMNS($F:H)+3,FALSE),"Do not enter data")</f>
        <v>Amendes, peines et forfaits(143E)</v>
      </c>
      <c r="E22" s="266" t="str">
        <f>IFERROR(VLOOKUP(Government_revenues_table[[#This Row],[Classification SFP]],Table6_GFS_codes_classification[],COLUMNS($F:I)+3,FALSE),"Do not enter data")</f>
        <v>Amendes, peines et forfaits (143E)</v>
      </c>
      <c r="F22" s="265" t="s">
        <v>426</v>
      </c>
      <c r="G22" s="265" t="s">
        <v>340</v>
      </c>
      <c r="H22" s="265" t="s">
        <v>427</v>
      </c>
      <c r="I22" s="265" t="s">
        <v>313</v>
      </c>
      <c r="J22" s="268">
        <v>14761218352</v>
      </c>
      <c r="K22" s="268" t="s">
        <v>98</v>
      </c>
      <c r="M22" s="306" t="s">
        <v>428</v>
      </c>
      <c r="N22" s="306"/>
      <c r="P22" s="268">
        <v>90475762401</v>
      </c>
      <c r="Q22" s="275">
        <f>+P22-Government_revenues_table[[#This Row],[Valeur des revenus]]</f>
        <v>75714544049</v>
      </c>
    </row>
    <row r="23" spans="2:21" ht="24" customHeight="1">
      <c r="B23" s="266" t="str">
        <f>IFERROR(VLOOKUP(Government_revenues_table[[#This Row],[Classification SFP]],Table6_GFS_codes_classification[],COLUMNS($F:F)+3,FALSE),"Do not enter data")</f>
        <v>Autre revenu (14E)</v>
      </c>
      <c r="C23" s="266" t="str">
        <f>IFERROR(VLOOKUP(Government_revenues_table[[#This Row],[Classification SFP]],Table6_GFS_codes_classification[],COLUMNS($F:G)+3,FALSE),"Do not enter data")</f>
        <v>Amendes, peines et forfaits (143E)</v>
      </c>
      <c r="D23" s="266" t="str">
        <f>IFERROR(VLOOKUP(Government_revenues_table[[#This Row],[Classification SFP]],Table6_GFS_codes_classification[],COLUMNS($F:H)+3,FALSE),"Do not enter data")</f>
        <v>Amendes, peines et forfaits(143E)</v>
      </c>
      <c r="E23" s="266" t="str">
        <f>IFERROR(VLOOKUP(Government_revenues_table[[#This Row],[Classification SFP]],Table6_GFS_codes_classification[],COLUMNS($F:I)+3,FALSE),"Do not enter data")</f>
        <v>Amendes, peines et forfaits (143E)</v>
      </c>
      <c r="F23" s="265" t="s">
        <v>426</v>
      </c>
      <c r="G23" s="265" t="s">
        <v>340</v>
      </c>
      <c r="H23" s="265" t="s">
        <v>429</v>
      </c>
      <c r="I23" s="265" t="s">
        <v>310</v>
      </c>
      <c r="J23" s="268">
        <v>24452311481</v>
      </c>
      <c r="K23" s="268" t="s">
        <v>98</v>
      </c>
      <c r="M23" s="306"/>
      <c r="N23" s="306"/>
      <c r="P23" s="268">
        <v>151288205535</v>
      </c>
    </row>
    <row r="24" spans="2:21" ht="24" customHeight="1">
      <c r="B24" s="266" t="str">
        <f>IFERROR(VLOOKUP(Government_revenues_table[[#This Row],[Classification SFP]],Table6_GFS_codes_classification[],COLUMNS($F:F)+3,FALSE),"Do not enter data")</f>
        <v>Autre revenu (14E)</v>
      </c>
      <c r="C24" s="266" t="str">
        <f>IFERROR(VLOOKUP(Government_revenues_table[[#This Row],[Classification SFP]],Table6_GFS_codes_classification[],COLUMNS($F:G)+3,FALSE),"Do not enter data")</f>
        <v>Revenu dégagé de la propriété (141E)</v>
      </c>
      <c r="D24" s="266" t="str">
        <f>IFERROR(VLOOKUP(Government_revenues_table[[#This Row],[Classification SFP]],Table6_GFS_codes_classification[],COLUMNS($F:H)+3,FALSE),"Do not enter data")</f>
        <v>Loyers (1415E)</v>
      </c>
      <c r="E24" s="266" t="str">
        <f>IFERROR(VLOOKUP(Government_revenues_table[[#This Row],[Classification SFP]],Table6_GFS_codes_classification[],COLUMNS($F:I)+3,FALSE),"Do not enter data")</f>
        <v>Primes (1415E2)</v>
      </c>
      <c r="F24" s="265" t="s">
        <v>430</v>
      </c>
      <c r="G24" s="265" t="s">
        <v>340</v>
      </c>
      <c r="H24" s="265" t="s">
        <v>431</v>
      </c>
      <c r="I24" s="265" t="s">
        <v>315</v>
      </c>
      <c r="J24" s="268">
        <v>0</v>
      </c>
      <c r="K24" s="268" t="s">
        <v>98</v>
      </c>
      <c r="M24" s="306"/>
      <c r="N24" s="306"/>
    </row>
    <row r="25" spans="2:21" ht="24" customHeight="1">
      <c r="B25" s="270"/>
      <c r="C25" s="270"/>
      <c r="D25" s="270"/>
      <c r="E25" s="270"/>
      <c r="F25" s="265" t="s">
        <v>432</v>
      </c>
      <c r="G25" s="265" t="s">
        <v>340</v>
      </c>
      <c r="H25" s="265" t="s">
        <v>433</v>
      </c>
      <c r="I25" s="265" t="s">
        <v>310</v>
      </c>
      <c r="J25" s="268">
        <v>0</v>
      </c>
      <c r="K25" s="268" t="s">
        <v>98</v>
      </c>
      <c r="M25" s="306"/>
      <c r="N25" s="306"/>
    </row>
    <row r="26" spans="2:21" ht="24" customHeight="1">
      <c r="B26" s="266" t="str">
        <f>IFERROR(VLOOKUP(Government_revenues_table[[#This Row],[Classification SFP]],Table6_GFS_codes_classification[],COLUMNS($F:F)+3,FALSE),"Do not enter data")</f>
        <v>Cotisations sociales (12E)</v>
      </c>
      <c r="C26" s="266" t="str">
        <f>IFERROR(VLOOKUP(Government_revenues_table[[#This Row],[Classification SFP]],Table6_GFS_codes_classification[],COLUMNS($F:G)+3,FALSE),"Do not enter data")</f>
        <v>Cotisations patronales à la sécurité sociale (1212E)</v>
      </c>
      <c r="D26" s="266" t="str">
        <f>IFERROR(VLOOKUP(Government_revenues_table[[#This Row],[Classification SFP]],Table6_GFS_codes_classification[],COLUMNS($F:H)+3,FALSE),"Do not enter data")</f>
        <v>Cotisations patronales à la sécurité sociale (1212E)</v>
      </c>
      <c r="E26" s="266" t="str">
        <f>IFERROR(VLOOKUP(Government_revenues_table[[#This Row],[Classification SFP]],Table6_GFS_codes_classification[],COLUMNS($F:I)+3,FALSE),"Do not enter data")</f>
        <v>Cotisations patronales à la sécurité sociale (1212E)</v>
      </c>
      <c r="F26" s="265" t="s">
        <v>434</v>
      </c>
      <c r="G26" s="265" t="s">
        <v>340</v>
      </c>
      <c r="H26" s="265" t="s">
        <v>435</v>
      </c>
      <c r="I26" s="265" t="s">
        <v>321</v>
      </c>
      <c r="J26" s="268">
        <v>113718734321</v>
      </c>
      <c r="K26" s="268" t="s">
        <v>98</v>
      </c>
      <c r="M26" s="306"/>
      <c r="N26" s="306"/>
    </row>
    <row r="27" spans="2:21" ht="24" customHeight="1">
      <c r="B27" s="266" t="str">
        <f>IFERROR(VLOOKUP(Government_revenues_table[[#This Row],[Classification SFP]],Table6_GFS_codes_classification[],COLUMNS($F:F)+3,FALSE),"Do not enter data")</f>
        <v>Autre revenu (14E)</v>
      </c>
      <c r="C27" s="266" t="str">
        <f>IFERROR(VLOOKUP(Government_revenues_table[[#This Row],[Classification SFP]],Table6_GFS_codes_classification[],COLUMNS($F:G)+3,FALSE),"Do not enter data")</f>
        <v>Revenu dégagé de la propriété (141E)</v>
      </c>
      <c r="D27" s="266" t="str">
        <f>IFERROR(VLOOKUP(Government_revenues_table[[#This Row],[Classification SFP]],Table6_GFS_codes_classification[],COLUMNS($F:H)+3,FALSE),"Do not enter data")</f>
        <v>Loyers (1415E)</v>
      </c>
      <c r="E27" s="266" t="str">
        <f>IFERROR(VLOOKUP(Government_revenues_table[[#This Row],[Classification SFP]],Table6_GFS_codes_classification[],COLUMNS($F:I)+3,FALSE),"Do not enter data")</f>
        <v>Transferts obligatoires à l’État (infrastructures et autres éléments) (1415E4)</v>
      </c>
      <c r="F27" s="265" t="s">
        <v>436</v>
      </c>
      <c r="G27" s="111" t="s">
        <v>340</v>
      </c>
      <c r="H27" s="265" t="s">
        <v>437</v>
      </c>
      <c r="I27" s="265" t="s">
        <v>438</v>
      </c>
      <c r="J27" s="268">
        <v>0</v>
      </c>
      <c r="K27" s="268" t="s">
        <v>98</v>
      </c>
      <c r="M27" s="313" t="s">
        <v>439</v>
      </c>
      <c r="N27" s="313"/>
    </row>
    <row r="28" spans="2:21" ht="24" customHeight="1">
      <c r="B28" s="270"/>
      <c r="C28" s="270"/>
      <c r="D28" s="270"/>
      <c r="E28" s="270"/>
      <c r="F28" s="265" t="s">
        <v>440</v>
      </c>
      <c r="G28" s="265" t="s">
        <v>340</v>
      </c>
      <c r="H28" s="265" t="s">
        <v>441</v>
      </c>
      <c r="I28" s="265" t="s">
        <v>314</v>
      </c>
      <c r="J28" s="268">
        <v>51199464751</v>
      </c>
      <c r="K28" s="268" t="s">
        <v>98</v>
      </c>
      <c r="M28" s="314" t="s">
        <v>442</v>
      </c>
      <c r="N28" s="314"/>
    </row>
    <row r="29" spans="2:21" ht="24" customHeight="1" thickBot="1">
      <c r="B29" s="266" t="str">
        <f>IFERROR(VLOOKUP(Government_revenues_table[[#This Row],[Classification SFP]],Table6_GFS_codes_classification[],COLUMNS($F:F)+3,FALSE),"Do not enter data")</f>
        <v>Impôts (11E)</v>
      </c>
      <c r="C29" s="266" t="str">
        <f>IFERROR(VLOOKUP(Government_revenues_table[[#This Row],[Classification SFP]],Table6_GFS_codes_classification[],COLUMNS($F:G)+3,FALSE),"Do not enter data")</f>
        <v>Taxes sur le commerce et les transactions au niveau international (115E)</v>
      </c>
      <c r="D29" s="266" t="str">
        <f>IFERROR(VLOOKUP(Government_revenues_table[[#This Row],[Classification SFP]],Table6_GFS_codes_classification[],COLUMNS($F:H)+3,FALSE),"Do not enter data")</f>
        <v>Droits de douane et autres droits d’importation (1151E)</v>
      </c>
      <c r="E29" s="266" t="str">
        <f>IFERROR(VLOOKUP(Government_revenues_table[[#This Row],[Classification SFP]],Table6_GFS_codes_classification[],COLUMNS($F:I)+3,FALSE),"Do not enter data")</f>
        <v>Droits de douane et autres droits d’importation (1151E)</v>
      </c>
      <c r="F29" s="265" t="s">
        <v>443</v>
      </c>
      <c r="G29" s="265" t="s">
        <v>340</v>
      </c>
      <c r="H29" s="265" t="s">
        <v>444</v>
      </c>
      <c r="I29" s="265" t="s">
        <v>313</v>
      </c>
      <c r="J29" s="268">
        <v>1097448017156.8685</v>
      </c>
      <c r="K29" s="268" t="s">
        <v>98</v>
      </c>
      <c r="M29" s="207"/>
      <c r="N29" s="207"/>
    </row>
    <row r="30" spans="2:21" ht="24" customHeight="1">
      <c r="B30" s="270"/>
      <c r="C30" s="270"/>
      <c r="D30" s="270"/>
      <c r="E30" s="270"/>
      <c r="F30" s="265" t="s">
        <v>445</v>
      </c>
      <c r="G30" s="265" t="s">
        <v>340</v>
      </c>
      <c r="H30" s="265" t="s">
        <v>446</v>
      </c>
      <c r="I30" s="265" t="s">
        <v>447</v>
      </c>
      <c r="J30" s="268">
        <v>0</v>
      </c>
      <c r="K30" s="268" t="s">
        <v>98</v>
      </c>
      <c r="P30" s="147"/>
      <c r="Q30" s="12"/>
      <c r="R30" s="148"/>
      <c r="S30" s="12"/>
      <c r="T30" s="148"/>
      <c r="U30" s="12"/>
    </row>
    <row r="31" spans="2:21" ht="24" customHeight="1">
      <c r="B31" s="266" t="str">
        <f>IFERROR(VLOOKUP(Government_revenues_table[[#This Row],[Classification SFP]],Table6_GFS_codes_classification[],COLUMNS($F:F)+3,FALSE),"Do not enter data")</f>
        <v>Impôts (11E)</v>
      </c>
      <c r="C31" s="266" t="str">
        <f>IFERROR(VLOOKUP(Government_revenues_table[[#This Row],[Classification SFP]],Table6_GFS_codes_classification[],COLUMNS($F:G)+3,FALSE),"Do not enter data")</f>
        <v>Autres impôts payés par les entreprises exploitant des ressources naturelles (116E)</v>
      </c>
      <c r="D31" s="266" t="str">
        <f>IFERROR(VLOOKUP(Government_revenues_table[[#This Row],[Classification SFP]],Table6_GFS_codes_classification[],COLUMNS($F:H)+3,FALSE),"Do not enter data")</f>
        <v>Autres impôts payés par les entreprises exploitant des ressources naturelles (116E)</v>
      </c>
      <c r="E31" s="266" t="str">
        <f>IFERROR(VLOOKUP(Government_revenues_table[[#This Row],[Classification SFP]],Table6_GFS_codes_classification[],COLUMNS($F:I)+3,FALSE),"Do not enter data")</f>
        <v>Autres impôts payés par les entreprises exploitant des ressources naturelles (116E)</v>
      </c>
      <c r="F31" s="265" t="s">
        <v>448</v>
      </c>
      <c r="G31" s="265" t="s">
        <v>340</v>
      </c>
      <c r="H31" s="265" t="s">
        <v>449</v>
      </c>
      <c r="I31" s="265" t="s">
        <v>315</v>
      </c>
      <c r="J31" s="268">
        <v>52997539731</v>
      </c>
      <c r="K31" s="268" t="s">
        <v>98</v>
      </c>
      <c r="P31" s="310"/>
      <c r="Q31" s="310"/>
      <c r="R31" s="310"/>
      <c r="S31" s="310"/>
      <c r="T31" s="310"/>
      <c r="U31" s="310"/>
    </row>
    <row r="32" spans="2:21" ht="24" customHeight="1">
      <c r="B32" s="270"/>
      <c r="C32" s="270"/>
      <c r="D32" s="270"/>
      <c r="E32" s="270"/>
      <c r="F32" s="265" t="s">
        <v>448</v>
      </c>
      <c r="G32" s="265" t="s">
        <v>340</v>
      </c>
      <c r="H32" s="265" t="s">
        <v>450</v>
      </c>
      <c r="I32" s="265" t="s">
        <v>320</v>
      </c>
      <c r="J32" s="268">
        <v>1678176066</v>
      </c>
      <c r="K32" s="268" t="s">
        <v>98</v>
      </c>
    </row>
    <row r="33" spans="2:11" ht="24" customHeight="1">
      <c r="B33" s="266" t="str">
        <f>IFERROR(VLOOKUP(Government_revenues_table[[#This Row],[Classification SFP]],Table6_GFS_codes_classification[],COLUMNS($F:F)+3,FALSE),"Do not enter data")</f>
        <v>Impôts (11E)</v>
      </c>
      <c r="C33" s="266" t="str">
        <f>IFERROR(VLOOKUP(Government_revenues_table[[#This Row],[Classification SFP]],Table6_GFS_codes_classification[],COLUMNS($F:G)+3,FALSE),"Do not enter data")</f>
        <v>Impôts sur le revenu, le bénéfice et les plus-values</v>
      </c>
      <c r="D33" s="266" t="str">
        <f>IFERROR(VLOOKUP(Government_revenues_table[[#This Row],[Classification SFP]],Table6_GFS_codes_classification[],COLUMNS($F:H)+3,FALSE),"Do not enter data")</f>
        <v>Impôts ordinaires sur le revenu, le bénéfice et les plus-values (1112E1)</v>
      </c>
      <c r="E33" s="266" t="str">
        <f>IFERROR(VLOOKUP(Government_revenues_table[[#This Row],[Classification SFP]],Table6_GFS_codes_classification[],COLUMNS($F:I)+3,FALSE),"Do not enter data")</f>
        <v>Impôts ordinaires sur le revenu, le bénéfice et les plus-values (1112E1)</v>
      </c>
      <c r="F33" s="265" t="s">
        <v>451</v>
      </c>
      <c r="G33" s="265" t="s">
        <v>340</v>
      </c>
      <c r="H33" s="265" t="s">
        <v>452</v>
      </c>
      <c r="I33" s="265" t="s">
        <v>310</v>
      </c>
      <c r="J33" s="268">
        <v>295597940500</v>
      </c>
      <c r="K33" s="268" t="s">
        <v>98</v>
      </c>
    </row>
    <row r="34" spans="2:11" ht="24" customHeight="1">
      <c r="B34" s="266" t="str">
        <f>IFERROR(VLOOKUP(Government_revenues_table[[#This Row],[Classification SFP]],Table6_GFS_codes_classification[],COLUMNS($F:F)+3,FALSE),"Do not enter data")</f>
        <v>Autre revenu (14E)</v>
      </c>
      <c r="C34" s="266" t="str">
        <f>IFERROR(VLOOKUP(Government_revenues_table[[#This Row],[Classification SFP]],Table6_GFS_codes_classification[],COLUMNS($F:G)+3,FALSE),"Do not enter data")</f>
        <v>Ventes de marchandises et de services (142E)</v>
      </c>
      <c r="D34" s="266" t="str">
        <f>IFERROR(VLOOKUP(Government_revenues_table[[#This Row],[Classification SFP]],Table6_GFS_codes_classification[],COLUMNS($F:H)+3,FALSE),"Do not enter data")</f>
        <v>Ventes de marchandises et de services par des entités de l’État (1421E)</v>
      </c>
      <c r="E34" s="266" t="str">
        <f>IFERROR(VLOOKUP(Government_revenues_table[[#This Row],[Classification SFP]],Table6_GFS_codes_classification[],COLUMNS($F:I)+3,FALSE),"Do not enter data")</f>
        <v>Ventes de marchandises et de services par des entités de l’État (1421E)</v>
      </c>
      <c r="F34" s="265" t="s">
        <v>445</v>
      </c>
      <c r="G34" s="111" t="s">
        <v>340</v>
      </c>
      <c r="H34" s="265" t="s">
        <v>453</v>
      </c>
      <c r="I34" s="265" t="s">
        <v>318</v>
      </c>
      <c r="J34" s="268">
        <v>194078853205</v>
      </c>
      <c r="K34" s="268" t="s">
        <v>98</v>
      </c>
    </row>
    <row r="35" spans="2:11" ht="24" customHeight="1">
      <c r="B35" s="266" t="str">
        <f>IFERROR(VLOOKUP(Government_revenues_table[[#This Row],[Classification SFP]],Table6_GFS_codes_classification[],COLUMNS($F:F)+3,FALSE),"Do not enter data")</f>
        <v>Impôts (11E)</v>
      </c>
      <c r="C35" s="266" t="str">
        <f>IFERROR(VLOOKUP(Government_revenues_table[[#This Row],[Classification SFP]],Table6_GFS_codes_classification[],COLUMNS($F:G)+3,FALSE),"Do not enter data")</f>
        <v>Impôts sur les biens et services (114E)</v>
      </c>
      <c r="D35" s="266" t="str">
        <f>IFERROR(VLOOKUP(Government_revenues_table[[#This Row],[Classification SFP]],Table6_GFS_codes_classification[],COLUMNS($F:H)+3,FALSE),"Do not enter data")</f>
        <v>Impôts sur l’usage de biens/permission d’utiliser des biens ou d’exécuter des activités (1145E)</v>
      </c>
      <c r="E35" s="266" t="str">
        <f>IFERROR(VLOOKUP(Government_revenues_table[[#This Row],[Classification SFP]],Table6_GFS_codes_classification[],COLUMNS($F:I)+3,FALSE),"Do not enter data")</f>
        <v>Taxes sur les émissions et la pollution (114522E)</v>
      </c>
      <c r="F35" s="269" t="s">
        <v>454</v>
      </c>
      <c r="G35" s="111" t="s">
        <v>340</v>
      </c>
      <c r="H35" s="265" t="s">
        <v>455</v>
      </c>
      <c r="I35" s="265" t="s">
        <v>316</v>
      </c>
      <c r="J35" s="268">
        <v>2341205200</v>
      </c>
      <c r="K35" s="268" t="s">
        <v>98</v>
      </c>
    </row>
    <row r="36" spans="2:11" ht="24" customHeight="1">
      <c r="B36" s="266" t="str">
        <f>IFERROR(VLOOKUP(Government_revenues_table[[#This Row],[Classification SFP]],Table6_GFS_codes_classification[],COLUMNS($F:F)+3,FALSE),"Do not enter data")</f>
        <v>Autre revenu (14E)</v>
      </c>
      <c r="C36" s="266" t="str">
        <f>IFERROR(VLOOKUP(Government_revenues_table[[#This Row],[Classification SFP]],Table6_GFS_codes_classification[],COLUMNS($F:G)+3,FALSE),"Do not enter data")</f>
        <v>Revenu dégagé de la propriété (141E)</v>
      </c>
      <c r="D36" s="266" t="str">
        <f>IFERROR(VLOOKUP(Government_revenues_table[[#This Row],[Classification SFP]],Table6_GFS_codes_classification[],COLUMNS($F:H)+3,FALSE),"Do not enter data")</f>
        <v>Loyers (1415E)</v>
      </c>
      <c r="E36" s="266" t="str">
        <f>IFERROR(VLOOKUP(Government_revenues_table[[#This Row],[Classification SFP]],Table6_GFS_codes_classification[],COLUMNS($F:I)+3,FALSE),"Do not enter data")</f>
        <v>Transferts obligatoires à l’État (infrastructures et autres éléments) (1415E4)</v>
      </c>
      <c r="F36" s="269" t="s">
        <v>436</v>
      </c>
      <c r="G36" s="111" t="s">
        <v>340</v>
      </c>
      <c r="H36" s="265" t="s">
        <v>456</v>
      </c>
      <c r="I36" s="265" t="s">
        <v>316</v>
      </c>
      <c r="J36" s="268">
        <v>126681589620</v>
      </c>
      <c r="K36" s="268" t="s">
        <v>98</v>
      </c>
    </row>
    <row r="37" spans="2:11" ht="24" customHeight="1">
      <c r="B37" s="270"/>
      <c r="C37" s="270"/>
      <c r="D37" s="270"/>
      <c r="E37" s="270"/>
      <c r="F37" s="265" t="s">
        <v>457</v>
      </c>
      <c r="G37" s="265" t="s">
        <v>340</v>
      </c>
      <c r="H37" s="265" t="s">
        <v>458</v>
      </c>
      <c r="I37" s="265" t="s">
        <v>310</v>
      </c>
      <c r="J37" s="268">
        <v>0</v>
      </c>
      <c r="K37" s="268" t="s">
        <v>98</v>
      </c>
    </row>
    <row r="38" spans="2:11" ht="24" customHeight="1">
      <c r="B38" s="266" t="str">
        <f>IFERROR(VLOOKUP(Government_revenues_table[[#This Row],[Classification SFP]],Table6_GFS_codes_classification[],COLUMNS($F:F)+3,FALSE),"Do not enter data")</f>
        <v>Autre revenu (14E)</v>
      </c>
      <c r="C38" s="266" t="str">
        <f>IFERROR(VLOOKUP(Government_revenues_table[[#This Row],[Classification SFP]],Table6_GFS_codes_classification[],COLUMNS($F:G)+3,FALSE),"Do not enter data")</f>
        <v>Revenu dégagé de la propriété (141E)</v>
      </c>
      <c r="D38" s="266" t="str">
        <f>IFERROR(VLOOKUP(Government_revenues_table[[#This Row],[Classification SFP]],Table6_GFS_codes_classification[],COLUMNS($F:H)+3,FALSE),"Do not enter data")</f>
        <v>Loyers (1415E)</v>
      </c>
      <c r="E38" s="266" t="str">
        <f>IFERROR(VLOOKUP(Government_revenues_table[[#This Row],[Classification SFP]],Table6_GFS_codes_classification[],COLUMNS($F:I)+3,FALSE),"Do not enter data")</f>
        <v>Redevances (1415E1)</v>
      </c>
      <c r="F38" s="265" t="s">
        <v>459</v>
      </c>
      <c r="G38" s="111" t="s">
        <v>340</v>
      </c>
      <c r="H38" s="265" t="s">
        <v>460</v>
      </c>
      <c r="I38" s="265" t="s">
        <v>323</v>
      </c>
      <c r="J38" s="268">
        <v>0</v>
      </c>
      <c r="K38" s="268" t="s">
        <v>98</v>
      </c>
    </row>
    <row r="39" spans="2:11" ht="24" customHeight="1">
      <c r="B39" s="266" t="str">
        <f>IFERROR(VLOOKUP(Government_revenues_table[[#This Row],[Classification SFP]],Table6_GFS_codes_classification[],COLUMNS($F:F)+3,FALSE),"Do not enter data")</f>
        <v>Autre revenu (14E)</v>
      </c>
      <c r="C39" s="266" t="str">
        <f>IFERROR(VLOOKUP(Government_revenues_table[[#This Row],[Classification SFP]],Table6_GFS_codes_classification[],COLUMNS($F:G)+3,FALSE),"Do not enter data")</f>
        <v>Revenu dégagé de la propriété (141E)</v>
      </c>
      <c r="D39" s="266" t="str">
        <f>IFERROR(VLOOKUP(Government_revenues_table[[#This Row],[Classification SFP]],Table6_GFS_codes_classification[],COLUMNS($F:H)+3,FALSE),"Do not enter data")</f>
        <v>Loyers (1415E)</v>
      </c>
      <c r="E39" s="266" t="str">
        <f>IFERROR(VLOOKUP(Government_revenues_table[[#This Row],[Classification SFP]],Table6_GFS_codes_classification[],COLUMNS($F:I)+3,FALSE),"Do not enter data")</f>
        <v>Redevances (1415E1)</v>
      </c>
      <c r="F39" s="265" t="s">
        <v>459</v>
      </c>
      <c r="G39" s="111" t="s">
        <v>340</v>
      </c>
      <c r="H39" s="265" t="s">
        <v>461</v>
      </c>
      <c r="I39" s="265" t="s">
        <v>323</v>
      </c>
      <c r="J39" s="268">
        <v>0</v>
      </c>
      <c r="K39" s="268" t="s">
        <v>98</v>
      </c>
    </row>
    <row r="40" spans="2:11" ht="24" customHeight="1">
      <c r="B40" s="266" t="str">
        <f>IFERROR(VLOOKUP(Government_revenues_table[[#This Row],[Classification SFP]],Table6_GFS_codes_classification[],COLUMNS($F:F)+3,FALSE),"Do not enter data")</f>
        <v>Impôts (11E)</v>
      </c>
      <c r="C40" s="266" t="str">
        <f>IFERROR(VLOOKUP(Government_revenues_table[[#This Row],[Classification SFP]],Table6_GFS_codes_classification[],COLUMNS($F:G)+3,FALSE),"Do not enter data")</f>
        <v>Taxes sur le commerce et les transactions au niveau international (115E)</v>
      </c>
      <c r="D40" s="266" t="str">
        <f>IFERROR(VLOOKUP(Government_revenues_table[[#This Row],[Classification SFP]],Table6_GFS_codes_classification[],COLUMNS($F:H)+3,FALSE),"Do not enter data")</f>
        <v>Taxes sur les exportations (1152E)</v>
      </c>
      <c r="E40" s="266" t="str">
        <f>IFERROR(VLOOKUP(Government_revenues_table[[#This Row],[Classification SFP]],Table6_GFS_codes_classification[],COLUMNS($F:I)+3,FALSE),"Do not enter data")</f>
        <v>Taxes sur les exportations (1152E)</v>
      </c>
      <c r="F40" s="265" t="s">
        <v>462</v>
      </c>
      <c r="G40" s="111" t="s">
        <v>340</v>
      </c>
      <c r="H40" s="265" t="s">
        <v>463</v>
      </c>
      <c r="I40" s="265" t="s">
        <v>324</v>
      </c>
      <c r="J40" s="268">
        <v>38638092951.800659</v>
      </c>
      <c r="K40" s="268" t="s">
        <v>98</v>
      </c>
    </row>
    <row r="41" spans="2:11" ht="24" customHeight="1">
      <c r="B41" s="266" t="str">
        <f>IFERROR(VLOOKUP(Government_revenues_table[[#This Row],[Classification SFP]],Table6_GFS_codes_classification[],COLUMNS($F:F)+3,FALSE),"Do not enter data")</f>
        <v>Autre revenu (14E)</v>
      </c>
      <c r="C41" s="266" t="str">
        <f>IFERROR(VLOOKUP(Government_revenues_table[[#This Row],[Classification SFP]],Table6_GFS_codes_classification[],COLUMNS($F:G)+3,FALSE),"Do not enter data")</f>
        <v>Revenu dégagé de la propriété (141E)</v>
      </c>
      <c r="D41" s="266" t="str">
        <f>IFERROR(VLOOKUP(Government_revenues_table[[#This Row],[Classification SFP]],Table6_GFS_codes_classification[],COLUMNS($F:H)+3,FALSE),"Do not enter data")</f>
        <v>Loyers (1415E)</v>
      </c>
      <c r="E41" s="266" t="str">
        <f>IFERROR(VLOOKUP(Government_revenues_table[[#This Row],[Classification SFP]],Table6_GFS_codes_classification[],COLUMNS($F:I)+3,FALSE),"Do not enter data")</f>
        <v>Redevances (1415E1)</v>
      </c>
      <c r="F41" s="265" t="s">
        <v>459</v>
      </c>
      <c r="G41" s="265" t="s">
        <v>340</v>
      </c>
      <c r="H41" s="265" t="s">
        <v>464</v>
      </c>
      <c r="I41" s="265" t="s">
        <v>322</v>
      </c>
      <c r="J41" s="268">
        <v>10066311704.185715</v>
      </c>
      <c r="K41" s="268" t="s">
        <v>98</v>
      </c>
    </row>
    <row r="42" spans="2:11" ht="24" customHeight="1">
      <c r="B42" s="266" t="str">
        <f>IFERROR(VLOOKUP(Government_revenues_table[[#This Row],[Classification SFP]],Table6_GFS_codes_classification[],COLUMNS($F:F)+3,FALSE),"Do not enter data")</f>
        <v>Autre revenu (14E)</v>
      </c>
      <c r="C42" s="266" t="str">
        <f>IFERROR(VLOOKUP(Government_revenues_table[[#This Row],[Classification SFP]],Table6_GFS_codes_classification[],COLUMNS($F:G)+3,FALSE),"Do not enter data")</f>
        <v>Ventes de marchandises et de services (142E)</v>
      </c>
      <c r="D42" s="266" t="str">
        <f>IFERROR(VLOOKUP(Government_revenues_table[[#This Row],[Classification SFP]],Table6_GFS_codes_classification[],COLUMNS($F:H)+3,FALSE),"Do not enter data")</f>
        <v>Ventes de marchandises et de services par des entités de l’État (1421E)</v>
      </c>
      <c r="E42" s="266" t="str">
        <f>IFERROR(VLOOKUP(Government_revenues_table[[#This Row],[Classification SFP]],Table6_GFS_codes_classification[],COLUMNS($F:I)+3,FALSE),"Do not enter data")</f>
        <v>Ventes de marchandises et de services par des entités de l’État (1421E)</v>
      </c>
      <c r="F42" s="265" t="s">
        <v>445</v>
      </c>
      <c r="G42" s="111" t="s">
        <v>340</v>
      </c>
      <c r="H42" s="265" t="s">
        <v>465</v>
      </c>
      <c r="I42" s="265" t="s">
        <v>318</v>
      </c>
      <c r="J42" s="268">
        <v>0</v>
      </c>
      <c r="K42" s="268" t="s">
        <v>98</v>
      </c>
    </row>
    <row r="43" spans="2:11" ht="24" customHeight="1">
      <c r="B43" s="270"/>
      <c r="C43" s="270"/>
      <c r="D43" s="270"/>
      <c r="E43" s="270"/>
      <c r="F43" s="265" t="s">
        <v>466</v>
      </c>
      <c r="G43" s="265" t="s">
        <v>340</v>
      </c>
      <c r="H43" s="265" t="s">
        <v>467</v>
      </c>
      <c r="I43" s="265" t="s">
        <v>310</v>
      </c>
      <c r="J43" s="268">
        <v>0</v>
      </c>
      <c r="K43" s="268" t="s">
        <v>98</v>
      </c>
    </row>
    <row r="44" spans="2:11" ht="24" customHeight="1">
      <c r="B44" s="266" t="str">
        <f>IFERROR(VLOOKUP(Government_revenues_table[[#This Row],[Classification SFP]],Table6_GFS_codes_classification[],COLUMNS($F:F)+3,FALSE),"Do not enter data")</f>
        <v>Impôts (11E)</v>
      </c>
      <c r="C44" s="266" t="str">
        <f>IFERROR(VLOOKUP(Government_revenues_table[[#This Row],[Classification SFP]],Table6_GFS_codes_classification[],COLUMNS($F:G)+3,FALSE),"Do not enter data")</f>
        <v>Taxes sur le commerce et les transactions au niveau international (115E)</v>
      </c>
      <c r="D44" s="266" t="str">
        <f>IFERROR(VLOOKUP(Government_revenues_table[[#This Row],[Classification SFP]],Table6_GFS_codes_classification[],COLUMNS($F:H)+3,FALSE),"Do not enter data")</f>
        <v>Taxes sur les exportations (1152E)</v>
      </c>
      <c r="E44" s="266" t="str">
        <f>IFERROR(VLOOKUP(Government_revenues_table[[#This Row],[Classification SFP]],Table6_GFS_codes_classification[],COLUMNS($F:I)+3,FALSE),"Do not enter data")</f>
        <v>Taxes sur les exportations (1152E)</v>
      </c>
      <c r="F44" s="265" t="s">
        <v>462</v>
      </c>
      <c r="G44" s="111" t="s">
        <v>340</v>
      </c>
      <c r="H44" s="265" t="s">
        <v>468</v>
      </c>
      <c r="I44" s="265" t="s">
        <v>323</v>
      </c>
      <c r="J44" s="268">
        <v>5156227704</v>
      </c>
      <c r="K44" s="268" t="s">
        <v>98</v>
      </c>
    </row>
    <row r="45" spans="2:11" ht="24" customHeight="1">
      <c r="B45" s="270"/>
      <c r="C45" s="270"/>
      <c r="D45" s="270"/>
      <c r="E45" s="270"/>
      <c r="F45" s="265" t="s">
        <v>469</v>
      </c>
      <c r="G45" s="265" t="s">
        <v>340</v>
      </c>
      <c r="H45" s="265" t="s">
        <v>470</v>
      </c>
      <c r="I45" s="265" t="s">
        <v>310</v>
      </c>
      <c r="J45" s="268">
        <v>1745481416</v>
      </c>
      <c r="K45" s="268" t="s">
        <v>98</v>
      </c>
    </row>
    <row r="46" spans="2:11" ht="24" customHeight="1">
      <c r="B46" s="270"/>
      <c r="C46" s="270"/>
      <c r="D46" s="270"/>
      <c r="E46" s="270"/>
      <c r="F46" s="265" t="s">
        <v>448</v>
      </c>
      <c r="G46" s="265" t="s">
        <v>340</v>
      </c>
      <c r="H46" s="265" t="s">
        <v>471</v>
      </c>
      <c r="I46" s="265" t="s">
        <v>314</v>
      </c>
      <c r="J46" s="268">
        <v>194711578119</v>
      </c>
      <c r="K46" s="268" t="s">
        <v>98</v>
      </c>
    </row>
    <row r="47" spans="2:11" ht="24" customHeight="1">
      <c r="B47" s="270"/>
      <c r="C47" s="270"/>
      <c r="D47" s="270"/>
      <c r="E47" s="270"/>
      <c r="F47" s="265" t="s">
        <v>448</v>
      </c>
      <c r="G47" s="265" t="s">
        <v>340</v>
      </c>
      <c r="H47" s="265" t="s">
        <v>472</v>
      </c>
      <c r="I47" s="265" t="s">
        <v>314</v>
      </c>
      <c r="J47" s="268">
        <v>10553338941</v>
      </c>
      <c r="K47" s="268" t="s">
        <v>98</v>
      </c>
    </row>
    <row r="48" spans="2:11" ht="24" customHeight="1">
      <c r="B48" s="266" t="str">
        <f>IFERROR(VLOOKUP(Government_revenues_table[[#This Row],[Classification SFP]],Table6_GFS_codes_classification[],COLUMNS($F:F)+3,FALSE),"Do not enter data")</f>
        <v>Impôts (11E)</v>
      </c>
      <c r="C48" s="266" t="str">
        <f>IFERROR(VLOOKUP(Government_revenues_table[[#This Row],[Classification SFP]],Table6_GFS_codes_classification[],COLUMNS($F:G)+3,FALSE),"Do not enter data")</f>
        <v>Autres impôts payés par les entreprises exploitant des ressources naturelles (116E)</v>
      </c>
      <c r="D48" s="266" t="str">
        <f>IFERROR(VLOOKUP(Government_revenues_table[[#This Row],[Classification SFP]],Table6_GFS_codes_classification[],COLUMNS($F:H)+3,FALSE),"Do not enter data")</f>
        <v>Autres impôts payés par les entreprises exploitant des ressources naturelles (116E)</v>
      </c>
      <c r="E48" s="266" t="str">
        <f>IFERROR(VLOOKUP(Government_revenues_table[[#This Row],[Classification SFP]],Table6_GFS_codes_classification[],COLUMNS($F:I)+3,FALSE),"Do not enter data")</f>
        <v>Autres impôts payés par les entreprises exploitant des ressources naturelles (116E)</v>
      </c>
      <c r="F48" s="265" t="s">
        <v>448</v>
      </c>
      <c r="G48" s="265" t="s">
        <v>340</v>
      </c>
      <c r="H48" s="265" t="s">
        <v>473</v>
      </c>
      <c r="I48" s="265" t="s">
        <v>313</v>
      </c>
      <c r="J48" s="268">
        <v>353719493502.13147</v>
      </c>
      <c r="K48" s="268" t="s">
        <v>98</v>
      </c>
    </row>
    <row r="49" spans="2:16" ht="24" customHeight="1">
      <c r="B49" s="266" t="str">
        <f>IFERROR(VLOOKUP(Government_revenues_table[[#This Row],[Classification SFP]],Table6_GFS_codes_classification[],COLUMNS($F:F)+3,FALSE),"Do not enter data")</f>
        <v>Impôts (11E)</v>
      </c>
      <c r="C49" s="266" t="str">
        <f>IFERROR(VLOOKUP(Government_revenues_table[[#This Row],[Classification SFP]],Table6_GFS_codes_classification[],COLUMNS($F:G)+3,FALSE),"Do not enter data")</f>
        <v>Impôts sur les biens et services (114E)</v>
      </c>
      <c r="D49" s="266" t="str">
        <f>IFERROR(VLOOKUP(Government_revenues_table[[#This Row],[Classification SFP]],Table6_GFS_codes_classification[],COLUMNS($F:H)+3,FALSE),"Do not enter data")</f>
        <v>Impôts généraux sur les biens et services (TVA, taxes sur les ventes, taxes sur le chiffre d’affaires (1141E)</v>
      </c>
      <c r="E49" s="266" t="str">
        <f>IFERROR(VLOOKUP(Government_revenues_table[[#This Row],[Classification SFP]],Table6_GFS_codes_classification[],COLUMNS($F:I)+3,FALSE),"Do not enter data")</f>
        <v>Impôts généraux sur les biens et services (TVA, taxes sur les ventes, taxes sur le chiffre d’affaires (1141E)</v>
      </c>
      <c r="F49" s="265" t="s">
        <v>474</v>
      </c>
      <c r="G49" s="265" t="s">
        <v>340</v>
      </c>
      <c r="H49" s="265" t="s">
        <v>475</v>
      </c>
      <c r="I49" s="265" t="s">
        <v>310</v>
      </c>
      <c r="J49" s="268">
        <v>542303084859</v>
      </c>
      <c r="K49" s="268" t="s">
        <v>98</v>
      </c>
    </row>
    <row r="50" spans="2:16" ht="24" customHeight="1">
      <c r="B50" s="270"/>
      <c r="C50" s="270"/>
      <c r="D50" s="270"/>
      <c r="E50" s="270"/>
      <c r="F50" s="265" t="s">
        <v>448</v>
      </c>
      <c r="G50" s="265" t="s">
        <v>340</v>
      </c>
      <c r="H50" s="265" t="s">
        <v>476</v>
      </c>
      <c r="I50" s="265" t="s">
        <v>320</v>
      </c>
      <c r="J50" s="268">
        <v>12518917647</v>
      </c>
      <c r="K50" s="268" t="s">
        <v>98</v>
      </c>
    </row>
    <row r="51" spans="2:16" ht="24" customHeight="1">
      <c r="B51" s="270"/>
      <c r="C51" s="270"/>
      <c r="D51" s="270"/>
      <c r="E51" s="270"/>
      <c r="F51" s="265" t="s">
        <v>448</v>
      </c>
      <c r="G51" s="265" t="s">
        <v>340</v>
      </c>
      <c r="H51" s="265" t="s">
        <v>477</v>
      </c>
      <c r="I51" s="265" t="s">
        <v>320</v>
      </c>
      <c r="J51" s="268">
        <v>1496493373.0039063</v>
      </c>
      <c r="K51" s="268" t="s">
        <v>98</v>
      </c>
    </row>
    <row r="52" spans="2:16" ht="24" customHeight="1">
      <c r="B52" s="270" t="str">
        <f>IFERROR(VLOOKUP(Government_revenues_table[[#This Row],[Classification SFP]],Table6_GFS_codes_classification[],COLUMNS($F:F)+3,FALSE),"Do not enter data")</f>
        <v>Impôts (11E)</v>
      </c>
      <c r="C52" s="270" t="str">
        <f>IFERROR(VLOOKUP(Government_revenues_table[[#This Row],[Classification SFP]],Table6_GFS_codes_classification[],COLUMNS($F:G)+3,FALSE),"Do not enter data")</f>
        <v>Taxes sur le commerce et les transactions au niveau international (115E)</v>
      </c>
      <c r="D52" s="270" t="str">
        <f>IFERROR(VLOOKUP(Government_revenues_table[[#This Row],[Classification SFP]],Table6_GFS_codes_classification[],COLUMNS($F:H)+3,FALSE),"Do not enter data")</f>
        <v>Taxes sur les exportations (1152E)</v>
      </c>
      <c r="E52" s="270" t="str">
        <f>IFERROR(VLOOKUP(Government_revenues_table[[#This Row],[Classification SFP]],Table6_GFS_codes_classification[],COLUMNS($F:I)+3,FALSE),"Do not enter data")</f>
        <v>Taxes sur les exportations (1152E)</v>
      </c>
      <c r="F52" s="265" t="s">
        <v>462</v>
      </c>
      <c r="G52" s="265" t="s">
        <v>340</v>
      </c>
      <c r="H52" s="265" t="s">
        <v>478</v>
      </c>
      <c r="I52" s="265" t="s">
        <v>313</v>
      </c>
      <c r="J52" s="268">
        <v>728415979675</v>
      </c>
      <c r="K52" s="268" t="s">
        <v>98</v>
      </c>
    </row>
    <row r="53" spans="2:16" ht="24" customHeight="1">
      <c r="B53" s="266" t="str">
        <f>IFERROR(VLOOKUP(Government_revenues_table[[#This Row],[Classification SFP]],Table6_GFS_codes_classification[],COLUMNS($F:F)+3,FALSE),"Do not enter data")</f>
        <v>Impôts (11E)</v>
      </c>
      <c r="C53" s="266" t="str">
        <f>IFERROR(VLOOKUP(Government_revenues_table[[#This Row],[Classification SFP]],Table6_GFS_codes_classification[],COLUMNS($F:G)+3,FALSE),"Do not enter data")</f>
        <v>Autres impôts payés par les entreprises exploitant des ressources naturelles (116E)</v>
      </c>
      <c r="D53" s="266" t="str">
        <f>IFERROR(VLOOKUP(Government_revenues_table[[#This Row],[Classification SFP]],Table6_GFS_codes_classification[],COLUMNS($F:H)+3,FALSE),"Do not enter data")</f>
        <v>Autres impôts payés par les entreprises exploitant des ressources naturelles (116E)</v>
      </c>
      <c r="E53" s="266" t="str">
        <f>IFERROR(VLOOKUP(Government_revenues_table[[#This Row],[Classification SFP]],Table6_GFS_codes_classification[],COLUMNS($F:I)+3,FALSE),"Do not enter data")</f>
        <v>Autres impôts payés par les entreprises exploitant des ressources naturelles (116E)</v>
      </c>
      <c r="F53" s="265" t="s">
        <v>448</v>
      </c>
      <c r="G53" s="265" t="s">
        <v>340</v>
      </c>
      <c r="H53" s="265" t="s">
        <v>479</v>
      </c>
      <c r="I53" s="265" t="s">
        <v>310</v>
      </c>
      <c r="J53" s="268">
        <v>728415979675</v>
      </c>
      <c r="K53" s="268" t="s">
        <v>98</v>
      </c>
    </row>
    <row r="54" spans="2:16" ht="24" customHeight="1">
      <c r="B54" s="270" t="str">
        <f>IFERROR(VLOOKUP(Government_revenues_table[[#This Row],[Classification SFP]],Table6_GFS_codes_classification[],COLUMNS($F:F)+3,FALSE),"Do not enter data")</f>
        <v>Impôts (11E)</v>
      </c>
      <c r="C54" s="270" t="str">
        <f>IFERROR(VLOOKUP(Government_revenues_table[[#This Row],[Classification SFP]],Table6_GFS_codes_classification[],COLUMNS($F:G)+3,FALSE),"Do not enter data")</f>
        <v>Impôts sur la masse salariale et la force de travail (112E)</v>
      </c>
      <c r="D54" s="270" t="str">
        <f>IFERROR(VLOOKUP(Government_revenues_table[[#This Row],[Classification SFP]],Table6_GFS_codes_classification[],COLUMNS($F:H)+3,FALSE),"Do not enter data")</f>
        <v>Impôts sur la masse salariale et la force de travail (112E)</v>
      </c>
      <c r="E54" s="270" t="str">
        <f>IFERROR(VLOOKUP(Government_revenues_table[[#This Row],[Classification SFP]],Table6_GFS_codes_classification[],COLUMNS($F:I)+3,FALSE),"Do not enter data")</f>
        <v>Impôts sur la masse salariale et la force de travail (112E)</v>
      </c>
      <c r="F54" s="265" t="s">
        <v>469</v>
      </c>
      <c r="G54" s="265" t="s">
        <v>340</v>
      </c>
      <c r="H54" s="265" t="s">
        <v>480</v>
      </c>
      <c r="I54" s="265" t="s">
        <v>310</v>
      </c>
      <c r="J54" s="268">
        <v>131585616701</v>
      </c>
      <c r="K54" s="268" t="s">
        <v>98</v>
      </c>
      <c r="P54" s="265">
        <v>2565154159</v>
      </c>
    </row>
    <row r="55" spans="2:16" ht="24" customHeight="1">
      <c r="B55" s="266"/>
      <c r="C55" s="266"/>
      <c r="D55" s="266"/>
      <c r="E55" s="266"/>
      <c r="F55" s="271"/>
      <c r="J55" s="268"/>
      <c r="K55" s="268"/>
    </row>
    <row r="56" spans="2:16" ht="24" customHeight="1" thickBot="1"/>
    <row r="57" spans="2:16" ht="24" customHeight="1" thickBot="1">
      <c r="I57" s="272" t="s">
        <v>481</v>
      </c>
      <c r="J57" s="273">
        <f>SUMIF(Government_revenues_table[Devise],"USD",Government_revenues_table[Valeur des revenus])+(IFERROR(SUMIF(Government_revenues_table[Devise],"&lt;&gt;USD",Government_revenues_table[Valeur des revenus])/'Partie 1 - Présentation'!$E$51,0))</f>
        <v>495208939.44898367</v>
      </c>
      <c r="K57" s="274"/>
    </row>
    <row r="58" spans="2:16" ht="24" customHeight="1" thickBot="1">
      <c r="J58" s="275"/>
    </row>
    <row r="59" spans="2:16" ht="24" customHeight="1" thickBot="1">
      <c r="I59" s="272" t="str">
        <f>"Total en "&amp;'Partie 1 - Présentation'!$E$50</f>
        <v>Total en GNF</v>
      </c>
      <c r="J59" s="273">
        <f>IF('Partie 1 - Présentation'!$E$50="USD",0,SUMIF(Government_revenues_table[Devise],'Partie 1 - Présentation'!$E$50,Government_revenues_table[Valeur des revenus]))+(IFERROR(SUMIF(Government_revenues_table[Devise],"USD",Government_revenues_table[Valeur des revenus])*'Partie 1 - Présentation'!$E$51,0))</f>
        <v>4734281646651.9902</v>
      </c>
      <c r="K59" s="274"/>
    </row>
    <row r="60" spans="2:16" ht="24" customHeight="1"/>
    <row r="63" spans="2:16" ht="22.5">
      <c r="F63" s="208" t="s">
        <v>482</v>
      </c>
      <c r="G63" s="206"/>
      <c r="H63" s="206"/>
      <c r="I63" s="206"/>
      <c r="J63" s="206"/>
      <c r="K63" s="206"/>
    </row>
    <row r="64" spans="2:16">
      <c r="F64" s="320" t="s">
        <v>483</v>
      </c>
      <c r="G64" s="320"/>
      <c r="H64" s="320"/>
      <c r="I64" s="320"/>
      <c r="J64" s="209"/>
      <c r="K64" s="209"/>
    </row>
    <row r="65" spans="6:11">
      <c r="F65" s="320"/>
      <c r="G65" s="320"/>
      <c r="H65" s="320"/>
      <c r="I65" s="320"/>
      <c r="J65" s="209"/>
      <c r="K65" s="209"/>
    </row>
    <row r="66" spans="6:11">
      <c r="F66" s="320"/>
      <c r="G66" s="320"/>
      <c r="H66" s="320"/>
      <c r="I66" s="320"/>
      <c r="J66" s="209"/>
      <c r="K66" s="209"/>
    </row>
    <row r="67" spans="6:11">
      <c r="F67" s="320" t="s">
        <v>484</v>
      </c>
      <c r="G67" s="320" t="s">
        <v>485</v>
      </c>
      <c r="H67" s="320"/>
      <c r="I67" s="320"/>
      <c r="J67" s="209"/>
      <c r="K67" s="209"/>
    </row>
    <row r="68" spans="6:11">
      <c r="F68" s="320" t="s">
        <v>486</v>
      </c>
      <c r="G68" s="320" t="s">
        <v>487</v>
      </c>
      <c r="H68" s="320"/>
      <c r="I68" s="320"/>
      <c r="J68" s="209"/>
      <c r="K68" s="209"/>
    </row>
    <row r="69" spans="6:11">
      <c r="F69" s="320"/>
      <c r="G69" s="210" t="s">
        <v>333</v>
      </c>
      <c r="H69" s="210" t="s">
        <v>422</v>
      </c>
      <c r="I69" s="210" t="s">
        <v>423</v>
      </c>
      <c r="J69" s="211" t="s">
        <v>424</v>
      </c>
      <c r="K69" s="212" t="s">
        <v>385</v>
      </c>
    </row>
    <row r="70" spans="6:11">
      <c r="F70" s="320"/>
      <c r="G70" s="213" t="s">
        <v>488</v>
      </c>
      <c r="H70" s="213" t="s">
        <v>489</v>
      </c>
      <c r="I70" s="213" t="s">
        <v>490</v>
      </c>
      <c r="J70" s="214">
        <v>189318481850</v>
      </c>
      <c r="K70" s="209" t="s">
        <v>98</v>
      </c>
    </row>
    <row r="71" spans="6:11">
      <c r="F71" s="320"/>
      <c r="G71" s="320" t="s">
        <v>488</v>
      </c>
      <c r="H71" s="320" t="s">
        <v>491</v>
      </c>
      <c r="I71" s="320" t="s">
        <v>490</v>
      </c>
      <c r="J71" s="209">
        <v>15873943904</v>
      </c>
      <c r="K71" s="209" t="s">
        <v>98</v>
      </c>
    </row>
    <row r="72" spans="6:11">
      <c r="F72" s="320"/>
      <c r="G72" s="320" t="s">
        <v>488</v>
      </c>
      <c r="H72" s="320" t="s">
        <v>492</v>
      </c>
      <c r="I72" s="320" t="s">
        <v>490</v>
      </c>
      <c r="J72" s="209">
        <v>113775932174</v>
      </c>
      <c r="K72" s="215" t="s">
        <v>98</v>
      </c>
    </row>
    <row r="73" spans="6:11" ht="15.95" thickBot="1">
      <c r="F73" s="320"/>
      <c r="G73" s="216" t="s">
        <v>493</v>
      </c>
      <c r="H73" s="216"/>
      <c r="I73" s="216"/>
      <c r="J73" s="353">
        <f>SUM(J70:J72)</f>
        <v>318968357928</v>
      </c>
      <c r="K73" s="215" t="s">
        <v>98</v>
      </c>
    </row>
    <row r="74" spans="6:11" ht="14.45" thickTop="1">
      <c r="F74" s="320" t="s">
        <v>494</v>
      </c>
      <c r="G74" s="320" t="s">
        <v>495</v>
      </c>
      <c r="H74" s="320"/>
      <c r="I74" s="320"/>
      <c r="J74" s="209"/>
      <c r="K74" s="209"/>
    </row>
    <row r="75" spans="6:11">
      <c r="F75" s="320" t="s">
        <v>496</v>
      </c>
      <c r="G75" s="320" t="s">
        <v>495</v>
      </c>
      <c r="H75" s="320"/>
      <c r="I75" s="320" t="s">
        <v>497</v>
      </c>
      <c r="J75" s="209">
        <f>SUM(J59,J73)</f>
        <v>5053250004579.9902</v>
      </c>
      <c r="K75" s="209" t="s">
        <v>98</v>
      </c>
    </row>
    <row r="76" spans="6:11">
      <c r="F76" s="320" t="s">
        <v>498</v>
      </c>
      <c r="G76" s="320" t="s">
        <v>495</v>
      </c>
      <c r="H76" s="320"/>
      <c r="I76" s="320"/>
      <c r="J76" s="209"/>
      <c r="K76" s="209"/>
    </row>
    <row r="77" spans="6:11">
      <c r="F77" s="320"/>
      <c r="G77" s="320"/>
      <c r="H77" s="320"/>
      <c r="I77" s="320"/>
      <c r="J77" s="209"/>
      <c r="K77" s="209"/>
    </row>
    <row r="78" spans="6:11">
      <c r="F78" s="320"/>
      <c r="G78" s="320"/>
      <c r="H78" s="320"/>
      <c r="I78" s="320"/>
      <c r="J78" s="209"/>
      <c r="K78" s="209"/>
    </row>
    <row r="79" spans="6:11">
      <c r="F79" s="320"/>
      <c r="G79" s="320"/>
      <c r="H79" s="320"/>
      <c r="I79" s="320"/>
      <c r="J79" s="209"/>
      <c r="K79" s="209"/>
    </row>
    <row r="80" spans="6:11">
      <c r="F80" s="320"/>
      <c r="G80" s="320"/>
      <c r="H80" s="320"/>
      <c r="I80" s="320"/>
      <c r="J80" s="209"/>
      <c r="K80" s="209"/>
    </row>
    <row r="81" spans="2:11">
      <c r="F81" s="320"/>
      <c r="G81" s="320"/>
      <c r="H81" s="320"/>
      <c r="I81" s="320"/>
      <c r="J81" s="209"/>
      <c r="K81" s="209"/>
    </row>
    <row r="82" spans="2:11">
      <c r="F82" s="320"/>
      <c r="G82" s="320"/>
      <c r="H82" s="320"/>
      <c r="I82" s="320"/>
      <c r="J82" s="209"/>
      <c r="K82" s="209"/>
    </row>
    <row r="83" spans="2:11" ht="15.95">
      <c r="F83" s="41"/>
      <c r="G83" s="41"/>
      <c r="H83" s="41"/>
      <c r="I83" s="41"/>
      <c r="J83" s="41"/>
      <c r="K83" s="41"/>
    </row>
    <row r="86" spans="2:11" ht="16.5" thickBot="1">
      <c r="B86" s="319" t="s">
        <v>34</v>
      </c>
      <c r="C86" s="319"/>
      <c r="D86" s="319"/>
      <c r="E86" s="319"/>
      <c r="F86" s="319"/>
      <c r="G86" s="319"/>
      <c r="H86" s="319"/>
      <c r="I86" s="319"/>
      <c r="J86" s="319"/>
      <c r="K86" s="319"/>
    </row>
    <row r="87" spans="2:11" ht="16.5" thickBot="1">
      <c r="B87" s="295" t="s">
        <v>35</v>
      </c>
      <c r="C87" s="295"/>
      <c r="D87" s="295"/>
      <c r="E87" s="295"/>
      <c r="F87" s="295"/>
      <c r="G87" s="295"/>
      <c r="H87" s="295"/>
      <c r="I87" s="295"/>
      <c r="J87" s="295"/>
      <c r="K87" s="295"/>
    </row>
    <row r="88" spans="2:11" ht="16.5" thickBot="1">
      <c r="B88" s="296" t="s">
        <v>36</v>
      </c>
      <c r="C88" s="296"/>
      <c r="D88" s="296"/>
      <c r="E88" s="296"/>
      <c r="F88" s="296"/>
      <c r="G88" s="296"/>
      <c r="H88" s="296"/>
      <c r="I88" s="296"/>
      <c r="J88" s="296"/>
      <c r="K88" s="296"/>
    </row>
    <row r="89" spans="2:11" ht="15.95">
      <c r="B89" s="316" t="s">
        <v>37</v>
      </c>
      <c r="C89" s="316"/>
      <c r="D89" s="316"/>
      <c r="E89" s="316"/>
      <c r="F89" s="316"/>
      <c r="G89" s="316"/>
      <c r="H89" s="316"/>
      <c r="I89" s="316"/>
      <c r="J89" s="316"/>
      <c r="K89" s="316"/>
    </row>
    <row r="90" spans="2:11" ht="16.5" thickBot="1">
      <c r="B90" s="54"/>
      <c r="C90" s="54"/>
      <c r="D90" s="54"/>
      <c r="E90" s="54"/>
      <c r="F90" s="54"/>
      <c r="G90" s="54"/>
      <c r="H90" s="56"/>
      <c r="I90" s="56"/>
      <c r="J90" s="56"/>
      <c r="K90" s="56"/>
    </row>
    <row r="91" spans="2:11" ht="18.95">
      <c r="F91" s="194" t="s">
        <v>121</v>
      </c>
      <c r="G91" s="12"/>
      <c r="H91" s="195"/>
      <c r="I91" s="12"/>
      <c r="J91" s="195"/>
      <c r="K91" s="195"/>
    </row>
    <row r="92" spans="2:11" ht="15.95">
      <c r="F92" s="194" t="s">
        <v>40</v>
      </c>
      <c r="G92" s="194"/>
      <c r="H92" s="194"/>
      <c r="I92" s="12"/>
    </row>
    <row r="102" spans="14:14">
      <c r="N102" s="276"/>
    </row>
    <row r="103" spans="14:14">
      <c r="N103" s="276"/>
    </row>
    <row r="121" spans="2:14" s="12" customFormat="1" ht="16.5" thickBot="1">
      <c r="B121" s="265"/>
      <c r="C121" s="265"/>
      <c r="D121" s="265"/>
      <c r="E121" s="265"/>
      <c r="F121" s="265"/>
      <c r="G121" s="265"/>
      <c r="H121" s="265"/>
      <c r="I121" s="265"/>
      <c r="J121" s="265"/>
      <c r="K121" s="265"/>
      <c r="L121" s="319"/>
      <c r="M121" s="319"/>
      <c r="N121" s="319"/>
    </row>
    <row r="122" spans="2:14" s="12" customFormat="1" ht="16.5" thickBot="1">
      <c r="B122" s="265"/>
      <c r="C122" s="265"/>
      <c r="D122" s="265"/>
      <c r="E122" s="265"/>
      <c r="F122" s="265"/>
      <c r="G122" s="265"/>
      <c r="H122" s="265"/>
      <c r="I122" s="265"/>
      <c r="J122" s="265"/>
      <c r="K122" s="265"/>
      <c r="L122" s="295"/>
      <c r="M122" s="295"/>
      <c r="N122" s="295"/>
    </row>
    <row r="123" spans="2:14" s="12" customFormat="1" ht="16.5" thickBot="1">
      <c r="B123" s="265"/>
      <c r="C123" s="265"/>
      <c r="D123" s="265"/>
      <c r="E123" s="265"/>
      <c r="F123" s="265"/>
      <c r="G123" s="265"/>
      <c r="H123" s="265"/>
      <c r="I123" s="265"/>
      <c r="J123" s="265"/>
      <c r="K123" s="265"/>
      <c r="L123" s="296"/>
      <c r="M123" s="296"/>
      <c r="N123" s="296"/>
    </row>
    <row r="124" spans="2:14" s="12" customFormat="1" ht="15.95">
      <c r="B124" s="265"/>
      <c r="C124" s="265"/>
      <c r="D124" s="265"/>
      <c r="E124" s="265"/>
      <c r="F124" s="265"/>
      <c r="G124" s="265"/>
      <c r="H124" s="265"/>
      <c r="I124" s="265"/>
      <c r="J124" s="265"/>
      <c r="K124" s="265"/>
      <c r="L124" s="316"/>
      <c r="M124" s="316"/>
      <c r="N124" s="316"/>
    </row>
    <row r="125" spans="2:14" s="56" customFormat="1" ht="15.95">
      <c r="B125" s="265"/>
      <c r="C125" s="265"/>
      <c r="D125" s="265"/>
      <c r="E125" s="265"/>
      <c r="F125" s="265"/>
      <c r="G125" s="265"/>
      <c r="H125" s="265"/>
      <c r="I125" s="265"/>
      <c r="J125" s="265"/>
      <c r="K125" s="265"/>
    </row>
  </sheetData>
  <sheetProtection insertRows="0"/>
  <protectedRanges>
    <protectedRange algorithmName="SHA-512" hashValue="19r0bVvPR7yZA0UiYij7Tv1CBk3noIABvFePbLhCJ4nk3L6A+Fy+RdPPS3STf+a52x4pG2PQK4FAkXK9epnlIA==" saltValue="gQC4yrLvnbJqxYZ0KSEoZA==" spinCount="100000" sqref="I22:K55 F22:G55" name="Government revenues"/>
  </protectedRanges>
  <dataValidations count="12">
    <dataValidation type="whole" allowBlank="1" showInputMessage="1" showErrorMessage="1" errorTitle="Veuillez ne pas modifier" error="Veuillez ne pas modifier ces cellules" sqref="F91:H91 F83:K85 L118:N120 I91:K92 L126:N127" xr:uid="{00000000-0002-0000-0400-000000000000}">
      <formula1>10000</formula1>
      <formula2>50000</formula2>
    </dataValidation>
    <dataValidation type="textLength" allowBlank="1" showInputMessage="1" showErrorMessage="1" errorTitle="Veuillez ne pas modifier" error="Veuillez ne pas modifier ces cellules" sqref="F63:K64 G21:H21 G18:K18 J20:J21" xr:uid="{00000000-0002-0000-0400-000001000000}">
      <formula1>10000</formula1>
      <formula2>50000</formula2>
    </dataValidation>
    <dataValidation type="list" showDropDown="1" showInputMessage="1" showErrorMessage="1" errorTitle="Veuillez ne pas modifier" error="Veuillez ne pas modifier ces cellules" sqref="M29:N29" xr:uid="{00000000-0002-0000-0400-000002000000}">
      <formula1>"#ERROR!"</formula1>
    </dataValidation>
    <dataValidation allowBlank="1" showInputMessage="1" showErrorMessage="1" errorTitle="Veuillez ne pas modifier" error="Veuillez ne pas modifier ces cellules" sqref="I21 F92:H92" xr:uid="{00000000-0002-0000-0400-000003000000}"/>
    <dataValidation type="whole" errorStyle="warning" allowBlank="1" showInputMessage="1" showErrorMessage="1" errorTitle="Veuillez ne pas remplir" error="Ces cellules seront complétées automatiquement" sqref="J57 J59" xr:uid="{00000000-0002-0000-0400-000004000000}">
      <formula1>44444</formula1>
      <formula2>44445</formula2>
    </dataValidation>
    <dataValidation type="whole" allowBlank="1" showInputMessage="1" showErrorMessage="1" errorTitle="Veuillez ne pas modifier" error="Veuillez ne pas modifier ces cellules" sqref="F18 F21 M22:N28 B86:B89 F20:K20" xr:uid="{00000000-0002-0000-0400-000005000000}">
      <formula1>444</formula1>
      <formula2>445</formula2>
    </dataValidation>
    <dataValidation type="decimal" allowBlank="1" showInputMessage="1" showErrorMessage="1" errorTitle="Veuillez ne pas modifier" error="Veuillez ne pas modifier ces cellules" sqref="B90:G90" xr:uid="{00000000-0002-0000-0400-000006000000}">
      <formula1>10000</formula1>
      <formula2>500000</formula2>
    </dataValidation>
    <dataValidation type="whole" allowBlank="1" showInputMessage="1" showErrorMessage="1" errorTitle="Veuillez ne pas modifier" error="Veuillez ne pas modifier ces cellules" sqref="K21" xr:uid="{00000000-0002-0000-0400-000007000000}">
      <formula1>4</formula1>
      <formula2>5</formula2>
    </dataValidation>
    <dataValidation type="whole" allowBlank="1" showInputMessage="1" showErrorMessage="1" sqref="M18:N21" xr:uid="{00000000-0002-0000-0400-000008000000}">
      <formula1>444</formula1>
      <formula2>445</formula2>
    </dataValidation>
    <dataValidation type="decimal" operator="greaterThanOrEqual" allowBlank="1" showInputMessage="1" showErrorMessage="1" errorTitle="Nombre" error="Veuillez saisir uniquement des chiffres dans cette cellule. " promptTitle="Valeur du flux de revenu" prompt="Veuillez indiquer le montant total du flux de revenus, tels que divulgués par la gouvernement, incluant également les revenus non-rapprochés." sqref="J22:J55" xr:uid="{00000000-0002-0000-0400-000009000000}">
      <formula1>0</formula1>
    </dataValidation>
    <dataValidation type="list" allowBlank="1" showInputMessage="1" showErrorMessage="1" sqref="F22:F55" xr:uid="{00000000-0002-0000-0400-00000A000000}">
      <formula1>GFS_list</formula1>
    </dataValidation>
    <dataValidation allowBlank="1" showInputMessage="1" showErrorMessage="1" promptTitle="Nom du flux de revenus" prompt="Veuillez saisir le nom des flux de revenus ici._x000a__x000a_Inclure uniquement les paiements effectués au nom des entreprises. NE PAS inclure les revenus au nom de particuliers, tels que PAYE, etc..." sqref="H22:H55" xr:uid="{00000000-0002-0000-0400-00000B000000}"/>
  </dataValidations>
  <hyperlinks>
    <hyperlink ref="M19" r:id="rId1" location="r5-1" display="EITI Requirement 5.1" xr:uid="{00000000-0004-0000-0400-000000000000}"/>
    <hyperlink ref="F16:N16" r:id="rId2" display="If you have any questions, please contact data@eiti.org" xr:uid="{00000000-0004-0000-0400-000001000000}"/>
    <hyperlink ref="F20" r:id="rId3" location="r4-1" display="EITI Requirement 4.1" xr:uid="{00000000-0004-0000-0400-000002000000}"/>
    <hyperlink ref="F20:J20" r:id="rId4" location="r4-1" display=" Exigence ITIE 4.1.d.: Divulgation exhaustive de la part du gouvernement " xr:uid="{00000000-0004-0000-0400-000003000000}"/>
    <hyperlink ref="B88:G88" r:id="rId5" display="Pour la version la plus récente des modèles de données résumées, consultez https://eiti.org/fr/document/modele-donnees-resumees-itie" xr:uid="{00000000-0004-0000-0400-000004000000}"/>
    <hyperlink ref="B87:G87" r:id="rId6" display="Vous voulez en savoir plus sur votre pays ? Vérifiez si votre pays met en œuvre la Norme ITIE en visitant https://eiti.org/countries" xr:uid="{00000000-0004-0000-0400-000005000000}"/>
    <hyperlink ref="B89:G89" r:id="rId7" display="Give us your feedback or report a conflict in the data! Write to us at  data@eiti.org" xr:uid="{00000000-0004-0000-0400-000006000000}"/>
    <hyperlink ref="M28:N28" r:id="rId8" display="or, https://www.imf.org/external/np/sta/gfsm/" xr:uid="{00000000-0004-0000-0400-000007000000}"/>
    <hyperlink ref="M27:N27" r:id="rId9" display="Pour plus d’orientations, visitez la page https://eiti.org/fr/document/modele-donnees-resumees-itie" xr:uid="{00000000-0004-0000-0400-000008000000}"/>
    <hyperlink ref="M19:N19" r:id="rId10" location="r5-1" display="Exigence ITIE 5.1.b: Classification des revenus" xr:uid="{00000000-0004-0000-0400-000009000000}"/>
  </hyperlinks>
  <pageMargins left="0.31496062992125984" right="0.31496062992125984" top="0.78740157480314965" bottom="0.31496062992125984" header="0.31496062992125984" footer="0.31496062992125984"/>
  <pageSetup paperSize="9" scale="39" fitToHeight="3" orientation="landscape" horizontalDpi="360" verticalDpi="360" r:id="rId11"/>
  <headerFooter>
    <oddHeader>&amp;C&amp;"Calibri,Gras"&amp;18&amp;F
&amp;A&amp;R&amp;"Calibri,Gras"&amp;14&amp;P/&amp;N</oddHeader>
  </headerFooter>
  <drawing r:id="rId12"/>
  <tableParts count="1">
    <tablePart r:id="rId13"/>
  </tableParts>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400-00000C000000}">
          <x14:formula1>
            <xm:f>Listes!$I$11:$I$168</xm:f>
          </x14:formula1>
          <xm:sqref>K70:K73</xm:sqref>
        </x14:dataValidation>
        <x14:dataValidation type="list" allowBlank="1" showInputMessage="1" showErrorMessage="1" xr:uid="{00000000-0002-0000-0400-00000D000000}">
          <x14:formula1>
            <xm:f>'C:\Users\kr65\Downloads\SD\2.0\[Summary Data 2.0 data validation french translation.xlsm]Lists'!#REF!</xm:f>
          </x14:formula1>
          <xm:sqref>B22:E55</xm:sqref>
        </x14:dataValidation>
        <x14:dataValidation type="list" allowBlank="1" showInputMessage="1" showErrorMessage="1" promptTitle="Veuillez sélectionner le secteur" prompt="Veuillez sélectionner le secteur parmi la liste" xr:uid="{00000000-0002-0000-0400-00000E000000}">
          <x14:formula1>
            <xm:f>Listes!$AA$3:$AA$9</xm:f>
          </x14:formula1>
          <xm:sqref>G22:G55</xm:sqref>
        </x14:dataValidation>
        <x14:dataValidation type="list" operator="greaterThanOrEqual" allowBlank="1" showInputMessage="1" showErrorMessage="1" errorTitle="Nombre" error="Veuillez saisir uniquement des chiffres dans cette cellule. " xr:uid="{00000000-0002-0000-0400-00000F000000}">
          <x14:formula1>
            <xm:f>Listes!$I$11:$I$168</xm:f>
          </x14:formula1>
          <xm:sqref>K22:K55</xm:sqref>
        </x14:dataValidation>
        <x14:dataValidation type="list" allowBlank="1" showInputMessage="1" showErrorMessage="1" promptTitle="Organisme gouvernmental destinat" prompt="Veuillez indiquer le nom de l'agence gouvernementale collectant le flux_x000a__x000a_Veuillez vous abstenir d'utiliser des acronymes et indiquez le nom complet" xr:uid="{00000000-0002-0000-0400-000010000000}">
          <x14:formula1>
            <xm:f>'Partie 3 - Entités déclarantes'!$B$21:$B$31</xm:f>
          </x14:formula1>
          <xm:sqref>I22:I55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B1:O246"/>
  <sheetViews>
    <sheetView showGridLines="0" tabSelected="1" topLeftCell="C8" zoomScale="90" zoomScaleNormal="90" workbookViewId="0">
      <selection activeCell="E29" sqref="E29"/>
    </sheetView>
  </sheetViews>
  <sheetFormatPr defaultColWidth="9.140625" defaultRowHeight="14.1"/>
  <cols>
    <col min="1" max="1" width="3.85546875" style="265" customWidth="1"/>
    <col min="2" max="2" width="11.140625" style="265" bestFit="1" customWidth="1"/>
    <col min="3" max="3" width="17.28515625" style="265" customWidth="1"/>
    <col min="4" max="4" width="18.28515625" style="265" customWidth="1"/>
    <col min="5" max="5" width="19.140625" style="265" customWidth="1"/>
    <col min="6" max="6" width="17.28515625" style="265" customWidth="1"/>
    <col min="7" max="7" width="23.5703125" style="265" customWidth="1"/>
    <col min="8" max="8" width="51.140625" style="265" customWidth="1"/>
    <col min="9" max="9" width="24.85546875" style="265" customWidth="1"/>
    <col min="10" max="10" width="24.28515625" style="265" customWidth="1"/>
    <col min="11" max="11" width="32.85546875" style="265" customWidth="1"/>
    <col min="12" max="12" width="20" style="265" customWidth="1"/>
    <col min="13" max="13" width="9.140625" style="265"/>
    <col min="14" max="14" width="15.140625" style="265" customWidth="1"/>
    <col min="15" max="16" width="9.140625" style="265"/>
    <col min="17" max="33" width="15.85546875" style="265" customWidth="1"/>
    <col min="34" max="16384" width="9.140625" style="265"/>
  </cols>
  <sheetData>
    <row r="1" spans="3:12" hidden="1"/>
    <row r="2" spans="3:12" ht="15.95" hidden="1">
      <c r="C2" s="12"/>
      <c r="D2" s="12"/>
      <c r="E2" s="12"/>
      <c r="F2" s="12"/>
      <c r="G2" s="12"/>
      <c r="H2" s="12"/>
    </row>
    <row r="3" spans="3:12" ht="15.95" hidden="1">
      <c r="C3" s="12"/>
      <c r="D3" s="12"/>
      <c r="E3" s="12"/>
      <c r="F3" s="12"/>
      <c r="G3" s="12"/>
      <c r="H3" s="12"/>
    </row>
    <row r="4" spans="3:12" ht="15.95" hidden="1">
      <c r="C4" s="12"/>
      <c r="D4" s="12"/>
      <c r="E4" s="12"/>
      <c r="F4" s="12"/>
      <c r="G4" s="12"/>
      <c r="H4" s="12"/>
      <c r="K4" s="13" t="s">
        <v>46</v>
      </c>
    </row>
    <row r="5" spans="3:12" ht="15.95" hidden="1">
      <c r="C5" s="12"/>
      <c r="D5" s="12"/>
      <c r="E5" s="12"/>
      <c r="F5" s="12"/>
      <c r="G5" s="12"/>
      <c r="H5" s="12"/>
      <c r="K5" s="13" t="str">
        <f>Introduction!G4</f>
        <v>AAAA-MM-JJ</v>
      </c>
    </row>
    <row r="6" spans="3:12" ht="15.95" hidden="1">
      <c r="C6" s="12"/>
      <c r="D6" s="12"/>
      <c r="E6" s="12"/>
      <c r="F6" s="12"/>
      <c r="G6" s="12"/>
      <c r="H6" s="12"/>
    </row>
    <row r="7" spans="3:12" ht="15.95" hidden="1">
      <c r="C7" s="12"/>
      <c r="D7" s="12"/>
      <c r="E7" s="12"/>
      <c r="F7" s="12"/>
      <c r="G7" s="12"/>
      <c r="H7" s="12"/>
    </row>
    <row r="9" spans="3:12" ht="36.75" customHeight="1">
      <c r="C9" s="15" t="s">
        <v>499</v>
      </c>
      <c r="D9" s="277"/>
      <c r="E9" s="277"/>
      <c r="F9" s="278"/>
      <c r="G9" s="277"/>
      <c r="H9" s="277"/>
      <c r="I9" s="277"/>
      <c r="J9" s="277"/>
      <c r="K9" s="277"/>
      <c r="L9" s="277"/>
    </row>
    <row r="10" spans="3:12" ht="21" customHeight="1">
      <c r="C10" s="302" t="s">
        <v>48</v>
      </c>
      <c r="D10" s="302"/>
      <c r="E10" s="302"/>
      <c r="F10" s="302"/>
      <c r="G10" s="302"/>
      <c r="H10" s="302"/>
      <c r="I10" s="217"/>
      <c r="J10" s="302"/>
      <c r="K10" s="302"/>
      <c r="L10" s="302"/>
    </row>
    <row r="11" spans="3:12" ht="15.75" customHeight="1">
      <c r="C11" s="303" t="s">
        <v>500</v>
      </c>
      <c r="D11" s="303"/>
      <c r="E11" s="303"/>
      <c r="F11" s="303"/>
      <c r="G11" s="303"/>
      <c r="H11" s="303"/>
      <c r="I11" s="303"/>
      <c r="J11" s="303"/>
      <c r="K11" s="303"/>
      <c r="L11" s="277"/>
    </row>
    <row r="12" spans="3:12" ht="15.75" customHeight="1">
      <c r="C12" s="303" t="s">
        <v>501</v>
      </c>
      <c r="D12" s="303"/>
      <c r="E12" s="303"/>
      <c r="F12" s="303"/>
      <c r="G12" s="303"/>
      <c r="H12" s="303"/>
      <c r="I12" s="303"/>
      <c r="J12" s="303"/>
      <c r="K12" s="303"/>
      <c r="L12" s="277"/>
    </row>
    <row r="13" spans="3:12" ht="15.75" customHeight="1">
      <c r="C13" s="303" t="s">
        <v>502</v>
      </c>
      <c r="D13" s="303"/>
      <c r="E13" s="303"/>
      <c r="F13" s="303"/>
      <c r="G13" s="303"/>
      <c r="H13" s="303"/>
      <c r="I13" s="303"/>
      <c r="J13" s="303"/>
      <c r="K13" s="303"/>
      <c r="L13" s="277"/>
    </row>
    <row r="14" spans="3:12" ht="15.75" customHeight="1">
      <c r="C14" s="303" t="s">
        <v>503</v>
      </c>
      <c r="D14" s="303"/>
      <c r="E14" s="303"/>
      <c r="F14" s="303"/>
      <c r="G14" s="303"/>
      <c r="H14" s="303"/>
      <c r="I14" s="303"/>
      <c r="J14" s="303"/>
      <c r="K14" s="303"/>
      <c r="L14" s="277"/>
    </row>
    <row r="15" spans="3:12" ht="30" customHeight="1">
      <c r="C15" s="303" t="s">
        <v>504</v>
      </c>
      <c r="D15" s="303"/>
      <c r="E15" s="303"/>
      <c r="F15" s="303"/>
      <c r="G15" s="303"/>
      <c r="H15" s="303"/>
      <c r="I15" s="303"/>
      <c r="J15" s="303"/>
      <c r="K15" s="303"/>
      <c r="L15" s="277"/>
    </row>
    <row r="16" spans="3:12" ht="15.95">
      <c r="C16" s="309" t="s">
        <v>302</v>
      </c>
      <c r="D16" s="309"/>
      <c r="E16" s="309"/>
      <c r="F16" s="309"/>
      <c r="G16" s="309"/>
      <c r="H16" s="309"/>
      <c r="I16" s="309"/>
      <c r="J16" s="309"/>
      <c r="K16" s="309"/>
      <c r="L16" s="277"/>
    </row>
    <row r="18" spans="2:14" ht="22.5">
      <c r="C18" s="17" t="s">
        <v>505</v>
      </c>
      <c r="D18" s="17"/>
      <c r="E18" s="17"/>
      <c r="F18" s="17"/>
      <c r="G18" s="17"/>
      <c r="H18" s="17"/>
      <c r="I18" s="17"/>
      <c r="J18" s="17"/>
      <c r="K18" s="17"/>
    </row>
    <row r="19" spans="2:14" ht="14.25" customHeight="1"/>
    <row r="20" spans="2:14" ht="24" customHeight="1">
      <c r="C20" s="317" t="s">
        <v>506</v>
      </c>
      <c r="D20" s="317"/>
      <c r="E20" s="317"/>
      <c r="F20" s="317"/>
      <c r="G20" s="317"/>
      <c r="H20" s="317"/>
      <c r="I20" s="317"/>
      <c r="J20" s="317"/>
      <c r="K20" s="318"/>
      <c r="L20" s="279"/>
      <c r="M20" s="279"/>
      <c r="N20" s="279"/>
    </row>
    <row r="21" spans="2:14" ht="24" customHeight="1">
      <c r="B21" s="265" t="s">
        <v>333</v>
      </c>
      <c r="C21" s="265" t="s">
        <v>507</v>
      </c>
      <c r="D21" s="265" t="s">
        <v>423</v>
      </c>
      <c r="E21" s="265" t="s">
        <v>508</v>
      </c>
      <c r="F21" s="265" t="s">
        <v>509</v>
      </c>
      <c r="G21" s="265" t="s">
        <v>510</v>
      </c>
      <c r="H21" s="265" t="s">
        <v>511</v>
      </c>
      <c r="I21" s="267" t="s">
        <v>512</v>
      </c>
      <c r="J21" s="265" t="s">
        <v>513</v>
      </c>
      <c r="K21" s="265" t="s">
        <v>514</v>
      </c>
      <c r="L21" s="265" t="s">
        <v>515</v>
      </c>
      <c r="M21" s="265" t="s">
        <v>516</v>
      </c>
      <c r="N21" s="265" t="s">
        <v>517</v>
      </c>
    </row>
    <row r="22" spans="2:14" ht="24" customHeight="1">
      <c r="B22" s="265" t="s">
        <v>340</v>
      </c>
      <c r="C22" s="265" t="s">
        <v>371</v>
      </c>
      <c r="D22" s="265" t="s">
        <v>518</v>
      </c>
      <c r="E22" s="265" t="s">
        <v>429</v>
      </c>
      <c r="F22" s="265" t="s">
        <v>86</v>
      </c>
      <c r="G22" s="265" t="s">
        <v>86</v>
      </c>
      <c r="H22" s="265" t="s">
        <v>519</v>
      </c>
      <c r="I22" s="265" t="s">
        <v>98</v>
      </c>
      <c r="J22" s="280">
        <v>253630777</v>
      </c>
      <c r="K22" s="265" t="s">
        <v>72</v>
      </c>
      <c r="L22" s="265" t="s">
        <v>312</v>
      </c>
      <c r="M22" s="265" t="s">
        <v>312</v>
      </c>
    </row>
    <row r="23" spans="2:14" ht="24" customHeight="1">
      <c r="B23" s="265" t="s">
        <v>340</v>
      </c>
      <c r="C23" s="265" t="s">
        <v>520</v>
      </c>
      <c r="D23" s="265" t="s">
        <v>518</v>
      </c>
      <c r="E23" s="265" t="s">
        <v>429</v>
      </c>
      <c r="F23" s="265" t="s">
        <v>86</v>
      </c>
      <c r="G23" s="265" t="s">
        <v>86</v>
      </c>
      <c r="H23" s="265" t="s">
        <v>521</v>
      </c>
      <c r="I23" s="265" t="s">
        <v>98</v>
      </c>
      <c r="J23" s="280">
        <v>414033671</v>
      </c>
    </row>
    <row r="24" spans="2:14" ht="24" customHeight="1">
      <c r="B24" s="265" t="s">
        <v>340</v>
      </c>
      <c r="C24" s="265" t="s">
        <v>349</v>
      </c>
      <c r="D24" s="265" t="s">
        <v>518</v>
      </c>
      <c r="E24" s="265" t="s">
        <v>429</v>
      </c>
      <c r="F24" s="265" t="s">
        <v>86</v>
      </c>
      <c r="G24" s="265" t="s">
        <v>86</v>
      </c>
      <c r="H24" s="265" t="s">
        <v>386</v>
      </c>
      <c r="I24" s="265" t="s">
        <v>98</v>
      </c>
      <c r="J24" s="280">
        <v>513480821</v>
      </c>
      <c r="K24" s="265" t="s">
        <v>72</v>
      </c>
      <c r="L24" s="265" t="s">
        <v>312</v>
      </c>
      <c r="M24" s="265" t="s">
        <v>312</v>
      </c>
    </row>
    <row r="25" spans="2:14" ht="24" customHeight="1">
      <c r="B25" s="327" t="s">
        <v>340</v>
      </c>
      <c r="C25" s="327" t="s">
        <v>522</v>
      </c>
      <c r="D25" s="327" t="s">
        <v>518</v>
      </c>
      <c r="E25" s="327" t="s">
        <v>429</v>
      </c>
      <c r="F25" s="327" t="s">
        <v>72</v>
      </c>
      <c r="G25" s="327" t="s">
        <v>72</v>
      </c>
      <c r="H25" s="327" t="s">
        <v>394</v>
      </c>
      <c r="I25" s="327" t="s">
        <v>98</v>
      </c>
      <c r="J25" s="328">
        <v>126000000</v>
      </c>
      <c r="K25" s="327" t="s">
        <v>72</v>
      </c>
      <c r="L25" s="327" t="s">
        <v>312</v>
      </c>
      <c r="M25" s="327" t="s">
        <v>312</v>
      </c>
      <c r="N25" s="327"/>
    </row>
    <row r="26" spans="2:14" ht="24" customHeight="1">
      <c r="B26" s="265" t="s">
        <v>340</v>
      </c>
      <c r="C26" s="265" t="s">
        <v>369</v>
      </c>
      <c r="D26" s="265" t="s">
        <v>518</v>
      </c>
      <c r="E26" s="265" t="s">
        <v>429</v>
      </c>
      <c r="F26" s="265" t="s">
        <v>72</v>
      </c>
      <c r="G26" s="265" t="s">
        <v>72</v>
      </c>
      <c r="H26" s="265" t="s">
        <v>394</v>
      </c>
      <c r="I26" s="265" t="s">
        <v>98</v>
      </c>
      <c r="J26" s="280">
        <v>103853282</v>
      </c>
      <c r="K26" s="265" t="s">
        <v>72</v>
      </c>
      <c r="L26" s="265" t="s">
        <v>312</v>
      </c>
      <c r="M26" s="265" t="s">
        <v>312</v>
      </c>
    </row>
    <row r="27" spans="2:14" ht="24" customHeight="1">
      <c r="B27" s="265" t="s">
        <v>340</v>
      </c>
      <c r="C27" s="265" t="s">
        <v>362</v>
      </c>
      <c r="D27" s="265" t="s">
        <v>518</v>
      </c>
      <c r="E27" s="265" t="s">
        <v>429</v>
      </c>
      <c r="F27" s="265" t="s">
        <v>72</v>
      </c>
      <c r="G27" s="265" t="s">
        <v>72</v>
      </c>
      <c r="H27" s="265" t="s">
        <v>394</v>
      </c>
      <c r="I27" s="265" t="s">
        <v>98</v>
      </c>
      <c r="J27" s="280">
        <v>138520030</v>
      </c>
      <c r="K27" s="265" t="s">
        <v>72</v>
      </c>
      <c r="L27" s="265" t="s">
        <v>312</v>
      </c>
      <c r="M27" s="265" t="s">
        <v>312</v>
      </c>
    </row>
    <row r="28" spans="2:14" ht="24" customHeight="1">
      <c r="B28" s="265" t="s">
        <v>340</v>
      </c>
      <c r="C28" s="265" t="s">
        <v>367</v>
      </c>
      <c r="D28" s="265" t="s">
        <v>518</v>
      </c>
      <c r="E28" s="265" t="s">
        <v>429</v>
      </c>
      <c r="F28" s="265" t="s">
        <v>72</v>
      </c>
      <c r="G28" s="265" t="s">
        <v>72</v>
      </c>
      <c r="H28" s="265" t="s">
        <v>394</v>
      </c>
      <c r="I28" s="265" t="s">
        <v>98</v>
      </c>
      <c r="J28" s="280">
        <v>126653103</v>
      </c>
      <c r="K28" s="265" t="s">
        <v>72</v>
      </c>
      <c r="L28" s="265" t="s">
        <v>312</v>
      </c>
      <c r="M28" s="265" t="s">
        <v>312</v>
      </c>
    </row>
    <row r="29" spans="2:14" s="327" customFormat="1" ht="24" customHeight="1">
      <c r="B29" s="265" t="s">
        <v>340</v>
      </c>
      <c r="C29" s="265" t="s">
        <v>523</v>
      </c>
      <c r="D29" s="265" t="s">
        <v>518</v>
      </c>
      <c r="E29" s="265" t="s">
        <v>429</v>
      </c>
      <c r="F29" s="265" t="s">
        <v>72</v>
      </c>
      <c r="G29" s="265" t="s">
        <v>72</v>
      </c>
      <c r="H29" s="265" t="s">
        <v>394</v>
      </c>
      <c r="I29" s="265" t="s">
        <v>98</v>
      </c>
      <c r="J29" s="280">
        <v>41827745</v>
      </c>
      <c r="K29" s="265" t="s">
        <v>72</v>
      </c>
      <c r="L29" s="265" t="s">
        <v>312</v>
      </c>
      <c r="M29" s="265" t="s">
        <v>312</v>
      </c>
      <c r="N29" s="265"/>
    </row>
    <row r="30" spans="2:14" ht="24" customHeight="1">
      <c r="B30" s="265" t="s">
        <v>340</v>
      </c>
      <c r="C30" s="265" t="s">
        <v>343</v>
      </c>
      <c r="D30" s="265" t="s">
        <v>518</v>
      </c>
      <c r="E30" s="265" t="s">
        <v>429</v>
      </c>
      <c r="F30" s="265" t="s">
        <v>72</v>
      </c>
      <c r="G30" s="265" t="s">
        <v>72</v>
      </c>
      <c r="H30" s="265" t="s">
        <v>394</v>
      </c>
      <c r="I30" s="265" t="s">
        <v>98</v>
      </c>
      <c r="J30" s="280">
        <v>100317397</v>
      </c>
      <c r="K30" s="265" t="s">
        <v>72</v>
      </c>
      <c r="L30" s="265" t="s">
        <v>312</v>
      </c>
      <c r="M30" s="265" t="s">
        <v>312</v>
      </c>
    </row>
    <row r="31" spans="2:14" ht="24" customHeight="1">
      <c r="B31" s="265" t="s">
        <v>340</v>
      </c>
      <c r="C31" s="265" t="s">
        <v>350</v>
      </c>
      <c r="D31" s="265" t="s">
        <v>518</v>
      </c>
      <c r="E31" s="265" t="s">
        <v>429</v>
      </c>
      <c r="F31" s="265" t="s">
        <v>72</v>
      </c>
      <c r="G31" s="265" t="s">
        <v>72</v>
      </c>
      <c r="H31" s="265" t="s">
        <v>394</v>
      </c>
      <c r="I31" s="265" t="s">
        <v>98</v>
      </c>
      <c r="J31" s="280">
        <v>290489900</v>
      </c>
      <c r="K31" s="265" t="s">
        <v>72</v>
      </c>
      <c r="L31" s="265" t="s">
        <v>312</v>
      </c>
      <c r="M31" s="265" t="s">
        <v>312</v>
      </c>
    </row>
    <row r="32" spans="2:14" ht="24" customHeight="1">
      <c r="B32" s="265" t="s">
        <v>340</v>
      </c>
      <c r="C32" s="265" t="s">
        <v>352</v>
      </c>
      <c r="D32" s="265" t="s">
        <v>518</v>
      </c>
      <c r="E32" s="265" t="s">
        <v>429</v>
      </c>
      <c r="F32" s="265" t="s">
        <v>72</v>
      </c>
      <c r="G32" s="265" t="s">
        <v>72</v>
      </c>
      <c r="H32" s="265" t="s">
        <v>394</v>
      </c>
      <c r="I32" s="265" t="s">
        <v>98</v>
      </c>
      <c r="J32" s="280">
        <v>7697026596</v>
      </c>
      <c r="K32" s="265" t="s">
        <v>72</v>
      </c>
      <c r="L32" s="265" t="s">
        <v>312</v>
      </c>
      <c r="M32" s="265" t="s">
        <v>312</v>
      </c>
    </row>
    <row r="33" spans="2:14" ht="24" customHeight="1">
      <c r="B33" s="265" t="s">
        <v>340</v>
      </c>
      <c r="C33" s="265" t="s">
        <v>354</v>
      </c>
      <c r="D33" s="265" t="s">
        <v>518</v>
      </c>
      <c r="E33" s="265" t="s">
        <v>429</v>
      </c>
      <c r="F33" s="265" t="s">
        <v>72</v>
      </c>
      <c r="G33" s="265" t="s">
        <v>72</v>
      </c>
      <c r="H33" s="265" t="s">
        <v>394</v>
      </c>
      <c r="I33" s="265" t="s">
        <v>98</v>
      </c>
      <c r="J33" s="280"/>
      <c r="K33" s="265" t="s">
        <v>72</v>
      </c>
      <c r="L33" s="265" t="s">
        <v>312</v>
      </c>
      <c r="M33" s="265" t="s">
        <v>312</v>
      </c>
    </row>
    <row r="34" spans="2:14" ht="24" customHeight="1">
      <c r="B34" s="265" t="s">
        <v>340</v>
      </c>
      <c r="C34" s="265" t="s">
        <v>524</v>
      </c>
      <c r="D34" s="265" t="s">
        <v>518</v>
      </c>
      <c r="E34" s="265" t="s">
        <v>429</v>
      </c>
      <c r="F34" s="265" t="s">
        <v>72</v>
      </c>
      <c r="G34" s="265" t="s">
        <v>72</v>
      </c>
      <c r="H34" s="265" t="s">
        <v>394</v>
      </c>
      <c r="I34" s="265" t="s">
        <v>98</v>
      </c>
      <c r="J34" s="280">
        <v>7531104755</v>
      </c>
      <c r="K34" s="265" t="s">
        <v>72</v>
      </c>
      <c r="L34" s="265" t="s">
        <v>312</v>
      </c>
      <c r="M34" s="265" t="s">
        <v>312</v>
      </c>
    </row>
    <row r="35" spans="2:14" ht="24" customHeight="1">
      <c r="B35" s="265" t="s">
        <v>340</v>
      </c>
      <c r="C35" s="265" t="s">
        <v>389</v>
      </c>
      <c r="D35" s="265" t="s">
        <v>321</v>
      </c>
      <c r="E35" s="265" t="s">
        <v>435</v>
      </c>
      <c r="F35" s="265" t="s">
        <v>86</v>
      </c>
      <c r="G35" s="265" t="s">
        <v>86</v>
      </c>
      <c r="H35" s="265" t="s">
        <v>388</v>
      </c>
      <c r="I35" s="265" t="s">
        <v>98</v>
      </c>
      <c r="J35" s="280">
        <v>5190166019</v>
      </c>
      <c r="K35" s="265" t="s">
        <v>72</v>
      </c>
      <c r="L35" s="265" t="s">
        <v>312</v>
      </c>
      <c r="M35" s="265" t="s">
        <v>312</v>
      </c>
    </row>
    <row r="36" spans="2:14" s="327" customFormat="1" ht="24" customHeight="1">
      <c r="B36" s="265" t="s">
        <v>340</v>
      </c>
      <c r="C36" s="265" t="s">
        <v>402</v>
      </c>
      <c r="D36" s="265" t="s">
        <v>321</v>
      </c>
      <c r="E36" s="265" t="s">
        <v>435</v>
      </c>
      <c r="F36" s="265" t="s">
        <v>86</v>
      </c>
      <c r="G36" s="265" t="s">
        <v>86</v>
      </c>
      <c r="H36" s="265" t="s">
        <v>401</v>
      </c>
      <c r="I36" s="265" t="s">
        <v>98</v>
      </c>
      <c r="J36" s="280">
        <v>12564325619</v>
      </c>
      <c r="K36" s="265" t="s">
        <v>72</v>
      </c>
      <c r="L36" s="265" t="s">
        <v>312</v>
      </c>
      <c r="M36" s="265" t="s">
        <v>312</v>
      </c>
      <c r="N36" s="265"/>
    </row>
    <row r="37" spans="2:14" ht="24" customHeight="1">
      <c r="B37" s="265" t="s">
        <v>340</v>
      </c>
      <c r="C37" s="265" t="s">
        <v>349</v>
      </c>
      <c r="D37" s="265" t="s">
        <v>321</v>
      </c>
      <c r="E37" s="265" t="s">
        <v>435</v>
      </c>
      <c r="F37" s="265" t="s">
        <v>86</v>
      </c>
      <c r="G37" s="265" t="s">
        <v>86</v>
      </c>
      <c r="H37" s="265" t="s">
        <v>386</v>
      </c>
      <c r="I37" s="265" t="s">
        <v>98</v>
      </c>
      <c r="J37" s="280">
        <v>8494042087</v>
      </c>
      <c r="K37" s="265" t="s">
        <v>72</v>
      </c>
      <c r="L37" s="265" t="s">
        <v>312</v>
      </c>
      <c r="M37" s="265" t="s">
        <v>312</v>
      </c>
    </row>
    <row r="38" spans="2:14" ht="24" customHeight="1">
      <c r="B38" s="265" t="s">
        <v>340</v>
      </c>
      <c r="C38" s="265" t="s">
        <v>522</v>
      </c>
      <c r="D38" s="265" t="s">
        <v>321</v>
      </c>
      <c r="E38" s="265" t="s">
        <v>435</v>
      </c>
      <c r="F38" s="265" t="s">
        <v>72</v>
      </c>
      <c r="G38" s="265" t="s">
        <v>72</v>
      </c>
      <c r="H38" s="265" t="s">
        <v>394</v>
      </c>
      <c r="I38" s="265" t="s">
        <v>98</v>
      </c>
      <c r="J38" s="280">
        <v>157987644</v>
      </c>
      <c r="K38" s="265" t="s">
        <v>72</v>
      </c>
      <c r="L38" s="265" t="s">
        <v>312</v>
      </c>
      <c r="M38" s="265" t="s">
        <v>312</v>
      </c>
    </row>
    <row r="39" spans="2:14" ht="24" customHeight="1">
      <c r="B39" s="265" t="s">
        <v>340</v>
      </c>
      <c r="C39" s="265" t="s">
        <v>391</v>
      </c>
      <c r="D39" s="265" t="s">
        <v>321</v>
      </c>
      <c r="E39" s="265" t="s">
        <v>435</v>
      </c>
      <c r="F39" s="265" t="s">
        <v>72</v>
      </c>
      <c r="G39" s="265" t="s">
        <v>72</v>
      </c>
      <c r="H39" s="265" t="s">
        <v>394</v>
      </c>
      <c r="I39" s="265" t="s">
        <v>98</v>
      </c>
      <c r="J39" s="280">
        <v>11837444921</v>
      </c>
      <c r="K39" s="265" t="s">
        <v>72</v>
      </c>
      <c r="L39" s="265" t="s">
        <v>312</v>
      </c>
      <c r="M39" s="265" t="s">
        <v>312</v>
      </c>
    </row>
    <row r="40" spans="2:14" ht="24" customHeight="1">
      <c r="B40" s="265" t="s">
        <v>340</v>
      </c>
      <c r="C40" s="265" t="s">
        <v>393</v>
      </c>
      <c r="D40" s="265" t="s">
        <v>321</v>
      </c>
      <c r="E40" s="265" t="s">
        <v>435</v>
      </c>
      <c r="F40" s="265" t="s">
        <v>72</v>
      </c>
      <c r="G40" s="265" t="s">
        <v>72</v>
      </c>
      <c r="H40" s="265" t="s">
        <v>394</v>
      </c>
      <c r="I40" s="265" t="s">
        <v>98</v>
      </c>
      <c r="J40" s="280">
        <v>14040527872</v>
      </c>
      <c r="K40" s="265" t="s">
        <v>72</v>
      </c>
      <c r="L40" s="265" t="s">
        <v>312</v>
      </c>
      <c r="M40" s="265" t="s">
        <v>312</v>
      </c>
    </row>
    <row r="41" spans="2:14" ht="24" customHeight="1">
      <c r="B41" s="265" t="s">
        <v>340</v>
      </c>
      <c r="C41" s="265" t="s">
        <v>404</v>
      </c>
      <c r="D41" s="265" t="s">
        <v>321</v>
      </c>
      <c r="E41" s="265" t="s">
        <v>435</v>
      </c>
      <c r="F41" s="265" t="s">
        <v>72</v>
      </c>
      <c r="G41" s="265" t="s">
        <v>72</v>
      </c>
      <c r="H41" s="265" t="s">
        <v>394</v>
      </c>
      <c r="I41" s="265" t="s">
        <v>98</v>
      </c>
      <c r="J41" s="280">
        <v>8957938279</v>
      </c>
      <c r="K41" s="265" t="s">
        <v>72</v>
      </c>
      <c r="L41" s="265" t="s">
        <v>312</v>
      </c>
      <c r="M41" s="265" t="s">
        <v>312</v>
      </c>
    </row>
    <row r="42" spans="2:14" s="327" customFormat="1" ht="24" customHeight="1">
      <c r="B42" s="265" t="s">
        <v>340</v>
      </c>
      <c r="C42" s="265" t="s">
        <v>395</v>
      </c>
      <c r="D42" s="265" t="s">
        <v>321</v>
      </c>
      <c r="E42" s="265" t="s">
        <v>435</v>
      </c>
      <c r="F42" s="265" t="s">
        <v>72</v>
      </c>
      <c r="G42" s="265" t="s">
        <v>72</v>
      </c>
      <c r="H42" s="265" t="s">
        <v>394</v>
      </c>
      <c r="I42" s="265" t="s">
        <v>98</v>
      </c>
      <c r="J42" s="280">
        <v>5341011040</v>
      </c>
      <c r="K42" s="265" t="s">
        <v>72</v>
      </c>
      <c r="L42" s="265" t="s">
        <v>312</v>
      </c>
      <c r="M42" s="265" t="s">
        <v>312</v>
      </c>
      <c r="N42" s="265"/>
    </row>
    <row r="43" spans="2:14" ht="24" customHeight="1">
      <c r="B43" s="265" t="s">
        <v>340</v>
      </c>
      <c r="C43" s="265" t="s">
        <v>525</v>
      </c>
      <c r="D43" s="265" t="s">
        <v>321</v>
      </c>
      <c r="E43" s="265" t="s">
        <v>435</v>
      </c>
      <c r="F43" s="265" t="s">
        <v>72</v>
      </c>
      <c r="G43" s="265" t="s">
        <v>72</v>
      </c>
      <c r="H43" s="265" t="s">
        <v>394</v>
      </c>
      <c r="I43" s="265" t="s">
        <v>98</v>
      </c>
      <c r="J43" s="280">
        <v>31050000</v>
      </c>
      <c r="K43" s="265" t="s">
        <v>72</v>
      </c>
      <c r="L43" s="265" t="s">
        <v>312</v>
      </c>
      <c r="M43" s="265" t="s">
        <v>312</v>
      </c>
    </row>
    <row r="44" spans="2:14" ht="24" customHeight="1">
      <c r="B44" s="265" t="s">
        <v>340</v>
      </c>
      <c r="C44" s="265" t="s">
        <v>369</v>
      </c>
      <c r="D44" s="265" t="s">
        <v>321</v>
      </c>
      <c r="E44" s="265" t="s">
        <v>435</v>
      </c>
      <c r="F44" s="265" t="s">
        <v>72</v>
      </c>
      <c r="G44" s="265" t="s">
        <v>72</v>
      </c>
      <c r="H44" s="265" t="s">
        <v>394</v>
      </c>
      <c r="I44" s="265" t="s">
        <v>98</v>
      </c>
      <c r="J44" s="280">
        <v>673511445</v>
      </c>
      <c r="K44" s="265" t="s">
        <v>72</v>
      </c>
      <c r="L44" s="265" t="s">
        <v>312</v>
      </c>
      <c r="M44" s="265" t="s">
        <v>312</v>
      </c>
    </row>
    <row r="45" spans="2:14" ht="24" customHeight="1">
      <c r="B45" s="265" t="s">
        <v>340</v>
      </c>
      <c r="C45" s="265" t="s">
        <v>365</v>
      </c>
      <c r="D45" s="265" t="s">
        <v>321</v>
      </c>
      <c r="E45" s="265" t="s">
        <v>435</v>
      </c>
      <c r="F45" s="265" t="s">
        <v>72</v>
      </c>
      <c r="G45" s="265" t="s">
        <v>72</v>
      </c>
      <c r="H45" s="265" t="s">
        <v>394</v>
      </c>
      <c r="I45" s="265" t="s">
        <v>98</v>
      </c>
      <c r="J45" s="280">
        <v>942871014</v>
      </c>
      <c r="K45" s="265" t="s">
        <v>72</v>
      </c>
      <c r="L45" s="265" t="s">
        <v>312</v>
      </c>
      <c r="M45" s="265" t="s">
        <v>312</v>
      </c>
    </row>
    <row r="46" spans="2:14" ht="24" customHeight="1">
      <c r="B46" s="265" t="s">
        <v>340</v>
      </c>
      <c r="C46" s="265" t="s">
        <v>523</v>
      </c>
      <c r="D46" s="265" t="s">
        <v>321</v>
      </c>
      <c r="E46" s="265" t="s">
        <v>435</v>
      </c>
      <c r="F46" s="265" t="s">
        <v>72</v>
      </c>
      <c r="G46" s="265" t="s">
        <v>72</v>
      </c>
      <c r="H46" s="265" t="s">
        <v>394</v>
      </c>
      <c r="I46" s="265" t="s">
        <v>98</v>
      </c>
      <c r="J46" s="280">
        <v>306717603</v>
      </c>
      <c r="K46" s="265" t="s">
        <v>72</v>
      </c>
      <c r="L46" s="265" t="s">
        <v>312</v>
      </c>
      <c r="M46" s="265" t="s">
        <v>312</v>
      </c>
    </row>
    <row r="47" spans="2:14" ht="24" customHeight="1">
      <c r="B47" s="265" t="s">
        <v>340</v>
      </c>
      <c r="C47" s="265" t="s">
        <v>526</v>
      </c>
      <c r="D47" s="265" t="s">
        <v>321</v>
      </c>
      <c r="E47" s="265" t="s">
        <v>435</v>
      </c>
      <c r="F47" s="265" t="s">
        <v>72</v>
      </c>
      <c r="G47" s="265" t="s">
        <v>72</v>
      </c>
      <c r="H47" s="265" t="s">
        <v>394</v>
      </c>
      <c r="I47" s="265" t="s">
        <v>98</v>
      </c>
      <c r="J47" s="280">
        <v>167276671</v>
      </c>
      <c r="K47" s="265" t="s">
        <v>72</v>
      </c>
      <c r="L47" s="265" t="s">
        <v>312</v>
      </c>
      <c r="M47" s="265" t="s">
        <v>312</v>
      </c>
    </row>
    <row r="48" spans="2:14" ht="24" customHeight="1">
      <c r="B48" s="265" t="s">
        <v>340</v>
      </c>
      <c r="C48" s="265" t="s">
        <v>350</v>
      </c>
      <c r="D48" s="265" t="s">
        <v>321</v>
      </c>
      <c r="E48" s="265" t="s">
        <v>435</v>
      </c>
      <c r="F48" s="265" t="s">
        <v>72</v>
      </c>
      <c r="G48" s="265" t="s">
        <v>72</v>
      </c>
      <c r="H48" s="265" t="s">
        <v>394</v>
      </c>
      <c r="I48" s="265" t="s">
        <v>98</v>
      </c>
      <c r="J48" s="280">
        <v>141985447</v>
      </c>
      <c r="K48" s="265" t="s">
        <v>72</v>
      </c>
      <c r="L48" s="265" t="s">
        <v>312</v>
      </c>
      <c r="M48" s="265" t="s">
        <v>312</v>
      </c>
    </row>
    <row r="49" spans="2:14" ht="24" customHeight="1">
      <c r="B49" s="265" t="s">
        <v>340</v>
      </c>
      <c r="C49" s="265" t="s">
        <v>354</v>
      </c>
      <c r="D49" s="265" t="s">
        <v>321</v>
      </c>
      <c r="E49" s="265" t="s">
        <v>435</v>
      </c>
      <c r="F49" s="265" t="s">
        <v>72</v>
      </c>
      <c r="G49" s="265" t="s">
        <v>72</v>
      </c>
      <c r="H49" s="265" t="s">
        <v>394</v>
      </c>
      <c r="I49" s="265" t="s">
        <v>98</v>
      </c>
      <c r="J49" s="280">
        <v>968645000</v>
      </c>
      <c r="K49" s="265" t="s">
        <v>72</v>
      </c>
      <c r="L49" s="265" t="s">
        <v>312</v>
      </c>
      <c r="M49" s="265" t="s">
        <v>312</v>
      </c>
    </row>
    <row r="50" spans="2:14" ht="24" customHeight="1">
      <c r="B50" s="265" t="s">
        <v>340</v>
      </c>
      <c r="C50" s="265" t="s">
        <v>524</v>
      </c>
      <c r="D50" s="265" t="s">
        <v>321</v>
      </c>
      <c r="E50" s="265" t="s">
        <v>435</v>
      </c>
      <c r="F50" s="265" t="s">
        <v>72</v>
      </c>
      <c r="G50" s="265" t="s">
        <v>72</v>
      </c>
      <c r="H50" s="265" t="s">
        <v>394</v>
      </c>
      <c r="I50" s="265" t="s">
        <v>98</v>
      </c>
      <c r="J50" s="280">
        <v>43908887870</v>
      </c>
      <c r="K50" s="265" t="s">
        <v>72</v>
      </c>
      <c r="L50" s="265" t="s">
        <v>312</v>
      </c>
      <c r="M50" s="265" t="s">
        <v>312</v>
      </c>
    </row>
    <row r="51" spans="2:14" ht="24" customHeight="1">
      <c r="B51" s="265" t="s">
        <v>340</v>
      </c>
      <c r="C51" s="265" t="s">
        <v>391</v>
      </c>
      <c r="D51" s="265" t="s">
        <v>314</v>
      </c>
      <c r="E51" s="265" t="s">
        <v>441</v>
      </c>
      <c r="F51" s="265" t="s">
        <v>72</v>
      </c>
      <c r="G51" s="265" t="s">
        <v>72</v>
      </c>
      <c r="H51" s="265" t="s">
        <v>394</v>
      </c>
      <c r="I51" s="265" t="s">
        <v>98</v>
      </c>
      <c r="J51" s="280">
        <v>11294388000</v>
      </c>
      <c r="K51" s="265" t="s">
        <v>72</v>
      </c>
      <c r="L51" s="265" t="s">
        <v>312</v>
      </c>
      <c r="M51" s="265" t="s">
        <v>312</v>
      </c>
    </row>
    <row r="52" spans="2:14" ht="24" customHeight="1">
      <c r="B52" s="265" t="s">
        <v>340</v>
      </c>
      <c r="C52" s="265" t="s">
        <v>389</v>
      </c>
      <c r="D52" s="265" t="s">
        <v>313</v>
      </c>
      <c r="E52" s="265" t="s">
        <v>444</v>
      </c>
      <c r="F52" s="265" t="s">
        <v>86</v>
      </c>
      <c r="G52" s="265" t="s">
        <v>86</v>
      </c>
      <c r="H52" s="265" t="s">
        <v>388</v>
      </c>
      <c r="I52" s="265" t="s">
        <v>98</v>
      </c>
      <c r="J52" s="280">
        <v>3143375227</v>
      </c>
      <c r="K52" s="265" t="s">
        <v>72</v>
      </c>
      <c r="L52" s="265" t="s">
        <v>312</v>
      </c>
      <c r="M52" s="265" t="s">
        <v>312</v>
      </c>
    </row>
    <row r="53" spans="2:14" ht="24" customHeight="1">
      <c r="B53" s="265" t="s">
        <v>340</v>
      </c>
      <c r="C53" s="265" t="s">
        <v>402</v>
      </c>
      <c r="D53" s="265" t="s">
        <v>313</v>
      </c>
      <c r="E53" s="265" t="s">
        <v>444</v>
      </c>
      <c r="F53" s="265" t="s">
        <v>86</v>
      </c>
      <c r="G53" s="265" t="s">
        <v>86</v>
      </c>
      <c r="H53" s="265" t="s">
        <v>401</v>
      </c>
      <c r="I53" s="265" t="s">
        <v>98</v>
      </c>
      <c r="J53" s="280">
        <v>42950583705</v>
      </c>
      <c r="K53" s="265" t="s">
        <v>72</v>
      </c>
      <c r="L53" s="265" t="s">
        <v>312</v>
      </c>
      <c r="M53" s="265" t="s">
        <v>312</v>
      </c>
    </row>
    <row r="54" spans="2:14" ht="24" customHeight="1">
      <c r="B54" s="265" t="s">
        <v>340</v>
      </c>
      <c r="C54" s="265" t="s">
        <v>371</v>
      </c>
      <c r="D54" s="265" t="s">
        <v>313</v>
      </c>
      <c r="E54" s="265" t="s">
        <v>444</v>
      </c>
      <c r="F54" s="265" t="s">
        <v>86</v>
      </c>
      <c r="G54" s="265" t="s">
        <v>86</v>
      </c>
      <c r="H54" s="265" t="s">
        <v>519</v>
      </c>
      <c r="I54" s="265" t="s">
        <v>98</v>
      </c>
      <c r="J54" s="280">
        <v>433225951</v>
      </c>
      <c r="K54" s="265" t="s">
        <v>72</v>
      </c>
      <c r="L54" s="265" t="s">
        <v>312</v>
      </c>
      <c r="M54" s="265" t="s">
        <v>312</v>
      </c>
    </row>
    <row r="55" spans="2:14" ht="24" customHeight="1">
      <c r="B55" s="265" t="s">
        <v>340</v>
      </c>
      <c r="C55" s="265" t="s">
        <v>349</v>
      </c>
      <c r="D55" s="265" t="s">
        <v>313</v>
      </c>
      <c r="E55" s="265" t="s">
        <v>444</v>
      </c>
      <c r="F55" s="265" t="s">
        <v>86</v>
      </c>
      <c r="G55" s="265" t="s">
        <v>86</v>
      </c>
      <c r="H55" s="265" t="s">
        <v>386</v>
      </c>
      <c r="I55" s="265" t="s">
        <v>98</v>
      </c>
      <c r="J55" s="280">
        <v>200952624646</v>
      </c>
      <c r="K55" s="265" t="s">
        <v>72</v>
      </c>
      <c r="L55" s="265" t="s">
        <v>312</v>
      </c>
      <c r="M55" s="265" t="s">
        <v>312</v>
      </c>
    </row>
    <row r="56" spans="2:14" ht="24" customHeight="1">
      <c r="B56" s="265" t="s">
        <v>340</v>
      </c>
      <c r="C56" s="265" t="s">
        <v>522</v>
      </c>
      <c r="D56" s="265" t="s">
        <v>313</v>
      </c>
      <c r="E56" s="265" t="s">
        <v>444</v>
      </c>
      <c r="F56" s="265" t="s">
        <v>72</v>
      </c>
      <c r="G56" s="265" t="s">
        <v>72</v>
      </c>
      <c r="H56" s="265" t="s">
        <v>394</v>
      </c>
      <c r="I56" s="265" t="s">
        <v>98</v>
      </c>
      <c r="J56" s="280">
        <v>20008386</v>
      </c>
      <c r="K56" s="265" t="s">
        <v>72</v>
      </c>
      <c r="L56" s="265" t="s">
        <v>312</v>
      </c>
      <c r="M56" s="265" t="s">
        <v>312</v>
      </c>
    </row>
    <row r="57" spans="2:14" ht="24" customHeight="1">
      <c r="B57" s="265" t="s">
        <v>340</v>
      </c>
      <c r="C57" s="265" t="s">
        <v>391</v>
      </c>
      <c r="D57" s="265" t="s">
        <v>313</v>
      </c>
      <c r="E57" s="265" t="s">
        <v>444</v>
      </c>
      <c r="F57" s="265" t="s">
        <v>72</v>
      </c>
      <c r="G57" s="265" t="s">
        <v>72</v>
      </c>
      <c r="H57" s="265" t="s">
        <v>394</v>
      </c>
      <c r="I57" s="265" t="s">
        <v>98</v>
      </c>
      <c r="J57" s="280">
        <v>14073999212</v>
      </c>
      <c r="K57" s="265" t="s">
        <v>72</v>
      </c>
      <c r="L57" s="265" t="s">
        <v>312</v>
      </c>
      <c r="M57" s="265" t="s">
        <v>312</v>
      </c>
    </row>
    <row r="58" spans="2:14" ht="24" customHeight="1">
      <c r="B58" s="265" t="s">
        <v>340</v>
      </c>
      <c r="C58" s="265" t="s">
        <v>393</v>
      </c>
      <c r="D58" s="265" t="s">
        <v>313</v>
      </c>
      <c r="E58" s="265" t="s">
        <v>444</v>
      </c>
      <c r="F58" s="265" t="s">
        <v>72</v>
      </c>
      <c r="G58" s="265" t="s">
        <v>72</v>
      </c>
      <c r="H58" s="265" t="s">
        <v>394</v>
      </c>
      <c r="I58" s="265" t="s">
        <v>98</v>
      </c>
      <c r="J58" s="280">
        <v>73917281572</v>
      </c>
      <c r="K58" s="265" t="s">
        <v>72</v>
      </c>
      <c r="L58" s="265" t="s">
        <v>312</v>
      </c>
      <c r="M58" s="265" t="s">
        <v>312</v>
      </c>
    </row>
    <row r="59" spans="2:14" s="327" customFormat="1" ht="24" customHeight="1">
      <c r="B59" s="265" t="s">
        <v>340</v>
      </c>
      <c r="C59" s="265" t="s">
        <v>404</v>
      </c>
      <c r="D59" s="265" t="s">
        <v>313</v>
      </c>
      <c r="E59" s="265" t="s">
        <v>444</v>
      </c>
      <c r="F59" s="265" t="s">
        <v>72</v>
      </c>
      <c r="G59" s="265" t="s">
        <v>72</v>
      </c>
      <c r="H59" s="265" t="s">
        <v>394</v>
      </c>
      <c r="I59" s="265" t="s">
        <v>98</v>
      </c>
      <c r="J59" s="280">
        <v>6252933063</v>
      </c>
      <c r="K59" s="265" t="s">
        <v>72</v>
      </c>
      <c r="L59" s="265" t="s">
        <v>312</v>
      </c>
      <c r="M59" s="265" t="s">
        <v>312</v>
      </c>
      <c r="N59" s="265"/>
    </row>
    <row r="60" spans="2:14" s="327" customFormat="1" ht="24" customHeight="1">
      <c r="B60" s="265" t="s">
        <v>340</v>
      </c>
      <c r="C60" s="265" t="s">
        <v>363</v>
      </c>
      <c r="D60" s="265" t="s">
        <v>313</v>
      </c>
      <c r="E60" s="265" t="s">
        <v>444</v>
      </c>
      <c r="F60" s="265" t="s">
        <v>72</v>
      </c>
      <c r="G60" s="265" t="s">
        <v>72</v>
      </c>
      <c r="H60" s="265" t="s">
        <v>394</v>
      </c>
      <c r="I60" s="265" t="s">
        <v>98</v>
      </c>
      <c r="J60" s="280">
        <v>110563875127</v>
      </c>
      <c r="K60" s="265" t="s">
        <v>72</v>
      </c>
      <c r="L60" s="265" t="s">
        <v>312</v>
      </c>
      <c r="M60" s="265" t="s">
        <v>312</v>
      </c>
      <c r="N60" s="265"/>
    </row>
    <row r="61" spans="2:14" ht="24" customHeight="1">
      <c r="B61" s="265" t="s">
        <v>340</v>
      </c>
      <c r="C61" s="265" t="s">
        <v>395</v>
      </c>
      <c r="D61" s="265" t="s">
        <v>313</v>
      </c>
      <c r="E61" s="265" t="s">
        <v>444</v>
      </c>
      <c r="F61" s="265" t="s">
        <v>72</v>
      </c>
      <c r="G61" s="265" t="s">
        <v>72</v>
      </c>
      <c r="H61" s="265" t="s">
        <v>394</v>
      </c>
      <c r="I61" s="265" t="s">
        <v>98</v>
      </c>
      <c r="J61" s="280">
        <v>7010582625</v>
      </c>
      <c r="K61" s="265" t="s">
        <v>72</v>
      </c>
      <c r="L61" s="265" t="s">
        <v>312</v>
      </c>
      <c r="M61" s="265" t="s">
        <v>312</v>
      </c>
    </row>
    <row r="62" spans="2:14" ht="24" customHeight="1">
      <c r="B62" s="265" t="s">
        <v>340</v>
      </c>
      <c r="C62" s="265" t="s">
        <v>525</v>
      </c>
      <c r="D62" s="265" t="s">
        <v>313</v>
      </c>
      <c r="E62" s="265" t="s">
        <v>444</v>
      </c>
      <c r="F62" s="265" t="s">
        <v>72</v>
      </c>
      <c r="G62" s="265" t="s">
        <v>72</v>
      </c>
      <c r="H62" s="265" t="s">
        <v>394</v>
      </c>
      <c r="I62" s="265" t="s">
        <v>98</v>
      </c>
      <c r="J62" s="280">
        <v>4724800396</v>
      </c>
      <c r="K62" s="265" t="s">
        <v>72</v>
      </c>
      <c r="L62" s="265" t="s">
        <v>312</v>
      </c>
      <c r="M62" s="265" t="s">
        <v>312</v>
      </c>
    </row>
    <row r="63" spans="2:14" ht="24" customHeight="1">
      <c r="B63" s="265" t="s">
        <v>340</v>
      </c>
      <c r="C63" s="265" t="s">
        <v>527</v>
      </c>
      <c r="D63" s="265" t="s">
        <v>313</v>
      </c>
      <c r="E63" s="265" t="s">
        <v>444</v>
      </c>
      <c r="F63" s="265" t="s">
        <v>72</v>
      </c>
      <c r="G63" s="265" t="s">
        <v>72</v>
      </c>
      <c r="H63" s="265" t="s">
        <v>394</v>
      </c>
      <c r="I63" s="265" t="s">
        <v>98</v>
      </c>
      <c r="J63" s="280">
        <v>272227549</v>
      </c>
      <c r="K63" s="265" t="s">
        <v>72</v>
      </c>
      <c r="L63" s="265" t="s">
        <v>312</v>
      </c>
      <c r="M63" s="265" t="s">
        <v>312</v>
      </c>
    </row>
    <row r="64" spans="2:14" ht="24" customHeight="1">
      <c r="B64" s="265" t="s">
        <v>340</v>
      </c>
      <c r="C64" s="329" t="s">
        <v>366</v>
      </c>
      <c r="D64" s="265" t="s">
        <v>313</v>
      </c>
      <c r="E64" s="265" t="s">
        <v>444</v>
      </c>
      <c r="F64" s="265" t="s">
        <v>72</v>
      </c>
      <c r="G64" s="265" t="s">
        <v>72</v>
      </c>
      <c r="H64" s="265" t="s">
        <v>394</v>
      </c>
      <c r="I64" s="265" t="s">
        <v>98</v>
      </c>
      <c r="J64" s="280">
        <v>203314404</v>
      </c>
      <c r="K64" s="265" t="s">
        <v>72</v>
      </c>
      <c r="L64" s="265" t="s">
        <v>312</v>
      </c>
      <c r="M64" s="265" t="s">
        <v>312</v>
      </c>
    </row>
    <row r="65" spans="2:14" ht="24" customHeight="1">
      <c r="B65" s="265" t="s">
        <v>340</v>
      </c>
      <c r="C65" s="265" t="s">
        <v>364</v>
      </c>
      <c r="D65" s="265" t="s">
        <v>313</v>
      </c>
      <c r="E65" s="265" t="s">
        <v>444</v>
      </c>
      <c r="F65" s="265" t="s">
        <v>72</v>
      </c>
      <c r="G65" s="265" t="s">
        <v>72</v>
      </c>
      <c r="H65" s="265" t="s">
        <v>394</v>
      </c>
      <c r="I65" s="265" t="s">
        <v>98</v>
      </c>
      <c r="J65" s="280">
        <v>399992995</v>
      </c>
      <c r="K65" s="265" t="s">
        <v>72</v>
      </c>
      <c r="L65" s="265" t="s">
        <v>312</v>
      </c>
      <c r="M65" s="265" t="s">
        <v>312</v>
      </c>
    </row>
    <row r="66" spans="2:14" ht="24" customHeight="1">
      <c r="B66" s="265" t="s">
        <v>340</v>
      </c>
      <c r="C66" s="265" t="s">
        <v>369</v>
      </c>
      <c r="D66" s="265" t="s">
        <v>313</v>
      </c>
      <c r="E66" s="265" t="s">
        <v>444</v>
      </c>
      <c r="F66" s="265" t="s">
        <v>72</v>
      </c>
      <c r="G66" s="265" t="s">
        <v>72</v>
      </c>
      <c r="H66" s="265" t="s">
        <v>394</v>
      </c>
      <c r="I66" s="265" t="s">
        <v>98</v>
      </c>
      <c r="J66" s="280">
        <v>12072379133</v>
      </c>
      <c r="K66" s="265" t="s">
        <v>72</v>
      </c>
      <c r="L66" s="265" t="s">
        <v>312</v>
      </c>
      <c r="M66" s="265" t="s">
        <v>312</v>
      </c>
    </row>
    <row r="67" spans="2:14" ht="24" customHeight="1">
      <c r="B67" s="265" t="s">
        <v>340</v>
      </c>
      <c r="C67" s="265" t="s">
        <v>362</v>
      </c>
      <c r="D67" s="265" t="s">
        <v>313</v>
      </c>
      <c r="E67" s="265" t="s">
        <v>444</v>
      </c>
      <c r="F67" s="265" t="s">
        <v>72</v>
      </c>
      <c r="G67" s="265" t="s">
        <v>72</v>
      </c>
      <c r="H67" s="265" t="s">
        <v>394</v>
      </c>
      <c r="I67" s="265" t="s">
        <v>98</v>
      </c>
      <c r="J67" s="280">
        <v>123320993468</v>
      </c>
      <c r="K67" s="265" t="s">
        <v>72</v>
      </c>
      <c r="L67" s="265" t="s">
        <v>312</v>
      </c>
      <c r="M67" s="265" t="s">
        <v>312</v>
      </c>
    </row>
    <row r="68" spans="2:14" ht="24" customHeight="1">
      <c r="B68" s="265" t="s">
        <v>340</v>
      </c>
      <c r="C68" s="265" t="s">
        <v>365</v>
      </c>
      <c r="D68" s="265" t="s">
        <v>313</v>
      </c>
      <c r="E68" s="265" t="s">
        <v>444</v>
      </c>
      <c r="F68" s="265" t="s">
        <v>72</v>
      </c>
      <c r="G68" s="265" t="s">
        <v>72</v>
      </c>
      <c r="H68" s="265" t="s">
        <v>394</v>
      </c>
      <c r="I68" s="265" t="s">
        <v>98</v>
      </c>
      <c r="J68" s="280">
        <v>317701266</v>
      </c>
      <c r="K68" s="265" t="s">
        <v>72</v>
      </c>
      <c r="L68" s="265" t="s">
        <v>312</v>
      </c>
      <c r="M68" s="265" t="s">
        <v>312</v>
      </c>
    </row>
    <row r="69" spans="2:14" s="327" customFormat="1" ht="24" customHeight="1">
      <c r="B69" s="265" t="s">
        <v>340</v>
      </c>
      <c r="C69" s="265" t="s">
        <v>367</v>
      </c>
      <c r="D69" s="265" t="s">
        <v>313</v>
      </c>
      <c r="E69" s="265" t="s">
        <v>444</v>
      </c>
      <c r="F69" s="265" t="s">
        <v>72</v>
      </c>
      <c r="G69" s="265" t="s">
        <v>72</v>
      </c>
      <c r="H69" s="265" t="s">
        <v>394</v>
      </c>
      <c r="I69" s="265" t="s">
        <v>98</v>
      </c>
      <c r="J69" s="280">
        <v>17265903226</v>
      </c>
      <c r="K69" s="265" t="s">
        <v>72</v>
      </c>
      <c r="L69" s="265" t="s">
        <v>312</v>
      </c>
      <c r="M69" s="265" t="s">
        <v>312</v>
      </c>
      <c r="N69" s="265"/>
    </row>
    <row r="70" spans="2:14" ht="24" customHeight="1">
      <c r="B70" s="265" t="s">
        <v>340</v>
      </c>
      <c r="C70" s="265" t="s">
        <v>523</v>
      </c>
      <c r="D70" s="265" t="s">
        <v>313</v>
      </c>
      <c r="E70" s="265" t="s">
        <v>444</v>
      </c>
      <c r="F70" s="265" t="s">
        <v>72</v>
      </c>
      <c r="G70" s="265" t="s">
        <v>72</v>
      </c>
      <c r="H70" s="265" t="s">
        <v>394</v>
      </c>
      <c r="I70" s="265" t="s">
        <v>98</v>
      </c>
      <c r="J70" s="280">
        <v>1624662658</v>
      </c>
      <c r="K70" s="265" t="s">
        <v>72</v>
      </c>
      <c r="L70" s="265" t="s">
        <v>312</v>
      </c>
      <c r="M70" s="265" t="s">
        <v>312</v>
      </c>
    </row>
    <row r="71" spans="2:14" ht="24" customHeight="1">
      <c r="B71" s="265" t="s">
        <v>340</v>
      </c>
      <c r="C71" s="265" t="s">
        <v>526</v>
      </c>
      <c r="D71" s="265" t="s">
        <v>313</v>
      </c>
      <c r="E71" s="265" t="s">
        <v>444</v>
      </c>
      <c r="F71" s="265" t="s">
        <v>72</v>
      </c>
      <c r="G71" s="265" t="s">
        <v>72</v>
      </c>
      <c r="H71" s="265" t="s">
        <v>394</v>
      </c>
      <c r="I71" s="265" t="s">
        <v>98</v>
      </c>
      <c r="J71" s="280">
        <v>1810339024</v>
      </c>
      <c r="K71" s="265" t="s">
        <v>72</v>
      </c>
      <c r="L71" s="265" t="s">
        <v>312</v>
      </c>
      <c r="M71" s="265" t="s">
        <v>312</v>
      </c>
    </row>
    <row r="72" spans="2:14" s="327" customFormat="1" ht="24" customHeight="1">
      <c r="B72" s="265"/>
      <c r="C72" s="265" t="s">
        <v>343</v>
      </c>
      <c r="D72" s="265" t="s">
        <v>313</v>
      </c>
      <c r="E72" s="265" t="s">
        <v>444</v>
      </c>
      <c r="F72" s="265" t="s">
        <v>72</v>
      </c>
      <c r="G72" s="265" t="s">
        <v>72</v>
      </c>
      <c r="H72" s="265" t="s">
        <v>394</v>
      </c>
      <c r="I72" s="265" t="s">
        <v>98</v>
      </c>
      <c r="J72" s="280">
        <v>1162452233</v>
      </c>
      <c r="K72" s="265" t="s">
        <v>72</v>
      </c>
      <c r="L72" s="265" t="s">
        <v>312</v>
      </c>
      <c r="M72" s="265" t="s">
        <v>312</v>
      </c>
      <c r="N72" s="265"/>
    </row>
    <row r="73" spans="2:14" ht="24" customHeight="1">
      <c r="B73" s="265" t="s">
        <v>340</v>
      </c>
      <c r="C73" s="265" t="s">
        <v>350</v>
      </c>
      <c r="D73" s="265" t="s">
        <v>313</v>
      </c>
      <c r="E73" s="265" t="s">
        <v>444</v>
      </c>
      <c r="F73" s="265" t="s">
        <v>72</v>
      </c>
      <c r="G73" s="265" t="s">
        <v>72</v>
      </c>
      <c r="H73" s="265" t="s">
        <v>394</v>
      </c>
      <c r="I73" s="265" t="s">
        <v>98</v>
      </c>
      <c r="J73" s="280">
        <v>23949567342</v>
      </c>
      <c r="K73" s="265" t="s">
        <v>72</v>
      </c>
      <c r="L73" s="265" t="s">
        <v>312</v>
      </c>
      <c r="M73" s="265" t="s">
        <v>312</v>
      </c>
    </row>
    <row r="74" spans="2:14" ht="24" customHeight="1">
      <c r="B74" s="265" t="s">
        <v>340</v>
      </c>
      <c r="C74" s="265" t="s">
        <v>352</v>
      </c>
      <c r="D74" s="265" t="s">
        <v>313</v>
      </c>
      <c r="E74" s="265" t="s">
        <v>444</v>
      </c>
      <c r="F74" s="265" t="s">
        <v>72</v>
      </c>
      <c r="G74" s="265" t="s">
        <v>72</v>
      </c>
      <c r="H74" s="265" t="s">
        <v>394</v>
      </c>
      <c r="I74" s="265" t="s">
        <v>98</v>
      </c>
      <c r="J74" s="280">
        <v>131079933131</v>
      </c>
      <c r="K74" s="265" t="s">
        <v>72</v>
      </c>
      <c r="L74" s="265" t="s">
        <v>312</v>
      </c>
      <c r="M74" s="265" t="s">
        <v>312</v>
      </c>
    </row>
    <row r="75" spans="2:14" ht="24" customHeight="1">
      <c r="B75" s="265" t="s">
        <v>340</v>
      </c>
      <c r="C75" s="265" t="s">
        <v>354</v>
      </c>
      <c r="D75" s="265" t="s">
        <v>313</v>
      </c>
      <c r="E75" s="265" t="s">
        <v>444</v>
      </c>
      <c r="F75" s="265" t="s">
        <v>72</v>
      </c>
      <c r="G75" s="265" t="s">
        <v>72</v>
      </c>
      <c r="H75" s="265" t="s">
        <v>394</v>
      </c>
      <c r="I75" s="265" t="s">
        <v>98</v>
      </c>
      <c r="J75" s="280">
        <v>153587870</v>
      </c>
      <c r="K75" s="265" t="s">
        <v>72</v>
      </c>
      <c r="L75" s="265" t="s">
        <v>312</v>
      </c>
      <c r="M75" s="265" t="s">
        <v>312</v>
      </c>
    </row>
    <row r="76" spans="2:14" ht="24" customHeight="1">
      <c r="B76" s="265" t="s">
        <v>340</v>
      </c>
      <c r="C76" s="265" t="s">
        <v>528</v>
      </c>
      <c r="D76" s="265" t="s">
        <v>313</v>
      </c>
      <c r="E76" s="265" t="s">
        <v>444</v>
      </c>
      <c r="F76" s="265" t="s">
        <v>72</v>
      </c>
      <c r="G76" s="265" t="s">
        <v>72</v>
      </c>
      <c r="H76" s="265" t="s">
        <v>394</v>
      </c>
      <c r="I76" s="265" t="s">
        <v>98</v>
      </c>
      <c r="J76" s="280">
        <v>100444310</v>
      </c>
      <c r="K76" s="265" t="s">
        <v>72</v>
      </c>
      <c r="L76" s="265" t="s">
        <v>312</v>
      </c>
      <c r="M76" s="265" t="s">
        <v>312</v>
      </c>
    </row>
    <row r="77" spans="2:14" ht="24" customHeight="1">
      <c r="B77" s="265" t="s">
        <v>340</v>
      </c>
      <c r="C77" s="265" t="s">
        <v>524</v>
      </c>
      <c r="D77" s="265" t="s">
        <v>313</v>
      </c>
      <c r="E77" s="265" t="s">
        <v>444</v>
      </c>
      <c r="F77" s="265" t="s">
        <v>72</v>
      </c>
      <c r="G77" s="265" t="s">
        <v>72</v>
      </c>
      <c r="H77" s="265" t="s">
        <v>394</v>
      </c>
      <c r="I77" s="265" t="s">
        <v>98</v>
      </c>
      <c r="J77" s="280">
        <v>149307789524</v>
      </c>
      <c r="K77" s="265" t="s">
        <v>72</v>
      </c>
      <c r="L77" s="265" t="s">
        <v>312</v>
      </c>
      <c r="M77" s="265" t="s">
        <v>312</v>
      </c>
    </row>
    <row r="78" spans="2:14" ht="24" customHeight="1">
      <c r="B78" s="265" t="s">
        <v>340</v>
      </c>
      <c r="C78" s="265" t="s">
        <v>522</v>
      </c>
      <c r="D78" s="265" t="s">
        <v>315</v>
      </c>
      <c r="E78" s="265" t="s">
        <v>529</v>
      </c>
      <c r="F78" s="265" t="s">
        <v>72</v>
      </c>
      <c r="G78" s="265" t="s">
        <v>72</v>
      </c>
      <c r="H78" s="265" t="s">
        <v>394</v>
      </c>
      <c r="I78" s="265" t="s">
        <v>98</v>
      </c>
      <c r="J78" s="280">
        <v>520361744</v>
      </c>
      <c r="K78" s="265" t="s">
        <v>72</v>
      </c>
      <c r="L78" s="265" t="s">
        <v>312</v>
      </c>
      <c r="M78" s="265" t="s">
        <v>312</v>
      </c>
    </row>
    <row r="79" spans="2:14" ht="24" customHeight="1">
      <c r="B79" s="265" t="s">
        <v>340</v>
      </c>
      <c r="C79" s="265" t="s">
        <v>523</v>
      </c>
      <c r="D79" s="265" t="s">
        <v>315</v>
      </c>
      <c r="E79" s="265" t="s">
        <v>529</v>
      </c>
      <c r="F79" s="265" t="s">
        <v>72</v>
      </c>
      <c r="G79" s="265" t="s">
        <v>72</v>
      </c>
      <c r="H79" s="265" t="s">
        <v>394</v>
      </c>
      <c r="I79" s="265" t="s">
        <v>98</v>
      </c>
      <c r="J79" s="280">
        <v>720740797</v>
      </c>
      <c r="K79" s="265" t="s">
        <v>72</v>
      </c>
      <c r="L79" s="265" t="s">
        <v>312</v>
      </c>
      <c r="M79" s="265" t="s">
        <v>312</v>
      </c>
    </row>
    <row r="80" spans="2:14" ht="24" customHeight="1">
      <c r="B80" s="265" t="s">
        <v>340</v>
      </c>
      <c r="C80" s="265" t="s">
        <v>343</v>
      </c>
      <c r="D80" s="265" t="s">
        <v>315</v>
      </c>
      <c r="E80" s="265" t="s">
        <v>529</v>
      </c>
      <c r="F80" s="265" t="s">
        <v>72</v>
      </c>
      <c r="G80" s="265" t="s">
        <v>72</v>
      </c>
      <c r="H80" s="265" t="s">
        <v>394</v>
      </c>
      <c r="I80" s="265" t="s">
        <v>98</v>
      </c>
      <c r="J80" s="280">
        <v>73350087</v>
      </c>
      <c r="K80" s="265" t="s">
        <v>72</v>
      </c>
      <c r="L80" s="265" t="s">
        <v>312</v>
      </c>
      <c r="M80" s="265" t="s">
        <v>312</v>
      </c>
    </row>
    <row r="81" spans="2:14" ht="24" customHeight="1">
      <c r="B81" s="265" t="s">
        <v>340</v>
      </c>
      <c r="C81" s="265" t="s">
        <v>528</v>
      </c>
      <c r="D81" s="265" t="s">
        <v>315</v>
      </c>
      <c r="E81" s="265" t="s">
        <v>529</v>
      </c>
      <c r="F81" s="265" t="s">
        <v>72</v>
      </c>
      <c r="G81" s="265" t="s">
        <v>72</v>
      </c>
      <c r="H81" s="265" t="s">
        <v>394</v>
      </c>
      <c r="I81" s="265" t="s">
        <v>98</v>
      </c>
      <c r="J81" s="280">
        <v>6398307886</v>
      </c>
      <c r="K81" s="265" t="s">
        <v>72</v>
      </c>
      <c r="L81" s="265" t="s">
        <v>312</v>
      </c>
      <c r="M81" s="265" t="s">
        <v>312</v>
      </c>
    </row>
    <row r="82" spans="2:14" ht="24" customHeight="1">
      <c r="B82" s="265" t="s">
        <v>340</v>
      </c>
      <c r="C82" s="265" t="s">
        <v>524</v>
      </c>
      <c r="D82" s="265" t="s">
        <v>315</v>
      </c>
      <c r="E82" s="265" t="s">
        <v>529</v>
      </c>
      <c r="F82" s="265" t="s">
        <v>72</v>
      </c>
      <c r="G82" s="265" t="s">
        <v>72</v>
      </c>
      <c r="H82" s="265" t="s">
        <v>394</v>
      </c>
      <c r="I82" s="265" t="s">
        <v>98</v>
      </c>
      <c r="J82" s="280">
        <v>45290082753</v>
      </c>
      <c r="K82" s="265" t="s">
        <v>72</v>
      </c>
      <c r="L82" s="265" t="s">
        <v>312</v>
      </c>
      <c r="M82" s="265" t="s">
        <v>312</v>
      </c>
    </row>
    <row r="83" spans="2:14" ht="24" customHeight="1">
      <c r="B83" s="265" t="s">
        <v>340</v>
      </c>
      <c r="C83" s="265" t="s">
        <v>522</v>
      </c>
      <c r="D83" s="265" t="s">
        <v>315</v>
      </c>
      <c r="E83" s="265" t="s">
        <v>530</v>
      </c>
      <c r="F83" s="265" t="s">
        <v>72</v>
      </c>
      <c r="G83" s="265" t="s">
        <v>72</v>
      </c>
      <c r="H83" s="265" t="s">
        <v>394</v>
      </c>
      <c r="I83" s="265" t="s">
        <v>98</v>
      </c>
      <c r="J83" s="280">
        <v>28775520</v>
      </c>
      <c r="K83" s="265" t="s">
        <v>72</v>
      </c>
      <c r="L83" s="265" t="s">
        <v>312</v>
      </c>
      <c r="M83" s="265" t="s">
        <v>312</v>
      </c>
    </row>
    <row r="84" spans="2:14" ht="24" customHeight="1">
      <c r="B84" s="327" t="s">
        <v>340</v>
      </c>
      <c r="C84" s="327" t="s">
        <v>523</v>
      </c>
      <c r="D84" s="327" t="s">
        <v>315</v>
      </c>
      <c r="E84" s="327" t="s">
        <v>530</v>
      </c>
      <c r="F84" s="327" t="s">
        <v>72</v>
      </c>
      <c r="G84" s="327" t="s">
        <v>72</v>
      </c>
      <c r="H84" s="327" t="s">
        <v>394</v>
      </c>
      <c r="I84" s="327" t="s">
        <v>98</v>
      </c>
      <c r="J84" s="328">
        <v>14054204</v>
      </c>
      <c r="K84" s="327" t="s">
        <v>72</v>
      </c>
      <c r="L84" s="327" t="s">
        <v>312</v>
      </c>
      <c r="M84" s="327" t="s">
        <v>312</v>
      </c>
      <c r="N84" s="327"/>
    </row>
    <row r="85" spans="2:14" ht="24" customHeight="1">
      <c r="B85" s="265" t="s">
        <v>340</v>
      </c>
      <c r="C85" s="265" t="s">
        <v>343</v>
      </c>
      <c r="D85" s="265" t="s">
        <v>315</v>
      </c>
      <c r="E85" s="265" t="s">
        <v>530</v>
      </c>
      <c r="F85" s="265" t="s">
        <v>72</v>
      </c>
      <c r="G85" s="265" t="s">
        <v>72</v>
      </c>
      <c r="H85" s="265" t="s">
        <v>394</v>
      </c>
      <c r="I85" s="265" t="s">
        <v>98</v>
      </c>
      <c r="J85" s="280">
        <v>28110000</v>
      </c>
      <c r="K85" s="265" t="s">
        <v>72</v>
      </c>
      <c r="L85" s="265" t="s">
        <v>312</v>
      </c>
      <c r="M85" s="265" t="s">
        <v>312</v>
      </c>
    </row>
    <row r="86" spans="2:14" ht="24" customHeight="1">
      <c r="B86" s="265" t="s">
        <v>340</v>
      </c>
      <c r="C86" s="265" t="s">
        <v>524</v>
      </c>
      <c r="D86" s="265" t="s">
        <v>315</v>
      </c>
      <c r="E86" s="265" t="s">
        <v>530</v>
      </c>
      <c r="F86" s="265" t="s">
        <v>72</v>
      </c>
      <c r="G86" s="265" t="s">
        <v>72</v>
      </c>
      <c r="H86" s="265" t="s">
        <v>394</v>
      </c>
      <c r="I86" s="265" t="s">
        <v>98</v>
      </c>
      <c r="J86" s="280">
        <v>1593182138</v>
      </c>
      <c r="K86" s="265" t="s">
        <v>72</v>
      </c>
      <c r="L86" s="265" t="s">
        <v>312</v>
      </c>
      <c r="M86" s="265" t="s">
        <v>312</v>
      </c>
    </row>
    <row r="87" spans="2:14" ht="24" customHeight="1">
      <c r="B87" s="265" t="s">
        <v>340</v>
      </c>
      <c r="C87" s="265" t="s">
        <v>520</v>
      </c>
      <c r="D87" s="265" t="s">
        <v>518</v>
      </c>
      <c r="E87" s="265" t="s">
        <v>452</v>
      </c>
      <c r="F87" s="265" t="s">
        <v>86</v>
      </c>
      <c r="G87" s="265" t="s">
        <v>86</v>
      </c>
      <c r="H87" s="265" t="s">
        <v>521</v>
      </c>
      <c r="I87" s="265" t="s">
        <v>98</v>
      </c>
      <c r="J87" s="328">
        <v>1439318526</v>
      </c>
      <c r="K87" s="327"/>
      <c r="L87" s="327"/>
      <c r="M87" s="327"/>
      <c r="N87" s="327"/>
    </row>
    <row r="88" spans="2:14" ht="24" customHeight="1">
      <c r="B88" s="265" t="s">
        <v>340</v>
      </c>
      <c r="C88" s="265" t="s">
        <v>349</v>
      </c>
      <c r="D88" s="265" t="s">
        <v>518</v>
      </c>
      <c r="E88" s="265" t="s">
        <v>452</v>
      </c>
      <c r="F88" s="265" t="s">
        <v>86</v>
      </c>
      <c r="G88" s="265" t="s">
        <v>86</v>
      </c>
      <c r="H88" s="265" t="s">
        <v>386</v>
      </c>
      <c r="I88" s="265" t="s">
        <v>98</v>
      </c>
      <c r="J88" s="280">
        <v>283427679</v>
      </c>
    </row>
    <row r="89" spans="2:14" ht="24" customHeight="1">
      <c r="B89" s="265" t="s">
        <v>340</v>
      </c>
      <c r="C89" s="265" t="s">
        <v>522</v>
      </c>
      <c r="D89" s="265" t="s">
        <v>518</v>
      </c>
      <c r="E89" s="265" t="s">
        <v>452</v>
      </c>
      <c r="F89" s="265" t="s">
        <v>72</v>
      </c>
      <c r="G89" s="265" t="s">
        <v>72</v>
      </c>
      <c r="H89" s="265" t="s">
        <v>394</v>
      </c>
      <c r="I89" s="265" t="s">
        <v>98</v>
      </c>
      <c r="J89" s="280">
        <v>11598382200</v>
      </c>
      <c r="K89" s="265" t="s">
        <v>72</v>
      </c>
      <c r="L89" s="265" t="s">
        <v>312</v>
      </c>
      <c r="M89" s="265" t="s">
        <v>312</v>
      </c>
    </row>
    <row r="90" spans="2:14" ht="24" customHeight="1">
      <c r="B90" s="265" t="s">
        <v>340</v>
      </c>
      <c r="C90" s="265" t="s">
        <v>391</v>
      </c>
      <c r="D90" s="265" t="s">
        <v>518</v>
      </c>
      <c r="E90" s="265" t="s">
        <v>452</v>
      </c>
      <c r="F90" s="265" t="s">
        <v>72</v>
      </c>
      <c r="G90" s="265" t="s">
        <v>72</v>
      </c>
      <c r="H90" s="265" t="s">
        <v>394</v>
      </c>
      <c r="I90" s="265" t="s">
        <v>98</v>
      </c>
      <c r="J90" s="280">
        <v>79773672956</v>
      </c>
      <c r="K90" s="265" t="s">
        <v>72</v>
      </c>
      <c r="L90" s="265" t="s">
        <v>312</v>
      </c>
      <c r="M90" s="265" t="s">
        <v>312</v>
      </c>
    </row>
    <row r="91" spans="2:14" s="327" customFormat="1" ht="24" customHeight="1">
      <c r="B91" s="265" t="s">
        <v>340</v>
      </c>
      <c r="C91" s="265" t="s">
        <v>393</v>
      </c>
      <c r="D91" s="265" t="s">
        <v>518</v>
      </c>
      <c r="E91" s="265" t="s">
        <v>452</v>
      </c>
      <c r="F91" s="265" t="s">
        <v>72</v>
      </c>
      <c r="G91" s="265" t="s">
        <v>72</v>
      </c>
      <c r="H91" s="265" t="s">
        <v>394</v>
      </c>
      <c r="I91" s="265" t="s">
        <v>98</v>
      </c>
      <c r="J91" s="280">
        <v>114162568362</v>
      </c>
      <c r="K91" s="265" t="s">
        <v>72</v>
      </c>
      <c r="L91" s="265" t="s">
        <v>312</v>
      </c>
      <c r="M91" s="265" t="s">
        <v>312</v>
      </c>
      <c r="N91" s="265"/>
    </row>
    <row r="92" spans="2:14" ht="24" customHeight="1">
      <c r="B92" s="327" t="s">
        <v>340</v>
      </c>
      <c r="C92" s="327" t="s">
        <v>527</v>
      </c>
      <c r="D92" s="327" t="s">
        <v>518</v>
      </c>
      <c r="E92" s="327" t="s">
        <v>452</v>
      </c>
      <c r="F92" s="327" t="s">
        <v>72</v>
      </c>
      <c r="G92" s="327" t="s">
        <v>72</v>
      </c>
      <c r="H92" s="327" t="s">
        <v>394</v>
      </c>
      <c r="I92" s="327" t="s">
        <v>98</v>
      </c>
      <c r="J92" s="328">
        <v>150000000</v>
      </c>
      <c r="K92" s="327" t="s">
        <v>72</v>
      </c>
      <c r="L92" s="327" t="s">
        <v>312</v>
      </c>
      <c r="M92" s="327" t="s">
        <v>312</v>
      </c>
      <c r="N92" s="327"/>
    </row>
    <row r="93" spans="2:14" ht="24" customHeight="1">
      <c r="B93" s="265" t="s">
        <v>340</v>
      </c>
      <c r="C93" s="329" t="s">
        <v>366</v>
      </c>
      <c r="D93" s="265" t="s">
        <v>518</v>
      </c>
      <c r="E93" s="265" t="s">
        <v>452</v>
      </c>
      <c r="F93" s="265" t="s">
        <v>72</v>
      </c>
      <c r="G93" s="265" t="s">
        <v>72</v>
      </c>
      <c r="H93" s="265" t="s">
        <v>394</v>
      </c>
      <c r="I93" s="265" t="s">
        <v>98</v>
      </c>
      <c r="J93" s="330">
        <v>100000000</v>
      </c>
      <c r="K93" s="265" t="s">
        <v>72</v>
      </c>
      <c r="L93" s="265" t="s">
        <v>312</v>
      </c>
      <c r="M93" s="265" t="s">
        <v>312</v>
      </c>
    </row>
    <row r="94" spans="2:14" ht="24" customHeight="1">
      <c r="B94" s="265" t="s">
        <v>340</v>
      </c>
      <c r="C94" s="265" t="s">
        <v>367</v>
      </c>
      <c r="D94" s="265" t="s">
        <v>518</v>
      </c>
      <c r="E94" s="265" t="s">
        <v>452</v>
      </c>
      <c r="F94" s="265" t="s">
        <v>72</v>
      </c>
      <c r="G94" s="265" t="s">
        <v>72</v>
      </c>
      <c r="H94" s="265" t="s">
        <v>394</v>
      </c>
      <c r="I94" s="265" t="s">
        <v>98</v>
      </c>
      <c r="J94" s="280">
        <v>75000000</v>
      </c>
      <c r="K94" s="265" t="s">
        <v>72</v>
      </c>
      <c r="L94" s="265" t="s">
        <v>312</v>
      </c>
      <c r="M94" s="265" t="s">
        <v>312</v>
      </c>
    </row>
    <row r="95" spans="2:14" ht="24" customHeight="1">
      <c r="B95" s="265" t="s">
        <v>340</v>
      </c>
      <c r="C95" s="265" t="s">
        <v>523</v>
      </c>
      <c r="D95" s="265" t="s">
        <v>518</v>
      </c>
      <c r="E95" s="265" t="s">
        <v>452</v>
      </c>
      <c r="F95" s="265" t="s">
        <v>72</v>
      </c>
      <c r="G95" s="265" t="s">
        <v>72</v>
      </c>
      <c r="H95" s="265" t="s">
        <v>394</v>
      </c>
      <c r="I95" s="265" t="s">
        <v>98</v>
      </c>
      <c r="J95" s="280">
        <v>582707697</v>
      </c>
      <c r="K95" s="265" t="s">
        <v>72</v>
      </c>
      <c r="L95" s="265" t="s">
        <v>312</v>
      </c>
      <c r="M95" s="265" t="s">
        <v>312</v>
      </c>
    </row>
    <row r="96" spans="2:14" ht="24" customHeight="1">
      <c r="B96" s="265" t="s">
        <v>340</v>
      </c>
      <c r="C96" s="265" t="s">
        <v>526</v>
      </c>
      <c r="D96" s="265" t="s">
        <v>518</v>
      </c>
      <c r="E96" s="265" t="s">
        <v>452</v>
      </c>
      <c r="F96" s="265" t="s">
        <v>72</v>
      </c>
      <c r="G96" s="265" t="s">
        <v>72</v>
      </c>
      <c r="H96" s="265" t="s">
        <v>394</v>
      </c>
      <c r="I96" s="265" t="s">
        <v>98</v>
      </c>
      <c r="J96" s="280">
        <v>100000000</v>
      </c>
      <c r="K96" s="265" t="s">
        <v>72</v>
      </c>
      <c r="L96" s="265" t="s">
        <v>312</v>
      </c>
      <c r="M96" s="265" t="s">
        <v>312</v>
      </c>
    </row>
    <row r="97" spans="2:14" ht="24" customHeight="1">
      <c r="B97" s="265" t="s">
        <v>340</v>
      </c>
      <c r="C97" s="265" t="s">
        <v>350</v>
      </c>
      <c r="D97" s="265" t="s">
        <v>518</v>
      </c>
      <c r="E97" s="265" t="s">
        <v>452</v>
      </c>
      <c r="F97" s="265" t="s">
        <v>72</v>
      </c>
      <c r="G97" s="265" t="s">
        <v>72</v>
      </c>
      <c r="H97" s="265" t="s">
        <v>394</v>
      </c>
      <c r="I97" s="265" t="s">
        <v>98</v>
      </c>
      <c r="J97" s="280">
        <v>2753612768</v>
      </c>
      <c r="K97" s="265" t="s">
        <v>72</v>
      </c>
      <c r="L97" s="265" t="s">
        <v>312</v>
      </c>
      <c r="M97" s="265" t="s">
        <v>312</v>
      </c>
    </row>
    <row r="98" spans="2:14" ht="24" customHeight="1">
      <c r="B98" s="327" t="s">
        <v>340</v>
      </c>
      <c r="C98" s="327" t="s">
        <v>524</v>
      </c>
      <c r="D98" s="327" t="s">
        <v>518</v>
      </c>
      <c r="E98" s="327" t="s">
        <v>452</v>
      </c>
      <c r="F98" s="327" t="s">
        <v>72</v>
      </c>
      <c r="G98" s="327" t="s">
        <v>72</v>
      </c>
      <c r="H98" s="327" t="s">
        <v>394</v>
      </c>
      <c r="I98" s="327" t="s">
        <v>98</v>
      </c>
      <c r="J98" s="328">
        <v>35029071495</v>
      </c>
      <c r="K98" s="327" t="s">
        <v>72</v>
      </c>
      <c r="L98" s="327" t="s">
        <v>312</v>
      </c>
      <c r="M98" s="327" t="s">
        <v>312</v>
      </c>
      <c r="N98" s="327"/>
    </row>
    <row r="99" spans="2:14" ht="24" customHeight="1">
      <c r="B99" s="265" t="s">
        <v>340</v>
      </c>
      <c r="C99" s="265" t="s">
        <v>389</v>
      </c>
      <c r="D99" s="265" t="s">
        <v>318</v>
      </c>
      <c r="E99" s="265" t="s">
        <v>453</v>
      </c>
      <c r="F99" s="265" t="s">
        <v>86</v>
      </c>
      <c r="G99" s="265" t="s">
        <v>86</v>
      </c>
      <c r="H99" s="265" t="s">
        <v>388</v>
      </c>
      <c r="I99" s="265" t="s">
        <v>98</v>
      </c>
      <c r="J99" s="280">
        <v>22705964950</v>
      </c>
      <c r="K99" s="265" t="s">
        <v>72</v>
      </c>
      <c r="L99" s="265" t="s">
        <v>312</v>
      </c>
      <c r="M99" s="265" t="s">
        <v>312</v>
      </c>
    </row>
    <row r="100" spans="2:14" ht="24" customHeight="1">
      <c r="B100" s="265" t="s">
        <v>340</v>
      </c>
      <c r="C100" s="265" t="s">
        <v>393</v>
      </c>
      <c r="D100" s="265" t="s">
        <v>318</v>
      </c>
      <c r="E100" s="265" t="s">
        <v>453</v>
      </c>
      <c r="F100" s="265" t="s">
        <v>72</v>
      </c>
      <c r="G100" s="265" t="s">
        <v>72</v>
      </c>
      <c r="H100" s="265" t="s">
        <v>394</v>
      </c>
      <c r="I100" s="265" t="s">
        <v>98</v>
      </c>
      <c r="J100" s="280">
        <v>88080619718</v>
      </c>
      <c r="K100" s="265" t="s">
        <v>72</v>
      </c>
      <c r="L100" s="265" t="s">
        <v>312</v>
      </c>
      <c r="M100" s="265" t="s">
        <v>312</v>
      </c>
    </row>
    <row r="101" spans="2:14" ht="24" customHeight="1">
      <c r="B101" s="265" t="s">
        <v>340</v>
      </c>
      <c r="C101" s="265" t="s">
        <v>395</v>
      </c>
      <c r="D101" s="265" t="s">
        <v>318</v>
      </c>
      <c r="E101" s="265" t="s">
        <v>453</v>
      </c>
      <c r="F101" s="265" t="s">
        <v>72</v>
      </c>
      <c r="G101" s="265" t="s">
        <v>72</v>
      </c>
      <c r="H101" s="265" t="s">
        <v>394</v>
      </c>
      <c r="I101" s="265" t="s">
        <v>98</v>
      </c>
      <c r="J101" s="280">
        <v>10760040097</v>
      </c>
      <c r="K101" s="265" t="s">
        <v>72</v>
      </c>
      <c r="L101" s="265" t="s">
        <v>312</v>
      </c>
      <c r="M101" s="265" t="s">
        <v>312</v>
      </c>
    </row>
    <row r="102" spans="2:14" ht="24" customHeight="1">
      <c r="B102" s="265" t="s">
        <v>340</v>
      </c>
      <c r="C102" s="265" t="s">
        <v>352</v>
      </c>
      <c r="D102" s="265" t="s">
        <v>318</v>
      </c>
      <c r="E102" s="265" t="s">
        <v>453</v>
      </c>
      <c r="F102" s="265" t="s">
        <v>72</v>
      </c>
      <c r="G102" s="265" t="s">
        <v>72</v>
      </c>
      <c r="H102" s="265" t="s">
        <v>394</v>
      </c>
      <c r="I102" s="265" t="s">
        <v>98</v>
      </c>
      <c r="J102" s="280">
        <v>6026882828</v>
      </c>
      <c r="K102" s="265" t="s">
        <v>72</v>
      </c>
      <c r="L102" s="265" t="s">
        <v>312</v>
      </c>
      <c r="M102" s="265" t="s">
        <v>312</v>
      </c>
    </row>
    <row r="103" spans="2:14" ht="24" customHeight="1">
      <c r="B103" s="265" t="s">
        <v>340</v>
      </c>
      <c r="C103" s="265" t="s">
        <v>402</v>
      </c>
      <c r="D103" s="265" t="s">
        <v>518</v>
      </c>
      <c r="E103" s="265" t="s">
        <v>467</v>
      </c>
      <c r="F103" s="265" t="s">
        <v>86</v>
      </c>
      <c r="G103" s="265" t="s">
        <v>86</v>
      </c>
      <c r="H103" s="265" t="s">
        <v>401</v>
      </c>
      <c r="I103" s="265" t="s">
        <v>98</v>
      </c>
      <c r="J103" s="280">
        <v>113948772</v>
      </c>
      <c r="K103" s="265" t="s">
        <v>72</v>
      </c>
      <c r="L103" s="265" t="s">
        <v>312</v>
      </c>
      <c r="M103" s="265" t="s">
        <v>312</v>
      </c>
    </row>
    <row r="104" spans="2:14" s="327" customFormat="1" ht="24" customHeight="1">
      <c r="B104" s="265" t="s">
        <v>340</v>
      </c>
      <c r="C104" s="265" t="s">
        <v>391</v>
      </c>
      <c r="D104" s="265" t="s">
        <v>518</v>
      </c>
      <c r="E104" s="265" t="s">
        <v>467</v>
      </c>
      <c r="F104" s="265" t="s">
        <v>72</v>
      </c>
      <c r="G104" s="265" t="s">
        <v>72</v>
      </c>
      <c r="H104" s="265" t="s">
        <v>394</v>
      </c>
      <c r="I104" s="265" t="s">
        <v>98</v>
      </c>
      <c r="J104" s="280">
        <v>113417647</v>
      </c>
      <c r="K104" s="265" t="s">
        <v>72</v>
      </c>
      <c r="L104" s="265" t="s">
        <v>312</v>
      </c>
      <c r="M104" s="265" t="s">
        <v>312</v>
      </c>
      <c r="N104" s="265"/>
    </row>
    <row r="105" spans="2:14" ht="24" customHeight="1">
      <c r="B105" s="265" t="s">
        <v>340</v>
      </c>
      <c r="C105" s="265" t="s">
        <v>393</v>
      </c>
      <c r="D105" s="265" t="s">
        <v>518</v>
      </c>
      <c r="E105" s="265" t="s">
        <v>467</v>
      </c>
      <c r="F105" s="265" t="s">
        <v>72</v>
      </c>
      <c r="G105" s="265" t="s">
        <v>72</v>
      </c>
      <c r="H105" s="265" t="s">
        <v>394</v>
      </c>
      <c r="I105" s="265" t="s">
        <v>98</v>
      </c>
      <c r="J105" s="280">
        <v>174724941</v>
      </c>
      <c r="K105" s="265" t="s">
        <v>72</v>
      </c>
      <c r="L105" s="265" t="s">
        <v>312</v>
      </c>
      <c r="M105" s="265" t="s">
        <v>312</v>
      </c>
    </row>
    <row r="106" spans="2:14" ht="24" customHeight="1">
      <c r="B106" s="265" t="s">
        <v>340</v>
      </c>
      <c r="C106" s="265" t="s">
        <v>520</v>
      </c>
      <c r="D106" s="265" t="s">
        <v>518</v>
      </c>
      <c r="E106" s="265" t="s">
        <v>470</v>
      </c>
      <c r="F106" s="265" t="s">
        <v>86</v>
      </c>
      <c r="G106" s="265" t="s">
        <v>86</v>
      </c>
      <c r="H106" s="265" t="s">
        <v>521</v>
      </c>
      <c r="I106" s="265" t="s">
        <v>98</v>
      </c>
      <c r="J106" s="280">
        <v>207311216</v>
      </c>
      <c r="K106" s="265" t="s">
        <v>72</v>
      </c>
      <c r="L106" s="265" t="s">
        <v>312</v>
      </c>
      <c r="M106" s="265" t="s">
        <v>312</v>
      </c>
    </row>
    <row r="107" spans="2:14" ht="24" customHeight="1">
      <c r="B107" s="265" t="s">
        <v>340</v>
      </c>
      <c r="C107" s="265" t="s">
        <v>522</v>
      </c>
      <c r="D107" s="265" t="s">
        <v>518</v>
      </c>
      <c r="E107" s="265" t="s">
        <v>470</v>
      </c>
      <c r="F107" s="265" t="s">
        <v>72</v>
      </c>
      <c r="G107" s="265" t="s">
        <v>72</v>
      </c>
      <c r="H107" s="265" t="s">
        <v>394</v>
      </c>
      <c r="I107" s="265" t="s">
        <v>98</v>
      </c>
      <c r="J107" s="280">
        <v>39437772</v>
      </c>
      <c r="K107" s="265" t="s">
        <v>72</v>
      </c>
      <c r="L107" s="265" t="s">
        <v>312</v>
      </c>
      <c r="M107" s="265" t="s">
        <v>312</v>
      </c>
    </row>
    <row r="108" spans="2:14" ht="24" customHeight="1">
      <c r="B108" s="265" t="s">
        <v>340</v>
      </c>
      <c r="C108" s="265" t="s">
        <v>363</v>
      </c>
      <c r="D108" s="265" t="s">
        <v>518</v>
      </c>
      <c r="E108" s="265" t="s">
        <v>470</v>
      </c>
      <c r="F108" s="265" t="s">
        <v>72</v>
      </c>
      <c r="G108" s="265" t="s">
        <v>72</v>
      </c>
      <c r="H108" s="265" t="s">
        <v>394</v>
      </c>
      <c r="I108" s="265" t="s">
        <v>98</v>
      </c>
      <c r="J108" s="280">
        <v>1107074181</v>
      </c>
      <c r="K108" s="265" t="s">
        <v>72</v>
      </c>
      <c r="L108" s="265" t="s">
        <v>312</v>
      </c>
      <c r="M108" s="265" t="s">
        <v>312</v>
      </c>
    </row>
    <row r="109" spans="2:14" ht="24" customHeight="1">
      <c r="B109" s="265" t="s">
        <v>340</v>
      </c>
      <c r="C109" s="265" t="s">
        <v>369</v>
      </c>
      <c r="D109" s="265" t="s">
        <v>518</v>
      </c>
      <c r="E109" s="265" t="s">
        <v>470</v>
      </c>
      <c r="F109" s="265" t="s">
        <v>72</v>
      </c>
      <c r="G109" s="265" t="s">
        <v>72</v>
      </c>
      <c r="H109" s="265" t="s">
        <v>394</v>
      </c>
      <c r="I109" s="265" t="s">
        <v>98</v>
      </c>
      <c r="J109" s="280">
        <v>13511527</v>
      </c>
      <c r="K109" s="265" t="s">
        <v>72</v>
      </c>
      <c r="L109" s="265" t="s">
        <v>312</v>
      </c>
      <c r="M109" s="265" t="s">
        <v>312</v>
      </c>
    </row>
    <row r="110" spans="2:14" ht="24" customHeight="1">
      <c r="B110" s="265" t="s">
        <v>340</v>
      </c>
      <c r="C110" s="265" t="s">
        <v>523</v>
      </c>
      <c r="D110" s="265" t="s">
        <v>518</v>
      </c>
      <c r="E110" s="265" t="s">
        <v>470</v>
      </c>
      <c r="F110" s="265" t="s">
        <v>72</v>
      </c>
      <c r="G110" s="265" t="s">
        <v>72</v>
      </c>
      <c r="H110" s="265" t="s">
        <v>394</v>
      </c>
      <c r="I110" s="265" t="s">
        <v>98</v>
      </c>
      <c r="J110" s="280">
        <v>25133893</v>
      </c>
      <c r="K110" s="265" t="s">
        <v>72</v>
      </c>
      <c r="L110" s="265" t="s">
        <v>312</v>
      </c>
      <c r="M110" s="265" t="s">
        <v>312</v>
      </c>
    </row>
    <row r="111" spans="2:14" s="327" customFormat="1" ht="24" customHeight="1">
      <c r="B111" s="265" t="s">
        <v>340</v>
      </c>
      <c r="C111" s="265" t="s">
        <v>524</v>
      </c>
      <c r="D111" s="265" t="s">
        <v>518</v>
      </c>
      <c r="E111" s="265" t="s">
        <v>470</v>
      </c>
      <c r="F111" s="265"/>
      <c r="G111" s="265" t="s">
        <v>72</v>
      </c>
      <c r="H111" s="265" t="s">
        <v>394</v>
      </c>
      <c r="I111" s="265" t="s">
        <v>98</v>
      </c>
      <c r="J111" s="280">
        <v>353012827</v>
      </c>
      <c r="K111" s="265" t="s">
        <v>72</v>
      </c>
      <c r="L111" s="265" t="s">
        <v>312</v>
      </c>
      <c r="M111" s="265" t="s">
        <v>312</v>
      </c>
      <c r="N111" s="265"/>
    </row>
    <row r="112" spans="2:14" ht="24" customHeight="1">
      <c r="B112" s="265" t="s">
        <v>340</v>
      </c>
      <c r="C112" s="265" t="s">
        <v>393</v>
      </c>
      <c r="D112" s="265" t="s">
        <v>314</v>
      </c>
      <c r="E112" s="265" t="s">
        <v>531</v>
      </c>
      <c r="F112" s="265" t="s">
        <v>72</v>
      </c>
      <c r="G112" s="265" t="s">
        <v>72</v>
      </c>
      <c r="H112" s="265" t="s">
        <v>394</v>
      </c>
      <c r="I112" s="265" t="s">
        <v>98</v>
      </c>
      <c r="J112" s="280">
        <v>199636213365.54901</v>
      </c>
      <c r="K112" s="265" t="s">
        <v>72</v>
      </c>
      <c r="L112" s="265" t="s">
        <v>312</v>
      </c>
      <c r="M112" s="265" t="s">
        <v>312</v>
      </c>
    </row>
    <row r="113" spans="2:14" ht="24" customHeight="1">
      <c r="B113" s="327" t="s">
        <v>340</v>
      </c>
      <c r="C113" s="327" t="s">
        <v>402</v>
      </c>
      <c r="D113" s="327" t="s">
        <v>313</v>
      </c>
      <c r="E113" s="327" t="s">
        <v>532</v>
      </c>
      <c r="F113" s="327" t="s">
        <v>86</v>
      </c>
      <c r="G113" s="327" t="s">
        <v>86</v>
      </c>
      <c r="H113" s="327" t="s">
        <v>401</v>
      </c>
      <c r="I113" s="327" t="s">
        <v>98</v>
      </c>
      <c r="J113" s="328">
        <v>202710785896</v>
      </c>
      <c r="K113" s="327" t="s">
        <v>72</v>
      </c>
      <c r="L113" s="327" t="s">
        <v>312</v>
      </c>
      <c r="M113" s="327" t="s">
        <v>312</v>
      </c>
      <c r="N113" s="327"/>
    </row>
    <row r="114" spans="2:14" ht="24" customHeight="1">
      <c r="B114" s="265" t="s">
        <v>340</v>
      </c>
      <c r="C114" s="265" t="s">
        <v>389</v>
      </c>
      <c r="D114" s="265" t="s">
        <v>518</v>
      </c>
      <c r="E114" s="265" t="s">
        <v>475</v>
      </c>
      <c r="F114" s="265" t="s">
        <v>86</v>
      </c>
      <c r="G114" s="265" t="s">
        <v>86</v>
      </c>
      <c r="H114" s="265" t="s">
        <v>388</v>
      </c>
      <c r="I114" s="265" t="s">
        <v>98</v>
      </c>
      <c r="J114" s="280">
        <v>2671674292</v>
      </c>
      <c r="K114" s="265" t="s">
        <v>72</v>
      </c>
      <c r="L114" s="265" t="s">
        <v>312</v>
      </c>
      <c r="M114" s="265" t="s">
        <v>312</v>
      </c>
    </row>
    <row r="115" spans="2:14" ht="24" customHeight="1">
      <c r="B115" s="265" t="s">
        <v>340</v>
      </c>
      <c r="C115" s="265" t="s">
        <v>520</v>
      </c>
      <c r="D115" s="265" t="s">
        <v>518</v>
      </c>
      <c r="E115" s="265" t="s">
        <v>475</v>
      </c>
      <c r="F115" s="265" t="s">
        <v>86</v>
      </c>
      <c r="G115" s="265" t="s">
        <v>86</v>
      </c>
      <c r="H115" s="265" t="s">
        <v>521</v>
      </c>
      <c r="I115" s="265" t="s">
        <v>98</v>
      </c>
      <c r="J115" s="280">
        <v>5601751246</v>
      </c>
      <c r="K115" s="265" t="s">
        <v>72</v>
      </c>
      <c r="L115" s="265" t="s">
        <v>312</v>
      </c>
      <c r="M115" s="265" t="s">
        <v>312</v>
      </c>
    </row>
    <row r="116" spans="2:14" ht="24" customHeight="1">
      <c r="B116" s="265" t="s">
        <v>340</v>
      </c>
      <c r="C116" s="265" t="s">
        <v>349</v>
      </c>
      <c r="D116" s="265" t="s">
        <v>518</v>
      </c>
      <c r="E116" s="265" t="s">
        <v>475</v>
      </c>
      <c r="F116" s="265" t="s">
        <v>86</v>
      </c>
      <c r="G116" s="265" t="s">
        <v>86</v>
      </c>
      <c r="H116" s="265" t="s">
        <v>386</v>
      </c>
      <c r="I116" s="265" t="s">
        <v>98</v>
      </c>
      <c r="J116" s="280">
        <v>5793476088</v>
      </c>
      <c r="K116" s="265" t="s">
        <v>72</v>
      </c>
      <c r="L116" s="265" t="s">
        <v>312</v>
      </c>
      <c r="M116" s="265" t="s">
        <v>312</v>
      </c>
    </row>
    <row r="117" spans="2:14" ht="24" customHeight="1">
      <c r="B117" s="265" t="s">
        <v>340</v>
      </c>
      <c r="C117" s="265" t="s">
        <v>522</v>
      </c>
      <c r="D117" s="265" t="s">
        <v>518</v>
      </c>
      <c r="E117" s="265" t="s">
        <v>475</v>
      </c>
      <c r="F117" s="265" t="s">
        <v>72</v>
      </c>
      <c r="G117" s="265" t="s">
        <v>72</v>
      </c>
      <c r="H117" s="265" t="s">
        <v>394</v>
      </c>
      <c r="I117" s="265" t="s">
        <v>98</v>
      </c>
      <c r="J117" s="280">
        <v>14383800</v>
      </c>
      <c r="K117" s="265" t="s">
        <v>72</v>
      </c>
      <c r="L117" s="265" t="s">
        <v>312</v>
      </c>
      <c r="M117" s="265" t="s">
        <v>312</v>
      </c>
    </row>
    <row r="118" spans="2:14" ht="24" customHeight="1">
      <c r="B118" s="265" t="s">
        <v>340</v>
      </c>
      <c r="C118" s="265" t="s">
        <v>391</v>
      </c>
      <c r="D118" s="265" t="s">
        <v>518</v>
      </c>
      <c r="E118" s="265" t="s">
        <v>475</v>
      </c>
      <c r="F118" s="265" t="s">
        <v>72</v>
      </c>
      <c r="G118" s="265" t="s">
        <v>72</v>
      </c>
      <c r="H118" s="265" t="s">
        <v>394</v>
      </c>
      <c r="I118" s="265" t="s">
        <v>98</v>
      </c>
      <c r="J118" s="280">
        <v>80745189203</v>
      </c>
      <c r="K118" s="265" t="s">
        <v>72</v>
      </c>
      <c r="L118" s="265" t="s">
        <v>312</v>
      </c>
      <c r="M118" s="265" t="s">
        <v>312</v>
      </c>
    </row>
    <row r="119" spans="2:14" s="327" customFormat="1" ht="24" customHeight="1">
      <c r="B119" s="265" t="s">
        <v>340</v>
      </c>
      <c r="C119" s="265" t="s">
        <v>404</v>
      </c>
      <c r="D119" s="265" t="s">
        <v>518</v>
      </c>
      <c r="E119" s="265" t="s">
        <v>475</v>
      </c>
      <c r="F119" s="265" t="s">
        <v>72</v>
      </c>
      <c r="G119" s="265" t="s">
        <v>72</v>
      </c>
      <c r="H119" s="265" t="s">
        <v>394</v>
      </c>
      <c r="I119" s="265" t="s">
        <v>98</v>
      </c>
      <c r="J119" s="280">
        <v>8221220487</v>
      </c>
      <c r="K119" s="265" t="s">
        <v>72</v>
      </c>
      <c r="L119" s="265" t="s">
        <v>312</v>
      </c>
      <c r="M119" s="265" t="s">
        <v>312</v>
      </c>
      <c r="N119" s="265"/>
    </row>
    <row r="120" spans="2:14" s="327" customFormat="1" ht="24" customHeight="1">
      <c r="B120" s="265" t="s">
        <v>340</v>
      </c>
      <c r="C120" s="265" t="s">
        <v>395</v>
      </c>
      <c r="D120" s="265" t="s">
        <v>518</v>
      </c>
      <c r="E120" s="265" t="s">
        <v>475</v>
      </c>
      <c r="F120" s="265" t="s">
        <v>72</v>
      </c>
      <c r="G120" s="265" t="s">
        <v>72</v>
      </c>
      <c r="H120" s="265" t="s">
        <v>394</v>
      </c>
      <c r="I120" s="265" t="s">
        <v>98</v>
      </c>
      <c r="J120" s="280">
        <v>12196110347</v>
      </c>
      <c r="K120" s="265" t="s">
        <v>72</v>
      </c>
      <c r="L120" s="265" t="s">
        <v>312</v>
      </c>
      <c r="M120" s="265" t="s">
        <v>312</v>
      </c>
      <c r="N120" s="265"/>
    </row>
    <row r="121" spans="2:14" ht="24" customHeight="1">
      <c r="B121" s="265" t="s">
        <v>340</v>
      </c>
      <c r="C121" s="265" t="s">
        <v>527</v>
      </c>
      <c r="D121" s="265" t="s">
        <v>518</v>
      </c>
      <c r="E121" s="265" t="s">
        <v>475</v>
      </c>
      <c r="F121" s="265" t="s">
        <v>72</v>
      </c>
      <c r="G121" s="265" t="s">
        <v>72</v>
      </c>
      <c r="H121" s="265" t="s">
        <v>394</v>
      </c>
      <c r="I121" s="265" t="s">
        <v>98</v>
      </c>
      <c r="J121" s="280">
        <v>11503019</v>
      </c>
      <c r="K121" s="265" t="s">
        <v>72</v>
      </c>
      <c r="L121" s="265" t="s">
        <v>312</v>
      </c>
      <c r="M121" s="265" t="s">
        <v>312</v>
      </c>
    </row>
    <row r="122" spans="2:14" ht="24" customHeight="1">
      <c r="B122" s="265" t="s">
        <v>340</v>
      </c>
      <c r="C122" s="329" t="s">
        <v>366</v>
      </c>
      <c r="D122" s="265" t="s">
        <v>518</v>
      </c>
      <c r="E122" s="265" t="s">
        <v>475</v>
      </c>
      <c r="F122" s="265" t="s">
        <v>72</v>
      </c>
      <c r="G122" s="265" t="s">
        <v>72</v>
      </c>
      <c r="H122" s="265" t="s">
        <v>394</v>
      </c>
      <c r="I122" s="265" t="s">
        <v>98</v>
      </c>
      <c r="J122" s="330">
        <v>22201672</v>
      </c>
      <c r="K122" s="265" t="s">
        <v>72</v>
      </c>
      <c r="L122" s="265" t="s">
        <v>312</v>
      </c>
      <c r="M122" s="265" t="s">
        <v>312</v>
      </c>
    </row>
    <row r="123" spans="2:14" ht="24" customHeight="1">
      <c r="B123" s="265" t="s">
        <v>340</v>
      </c>
      <c r="C123" s="265" t="s">
        <v>364</v>
      </c>
      <c r="D123" s="265" t="s">
        <v>518</v>
      </c>
      <c r="E123" s="265" t="s">
        <v>475</v>
      </c>
      <c r="F123" s="265" t="s">
        <v>72</v>
      </c>
      <c r="G123" s="265" t="s">
        <v>72</v>
      </c>
      <c r="H123" s="265" t="s">
        <v>394</v>
      </c>
      <c r="I123" s="265" t="s">
        <v>98</v>
      </c>
      <c r="J123" s="280">
        <v>15370524909</v>
      </c>
      <c r="K123" s="265" t="s">
        <v>72</v>
      </c>
      <c r="L123" s="265" t="s">
        <v>312</v>
      </c>
      <c r="M123" s="265" t="s">
        <v>312</v>
      </c>
    </row>
    <row r="124" spans="2:14" ht="24" customHeight="1">
      <c r="B124" s="265" t="s">
        <v>340</v>
      </c>
      <c r="C124" s="265" t="s">
        <v>369</v>
      </c>
      <c r="D124" s="265" t="s">
        <v>518</v>
      </c>
      <c r="E124" s="265" t="s">
        <v>475</v>
      </c>
      <c r="F124" s="265" t="s">
        <v>72</v>
      </c>
      <c r="G124" s="265" t="s">
        <v>72</v>
      </c>
      <c r="H124" s="265" t="s">
        <v>394</v>
      </c>
      <c r="I124" s="265" t="s">
        <v>98</v>
      </c>
      <c r="J124" s="330">
        <v>10696898458</v>
      </c>
      <c r="K124" s="265" t="s">
        <v>72</v>
      </c>
      <c r="L124" s="265" t="s">
        <v>312</v>
      </c>
      <c r="M124" s="265" t="s">
        <v>312</v>
      </c>
    </row>
    <row r="125" spans="2:14" ht="24" customHeight="1">
      <c r="B125" s="265" t="s">
        <v>340</v>
      </c>
      <c r="C125" s="265" t="s">
        <v>362</v>
      </c>
      <c r="D125" s="265" t="s">
        <v>518</v>
      </c>
      <c r="E125" s="265" t="s">
        <v>475</v>
      </c>
      <c r="F125" s="265" t="s">
        <v>72</v>
      </c>
      <c r="G125" s="265" t="s">
        <v>72</v>
      </c>
      <c r="H125" s="265" t="s">
        <v>394</v>
      </c>
      <c r="I125" s="265" t="s">
        <v>98</v>
      </c>
      <c r="J125" s="330">
        <v>11837395463</v>
      </c>
      <c r="K125" s="265" t="s">
        <v>72</v>
      </c>
      <c r="L125" s="265" t="s">
        <v>312</v>
      </c>
      <c r="M125" s="265" t="s">
        <v>312</v>
      </c>
    </row>
    <row r="126" spans="2:14" ht="24" customHeight="1">
      <c r="B126" s="265" t="s">
        <v>340</v>
      </c>
      <c r="C126" s="265" t="s">
        <v>365</v>
      </c>
      <c r="D126" s="265" t="s">
        <v>518</v>
      </c>
      <c r="E126" s="265" t="s">
        <v>475</v>
      </c>
      <c r="F126" s="265" t="s">
        <v>72</v>
      </c>
      <c r="G126" s="265" t="s">
        <v>72</v>
      </c>
      <c r="H126" s="265" t="s">
        <v>394</v>
      </c>
      <c r="I126" s="265" t="s">
        <v>98</v>
      </c>
      <c r="J126" s="280">
        <v>2263264851</v>
      </c>
      <c r="K126" s="265" t="s">
        <v>72</v>
      </c>
      <c r="L126" s="265" t="s">
        <v>312</v>
      </c>
      <c r="M126" s="265" t="s">
        <v>312</v>
      </c>
    </row>
    <row r="127" spans="2:14" ht="24" customHeight="1">
      <c r="B127" s="265" t="s">
        <v>340</v>
      </c>
      <c r="C127" s="265" t="s">
        <v>367</v>
      </c>
      <c r="D127" s="265" t="s">
        <v>518</v>
      </c>
      <c r="E127" s="265" t="s">
        <v>475</v>
      </c>
      <c r="F127" s="265" t="s">
        <v>72</v>
      </c>
      <c r="G127" s="265" t="s">
        <v>72</v>
      </c>
      <c r="H127" s="265" t="s">
        <v>394</v>
      </c>
      <c r="I127" s="265" t="s">
        <v>98</v>
      </c>
      <c r="J127" s="280">
        <v>7742377334</v>
      </c>
      <c r="K127" s="265" t="s">
        <v>72</v>
      </c>
      <c r="L127" s="265" t="s">
        <v>312</v>
      </c>
      <c r="M127" s="265" t="s">
        <v>312</v>
      </c>
    </row>
    <row r="128" spans="2:14" s="327" customFormat="1" ht="24" customHeight="1">
      <c r="B128" s="265" t="s">
        <v>340</v>
      </c>
      <c r="C128" s="265" t="s">
        <v>523</v>
      </c>
      <c r="D128" s="265" t="s">
        <v>518</v>
      </c>
      <c r="E128" s="265" t="s">
        <v>475</v>
      </c>
      <c r="F128" s="265" t="s">
        <v>72</v>
      </c>
      <c r="G128" s="265" t="s">
        <v>72</v>
      </c>
      <c r="H128" s="265" t="s">
        <v>394</v>
      </c>
      <c r="I128" s="265" t="s">
        <v>98</v>
      </c>
      <c r="J128" s="280">
        <v>1273973665</v>
      </c>
      <c r="K128" s="265" t="s">
        <v>72</v>
      </c>
      <c r="L128" s="265" t="s">
        <v>312</v>
      </c>
      <c r="M128" s="265" t="s">
        <v>312</v>
      </c>
      <c r="N128" s="265"/>
    </row>
    <row r="129" spans="2:14" ht="24" customHeight="1">
      <c r="B129" s="265" t="s">
        <v>340</v>
      </c>
      <c r="C129" s="265" t="s">
        <v>526</v>
      </c>
      <c r="D129" s="265" t="s">
        <v>518</v>
      </c>
      <c r="E129" s="265" t="s">
        <v>475</v>
      </c>
      <c r="F129" s="265" t="s">
        <v>72</v>
      </c>
      <c r="G129" s="265" t="s">
        <v>72</v>
      </c>
      <c r="H129" s="265" t="s">
        <v>394</v>
      </c>
      <c r="I129" s="265" t="s">
        <v>98</v>
      </c>
      <c r="J129" s="280">
        <v>3156194530</v>
      </c>
      <c r="K129" s="265" t="s">
        <v>72</v>
      </c>
      <c r="L129" s="265" t="s">
        <v>312</v>
      </c>
      <c r="M129" s="265" t="s">
        <v>312</v>
      </c>
    </row>
    <row r="130" spans="2:14" ht="24" customHeight="1">
      <c r="B130" s="265" t="s">
        <v>340</v>
      </c>
      <c r="C130" s="265" t="s">
        <v>343</v>
      </c>
      <c r="D130" s="265" t="s">
        <v>518</v>
      </c>
      <c r="E130" s="265" t="s">
        <v>475</v>
      </c>
      <c r="F130" s="265" t="s">
        <v>72</v>
      </c>
      <c r="G130" s="265" t="s">
        <v>72</v>
      </c>
      <c r="H130" s="265" t="s">
        <v>394</v>
      </c>
      <c r="I130" s="265" t="s">
        <v>98</v>
      </c>
      <c r="J130" s="280">
        <v>459390312</v>
      </c>
      <c r="K130" s="265" t="s">
        <v>72</v>
      </c>
      <c r="L130" s="265" t="s">
        <v>312</v>
      </c>
      <c r="M130" s="265" t="s">
        <v>312</v>
      </c>
    </row>
    <row r="131" spans="2:14" ht="24" customHeight="1">
      <c r="B131" s="265" t="s">
        <v>340</v>
      </c>
      <c r="C131" s="265" t="s">
        <v>350</v>
      </c>
      <c r="D131" s="265" t="s">
        <v>518</v>
      </c>
      <c r="E131" s="265" t="s">
        <v>475</v>
      </c>
      <c r="F131" s="265" t="s">
        <v>72</v>
      </c>
      <c r="G131" s="265" t="s">
        <v>72</v>
      </c>
      <c r="H131" s="265" t="s">
        <v>394</v>
      </c>
      <c r="I131" s="265" t="s">
        <v>98</v>
      </c>
      <c r="J131" s="280">
        <v>29623327082</v>
      </c>
      <c r="K131" s="265" t="s">
        <v>72</v>
      </c>
      <c r="L131" s="265" t="s">
        <v>312</v>
      </c>
      <c r="M131" s="265" t="s">
        <v>312</v>
      </c>
    </row>
    <row r="132" spans="2:14" ht="24" customHeight="1">
      <c r="B132" s="265" t="s">
        <v>340</v>
      </c>
      <c r="C132" s="265" t="s">
        <v>352</v>
      </c>
      <c r="D132" s="265" t="s">
        <v>518</v>
      </c>
      <c r="E132" s="265" t="s">
        <v>475</v>
      </c>
      <c r="F132" s="265" t="s">
        <v>72</v>
      </c>
      <c r="G132" s="265" t="s">
        <v>72</v>
      </c>
      <c r="H132" s="265" t="s">
        <v>394</v>
      </c>
      <c r="I132" s="265" t="s">
        <v>98</v>
      </c>
      <c r="J132" s="280">
        <v>936714095</v>
      </c>
      <c r="K132" s="265" t="s">
        <v>72</v>
      </c>
      <c r="L132" s="265" t="s">
        <v>312</v>
      </c>
      <c r="M132" s="265" t="s">
        <v>312</v>
      </c>
    </row>
    <row r="133" spans="2:14" ht="24" customHeight="1">
      <c r="B133" s="265" t="s">
        <v>340</v>
      </c>
      <c r="C133" s="265" t="s">
        <v>353</v>
      </c>
      <c r="D133" s="265" t="s">
        <v>518</v>
      </c>
      <c r="E133" s="265" t="s">
        <v>475</v>
      </c>
      <c r="F133" s="265" t="s">
        <v>72</v>
      </c>
      <c r="G133" s="265" t="s">
        <v>72</v>
      </c>
      <c r="H133" s="265" t="s">
        <v>394</v>
      </c>
      <c r="I133" s="265" t="s">
        <v>98</v>
      </c>
      <c r="J133" s="280">
        <v>2305575742</v>
      </c>
      <c r="K133" s="265" t="s">
        <v>72</v>
      </c>
      <c r="L133" s="265" t="s">
        <v>312</v>
      </c>
      <c r="M133" s="265" t="s">
        <v>312</v>
      </c>
    </row>
    <row r="134" spans="2:14" ht="24" customHeight="1">
      <c r="B134" s="265" t="s">
        <v>340</v>
      </c>
      <c r="C134" s="265" t="s">
        <v>354</v>
      </c>
      <c r="D134" s="265" t="s">
        <v>518</v>
      </c>
      <c r="E134" s="265" t="s">
        <v>475</v>
      </c>
      <c r="F134" s="265" t="s">
        <v>72</v>
      </c>
      <c r="G134" s="265" t="s">
        <v>72</v>
      </c>
      <c r="H134" s="265" t="s">
        <v>394</v>
      </c>
      <c r="I134" s="265" t="s">
        <v>98</v>
      </c>
      <c r="J134" s="280">
        <v>2305575742</v>
      </c>
      <c r="K134" s="265" t="s">
        <v>72</v>
      </c>
      <c r="L134" s="265" t="s">
        <v>312</v>
      </c>
      <c r="M134" s="265" t="s">
        <v>312</v>
      </c>
    </row>
    <row r="135" spans="2:14" ht="24" customHeight="1">
      <c r="B135" s="265" t="s">
        <v>340</v>
      </c>
      <c r="C135" s="265" t="s">
        <v>524</v>
      </c>
      <c r="D135" s="265" t="s">
        <v>518</v>
      </c>
      <c r="E135" s="265" t="s">
        <v>475</v>
      </c>
      <c r="F135" s="265" t="s">
        <v>72</v>
      </c>
      <c r="G135" s="265" t="s">
        <v>72</v>
      </c>
      <c r="H135" s="265" t="s">
        <v>394</v>
      </c>
      <c r="I135" s="265" t="s">
        <v>98</v>
      </c>
      <c r="J135" s="280">
        <v>341655047337</v>
      </c>
      <c r="K135" s="265" t="s">
        <v>72</v>
      </c>
      <c r="L135" s="265" t="s">
        <v>312</v>
      </c>
      <c r="M135" s="265" t="s">
        <v>312</v>
      </c>
    </row>
    <row r="136" spans="2:14" ht="24" customHeight="1">
      <c r="B136" s="265" t="s">
        <v>340</v>
      </c>
      <c r="C136" s="265" t="s">
        <v>523</v>
      </c>
      <c r="D136" s="265" t="s">
        <v>533</v>
      </c>
      <c r="E136" s="265" t="s">
        <v>476</v>
      </c>
      <c r="F136" s="265" t="s">
        <v>72</v>
      </c>
      <c r="G136" s="265" t="s">
        <v>72</v>
      </c>
      <c r="H136" s="265" t="s">
        <v>394</v>
      </c>
      <c r="I136" s="265" t="s">
        <v>98</v>
      </c>
      <c r="J136" s="280">
        <v>4752822880</v>
      </c>
      <c r="K136" s="265" t="s">
        <v>72</v>
      </c>
      <c r="L136" s="265" t="s">
        <v>312</v>
      </c>
      <c r="M136" s="265" t="s">
        <v>312</v>
      </c>
    </row>
    <row r="137" spans="2:14" ht="24" customHeight="1">
      <c r="B137" s="265" t="s">
        <v>340</v>
      </c>
      <c r="C137" s="265" t="s">
        <v>526</v>
      </c>
      <c r="D137" s="265" t="s">
        <v>533</v>
      </c>
      <c r="E137" s="265" t="s">
        <v>476</v>
      </c>
      <c r="F137" s="265" t="s">
        <v>72</v>
      </c>
      <c r="G137" s="265" t="s">
        <v>72</v>
      </c>
      <c r="H137" s="265" t="s">
        <v>394</v>
      </c>
      <c r="I137" s="265" t="s">
        <v>98</v>
      </c>
      <c r="J137" s="280">
        <v>2697864404</v>
      </c>
      <c r="K137" s="265" t="s">
        <v>72</v>
      </c>
      <c r="L137" s="265" t="s">
        <v>312</v>
      </c>
      <c r="M137" s="265" t="s">
        <v>312</v>
      </c>
    </row>
    <row r="138" spans="2:14" ht="24" customHeight="1">
      <c r="B138" s="265" t="s">
        <v>340</v>
      </c>
      <c r="C138" s="265" t="s">
        <v>524</v>
      </c>
      <c r="D138" s="265" t="s">
        <v>533</v>
      </c>
      <c r="E138" s="265" t="s">
        <v>476</v>
      </c>
      <c r="F138" s="265" t="s">
        <v>72</v>
      </c>
      <c r="G138" s="265" t="s">
        <v>72</v>
      </c>
      <c r="H138" s="265" t="s">
        <v>394</v>
      </c>
      <c r="I138" s="265" t="s">
        <v>98</v>
      </c>
      <c r="J138" s="280">
        <v>5068230363</v>
      </c>
      <c r="K138" s="265" t="s">
        <v>72</v>
      </c>
      <c r="L138" s="265" t="s">
        <v>312</v>
      </c>
      <c r="M138" s="265" t="s">
        <v>312</v>
      </c>
    </row>
    <row r="139" spans="2:14" ht="24" customHeight="1">
      <c r="B139" s="265" t="s">
        <v>340</v>
      </c>
      <c r="C139" s="265" t="s">
        <v>389</v>
      </c>
      <c r="D139" s="265" t="s">
        <v>313</v>
      </c>
      <c r="E139" s="265" t="s">
        <v>534</v>
      </c>
      <c r="F139" s="265" t="s">
        <v>86</v>
      </c>
      <c r="G139" s="265" t="s">
        <v>86</v>
      </c>
      <c r="H139" s="265" t="s">
        <v>388</v>
      </c>
      <c r="I139" s="265" t="s">
        <v>98</v>
      </c>
      <c r="J139" s="280">
        <v>24453894527</v>
      </c>
      <c r="K139" s="265" t="s">
        <v>72</v>
      </c>
      <c r="L139" s="265" t="s">
        <v>312</v>
      </c>
      <c r="M139" s="265" t="s">
        <v>312</v>
      </c>
    </row>
    <row r="140" spans="2:14" ht="24" customHeight="1">
      <c r="B140" s="265" t="s">
        <v>340</v>
      </c>
      <c r="C140" s="265" t="s">
        <v>349</v>
      </c>
      <c r="D140" s="265" t="s">
        <v>518</v>
      </c>
      <c r="E140" s="265" t="s">
        <v>535</v>
      </c>
      <c r="F140" s="265" t="s">
        <v>86</v>
      </c>
      <c r="G140" s="265" t="s">
        <v>86</v>
      </c>
      <c r="H140" s="265" t="s">
        <v>386</v>
      </c>
      <c r="I140" s="265" t="s">
        <v>98</v>
      </c>
      <c r="J140" s="280">
        <v>88876986719</v>
      </c>
      <c r="K140" s="265" t="s">
        <v>72</v>
      </c>
      <c r="L140" s="265" t="s">
        <v>312</v>
      </c>
      <c r="M140" s="265" t="s">
        <v>312</v>
      </c>
    </row>
    <row r="141" spans="2:14" ht="24" customHeight="1">
      <c r="B141" s="265" t="s">
        <v>340</v>
      </c>
      <c r="C141" s="265" t="s">
        <v>391</v>
      </c>
      <c r="D141" s="265" t="s">
        <v>518</v>
      </c>
      <c r="E141" s="265" t="s">
        <v>535</v>
      </c>
      <c r="F141" s="265" t="s">
        <v>72</v>
      </c>
      <c r="G141" s="265" t="s">
        <v>72</v>
      </c>
      <c r="H141" s="265" t="s">
        <v>394</v>
      </c>
      <c r="I141" s="265" t="s">
        <v>98</v>
      </c>
      <c r="J141" s="280">
        <v>414416112331</v>
      </c>
      <c r="K141" s="265" t="s">
        <v>72</v>
      </c>
      <c r="L141" s="265" t="s">
        <v>312</v>
      </c>
      <c r="M141" s="265" t="s">
        <v>312</v>
      </c>
    </row>
    <row r="142" spans="2:14" ht="24" customHeight="1">
      <c r="D142" s="265" t="s">
        <v>313</v>
      </c>
      <c r="E142" s="265" t="s">
        <v>535</v>
      </c>
      <c r="F142" s="265" t="s">
        <v>72</v>
      </c>
      <c r="G142" s="265" t="s">
        <v>72</v>
      </c>
      <c r="H142" s="265" t="s">
        <v>394</v>
      </c>
      <c r="I142" s="265" t="s">
        <v>98</v>
      </c>
      <c r="J142" s="280">
        <v>414416112331</v>
      </c>
      <c r="K142" s="265" t="s">
        <v>72</v>
      </c>
      <c r="L142" s="265" t="s">
        <v>312</v>
      </c>
      <c r="M142" s="265" t="s">
        <v>312</v>
      </c>
    </row>
    <row r="143" spans="2:14" ht="24" customHeight="1">
      <c r="B143" s="327" t="s">
        <v>340</v>
      </c>
      <c r="C143" s="327" t="s">
        <v>363</v>
      </c>
      <c r="D143" s="327" t="s">
        <v>518</v>
      </c>
      <c r="E143" s="327" t="s">
        <v>535</v>
      </c>
      <c r="F143" s="327" t="s">
        <v>72</v>
      </c>
      <c r="G143" s="327" t="s">
        <v>72</v>
      </c>
      <c r="H143" s="327" t="s">
        <v>394</v>
      </c>
      <c r="I143" s="327" t="s">
        <v>98</v>
      </c>
      <c r="J143" s="331">
        <v>47060043113</v>
      </c>
      <c r="K143" s="327" t="s">
        <v>72</v>
      </c>
      <c r="L143" s="327" t="s">
        <v>312</v>
      </c>
      <c r="M143" s="327" t="s">
        <v>312</v>
      </c>
      <c r="N143" s="327"/>
    </row>
    <row r="144" spans="2:14" ht="24" customHeight="1">
      <c r="B144" s="265" t="s">
        <v>340</v>
      </c>
      <c r="C144" s="265" t="s">
        <v>395</v>
      </c>
      <c r="D144" s="265" t="s">
        <v>518</v>
      </c>
      <c r="E144" s="265" t="s">
        <v>535</v>
      </c>
      <c r="F144" s="265" t="s">
        <v>72</v>
      </c>
      <c r="G144" s="265" t="s">
        <v>72</v>
      </c>
      <c r="H144" s="265" t="s">
        <v>394</v>
      </c>
      <c r="I144" s="265" t="s">
        <v>98</v>
      </c>
      <c r="J144" s="280">
        <v>26836774708</v>
      </c>
      <c r="K144" s="265" t="s">
        <v>72</v>
      </c>
      <c r="L144" s="265" t="s">
        <v>312</v>
      </c>
      <c r="M144" s="265" t="s">
        <v>312</v>
      </c>
    </row>
    <row r="145" spans="2:14" ht="24" customHeight="1">
      <c r="B145" s="265" t="s">
        <v>340</v>
      </c>
      <c r="C145" s="265" t="s">
        <v>362</v>
      </c>
      <c r="D145" s="265" t="s">
        <v>518</v>
      </c>
      <c r="E145" s="265" t="s">
        <v>535</v>
      </c>
      <c r="F145" s="265" t="s">
        <v>72</v>
      </c>
      <c r="G145" s="265" t="s">
        <v>72</v>
      </c>
      <c r="H145" s="265" t="s">
        <v>394</v>
      </c>
      <c r="I145" s="265" t="s">
        <v>98</v>
      </c>
      <c r="J145" s="280">
        <v>114202898303</v>
      </c>
      <c r="K145" s="265" t="s">
        <v>72</v>
      </c>
      <c r="L145" s="265" t="s">
        <v>312</v>
      </c>
      <c r="M145" s="265" t="s">
        <v>312</v>
      </c>
    </row>
    <row r="146" spans="2:14" ht="24" customHeight="1">
      <c r="B146" s="265" t="s">
        <v>340</v>
      </c>
      <c r="C146" s="265" t="s">
        <v>524</v>
      </c>
      <c r="D146" s="265" t="s">
        <v>518</v>
      </c>
      <c r="E146" s="265" t="s">
        <v>535</v>
      </c>
      <c r="F146" s="265" t="s">
        <v>72</v>
      </c>
      <c r="G146" s="265" t="s">
        <v>72</v>
      </c>
      <c r="H146" s="265" t="s">
        <v>394</v>
      </c>
      <c r="I146" s="265" t="s">
        <v>98</v>
      </c>
      <c r="J146" s="280">
        <v>5703795198</v>
      </c>
      <c r="K146" s="265" t="s">
        <v>72</v>
      </c>
      <c r="L146" s="265" t="s">
        <v>312</v>
      </c>
      <c r="M146" s="265" t="s">
        <v>312</v>
      </c>
    </row>
    <row r="147" spans="2:14" ht="24" customHeight="1">
      <c r="B147" s="265" t="s">
        <v>340</v>
      </c>
      <c r="C147" s="265" t="s">
        <v>402</v>
      </c>
      <c r="D147" s="265" t="s">
        <v>518</v>
      </c>
      <c r="E147" s="265" t="s">
        <v>480</v>
      </c>
      <c r="F147" s="265" t="s">
        <v>86</v>
      </c>
      <c r="G147" s="265" t="s">
        <v>86</v>
      </c>
      <c r="H147" s="265" t="s">
        <v>401</v>
      </c>
      <c r="I147" s="265" t="s">
        <v>98</v>
      </c>
      <c r="J147" s="280">
        <v>28522826793</v>
      </c>
      <c r="K147" s="265" t="s">
        <v>72</v>
      </c>
      <c r="L147" s="265" t="s">
        <v>312</v>
      </c>
      <c r="M147" s="265" t="s">
        <v>312</v>
      </c>
    </row>
    <row r="148" spans="2:14" ht="24" customHeight="1">
      <c r="B148" s="265" t="s">
        <v>340</v>
      </c>
      <c r="C148" s="265" t="s">
        <v>371</v>
      </c>
      <c r="D148" s="265" t="s">
        <v>518</v>
      </c>
      <c r="E148" s="265" t="s">
        <v>480</v>
      </c>
      <c r="F148" s="265" t="s">
        <v>86</v>
      </c>
      <c r="G148" s="265" t="s">
        <v>86</v>
      </c>
      <c r="H148" s="265" t="s">
        <v>519</v>
      </c>
      <c r="I148" s="265" t="s">
        <v>98</v>
      </c>
      <c r="J148" s="280">
        <v>14095878</v>
      </c>
      <c r="K148" s="265" t="s">
        <v>72</v>
      </c>
      <c r="L148" s="265" t="s">
        <v>312</v>
      </c>
      <c r="M148" s="265" t="s">
        <v>312</v>
      </c>
    </row>
    <row r="149" spans="2:14" ht="24" customHeight="1">
      <c r="B149" s="265" t="s">
        <v>340</v>
      </c>
      <c r="C149" s="265" t="s">
        <v>520</v>
      </c>
      <c r="D149" s="265" t="s">
        <v>518</v>
      </c>
      <c r="E149" s="265" t="s">
        <v>480</v>
      </c>
      <c r="F149" s="265" t="s">
        <v>86</v>
      </c>
      <c r="G149" s="265" t="s">
        <v>86</v>
      </c>
      <c r="H149" s="265" t="s">
        <v>521</v>
      </c>
      <c r="I149" s="265" t="s">
        <v>98</v>
      </c>
      <c r="J149" s="330">
        <v>417583170</v>
      </c>
      <c r="K149" s="265" t="s">
        <v>72</v>
      </c>
      <c r="L149" s="265" t="s">
        <v>312</v>
      </c>
      <c r="M149" s="265" t="s">
        <v>312</v>
      </c>
    </row>
    <row r="150" spans="2:14" ht="24" customHeight="1">
      <c r="B150" s="265" t="s">
        <v>340</v>
      </c>
      <c r="C150" s="265" t="s">
        <v>349</v>
      </c>
      <c r="D150" s="265" t="s">
        <v>518</v>
      </c>
      <c r="E150" s="265" t="s">
        <v>480</v>
      </c>
      <c r="F150" s="265" t="s">
        <v>86</v>
      </c>
      <c r="G150" s="265" t="s">
        <v>86</v>
      </c>
      <c r="H150" s="265" t="s">
        <v>386</v>
      </c>
      <c r="I150" s="265" t="s">
        <v>98</v>
      </c>
      <c r="J150" s="280">
        <v>2578636954</v>
      </c>
      <c r="K150" s="265" t="s">
        <v>72</v>
      </c>
      <c r="L150" s="265" t="s">
        <v>312</v>
      </c>
      <c r="M150" s="265" t="s">
        <v>312</v>
      </c>
    </row>
    <row r="151" spans="2:14" ht="24" customHeight="1">
      <c r="B151" s="265" t="s">
        <v>340</v>
      </c>
      <c r="C151" s="265" t="s">
        <v>522</v>
      </c>
      <c r="D151" s="265" t="s">
        <v>518</v>
      </c>
      <c r="E151" s="265" t="s">
        <v>480</v>
      </c>
      <c r="F151" s="265" t="s">
        <v>72</v>
      </c>
      <c r="G151" s="265" t="s">
        <v>72</v>
      </c>
      <c r="H151" s="265" t="s">
        <v>394</v>
      </c>
      <c r="I151" s="265" t="s">
        <v>98</v>
      </c>
      <c r="J151" s="280">
        <v>435834728</v>
      </c>
      <c r="K151" s="265" t="s">
        <v>72</v>
      </c>
      <c r="L151" s="265" t="s">
        <v>312</v>
      </c>
      <c r="M151" s="265" t="s">
        <v>312</v>
      </c>
    </row>
    <row r="152" spans="2:14" ht="24" customHeight="1">
      <c r="B152" s="265" t="s">
        <v>340</v>
      </c>
      <c r="C152" s="265" t="s">
        <v>536</v>
      </c>
      <c r="D152" s="265" t="s">
        <v>518</v>
      </c>
      <c r="E152" s="265" t="s">
        <v>480</v>
      </c>
      <c r="F152" s="265" t="s">
        <v>72</v>
      </c>
      <c r="G152" s="265" t="s">
        <v>72</v>
      </c>
      <c r="H152" s="265" t="s">
        <v>394</v>
      </c>
      <c r="I152" s="265" t="s">
        <v>98</v>
      </c>
      <c r="J152" s="280">
        <v>1606817004</v>
      </c>
      <c r="K152" s="265" t="s">
        <v>72</v>
      </c>
      <c r="L152" s="265" t="s">
        <v>312</v>
      </c>
      <c r="M152" s="265" t="s">
        <v>312</v>
      </c>
    </row>
    <row r="153" spans="2:14" ht="24" customHeight="1">
      <c r="B153" s="265" t="s">
        <v>340</v>
      </c>
      <c r="C153" s="265" t="s">
        <v>391</v>
      </c>
      <c r="D153" s="265" t="s">
        <v>518</v>
      </c>
      <c r="E153" s="265" t="s">
        <v>480</v>
      </c>
      <c r="F153" s="265" t="s">
        <v>72</v>
      </c>
      <c r="G153" s="265" t="s">
        <v>72</v>
      </c>
      <c r="H153" s="265" t="s">
        <v>394</v>
      </c>
      <c r="I153" s="265" t="s">
        <v>98</v>
      </c>
      <c r="J153" s="280">
        <v>5686604291</v>
      </c>
      <c r="K153" s="265" t="s">
        <v>72</v>
      </c>
      <c r="L153" s="265" t="s">
        <v>312</v>
      </c>
      <c r="M153" s="265" t="s">
        <v>312</v>
      </c>
    </row>
    <row r="154" spans="2:14" ht="24" customHeight="1">
      <c r="B154" s="265" t="s">
        <v>340</v>
      </c>
      <c r="C154" s="265" t="s">
        <v>393</v>
      </c>
      <c r="D154" s="265" t="s">
        <v>518</v>
      </c>
      <c r="E154" s="265" t="s">
        <v>480</v>
      </c>
      <c r="F154" s="265" t="s">
        <v>72</v>
      </c>
      <c r="G154" s="265" t="s">
        <v>72</v>
      </c>
      <c r="H154" s="265" t="s">
        <v>394</v>
      </c>
      <c r="I154" s="265" t="s">
        <v>98</v>
      </c>
      <c r="J154" s="280">
        <v>19998249219</v>
      </c>
      <c r="K154" s="265" t="s">
        <v>72</v>
      </c>
      <c r="L154" s="265" t="s">
        <v>312</v>
      </c>
      <c r="M154" s="265" t="s">
        <v>312</v>
      </c>
    </row>
    <row r="155" spans="2:14" ht="24" customHeight="1">
      <c r="B155" s="265" t="s">
        <v>340</v>
      </c>
      <c r="C155" s="265" t="s">
        <v>404</v>
      </c>
      <c r="D155" s="265" t="s">
        <v>518</v>
      </c>
      <c r="E155" s="265" t="s">
        <v>480</v>
      </c>
      <c r="F155" s="265" t="s">
        <v>72</v>
      </c>
      <c r="G155" s="265" t="s">
        <v>72</v>
      </c>
      <c r="H155" s="265" t="s">
        <v>394</v>
      </c>
      <c r="I155" s="265" t="s">
        <v>98</v>
      </c>
      <c r="J155" s="280">
        <v>13390644473</v>
      </c>
      <c r="K155" s="265" t="s">
        <v>72</v>
      </c>
      <c r="L155" s="265" t="s">
        <v>312</v>
      </c>
      <c r="M155" s="265" t="s">
        <v>312</v>
      </c>
    </row>
    <row r="156" spans="2:14" ht="24" customHeight="1">
      <c r="B156" s="265" t="s">
        <v>340</v>
      </c>
      <c r="C156" s="265" t="s">
        <v>363</v>
      </c>
      <c r="D156" s="265" t="s">
        <v>518</v>
      </c>
      <c r="E156" s="265" t="s">
        <v>480</v>
      </c>
      <c r="F156" s="265" t="s">
        <v>72</v>
      </c>
      <c r="G156" s="265" t="s">
        <v>72</v>
      </c>
      <c r="H156" s="265" t="s">
        <v>394</v>
      </c>
      <c r="I156" s="265" t="s">
        <v>98</v>
      </c>
      <c r="J156" s="280">
        <v>3739720939</v>
      </c>
      <c r="K156" s="265" t="s">
        <v>72</v>
      </c>
      <c r="L156" s="265" t="s">
        <v>312</v>
      </c>
      <c r="M156" s="265" t="s">
        <v>312</v>
      </c>
    </row>
    <row r="157" spans="2:14" s="327" customFormat="1" ht="24" customHeight="1">
      <c r="B157" s="265" t="s">
        <v>340</v>
      </c>
      <c r="C157" s="265" t="s">
        <v>525</v>
      </c>
      <c r="D157" s="265" t="s">
        <v>518</v>
      </c>
      <c r="E157" s="265" t="s">
        <v>480</v>
      </c>
      <c r="F157" s="265" t="s">
        <v>72</v>
      </c>
      <c r="G157" s="265" t="s">
        <v>72</v>
      </c>
      <c r="H157" s="265" t="s">
        <v>394</v>
      </c>
      <c r="I157" s="265" t="s">
        <v>98</v>
      </c>
      <c r="J157" s="280">
        <v>406776518</v>
      </c>
      <c r="K157" s="265" t="s">
        <v>72</v>
      </c>
      <c r="L157" s="265" t="s">
        <v>312</v>
      </c>
      <c r="M157" s="265" t="s">
        <v>312</v>
      </c>
      <c r="N157" s="265"/>
    </row>
    <row r="158" spans="2:14" ht="24" customHeight="1">
      <c r="B158" s="265" t="s">
        <v>340</v>
      </c>
      <c r="C158" s="265" t="s">
        <v>527</v>
      </c>
      <c r="D158" s="265" t="s">
        <v>518</v>
      </c>
      <c r="E158" s="265" t="s">
        <v>480</v>
      </c>
      <c r="F158" s="265" t="s">
        <v>72</v>
      </c>
      <c r="G158" s="265" t="s">
        <v>72</v>
      </c>
      <c r="H158" s="265" t="s">
        <v>394</v>
      </c>
      <c r="I158" s="265" t="s">
        <v>98</v>
      </c>
      <c r="J158" s="280">
        <v>164036539</v>
      </c>
      <c r="K158" s="265" t="s">
        <v>72</v>
      </c>
      <c r="L158" s="265" t="s">
        <v>312</v>
      </c>
      <c r="M158" s="265" t="s">
        <v>312</v>
      </c>
    </row>
    <row r="159" spans="2:14" ht="24" customHeight="1">
      <c r="B159" s="265" t="s">
        <v>340</v>
      </c>
      <c r="C159" s="265" t="s">
        <v>364</v>
      </c>
      <c r="D159" s="265" t="s">
        <v>518</v>
      </c>
      <c r="E159" s="265" t="s">
        <v>480</v>
      </c>
      <c r="F159" s="265" t="s">
        <v>72</v>
      </c>
      <c r="G159" s="265" t="s">
        <v>72</v>
      </c>
      <c r="H159" s="265" t="s">
        <v>394</v>
      </c>
      <c r="I159" s="265" t="s">
        <v>98</v>
      </c>
      <c r="J159" s="280">
        <v>707830368</v>
      </c>
      <c r="K159" s="265" t="s">
        <v>72</v>
      </c>
      <c r="L159" s="265" t="s">
        <v>312</v>
      </c>
      <c r="M159" s="265" t="s">
        <v>312</v>
      </c>
    </row>
    <row r="160" spans="2:14" ht="24" customHeight="1">
      <c r="B160" s="265" t="s">
        <v>340</v>
      </c>
      <c r="C160" s="265" t="s">
        <v>369</v>
      </c>
      <c r="D160" s="265" t="s">
        <v>518</v>
      </c>
      <c r="E160" s="265" t="s">
        <v>480</v>
      </c>
      <c r="F160" s="265" t="s">
        <v>72</v>
      </c>
      <c r="G160" s="265" t="s">
        <v>72</v>
      </c>
      <c r="H160" s="265" t="s">
        <v>394</v>
      </c>
      <c r="I160" s="265" t="s">
        <v>98</v>
      </c>
      <c r="J160" s="330">
        <v>303276958</v>
      </c>
      <c r="K160" s="265" t="s">
        <v>72</v>
      </c>
      <c r="L160" s="265" t="s">
        <v>312</v>
      </c>
      <c r="M160" s="265" t="s">
        <v>312</v>
      </c>
    </row>
    <row r="161" spans="2:13" ht="24" customHeight="1">
      <c r="B161" s="265" t="s">
        <v>340</v>
      </c>
      <c r="C161" s="265" t="s">
        <v>362</v>
      </c>
      <c r="D161" s="265" t="s">
        <v>518</v>
      </c>
      <c r="E161" s="265" t="s">
        <v>480</v>
      </c>
      <c r="F161" s="265" t="s">
        <v>72</v>
      </c>
      <c r="G161" s="265" t="s">
        <v>72</v>
      </c>
      <c r="H161" s="265" t="s">
        <v>394</v>
      </c>
      <c r="I161" s="265" t="s">
        <v>98</v>
      </c>
      <c r="J161" s="330">
        <v>2707913798</v>
      </c>
      <c r="K161" s="265" t="s">
        <v>72</v>
      </c>
      <c r="L161" s="265" t="s">
        <v>312</v>
      </c>
      <c r="M161" s="265" t="s">
        <v>312</v>
      </c>
    </row>
    <row r="162" spans="2:13" ht="24" customHeight="1">
      <c r="B162" s="265" t="s">
        <v>340</v>
      </c>
      <c r="C162" s="265" t="s">
        <v>365</v>
      </c>
      <c r="D162" s="265" t="s">
        <v>518</v>
      </c>
      <c r="E162" s="265" t="s">
        <v>480</v>
      </c>
      <c r="F162" s="265" t="s">
        <v>72</v>
      </c>
      <c r="G162" s="265" t="s">
        <v>72</v>
      </c>
      <c r="H162" s="265" t="s">
        <v>394</v>
      </c>
      <c r="I162" s="265" t="s">
        <v>98</v>
      </c>
      <c r="J162" s="280">
        <v>2298311398</v>
      </c>
      <c r="K162" s="265" t="s">
        <v>72</v>
      </c>
      <c r="L162" s="265" t="s">
        <v>312</v>
      </c>
      <c r="M162" s="265" t="s">
        <v>312</v>
      </c>
    </row>
    <row r="163" spans="2:13" ht="24" customHeight="1">
      <c r="B163" s="265" t="s">
        <v>340</v>
      </c>
      <c r="C163" s="265" t="s">
        <v>367</v>
      </c>
      <c r="D163" s="265" t="s">
        <v>518</v>
      </c>
      <c r="E163" s="265" t="s">
        <v>480</v>
      </c>
      <c r="F163" s="265" t="s">
        <v>72</v>
      </c>
      <c r="G163" s="265" t="s">
        <v>72</v>
      </c>
      <c r="H163" s="265" t="s">
        <v>394</v>
      </c>
      <c r="I163" s="265" t="s">
        <v>98</v>
      </c>
      <c r="J163" s="280">
        <v>310661999</v>
      </c>
      <c r="K163" s="265" t="s">
        <v>72</v>
      </c>
      <c r="L163" s="265" t="s">
        <v>312</v>
      </c>
      <c r="M163" s="265" t="s">
        <v>312</v>
      </c>
    </row>
    <row r="164" spans="2:13" ht="24" customHeight="1">
      <c r="B164" s="265" t="s">
        <v>340</v>
      </c>
      <c r="C164" s="265" t="s">
        <v>523</v>
      </c>
      <c r="D164" s="265" t="s">
        <v>518</v>
      </c>
      <c r="E164" s="265" t="s">
        <v>480</v>
      </c>
      <c r="F164" s="265" t="s">
        <v>72</v>
      </c>
      <c r="G164" s="265" t="s">
        <v>72</v>
      </c>
      <c r="H164" s="265" t="s">
        <v>394</v>
      </c>
      <c r="I164" s="265" t="s">
        <v>98</v>
      </c>
      <c r="J164" s="280">
        <v>109944447</v>
      </c>
      <c r="K164" s="265" t="s">
        <v>72</v>
      </c>
      <c r="L164" s="265" t="s">
        <v>312</v>
      </c>
      <c r="M164" s="265" t="s">
        <v>312</v>
      </c>
    </row>
    <row r="165" spans="2:13" ht="24" customHeight="1">
      <c r="B165" s="265" t="s">
        <v>340</v>
      </c>
      <c r="C165" s="265" t="s">
        <v>526</v>
      </c>
      <c r="D165" s="265" t="s">
        <v>518</v>
      </c>
      <c r="E165" s="265" t="s">
        <v>480</v>
      </c>
      <c r="F165" s="265" t="s">
        <v>72</v>
      </c>
      <c r="G165" s="265" t="s">
        <v>72</v>
      </c>
      <c r="H165" s="265" t="s">
        <v>394</v>
      </c>
      <c r="I165" s="265" t="s">
        <v>98</v>
      </c>
      <c r="J165" s="280">
        <v>159477818</v>
      </c>
      <c r="K165" s="265" t="s">
        <v>72</v>
      </c>
      <c r="L165" s="265" t="s">
        <v>312</v>
      </c>
      <c r="M165" s="265" t="s">
        <v>312</v>
      </c>
    </row>
    <row r="166" spans="2:13" ht="24" customHeight="1">
      <c r="B166" s="265" t="s">
        <v>340</v>
      </c>
      <c r="C166" s="265" t="s">
        <v>343</v>
      </c>
      <c r="D166" s="265" t="s">
        <v>518</v>
      </c>
      <c r="E166" s="265" t="s">
        <v>480</v>
      </c>
      <c r="F166" s="265" t="s">
        <v>72</v>
      </c>
      <c r="G166" s="265" t="s">
        <v>72</v>
      </c>
      <c r="H166" s="265" t="s">
        <v>394</v>
      </c>
      <c r="I166" s="265" t="s">
        <v>98</v>
      </c>
      <c r="J166" s="280">
        <v>41526965</v>
      </c>
      <c r="K166" s="265" t="s">
        <v>72</v>
      </c>
      <c r="L166" s="265" t="s">
        <v>312</v>
      </c>
      <c r="M166" s="265" t="s">
        <v>312</v>
      </c>
    </row>
    <row r="167" spans="2:13" ht="24" customHeight="1">
      <c r="B167" s="265" t="s">
        <v>340</v>
      </c>
      <c r="C167" s="265" t="s">
        <v>350</v>
      </c>
      <c r="D167" s="265" t="s">
        <v>518</v>
      </c>
      <c r="E167" s="265" t="s">
        <v>480</v>
      </c>
      <c r="F167" s="265" t="s">
        <v>72</v>
      </c>
      <c r="G167" s="265" t="s">
        <v>72</v>
      </c>
      <c r="H167" s="265" t="s">
        <v>394</v>
      </c>
      <c r="I167" s="265" t="s">
        <v>98</v>
      </c>
      <c r="J167" s="280">
        <v>103793711</v>
      </c>
      <c r="K167" s="265" t="s">
        <v>72</v>
      </c>
      <c r="L167" s="265" t="s">
        <v>312</v>
      </c>
      <c r="M167" s="265" t="s">
        <v>312</v>
      </c>
    </row>
    <row r="168" spans="2:13" ht="24" customHeight="1">
      <c r="B168" s="265" t="s">
        <v>340</v>
      </c>
      <c r="C168" s="265" t="s">
        <v>353</v>
      </c>
      <c r="D168" s="265" t="s">
        <v>518</v>
      </c>
      <c r="E168" s="265" t="s">
        <v>480</v>
      </c>
      <c r="F168" s="265" t="s">
        <v>72</v>
      </c>
      <c r="G168" s="265" t="s">
        <v>72</v>
      </c>
      <c r="H168" s="265" t="s">
        <v>394</v>
      </c>
      <c r="I168" s="265" t="s">
        <v>98</v>
      </c>
      <c r="J168" s="280">
        <v>1367994249</v>
      </c>
      <c r="K168" s="265" t="s">
        <v>72</v>
      </c>
      <c r="L168" s="265" t="s">
        <v>312</v>
      </c>
      <c r="M168" s="265" t="s">
        <v>312</v>
      </c>
    </row>
    <row r="169" spans="2:13" ht="24" customHeight="1">
      <c r="B169" s="265" t="s">
        <v>340</v>
      </c>
      <c r="C169" s="265" t="s">
        <v>354</v>
      </c>
      <c r="D169" s="265" t="s">
        <v>518</v>
      </c>
      <c r="E169" s="265" t="s">
        <v>480</v>
      </c>
      <c r="F169" s="265" t="s">
        <v>72</v>
      </c>
      <c r="G169" s="265" t="s">
        <v>72</v>
      </c>
      <c r="H169" s="265" t="s">
        <v>394</v>
      </c>
      <c r="I169" s="265" t="s">
        <v>98</v>
      </c>
      <c r="J169" s="280">
        <v>1367994249</v>
      </c>
      <c r="K169" s="265" t="s">
        <v>72</v>
      </c>
      <c r="L169" s="265" t="s">
        <v>312</v>
      </c>
      <c r="M169" s="265" t="s">
        <v>312</v>
      </c>
    </row>
    <row r="170" spans="2:13" ht="24" customHeight="1">
      <c r="B170" s="265" t="s">
        <v>340</v>
      </c>
      <c r="C170" s="265" t="s">
        <v>524</v>
      </c>
      <c r="D170" s="265" t="s">
        <v>518</v>
      </c>
      <c r="E170" s="265" t="s">
        <v>480</v>
      </c>
      <c r="F170" s="265" t="s">
        <v>72</v>
      </c>
      <c r="G170" s="265" t="s">
        <v>72</v>
      </c>
      <c r="H170" s="265" t="s">
        <v>394</v>
      </c>
      <c r="I170" s="265" t="s">
        <v>98</v>
      </c>
      <c r="J170" s="280">
        <v>29814867904</v>
      </c>
      <c r="K170" s="265" t="s">
        <v>72</v>
      </c>
      <c r="L170" s="265" t="s">
        <v>312</v>
      </c>
      <c r="M170" s="265" t="s">
        <v>312</v>
      </c>
    </row>
    <row r="171" spans="2:13" ht="24" customHeight="1">
      <c r="J171" s="280"/>
    </row>
    <row r="172" spans="2:13" ht="24" customHeight="1" thickBot="1">
      <c r="G172" s="268" t="s">
        <v>537</v>
      </c>
    </row>
    <row r="173" spans="2:13" ht="24" customHeight="1" thickBot="1">
      <c r="G173" s="268"/>
      <c r="I173" s="272" t="s">
        <v>481</v>
      </c>
      <c r="J173" s="281"/>
      <c r="K173" s="282">
        <f>SUMIF(Table10[Devise de déclaration],"USD",Table10[Valeur de revenus])+(IFERROR(SUMIF(Table10[Devise de déclaration],"&lt;&gt;USD",Table10[Valeur de revenus])/'Partie 1 - Présentation'!$E$51,0))</f>
        <v>388263788.61615944</v>
      </c>
    </row>
    <row r="174" spans="2:13" ht="24" customHeight="1" thickBot="1">
      <c r="G174" s="268"/>
      <c r="I174" s="281"/>
      <c r="J174" s="283"/>
      <c r="K174" s="284"/>
    </row>
    <row r="175" spans="2:13" ht="24" customHeight="1" thickBot="1">
      <c r="G175" s="268"/>
      <c r="I175" s="272" t="str">
        <f>"Total en "&amp;'Partie 1 - Présentation'!$E$50</f>
        <v>Total en GNF</v>
      </c>
      <c r="J175" s="281"/>
      <c r="K175" s="282">
        <f>IF('Partie 1 - Présentation'!$E$50="USD",0,SUMIF(Table10[Devise de déclaration],'Partie 1 - Présentation'!$E$50,Table10[Valeur de revenus]))+(IFERROR(SUMIF(Table10[Devise de déclaration],"USD",Table10[Valeur de revenus])*'Partie 1 - Présentation'!$E$51,0))</f>
        <v>3711867824014.5488</v>
      </c>
    </row>
    <row r="176" spans="2:13" ht="15.95">
      <c r="G176" s="268"/>
      <c r="I176" s="283"/>
      <c r="J176" s="283"/>
      <c r="K176" s="284"/>
    </row>
    <row r="177" spans="3:11">
      <c r="C177" s="265" t="s">
        <v>538</v>
      </c>
    </row>
    <row r="178" spans="3:11" ht="22.5">
      <c r="C178" s="208" t="s">
        <v>482</v>
      </c>
      <c r="D178" s="206"/>
      <c r="E178" s="206"/>
      <c r="F178" s="206"/>
      <c r="G178" s="206"/>
      <c r="H178" s="206"/>
      <c r="I178" s="206"/>
      <c r="J178" s="206"/>
      <c r="K178" s="206"/>
    </row>
    <row r="179" spans="3:11">
      <c r="C179" s="320" t="s">
        <v>539</v>
      </c>
      <c r="D179" s="320"/>
      <c r="E179" s="320"/>
      <c r="F179" s="320"/>
      <c r="G179" s="209"/>
      <c r="H179" s="320"/>
      <c r="I179" s="320"/>
      <c r="J179" s="320"/>
      <c r="K179" s="320"/>
    </row>
    <row r="180" spans="3:11">
      <c r="C180" s="354"/>
      <c r="D180" s="354"/>
      <c r="E180" s="354"/>
      <c r="F180" s="354"/>
      <c r="G180" s="355"/>
      <c r="H180" s="354"/>
      <c r="I180" s="354"/>
      <c r="J180" s="354"/>
      <c r="K180" s="354"/>
    </row>
    <row r="181" spans="3:11">
      <c r="C181" s="354"/>
      <c r="D181" s="373" t="s">
        <v>540</v>
      </c>
      <c r="E181" s="373" t="s">
        <v>423</v>
      </c>
      <c r="F181" s="374" t="s">
        <v>541</v>
      </c>
      <c r="G181" s="374"/>
      <c r="H181" s="374"/>
      <c r="I181" s="372" t="s">
        <v>542</v>
      </c>
      <c r="J181" s="374" t="s">
        <v>385</v>
      </c>
      <c r="K181" s="354"/>
    </row>
    <row r="182" spans="3:11">
      <c r="C182" s="356"/>
      <c r="D182" s="356" t="s">
        <v>371</v>
      </c>
      <c r="E182" s="356" t="s">
        <v>518</v>
      </c>
      <c r="F182" s="356" t="s">
        <v>491</v>
      </c>
      <c r="G182" s="355"/>
      <c r="H182" s="354"/>
      <c r="I182" s="361">
        <v>126104580</v>
      </c>
      <c r="J182" s="354" t="s">
        <v>98</v>
      </c>
      <c r="K182" s="354"/>
    </row>
    <row r="183" spans="3:11">
      <c r="C183" s="356"/>
      <c r="D183" s="356" t="s">
        <v>520</v>
      </c>
      <c r="E183" s="356" t="s">
        <v>518</v>
      </c>
      <c r="F183" s="356" t="s">
        <v>491</v>
      </c>
      <c r="G183" s="355"/>
      <c r="H183" s="354"/>
      <c r="I183" s="361">
        <v>127161975</v>
      </c>
      <c r="J183" s="354" t="s">
        <v>98</v>
      </c>
      <c r="K183" s="354"/>
    </row>
    <row r="184" spans="3:11">
      <c r="C184" s="356"/>
      <c r="D184" s="356" t="s">
        <v>522</v>
      </c>
      <c r="E184" s="356" t="s">
        <v>518</v>
      </c>
      <c r="F184" s="356" t="s">
        <v>491</v>
      </c>
      <c r="G184" s="355"/>
      <c r="H184" s="354"/>
      <c r="I184" s="361">
        <v>252000000</v>
      </c>
      <c r="J184" s="354" t="s">
        <v>98</v>
      </c>
      <c r="K184" s="354"/>
    </row>
    <row r="185" spans="3:11">
      <c r="C185" s="356"/>
      <c r="D185" s="356" t="s">
        <v>391</v>
      </c>
      <c r="E185" s="356" t="s">
        <v>518</v>
      </c>
      <c r="F185" s="356" t="s">
        <v>491</v>
      </c>
      <c r="G185" s="355"/>
      <c r="H185" s="354"/>
      <c r="I185" s="361">
        <v>2485191106</v>
      </c>
      <c r="J185" s="354" t="s">
        <v>98</v>
      </c>
      <c r="K185" s="354"/>
    </row>
    <row r="186" spans="3:11">
      <c r="C186" s="356"/>
      <c r="D186" s="356" t="s">
        <v>527</v>
      </c>
      <c r="E186" s="356" t="s">
        <v>518</v>
      </c>
      <c r="F186" s="356" t="s">
        <v>491</v>
      </c>
      <c r="G186" s="355"/>
      <c r="H186" s="354"/>
      <c r="I186" s="361">
        <v>413632792</v>
      </c>
      <c r="J186" s="354" t="s">
        <v>98</v>
      </c>
      <c r="K186" s="354"/>
    </row>
    <row r="187" spans="3:11">
      <c r="C187" s="356"/>
      <c r="D187" s="356" t="s">
        <v>362</v>
      </c>
      <c r="E187" s="356" t="s">
        <v>518</v>
      </c>
      <c r="F187" s="356" t="s">
        <v>491</v>
      </c>
      <c r="G187" s="355"/>
      <c r="H187" s="354"/>
      <c r="I187" s="361">
        <v>473677445</v>
      </c>
      <c r="J187" s="354" t="s">
        <v>98</v>
      </c>
      <c r="K187" s="354"/>
    </row>
    <row r="188" spans="3:11">
      <c r="C188" s="356"/>
      <c r="D188" s="356" t="s">
        <v>365</v>
      </c>
      <c r="E188" s="356" t="s">
        <v>518</v>
      </c>
      <c r="F188" s="356" t="s">
        <v>491</v>
      </c>
      <c r="G188" s="355"/>
      <c r="H188" s="354"/>
      <c r="I188" s="361">
        <v>336160490</v>
      </c>
      <c r="J188" s="354" t="s">
        <v>98</v>
      </c>
      <c r="K188" s="354"/>
    </row>
    <row r="189" spans="3:11">
      <c r="C189" s="356"/>
      <c r="D189" s="356" t="s">
        <v>523</v>
      </c>
      <c r="E189" s="356" t="s">
        <v>518</v>
      </c>
      <c r="F189" s="356" t="s">
        <v>491</v>
      </c>
      <c r="G189" s="355"/>
      <c r="H189" s="354"/>
      <c r="I189" s="361">
        <v>8104277</v>
      </c>
      <c r="J189" s="354" t="s">
        <v>98</v>
      </c>
      <c r="K189" s="354"/>
    </row>
    <row r="190" spans="3:11">
      <c r="C190" s="356"/>
      <c r="D190" s="356" t="s">
        <v>343</v>
      </c>
      <c r="E190" s="356" t="s">
        <v>518</v>
      </c>
      <c r="F190" s="356" t="s">
        <v>491</v>
      </c>
      <c r="G190" s="356"/>
      <c r="H190" s="354"/>
      <c r="I190" s="361">
        <v>59810731</v>
      </c>
      <c r="J190" s="354" t="s">
        <v>98</v>
      </c>
      <c r="K190" s="354"/>
    </row>
    <row r="191" spans="3:11">
      <c r="C191" s="356"/>
      <c r="D191" s="356" t="s">
        <v>350</v>
      </c>
      <c r="E191" s="356" t="s">
        <v>518</v>
      </c>
      <c r="F191" s="356" t="s">
        <v>491</v>
      </c>
      <c r="G191" s="356"/>
      <c r="H191" s="354"/>
      <c r="I191" s="361">
        <v>19203037</v>
      </c>
      <c r="J191" s="354" t="s">
        <v>98</v>
      </c>
      <c r="K191" s="354"/>
    </row>
    <row r="192" spans="3:11">
      <c r="C192" s="356"/>
      <c r="D192" s="356" t="s">
        <v>352</v>
      </c>
      <c r="E192" s="356" t="s">
        <v>518</v>
      </c>
      <c r="F192" s="356" t="s">
        <v>491</v>
      </c>
      <c r="G192" s="356"/>
      <c r="H192" s="354"/>
      <c r="I192" s="361">
        <v>4692600917</v>
      </c>
      <c r="J192" s="354" t="s">
        <v>98</v>
      </c>
      <c r="K192" s="354"/>
    </row>
    <row r="193" spans="3:11">
      <c r="C193" s="356"/>
      <c r="D193" s="356" t="s">
        <v>524</v>
      </c>
      <c r="E193" s="356" t="s">
        <v>518</v>
      </c>
      <c r="F193" s="356" t="s">
        <v>491</v>
      </c>
      <c r="G193" s="356"/>
      <c r="H193" s="354"/>
      <c r="I193" s="361">
        <v>1806074912</v>
      </c>
      <c r="J193" s="354" t="s">
        <v>98</v>
      </c>
      <c r="K193" s="354"/>
    </row>
    <row r="194" spans="3:11">
      <c r="C194" s="356"/>
      <c r="D194" s="356" t="s">
        <v>518</v>
      </c>
      <c r="E194" s="356" t="s">
        <v>543</v>
      </c>
      <c r="F194" s="356"/>
      <c r="G194" s="356"/>
      <c r="H194" s="354"/>
      <c r="I194" s="361">
        <v>11784801804</v>
      </c>
      <c r="J194" s="354" t="s">
        <v>98</v>
      </c>
      <c r="K194" s="354"/>
    </row>
    <row r="195" spans="3:11">
      <c r="C195" s="356"/>
      <c r="D195" s="356" t="s">
        <v>518</v>
      </c>
      <c r="E195" s="356" t="s">
        <v>543</v>
      </c>
      <c r="F195" s="356"/>
      <c r="G195" s="356"/>
      <c r="H195" s="354"/>
      <c r="I195" s="361">
        <v>22962044367.167702</v>
      </c>
      <c r="J195" s="354" t="s">
        <v>98</v>
      </c>
      <c r="K195" s="354"/>
    </row>
    <row r="196" spans="3:11">
      <c r="C196" s="356"/>
      <c r="D196" s="356" t="s">
        <v>518</v>
      </c>
      <c r="E196" s="356" t="s">
        <v>543</v>
      </c>
      <c r="F196" s="356"/>
      <c r="G196" s="356"/>
      <c r="H196" s="354"/>
      <c r="I196" s="361">
        <v>89937189</v>
      </c>
      <c r="J196" s="354" t="s">
        <v>98</v>
      </c>
      <c r="K196" s="354"/>
    </row>
    <row r="197" spans="3:11">
      <c r="C197" s="356"/>
      <c r="D197" s="356" t="s">
        <v>518</v>
      </c>
      <c r="E197" s="356" t="s">
        <v>543</v>
      </c>
      <c r="F197" s="356"/>
      <c r="G197" s="356"/>
      <c r="H197" s="354"/>
      <c r="I197" s="361">
        <v>7817549564</v>
      </c>
      <c r="J197" s="354" t="s">
        <v>98</v>
      </c>
      <c r="K197" s="354"/>
    </row>
    <row r="198" spans="3:11">
      <c r="C198" s="356"/>
      <c r="D198" s="356" t="s">
        <v>518</v>
      </c>
      <c r="E198" s="356" t="s">
        <v>543</v>
      </c>
      <c r="F198" s="356"/>
      <c r="G198" s="356"/>
      <c r="H198" s="354"/>
      <c r="I198" s="361">
        <v>32685412</v>
      </c>
      <c r="J198" s="354" t="s">
        <v>98</v>
      </c>
      <c r="K198" s="354"/>
    </row>
    <row r="199" spans="3:11">
      <c r="C199" s="356"/>
      <c r="D199" s="356" t="s">
        <v>518</v>
      </c>
      <c r="E199" s="356" t="s">
        <v>543</v>
      </c>
      <c r="F199" s="356"/>
      <c r="G199" s="356"/>
      <c r="H199" s="354"/>
      <c r="I199" s="361">
        <v>20440073822.7467</v>
      </c>
      <c r="J199" s="354" t="s">
        <v>98</v>
      </c>
      <c r="K199" s="354"/>
    </row>
    <row r="200" spans="3:11">
      <c r="C200" s="356"/>
      <c r="D200" s="356" t="s">
        <v>518</v>
      </c>
      <c r="E200" s="356" t="s">
        <v>543</v>
      </c>
      <c r="F200" s="356"/>
      <c r="G200" s="356"/>
      <c r="H200" s="354"/>
      <c r="I200" s="361">
        <v>6247044896</v>
      </c>
      <c r="J200" s="354" t="s">
        <v>98</v>
      </c>
      <c r="K200" s="354"/>
    </row>
    <row r="201" spans="3:11">
      <c r="C201" s="356"/>
      <c r="D201" s="356" t="s">
        <v>518</v>
      </c>
      <c r="E201" s="356" t="s">
        <v>543</v>
      </c>
      <c r="F201" s="356"/>
      <c r="G201" s="356"/>
      <c r="H201" s="354"/>
      <c r="I201" s="361">
        <v>6918070252</v>
      </c>
      <c r="J201" s="354" t="s">
        <v>98</v>
      </c>
      <c r="K201" s="354"/>
    </row>
    <row r="202" spans="3:11">
      <c r="C202" s="356"/>
      <c r="D202" s="356" t="s">
        <v>518</v>
      </c>
      <c r="E202" s="356" t="s">
        <v>543</v>
      </c>
      <c r="F202" s="356"/>
      <c r="G202" s="356"/>
      <c r="H202" s="354"/>
      <c r="I202" s="361">
        <v>1859049983</v>
      </c>
      <c r="J202" s="354" t="s">
        <v>98</v>
      </c>
      <c r="K202" s="354"/>
    </row>
    <row r="203" spans="3:11">
      <c r="C203" s="356"/>
      <c r="D203" s="356" t="s">
        <v>518</v>
      </c>
      <c r="E203" s="356" t="s">
        <v>543</v>
      </c>
      <c r="F203" s="356"/>
      <c r="G203" s="356"/>
      <c r="H203" s="354"/>
      <c r="I203" s="361">
        <v>718353199</v>
      </c>
      <c r="J203" s="354" t="s">
        <v>98</v>
      </c>
      <c r="K203" s="354"/>
    </row>
    <row r="204" spans="3:11">
      <c r="C204" s="356"/>
      <c r="D204" s="356" t="s">
        <v>518</v>
      </c>
      <c r="E204" s="356" t="s">
        <v>543</v>
      </c>
      <c r="F204" s="356"/>
      <c r="G204" s="356"/>
      <c r="H204" s="354"/>
      <c r="I204" s="361">
        <v>1099511486</v>
      </c>
      <c r="J204" s="354" t="s">
        <v>98</v>
      </c>
      <c r="K204" s="354"/>
    </row>
    <row r="205" spans="3:11">
      <c r="C205" s="356"/>
      <c r="D205" s="356" t="s">
        <v>518</v>
      </c>
      <c r="E205" s="356" t="s">
        <v>543</v>
      </c>
      <c r="F205" s="356"/>
      <c r="G205" s="356"/>
      <c r="H205" s="354"/>
      <c r="I205" s="365">
        <v>400196801</v>
      </c>
      <c r="J205" s="354" t="s">
        <v>98</v>
      </c>
      <c r="K205" s="354"/>
    </row>
    <row r="206" spans="3:11">
      <c r="C206" s="356"/>
      <c r="D206" s="356" t="s">
        <v>518</v>
      </c>
      <c r="E206" s="356" t="s">
        <v>543</v>
      </c>
      <c r="F206" s="356"/>
      <c r="G206" s="356"/>
      <c r="H206" s="354"/>
      <c r="I206" s="361">
        <v>518628407</v>
      </c>
      <c r="J206" s="354" t="s">
        <v>98</v>
      </c>
      <c r="K206" s="354"/>
    </row>
    <row r="207" spans="3:11">
      <c r="C207" s="356"/>
      <c r="D207" s="356" t="s">
        <v>518</v>
      </c>
      <c r="E207" s="356" t="s">
        <v>543</v>
      </c>
      <c r="F207" s="356"/>
      <c r="G207" s="356"/>
      <c r="H207" s="354"/>
      <c r="I207" s="361">
        <v>10199521747</v>
      </c>
      <c r="J207" s="354" t="s">
        <v>98</v>
      </c>
      <c r="K207" s="354"/>
    </row>
    <row r="208" spans="3:11">
      <c r="C208" s="356"/>
      <c r="D208" s="356" t="s">
        <v>518</v>
      </c>
      <c r="E208" s="356" t="s">
        <v>543</v>
      </c>
      <c r="F208" s="356"/>
      <c r="G208" s="356"/>
      <c r="H208" s="354"/>
      <c r="I208" s="361">
        <v>321015184</v>
      </c>
      <c r="J208" s="354" t="s">
        <v>98</v>
      </c>
      <c r="K208" s="354"/>
    </row>
    <row r="209" spans="3:13">
      <c r="C209" s="354"/>
      <c r="D209" s="356" t="s">
        <v>518</v>
      </c>
      <c r="E209" s="356" t="s">
        <v>543</v>
      </c>
      <c r="F209" s="356"/>
      <c r="G209" s="356"/>
      <c r="H209" s="356"/>
      <c r="I209" s="361">
        <v>41173699</v>
      </c>
      <c r="J209" s="354" t="s">
        <v>98</v>
      </c>
      <c r="K209" s="354"/>
      <c r="M209" s="265" t="s">
        <v>544</v>
      </c>
    </row>
    <row r="210" spans="3:13">
      <c r="C210" s="354"/>
      <c r="D210" s="356" t="s">
        <v>518</v>
      </c>
      <c r="E210" s="356" t="s">
        <v>543</v>
      </c>
      <c r="F210" s="356"/>
      <c r="G210" s="356"/>
      <c r="H210" s="356"/>
      <c r="I210" s="361">
        <v>223006822</v>
      </c>
      <c r="J210" s="354" t="s">
        <v>98</v>
      </c>
      <c r="K210" s="354"/>
    </row>
    <row r="211" spans="3:13">
      <c r="C211" s="354"/>
      <c r="D211" s="356" t="s">
        <v>518</v>
      </c>
      <c r="E211" s="356" t="s">
        <v>543</v>
      </c>
      <c r="F211" s="356"/>
      <c r="G211" s="356"/>
      <c r="H211" s="356"/>
      <c r="I211" s="361">
        <v>5341699977</v>
      </c>
      <c r="J211" s="354" t="s">
        <v>98</v>
      </c>
      <c r="K211" s="354"/>
    </row>
    <row r="212" spans="3:13">
      <c r="C212" s="354"/>
      <c r="D212" s="356" t="s">
        <v>518</v>
      </c>
      <c r="E212" s="356" t="s">
        <v>543</v>
      </c>
      <c r="F212" s="356"/>
      <c r="G212" s="356"/>
      <c r="H212" s="356"/>
      <c r="I212" s="361">
        <v>771719273</v>
      </c>
      <c r="J212" s="354" t="s">
        <v>98</v>
      </c>
      <c r="K212" s="354"/>
    </row>
    <row r="213" spans="3:13">
      <c r="C213" s="354"/>
      <c r="D213" s="356" t="s">
        <v>518</v>
      </c>
      <c r="E213" s="356" t="s">
        <v>543</v>
      </c>
      <c r="F213" s="356"/>
      <c r="G213" s="356"/>
      <c r="H213" s="356"/>
      <c r="I213" s="361">
        <v>771719273</v>
      </c>
      <c r="J213" s="354" t="s">
        <v>98</v>
      </c>
      <c r="K213" s="354"/>
    </row>
    <row r="214" spans="3:13">
      <c r="C214" s="354"/>
      <c r="D214" s="356" t="s">
        <v>518</v>
      </c>
      <c r="E214" s="356" t="s">
        <v>543</v>
      </c>
      <c r="F214" s="356"/>
      <c r="G214" s="356"/>
      <c r="H214" s="356"/>
      <c r="I214" s="361">
        <v>21738569192</v>
      </c>
      <c r="J214" s="354" t="s">
        <v>98</v>
      </c>
      <c r="K214" s="354"/>
    </row>
    <row r="215" spans="3:13">
      <c r="C215" s="354"/>
      <c r="D215" s="356" t="s">
        <v>518</v>
      </c>
      <c r="E215" s="356" t="s">
        <v>545</v>
      </c>
      <c r="F215" s="356"/>
      <c r="G215" s="356"/>
      <c r="H215" s="356"/>
      <c r="I215" s="361">
        <v>3144914732</v>
      </c>
      <c r="J215" s="354" t="s">
        <v>98</v>
      </c>
      <c r="K215" s="354"/>
    </row>
    <row r="216" spans="3:13">
      <c r="C216" s="354"/>
      <c r="D216" s="356" t="s">
        <v>518</v>
      </c>
      <c r="E216" s="356" t="s">
        <v>545</v>
      </c>
      <c r="F216" s="356"/>
      <c r="G216" s="356"/>
      <c r="H216" s="356"/>
      <c r="I216" s="361">
        <v>39110487838</v>
      </c>
      <c r="J216" s="354" t="s">
        <v>98</v>
      </c>
      <c r="K216" s="354"/>
    </row>
    <row r="217" spans="3:13">
      <c r="C217" s="354"/>
      <c r="D217" s="356" t="s">
        <v>518</v>
      </c>
      <c r="E217" s="356" t="s">
        <v>545</v>
      </c>
      <c r="F217" s="356"/>
      <c r="G217" s="356"/>
      <c r="H217" s="356"/>
      <c r="I217" s="361">
        <v>23493130</v>
      </c>
      <c r="J217" s="354" t="s">
        <v>98</v>
      </c>
      <c r="K217" s="354"/>
    </row>
    <row r="218" spans="3:13">
      <c r="C218" s="354"/>
      <c r="D218" s="356" t="s">
        <v>518</v>
      </c>
      <c r="E218" s="356" t="s">
        <v>545</v>
      </c>
      <c r="F218" s="356"/>
      <c r="G218" s="356"/>
      <c r="H218" s="356"/>
      <c r="I218" s="361">
        <v>901656041</v>
      </c>
      <c r="J218" s="354" t="s">
        <v>98</v>
      </c>
      <c r="K218" s="354"/>
    </row>
    <row r="219" spans="3:13">
      <c r="C219" s="354"/>
      <c r="D219" s="356" t="s">
        <v>518</v>
      </c>
      <c r="E219" s="356" t="s">
        <v>545</v>
      </c>
      <c r="F219" s="356"/>
      <c r="G219" s="356"/>
      <c r="H219" s="356"/>
      <c r="I219" s="361">
        <v>3669523890</v>
      </c>
      <c r="J219" s="354" t="s">
        <v>98</v>
      </c>
      <c r="K219" s="354"/>
    </row>
    <row r="220" spans="3:13">
      <c r="C220" s="354"/>
      <c r="D220" s="356" t="s">
        <v>518</v>
      </c>
      <c r="E220" s="356" t="s">
        <v>545</v>
      </c>
      <c r="F220" s="356"/>
      <c r="G220" s="356"/>
      <c r="H220" s="356"/>
      <c r="I220" s="361">
        <v>570168770</v>
      </c>
      <c r="J220" s="354" t="s">
        <v>98</v>
      </c>
      <c r="K220" s="354"/>
    </row>
    <row r="221" spans="3:13">
      <c r="C221" s="354"/>
      <c r="D221" s="356" t="s">
        <v>518</v>
      </c>
      <c r="E221" s="356" t="s">
        <v>545</v>
      </c>
      <c r="F221" s="356"/>
      <c r="G221" s="356"/>
      <c r="H221" s="356"/>
      <c r="I221" s="361">
        <v>1829955666</v>
      </c>
      <c r="J221" s="354" t="s">
        <v>98</v>
      </c>
      <c r="K221" s="354"/>
    </row>
    <row r="222" spans="3:13">
      <c r="C222" s="354"/>
      <c r="D222" s="356" t="s">
        <v>518</v>
      </c>
      <c r="E222" s="356" t="s">
        <v>545</v>
      </c>
      <c r="F222" s="356"/>
      <c r="G222" s="356"/>
      <c r="H222" s="356"/>
      <c r="I222" s="361">
        <v>4169597862</v>
      </c>
      <c r="J222" s="354" t="s">
        <v>98</v>
      </c>
      <c r="K222" s="354"/>
    </row>
    <row r="223" spans="3:13">
      <c r="C223" s="354"/>
      <c r="D223" s="356" t="s">
        <v>518</v>
      </c>
      <c r="E223" s="356" t="s">
        <v>545</v>
      </c>
      <c r="F223" s="356"/>
      <c r="G223" s="356"/>
      <c r="H223" s="356"/>
      <c r="I223" s="361">
        <v>15322227960</v>
      </c>
      <c r="J223" s="354" t="s">
        <v>98</v>
      </c>
      <c r="K223" s="354"/>
    </row>
    <row r="224" spans="3:13">
      <c r="C224" s="354"/>
      <c r="D224" s="356" t="s">
        <v>518</v>
      </c>
      <c r="E224" s="356" t="s">
        <v>545</v>
      </c>
      <c r="F224" s="356"/>
      <c r="G224" s="356"/>
      <c r="H224" s="356"/>
      <c r="I224" s="361">
        <v>23459681220</v>
      </c>
      <c r="J224" s="354" t="s">
        <v>98</v>
      </c>
      <c r="K224" s="354"/>
    </row>
    <row r="225" spans="3:15">
      <c r="C225" s="354"/>
      <c r="D225" s="356" t="s">
        <v>518</v>
      </c>
      <c r="E225" s="356" t="s">
        <v>545</v>
      </c>
      <c r="F225" s="356"/>
      <c r="G225" s="356"/>
      <c r="H225" s="356"/>
      <c r="I225" s="361">
        <v>4415932635</v>
      </c>
      <c r="J225" s="354" t="s">
        <v>98</v>
      </c>
      <c r="K225" s="354"/>
    </row>
    <row r="226" spans="3:15">
      <c r="C226" s="354"/>
      <c r="D226" s="356" t="s">
        <v>518</v>
      </c>
      <c r="E226" s="356" t="s">
        <v>545</v>
      </c>
      <c r="F226" s="356"/>
      <c r="G226" s="356"/>
      <c r="H226" s="356"/>
      <c r="I226" s="361">
        <v>3827908452</v>
      </c>
      <c r="J226" s="354" t="s">
        <v>98</v>
      </c>
      <c r="K226" s="354"/>
    </row>
    <row r="227" spans="3:15">
      <c r="C227" s="354"/>
      <c r="D227" s="356" t="s">
        <v>518</v>
      </c>
      <c r="E227" s="356" t="s">
        <v>545</v>
      </c>
      <c r="F227" s="356"/>
      <c r="G227" s="356"/>
      <c r="H227" s="356"/>
      <c r="I227" s="361">
        <v>761828364</v>
      </c>
      <c r="J227" s="354" t="s">
        <v>98</v>
      </c>
      <c r="K227" s="354"/>
    </row>
    <row r="228" spans="3:15">
      <c r="C228" s="354"/>
      <c r="D228" s="356" t="s">
        <v>518</v>
      </c>
      <c r="E228" s="356" t="s">
        <v>545</v>
      </c>
      <c r="F228" s="356"/>
      <c r="G228" s="356"/>
      <c r="H228" s="356"/>
      <c r="I228" s="361">
        <v>459206218</v>
      </c>
      <c r="J228" s="354" t="s">
        <v>98</v>
      </c>
      <c r="K228" s="354"/>
    </row>
    <row r="229" spans="3:15">
      <c r="C229" s="354"/>
      <c r="D229" s="356" t="s">
        <v>518</v>
      </c>
      <c r="E229" s="356" t="s">
        <v>545</v>
      </c>
      <c r="F229" s="356"/>
      <c r="G229" s="356"/>
      <c r="H229" s="356"/>
      <c r="I229" s="365">
        <v>116472783</v>
      </c>
      <c r="J229" s="354" t="s">
        <v>98</v>
      </c>
      <c r="K229" s="354"/>
    </row>
    <row r="230" spans="3:15" ht="15.95">
      <c r="C230" s="358"/>
      <c r="D230" s="356" t="s">
        <v>518</v>
      </c>
      <c r="E230" s="356" t="s">
        <v>545</v>
      </c>
      <c r="F230" s="356"/>
      <c r="G230" s="356"/>
      <c r="H230" s="356"/>
      <c r="I230" s="361">
        <v>83839505</v>
      </c>
      <c r="J230" s="354" t="s">
        <v>98</v>
      </c>
      <c r="K230" s="358"/>
    </row>
    <row r="231" spans="3:15">
      <c r="C231" s="356"/>
      <c r="D231" s="356" t="s">
        <v>518</v>
      </c>
      <c r="E231" s="356" t="s">
        <v>545</v>
      </c>
      <c r="F231" s="356"/>
      <c r="G231" s="356"/>
      <c r="H231" s="356"/>
      <c r="I231" s="365">
        <v>109475072</v>
      </c>
      <c r="J231" s="354" t="s">
        <v>98</v>
      </c>
      <c r="K231" s="356"/>
    </row>
    <row r="232" spans="3:15" ht="16.5" thickBot="1">
      <c r="C232" s="359"/>
      <c r="D232" s="356" t="s">
        <v>518</v>
      </c>
      <c r="E232" s="356" t="s">
        <v>545</v>
      </c>
      <c r="F232" s="356"/>
      <c r="G232" s="356"/>
      <c r="H232" s="356"/>
      <c r="I232" s="365">
        <v>9969446248</v>
      </c>
      <c r="J232" s="354" t="s">
        <v>98</v>
      </c>
      <c r="K232" s="366"/>
      <c r="L232" s="285"/>
      <c r="M232" s="285"/>
      <c r="N232" s="285"/>
    </row>
    <row r="233" spans="3:15" ht="16.5" thickBot="1">
      <c r="C233" s="359"/>
      <c r="D233" s="356" t="s">
        <v>518</v>
      </c>
      <c r="E233" s="356" t="s">
        <v>545</v>
      </c>
      <c r="F233" s="356"/>
      <c r="G233" s="356"/>
      <c r="H233" s="356"/>
      <c r="I233" s="361">
        <v>3160760643</v>
      </c>
      <c r="J233" s="354" t="s">
        <v>98</v>
      </c>
      <c r="K233" s="366"/>
      <c r="L233" s="286"/>
      <c r="M233" s="286"/>
      <c r="N233" s="286"/>
    </row>
    <row r="234" spans="3:15" ht="16.5" thickBot="1">
      <c r="C234" s="359"/>
      <c r="D234" s="356" t="s">
        <v>518</v>
      </c>
      <c r="E234" s="356" t="s">
        <v>545</v>
      </c>
      <c r="F234" s="356"/>
      <c r="G234" s="356"/>
      <c r="H234" s="356"/>
      <c r="I234" s="361">
        <v>193456261</v>
      </c>
      <c r="J234" s="354" t="s">
        <v>98</v>
      </c>
      <c r="K234" s="366"/>
      <c r="L234" s="287"/>
      <c r="M234" s="287"/>
      <c r="N234" s="287"/>
    </row>
    <row r="235" spans="3:15" ht="15.95">
      <c r="C235" s="362"/>
      <c r="D235" s="356" t="s">
        <v>518</v>
      </c>
      <c r="E235" s="356" t="s">
        <v>545</v>
      </c>
      <c r="F235" s="367"/>
      <c r="G235" s="367"/>
      <c r="H235" s="367"/>
      <c r="I235" s="361">
        <v>33628664</v>
      </c>
      <c r="J235" s="354" t="s">
        <v>98</v>
      </c>
      <c r="K235" s="367"/>
      <c r="L235" s="288"/>
      <c r="M235" s="288"/>
      <c r="N235" s="288"/>
    </row>
    <row r="236" spans="3:15" ht="15" customHeight="1">
      <c r="C236" s="358"/>
      <c r="D236" s="356" t="s">
        <v>518</v>
      </c>
      <c r="E236" s="356" t="s">
        <v>545</v>
      </c>
      <c r="F236" s="358"/>
      <c r="G236" s="358"/>
      <c r="H236" s="358"/>
      <c r="I236" s="361">
        <v>191137668</v>
      </c>
      <c r="J236" s="354" t="s">
        <v>98</v>
      </c>
      <c r="K236" s="358"/>
    </row>
    <row r="237" spans="3:15">
      <c r="C237" s="363"/>
      <c r="D237" s="356" t="s">
        <v>518</v>
      </c>
      <c r="E237" s="356" t="s">
        <v>545</v>
      </c>
      <c r="F237" s="368"/>
      <c r="G237" s="368"/>
      <c r="H237" s="368"/>
      <c r="I237" s="361">
        <v>42337889</v>
      </c>
      <c r="J237" s="354" t="s">
        <v>98</v>
      </c>
      <c r="K237" s="368"/>
    </row>
    <row r="238" spans="3:15" ht="14.25" hidden="1" customHeight="1" thickBot="1">
      <c r="C238" s="363"/>
      <c r="D238" s="356" t="s">
        <v>518</v>
      </c>
      <c r="E238" s="356" t="s">
        <v>545</v>
      </c>
      <c r="F238" s="368"/>
      <c r="G238" s="368"/>
      <c r="H238" s="368"/>
      <c r="I238" s="361">
        <v>64716305</v>
      </c>
      <c r="J238" s="354" t="s">
        <v>98</v>
      </c>
      <c r="K238" s="368"/>
      <c r="O238" s="285"/>
    </row>
    <row r="239" spans="3:15" ht="17.25" hidden="1" customHeight="1" thickBot="1">
      <c r="C239" s="356"/>
      <c r="D239" s="356" t="s">
        <v>518</v>
      </c>
      <c r="E239" s="356" t="s">
        <v>545</v>
      </c>
      <c r="F239" s="356"/>
      <c r="G239" s="356"/>
      <c r="H239" s="356"/>
      <c r="I239" s="361">
        <v>18744510619</v>
      </c>
      <c r="J239" s="354" t="s">
        <v>98</v>
      </c>
      <c r="K239" s="356"/>
      <c r="O239" s="286"/>
    </row>
    <row r="240" spans="3:15" ht="13.5" hidden="1" customHeight="1" thickBot="1">
      <c r="C240" s="356"/>
      <c r="D240" s="356" t="s">
        <v>518</v>
      </c>
      <c r="E240" s="356" t="s">
        <v>545</v>
      </c>
      <c r="F240" s="356"/>
      <c r="G240" s="356"/>
      <c r="H240" s="356"/>
      <c r="I240" s="361">
        <v>2759919665</v>
      </c>
      <c r="J240" s="354" t="s">
        <v>98</v>
      </c>
      <c r="K240" s="356"/>
      <c r="O240" s="287"/>
    </row>
    <row r="241" spans="3:15" ht="17.25" hidden="1" customHeight="1">
      <c r="C241" s="356"/>
      <c r="D241" s="356" t="s">
        <v>518</v>
      </c>
      <c r="E241" s="356" t="s">
        <v>545</v>
      </c>
      <c r="F241" s="356"/>
      <c r="G241" s="356"/>
      <c r="H241" s="356"/>
      <c r="I241" s="361">
        <v>2759919665</v>
      </c>
      <c r="J241" s="354" t="s">
        <v>98</v>
      </c>
      <c r="K241" s="356"/>
      <c r="O241" s="288"/>
    </row>
    <row r="242" spans="3:15">
      <c r="C242" s="356"/>
      <c r="D242" s="356" t="s">
        <v>518</v>
      </c>
      <c r="E242" s="356" t="s">
        <v>545</v>
      </c>
      <c r="F242" s="356"/>
      <c r="G242" s="356"/>
      <c r="H242" s="356"/>
      <c r="I242" s="361">
        <v>32863799537</v>
      </c>
      <c r="J242" s="354" t="s">
        <v>98</v>
      </c>
      <c r="K242" s="356"/>
    </row>
    <row r="243" spans="3:15">
      <c r="C243" s="356"/>
      <c r="D243" s="356"/>
      <c r="E243" s="356"/>
      <c r="F243" s="356"/>
      <c r="G243" s="356"/>
      <c r="H243" s="369" t="s">
        <v>493</v>
      </c>
      <c r="I243" s="370">
        <f>SUM(I182:I242)</f>
        <v>303856097913.91443</v>
      </c>
      <c r="J243" s="371" t="s">
        <v>98</v>
      </c>
      <c r="K243" s="356"/>
    </row>
    <row r="244" spans="3:15">
      <c r="C244" s="356"/>
      <c r="D244" s="356"/>
      <c r="E244" s="356"/>
      <c r="F244" s="356"/>
      <c r="G244" s="356"/>
      <c r="H244" s="357" t="s">
        <v>546</v>
      </c>
      <c r="I244" s="364">
        <f>SUM(I243,K175)</f>
        <v>4015723921928.4634</v>
      </c>
      <c r="J244" s="360" t="s">
        <v>98</v>
      </c>
      <c r="K244" s="356"/>
    </row>
    <row r="245" spans="3:15">
      <c r="C245" s="356"/>
      <c r="D245" s="356"/>
      <c r="E245" s="356"/>
      <c r="F245" s="356"/>
      <c r="G245" s="356"/>
      <c r="H245" s="356"/>
      <c r="I245" s="361"/>
      <c r="J245" s="354"/>
      <c r="K245" s="356"/>
    </row>
    <row r="246" spans="3:15">
      <c r="C246" s="356"/>
      <c r="D246" s="356"/>
      <c r="E246" s="356"/>
      <c r="F246" s="356"/>
      <c r="G246" s="356"/>
      <c r="H246" s="356"/>
      <c r="I246" s="356"/>
      <c r="J246" s="356"/>
      <c r="K246" s="356"/>
    </row>
  </sheetData>
  <protectedRanges>
    <protectedRange algorithmName="SHA-512" hashValue="19r0bVvPR7yZA0UiYij7Tv1CBk3noIABvFePbLhCJ4nk3L6A+Fy+RdPPS3STf+a52x4pG2PQK4FAkXK9epnlIA==" saltValue="gQC4yrLvnbJqxYZ0KSEoZA==" spinCount="100000" sqref="I176 C172:D176 F172:G176 D112:D119 B111:C119 B155:C162 D156:D162 B120:D154 B163:D171 F209:G234 C182:E193 C194:C208 E231 D194:D245 G190:G208 B22:D110 H22:H172" name="Government revenues_1"/>
    <protectedRange algorithmName="SHA-512" hashValue="19r0bVvPR7yZA0UiYij7Tv1CBk3noIABvFePbLhCJ4nk3L6A+Fy+RdPPS3STf+a52x4pG2PQK4FAkXK9epnlIA==" saltValue="gQC4yrLvnbJqxYZ0KSEoZA==" spinCount="100000" sqref="J173:J176 I22:I171" name="Government revenues_2"/>
  </protectedRanges>
  <dataValidations count="8">
    <dataValidation type="whole" allowBlank="1" showInputMessage="1" showErrorMessage="1" errorTitle="Veuillez ne pas modifier" error="Veuillez ne pas modifier ces cellules" sqref="C232:C235 K238" xr:uid="{00000000-0002-0000-0500-000000000000}">
      <formula1>444</formula1>
      <formula2>445</formula2>
    </dataValidation>
    <dataValidation allowBlank="1" showInputMessage="1" showErrorMessage="1" errorTitle="Veuillez ne pas modifier" error="Veuillez ne pas modifier ces cellules" sqref="C238" xr:uid="{00000000-0002-0000-0500-000001000000}"/>
    <dataValidation type="whole" errorStyle="warning" allowBlank="1" showInputMessage="1" showErrorMessage="1" errorTitle="Veuillez ne pas remplir" error="Ces cellules seront complétées automatiquement" sqref="K173 K175" xr:uid="{00000000-0002-0000-0500-000002000000}">
      <formula1>44444</formula1>
      <formula2>44445</formula2>
    </dataValidation>
    <dataValidation type="decimal" operator="notBetween" allowBlank="1" showInputMessage="1" showErrorMessage="1" errorTitle="Nombre" error="Veuillez inscrire un nombre dans cette cellule" promptTitle="Montant du flux de revenus" prompt="Veuillez inscrire le montant total réconcilié du flux de revenus comme reporté par le gouvernement, " sqref="J112:J171 I182:I245 J22:J110" xr:uid="{00000000-0002-0000-0500-000003000000}">
      <formula1>0.1</formula1>
      <formula2>0.2</formula2>
    </dataValidation>
    <dataValidation type="list" allowBlank="1" showInputMessage="1" showErrorMessage="1" promptTitle="Nom du flux de revenu" prompt="Veuillez saisir le nom des flux de revenus ici._x000a__x000a_Inclure uniquement les paiements effectués au nom des entreprises. NE PAS inclure les revenus au nom de particuliers, tels que PAYE, etc..." sqref="D155 D111 E112:E154 E156:E171 H209:H234 E232:E245 E194:E230 F182:F208 E22:E110" xr:uid="{00000000-0002-0000-0500-000004000000}">
      <formula1>Revenue_stream_list</formula1>
    </dataValidation>
    <dataValidation type="list" allowBlank="1" showInputMessage="1" showErrorMessage="1" sqref="D112:D154 D156:D171 C155:C171 E182:E193 E231 D194:D245 G190:G234 D22:D110" xr:uid="{00000000-0002-0000-0500-000005000000}">
      <formula1>Government_entities_list</formula1>
    </dataValidation>
    <dataValidation type="list" allowBlank="1" showInputMessage="1" showErrorMessage="1" sqref="F209:F234 D182:D193 C22:C154" xr:uid="{00000000-0002-0000-0500-000006000000}">
      <formula1>Companies_list</formula1>
    </dataValidation>
    <dataValidation allowBlank="1" showInputMessage="1" showErrorMessage="1" promptTitle="Volume en nature" prompt="Veuillez renseigner le volume en nature du flux de revenu, si applicable" sqref="L22:L171" xr:uid="{00000000-0002-0000-0500-000007000000}"/>
  </dataValidations>
  <hyperlinks>
    <hyperlink ref="C20" r:id="rId1" location="r4-1" display="EITI Requirement 4.1" xr:uid="{00000000-0004-0000-0500-000000000000}"/>
    <hyperlink ref="C16:K16" r:id="rId2" display="If you have any questions, please contact data@eiti.org" xr:uid="{00000000-0004-0000-0500-000001000000}"/>
    <hyperlink ref="C235:G235" r:id="rId3" display="Give us your feedback or report a conflict in the data! Write to us at  data@eiti.org" xr:uid="{00000000-0004-0000-0500-000004000000}"/>
    <hyperlink ref="C20:K20" r:id="rId4" location="r4-1" display="Exigence ITIE 4.1.c: Paiements des entreprises ;  Exigence ITIE 4.7: Déclaration par projet" xr:uid="{00000000-0004-0000-0500-000005000000}"/>
  </hyperlinks>
  <pageMargins left="0.31496062992125984" right="0.31496062992125984" top="0.78740157480314965" bottom="0.31496062992125984" header="0.31496062992125984" footer="0.31496062992125984"/>
  <pageSetup paperSize="9" scale="51" fitToHeight="8" orientation="landscape" horizontalDpi="360" verticalDpi="360" r:id="rId5"/>
  <headerFooter>
    <oddHeader>&amp;C&amp;"Calibri,Gras"&amp;18&amp;F
&amp;A&amp;R&amp;"Calibri,Gras"&amp;14&amp;P/&amp;N</oddHeader>
  </headerFooter>
  <colBreaks count="1" manualBreakCount="1">
    <brk id="11" min="8" max="259" man="1"/>
  </colBreaks>
  <drawing r:id="rId6"/>
  <tableParts count="1">
    <tablePart r:id="rId7"/>
  </tableParts>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500-000008000000}">
          <x14:formula1>
            <xm:f>Listes!$I$11:$I$168</xm:f>
          </x14:formula1>
          <xm:sqref>J174 J176</xm:sqref>
        </x14:dataValidation>
        <x14:dataValidation type="list" allowBlank="1" showInputMessage="1" showErrorMessage="1" xr:uid="{00000000-0002-0000-0500-000009000000}">
          <x14:formula1>
            <xm:f>Listes!$I$3:$I$7</xm:f>
          </x14:formula1>
          <xm:sqref>K22:K171</xm:sqref>
        </x14:dataValidation>
        <x14:dataValidation type="list" operator="greaterThanOrEqual" allowBlank="1" showInputMessage="1" showErrorMessage="1" errorTitle="Nombre" error="Veuillez saisir uniquement des chiffres dans cette cellule. " xr:uid="{00000000-0002-0000-0500-00000A000000}">
          <x14:formula1>
            <xm:f>Listes!$I$11:$I$168</xm:f>
          </x14:formula1>
          <xm:sqref>I22:I171</xm:sqref>
        </x14:dataValidation>
        <x14:dataValidation type="list" allowBlank="1" showInputMessage="1" showErrorMessage="1" xr:uid="{00000000-0002-0000-0500-00000B000000}">
          <x14:formula1>
            <xm:f>'Partie 3 - Entités déclarantes'!$B$73:$B$85</xm:f>
          </x14:formula1>
          <xm:sqref>H22:H171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dimension ref="A1:AE246"/>
  <sheetViews>
    <sheetView topLeftCell="I40" zoomScaleNormal="100" workbookViewId="0">
      <selection activeCell="P52" sqref="P52"/>
    </sheetView>
  </sheetViews>
  <sheetFormatPr defaultColWidth="26.28515625" defaultRowHeight="14.1"/>
  <cols>
    <col min="7" max="7" width="29" customWidth="1"/>
    <col min="10" max="10" width="18.7109375" customWidth="1"/>
    <col min="11" max="11" width="29.85546875" customWidth="1"/>
    <col min="12" max="12" width="4" customWidth="1"/>
    <col min="13" max="13" width="3.85546875" customWidth="1"/>
    <col min="17" max="17" width="6.85546875" customWidth="1"/>
    <col min="18" max="18" width="5.28515625" customWidth="1"/>
    <col min="20" max="20" width="39.28515625" customWidth="1"/>
    <col min="26" max="26" width="8.7109375" customWidth="1"/>
    <col min="28" max="28" width="8.42578125" customWidth="1"/>
  </cols>
  <sheetData>
    <row r="1" spans="1:31" ht="27.95">
      <c r="A1" s="5" t="s">
        <v>547</v>
      </c>
      <c r="B1" s="3"/>
      <c r="C1" s="3"/>
      <c r="D1" s="3"/>
      <c r="E1" s="3"/>
      <c r="F1" s="3"/>
      <c r="G1" s="3"/>
      <c r="H1" s="3"/>
      <c r="I1" s="5" t="s">
        <v>548</v>
      </c>
      <c r="J1" s="3"/>
      <c r="K1" s="5" t="s">
        <v>549</v>
      </c>
      <c r="L1" s="3"/>
      <c r="M1" s="3"/>
      <c r="N1" s="5" t="s">
        <v>550</v>
      </c>
      <c r="O1" s="5"/>
      <c r="P1" s="3"/>
      <c r="Q1" s="3"/>
      <c r="R1" s="3"/>
      <c r="S1" s="5" t="s">
        <v>551</v>
      </c>
      <c r="T1" s="3"/>
      <c r="U1" s="3"/>
      <c r="V1" s="3"/>
      <c r="W1" s="3"/>
      <c r="X1" s="3"/>
      <c r="Y1" s="3"/>
      <c r="Z1" s="3"/>
      <c r="AA1" s="5" t="s">
        <v>552</v>
      </c>
      <c r="AB1" s="3"/>
      <c r="AC1" s="5" t="s">
        <v>553</v>
      </c>
      <c r="AE1" s="5" t="s">
        <v>554</v>
      </c>
    </row>
    <row r="2" spans="1:31" ht="29.1">
      <c r="A2" s="5" t="s">
        <v>555</v>
      </c>
      <c r="B2" s="5" t="s">
        <v>556</v>
      </c>
      <c r="C2" s="5" t="s">
        <v>557</v>
      </c>
      <c r="D2" s="5" t="s">
        <v>558</v>
      </c>
      <c r="E2" s="5" t="s">
        <v>559</v>
      </c>
      <c r="F2" s="5" t="s">
        <v>560</v>
      </c>
      <c r="G2" s="5" t="s">
        <v>561</v>
      </c>
      <c r="H2" s="3"/>
      <c r="I2" s="3" t="s">
        <v>562</v>
      </c>
      <c r="J2" s="3"/>
      <c r="K2" s="3" t="s">
        <v>562</v>
      </c>
      <c r="L2" s="3"/>
      <c r="M2" s="3"/>
      <c r="N2" s="6" t="s">
        <v>563</v>
      </c>
      <c r="O2" s="6" t="s">
        <v>564</v>
      </c>
      <c r="P2" s="6" t="s">
        <v>565</v>
      </c>
      <c r="Q2" s="3"/>
      <c r="R2" s="3"/>
      <c r="S2" s="5" t="s">
        <v>566</v>
      </c>
      <c r="T2" s="5" t="s">
        <v>567</v>
      </c>
      <c r="U2" s="5" t="s">
        <v>568</v>
      </c>
      <c r="V2" s="5" t="s">
        <v>569</v>
      </c>
      <c r="W2" s="5" t="s">
        <v>570</v>
      </c>
      <c r="X2" s="5" t="s">
        <v>571</v>
      </c>
      <c r="Y2" s="5" t="s">
        <v>572</v>
      </c>
      <c r="Z2" s="3"/>
      <c r="AA2" s="5" t="s">
        <v>573</v>
      </c>
      <c r="AB2" s="3"/>
      <c r="AC2" s="3" t="s">
        <v>574</v>
      </c>
      <c r="AE2" t="s">
        <v>307</v>
      </c>
    </row>
    <row r="3" spans="1:31" ht="42">
      <c r="A3" s="3" t="s">
        <v>575</v>
      </c>
      <c r="B3" s="3" t="s">
        <v>576</v>
      </c>
      <c r="C3" s="3" t="s">
        <v>577</v>
      </c>
      <c r="D3" s="3" t="s">
        <v>578</v>
      </c>
      <c r="E3" s="3" t="s">
        <v>579</v>
      </c>
      <c r="F3" s="3">
        <v>971</v>
      </c>
      <c r="G3" s="3" t="s">
        <v>580</v>
      </c>
      <c r="H3" s="3"/>
      <c r="I3" s="3" t="s">
        <v>581</v>
      </c>
      <c r="J3" s="3"/>
      <c r="K3" s="7" t="s">
        <v>582</v>
      </c>
      <c r="L3" s="3"/>
      <c r="M3" s="3"/>
      <c r="N3" s="8" t="s">
        <v>583</v>
      </c>
      <c r="O3" s="3" t="s">
        <v>584</v>
      </c>
      <c r="P3" s="3" t="s">
        <v>193</v>
      </c>
      <c r="Q3" s="3"/>
      <c r="R3" s="3"/>
      <c r="S3" s="3" t="s">
        <v>451</v>
      </c>
      <c r="T3" s="3" t="s">
        <v>585</v>
      </c>
      <c r="U3" s="3" t="s">
        <v>586</v>
      </c>
      <c r="V3" s="3" t="s">
        <v>587</v>
      </c>
      <c r="W3" s="3" t="s">
        <v>588</v>
      </c>
      <c r="X3" s="3" t="s">
        <v>451</v>
      </c>
      <c r="Y3" s="3" t="s">
        <v>451</v>
      </c>
      <c r="Z3" s="3"/>
      <c r="AA3" s="3" t="s">
        <v>589</v>
      </c>
      <c r="AB3" s="3"/>
      <c r="AC3" s="3" t="s">
        <v>590</v>
      </c>
      <c r="AE3" t="s">
        <v>311</v>
      </c>
    </row>
    <row r="4" spans="1:31" ht="42">
      <c r="A4" t="s">
        <v>591</v>
      </c>
      <c r="B4" t="s">
        <v>592</v>
      </c>
      <c r="C4" t="s">
        <v>593</v>
      </c>
      <c r="D4" t="s">
        <v>594</v>
      </c>
      <c r="E4" t="s">
        <v>595</v>
      </c>
      <c r="F4">
        <v>710</v>
      </c>
      <c r="G4" t="s">
        <v>596</v>
      </c>
      <c r="H4" s="3"/>
      <c r="I4" s="3" t="s">
        <v>86</v>
      </c>
      <c r="J4" s="3"/>
      <c r="K4" s="3" t="s">
        <v>597</v>
      </c>
      <c r="L4" s="3"/>
      <c r="M4" s="3"/>
      <c r="N4" s="8" t="s">
        <v>598</v>
      </c>
      <c r="O4" s="3" t="s">
        <v>599</v>
      </c>
      <c r="P4" s="3" t="s">
        <v>600</v>
      </c>
      <c r="Q4" s="3"/>
      <c r="R4" s="3"/>
      <c r="S4" s="3" t="s">
        <v>466</v>
      </c>
      <c r="T4" s="3" t="s">
        <v>601</v>
      </c>
      <c r="U4" s="3" t="s">
        <v>602</v>
      </c>
      <c r="V4" s="3" t="s">
        <v>587</v>
      </c>
      <c r="W4" s="3" t="s">
        <v>603</v>
      </c>
      <c r="X4" s="3" t="s">
        <v>466</v>
      </c>
      <c r="Y4" s="3" t="s">
        <v>466</v>
      </c>
      <c r="Z4" s="3"/>
      <c r="AA4" s="3" t="s">
        <v>85</v>
      </c>
      <c r="AB4" s="3"/>
      <c r="AC4" s="3" t="s">
        <v>604</v>
      </c>
      <c r="AE4" t="s">
        <v>605</v>
      </c>
    </row>
    <row r="5" spans="1:31" ht="27.95">
      <c r="A5" s="3" t="s">
        <v>606</v>
      </c>
      <c r="B5" s="3" t="s">
        <v>607</v>
      </c>
      <c r="C5" s="3" t="s">
        <v>608</v>
      </c>
      <c r="D5" s="3" t="s">
        <v>609</v>
      </c>
      <c r="E5" s="3" t="s">
        <v>610</v>
      </c>
      <c r="F5" s="3">
        <v>8</v>
      </c>
      <c r="G5" s="3" t="s">
        <v>611</v>
      </c>
      <c r="H5" s="3"/>
      <c r="I5" s="3" t="s">
        <v>107</v>
      </c>
      <c r="J5" s="3"/>
      <c r="K5" s="3" t="s">
        <v>81</v>
      </c>
      <c r="L5" s="3"/>
      <c r="M5" s="3"/>
      <c r="N5" s="8" t="s">
        <v>612</v>
      </c>
      <c r="O5" s="3" t="s">
        <v>613</v>
      </c>
      <c r="P5" s="3" t="s">
        <v>614</v>
      </c>
      <c r="Q5" s="3"/>
      <c r="R5" s="3"/>
      <c r="S5" s="3" t="s">
        <v>469</v>
      </c>
      <c r="T5" s="3" t="s">
        <v>615</v>
      </c>
      <c r="U5" s="3" t="s">
        <v>616</v>
      </c>
      <c r="V5" s="3" t="s">
        <v>587</v>
      </c>
      <c r="W5" s="3" t="s">
        <v>469</v>
      </c>
      <c r="X5" s="3" t="s">
        <v>469</v>
      </c>
      <c r="Y5" s="3" t="s">
        <v>469</v>
      </c>
      <c r="Z5" s="3"/>
      <c r="AA5" s="3" t="s">
        <v>88</v>
      </c>
      <c r="AB5" s="3"/>
      <c r="AC5" s="3" t="s">
        <v>387</v>
      </c>
      <c r="AE5" t="s">
        <v>617</v>
      </c>
    </row>
    <row r="6" spans="1:31">
      <c r="A6" s="3" t="s">
        <v>618</v>
      </c>
      <c r="B6" s="3" t="s">
        <v>619</v>
      </c>
      <c r="C6" s="3" t="s">
        <v>620</v>
      </c>
      <c r="D6" s="3" t="s">
        <v>621</v>
      </c>
      <c r="E6" s="3" t="s">
        <v>622</v>
      </c>
      <c r="F6" s="3">
        <v>12</v>
      </c>
      <c r="G6" s="3" t="s">
        <v>623</v>
      </c>
      <c r="H6" s="3"/>
      <c r="I6" s="3" t="s">
        <v>72</v>
      </c>
      <c r="J6" s="3"/>
      <c r="K6" s="3" t="s">
        <v>112</v>
      </c>
      <c r="L6" s="3"/>
      <c r="M6" s="3"/>
      <c r="N6" s="8" t="s">
        <v>624</v>
      </c>
      <c r="O6" s="3" t="s">
        <v>625</v>
      </c>
      <c r="P6" s="3" t="s">
        <v>191</v>
      </c>
      <c r="Q6" s="3"/>
      <c r="R6" s="3"/>
      <c r="S6" s="3" t="s">
        <v>432</v>
      </c>
      <c r="T6" s="3" t="s">
        <v>626</v>
      </c>
      <c r="U6" s="3" t="s">
        <v>627</v>
      </c>
      <c r="V6" s="3" t="s">
        <v>587</v>
      </c>
      <c r="W6" s="3" t="s">
        <v>432</v>
      </c>
      <c r="X6" s="3" t="s">
        <v>432</v>
      </c>
      <c r="Y6" s="3" t="s">
        <v>432</v>
      </c>
      <c r="Z6" s="3"/>
      <c r="AA6" s="3" t="s">
        <v>340</v>
      </c>
      <c r="AB6" s="3"/>
      <c r="AC6" s="3" t="s">
        <v>628</v>
      </c>
      <c r="AE6" t="s">
        <v>319</v>
      </c>
    </row>
    <row r="7" spans="1:31" ht="56.1">
      <c r="A7" t="s">
        <v>629</v>
      </c>
      <c r="B7" t="s">
        <v>630</v>
      </c>
      <c r="C7" t="s">
        <v>631</v>
      </c>
      <c r="D7" t="s">
        <v>632</v>
      </c>
      <c r="E7" t="s">
        <v>633</v>
      </c>
      <c r="F7">
        <v>978</v>
      </c>
      <c r="G7" t="s">
        <v>634</v>
      </c>
      <c r="H7" s="3"/>
      <c r="I7" s="3" t="s">
        <v>89</v>
      </c>
      <c r="J7" s="3"/>
      <c r="K7" s="3" t="s">
        <v>260</v>
      </c>
      <c r="L7" s="3"/>
      <c r="N7" s="8" t="s">
        <v>635</v>
      </c>
      <c r="O7" s="3" t="s">
        <v>636</v>
      </c>
      <c r="P7" s="3" t="s">
        <v>637</v>
      </c>
      <c r="Q7" s="3"/>
      <c r="R7" s="3"/>
      <c r="S7" s="3" t="s">
        <v>474</v>
      </c>
      <c r="T7" s="3" t="s">
        <v>638</v>
      </c>
      <c r="U7" s="3" t="s">
        <v>639</v>
      </c>
      <c r="V7" s="3" t="s">
        <v>587</v>
      </c>
      <c r="W7" s="3" t="s">
        <v>640</v>
      </c>
      <c r="X7" s="3" t="s">
        <v>641</v>
      </c>
      <c r="Y7" s="3" t="s">
        <v>641</v>
      </c>
      <c r="Z7" s="3"/>
      <c r="AA7" s="3" t="s">
        <v>89</v>
      </c>
      <c r="AB7" s="3"/>
      <c r="AC7" s="3" t="s">
        <v>351</v>
      </c>
      <c r="AE7" t="s">
        <v>317</v>
      </c>
    </row>
    <row r="8" spans="1:31" ht="27.95">
      <c r="A8" s="3" t="s">
        <v>642</v>
      </c>
      <c r="B8" s="3" t="s">
        <v>643</v>
      </c>
      <c r="C8" s="3" t="s">
        <v>644</v>
      </c>
      <c r="D8" s="3" t="s">
        <v>645</v>
      </c>
      <c r="E8" s="3" t="s">
        <v>633</v>
      </c>
      <c r="F8" s="3">
        <v>978</v>
      </c>
      <c r="G8" s="3" t="s">
        <v>634</v>
      </c>
      <c r="H8" s="3"/>
      <c r="I8" s="3"/>
      <c r="J8" s="3"/>
      <c r="K8" s="3"/>
      <c r="L8" s="3"/>
      <c r="M8" s="3"/>
      <c r="N8" s="8" t="s">
        <v>646</v>
      </c>
      <c r="O8" s="3" t="s">
        <v>647</v>
      </c>
      <c r="P8" s="3" t="s">
        <v>648</v>
      </c>
      <c r="Q8" s="3"/>
      <c r="R8" s="3"/>
      <c r="S8" s="3" t="s">
        <v>649</v>
      </c>
      <c r="T8" s="3" t="s">
        <v>650</v>
      </c>
      <c r="U8" s="3" t="s">
        <v>651</v>
      </c>
      <c r="V8" s="3" t="s">
        <v>587</v>
      </c>
      <c r="W8" s="3" t="s">
        <v>640</v>
      </c>
      <c r="X8" s="3" t="s">
        <v>649</v>
      </c>
      <c r="Y8" s="3" t="s">
        <v>649</v>
      </c>
      <c r="Z8" s="3"/>
      <c r="AA8" s="3" t="s">
        <v>652</v>
      </c>
      <c r="AB8" s="3"/>
      <c r="AC8" s="3" t="s">
        <v>89</v>
      </c>
    </row>
    <row r="9" spans="1:31" ht="56.1">
      <c r="A9" s="3" t="s">
        <v>653</v>
      </c>
      <c r="B9" s="3" t="s">
        <v>654</v>
      </c>
      <c r="C9" s="3" t="s">
        <v>655</v>
      </c>
      <c r="D9" s="3" t="s">
        <v>656</v>
      </c>
      <c r="E9" s="3" t="s">
        <v>657</v>
      </c>
      <c r="F9" s="3">
        <v>973</v>
      </c>
      <c r="G9" s="3" t="s">
        <v>658</v>
      </c>
      <c r="H9" s="3"/>
      <c r="I9" s="5" t="s">
        <v>659</v>
      </c>
      <c r="J9" s="3"/>
      <c r="K9" s="3"/>
      <c r="L9" s="3"/>
      <c r="M9" s="3"/>
      <c r="N9" s="8" t="s">
        <v>660</v>
      </c>
      <c r="O9" s="3" t="s">
        <v>661</v>
      </c>
      <c r="P9" s="3" t="s">
        <v>662</v>
      </c>
      <c r="Q9" s="3"/>
      <c r="R9" s="3"/>
      <c r="S9" s="3" t="s">
        <v>457</v>
      </c>
      <c r="T9" s="3" t="s">
        <v>663</v>
      </c>
      <c r="U9" s="3" t="s">
        <v>664</v>
      </c>
      <c r="V9" s="3" t="s">
        <v>587</v>
      </c>
      <c r="W9" s="3" t="s">
        <v>640</v>
      </c>
      <c r="X9" s="3" t="s">
        <v>665</v>
      </c>
      <c r="Y9" s="3" t="s">
        <v>457</v>
      </c>
      <c r="Z9" s="3"/>
      <c r="AA9" s="3" t="s">
        <v>351</v>
      </c>
      <c r="AB9" s="3"/>
      <c r="AC9" s="3"/>
    </row>
    <row r="10" spans="1:31" ht="56.1">
      <c r="A10" s="3" t="s">
        <v>666</v>
      </c>
      <c r="B10" s="3" t="s">
        <v>667</v>
      </c>
      <c r="C10" s="3" t="s">
        <v>668</v>
      </c>
      <c r="D10" s="3" t="s">
        <v>669</v>
      </c>
      <c r="E10" s="3" t="s">
        <v>670</v>
      </c>
      <c r="F10" s="3">
        <v>951</v>
      </c>
      <c r="G10" s="3" t="s">
        <v>671</v>
      </c>
      <c r="H10" s="3"/>
      <c r="I10" s="4" t="s">
        <v>672</v>
      </c>
      <c r="J10" s="4" t="s">
        <v>673</v>
      </c>
      <c r="K10" s="9" t="s">
        <v>674</v>
      </c>
      <c r="L10" s="3"/>
      <c r="M10" s="3"/>
      <c r="N10" s="8" t="s">
        <v>675</v>
      </c>
      <c r="O10" s="3" t="s">
        <v>676</v>
      </c>
      <c r="P10" s="3" t="s">
        <v>677</v>
      </c>
      <c r="Q10" s="3"/>
      <c r="R10" s="3"/>
      <c r="S10" s="3" t="s">
        <v>454</v>
      </c>
      <c r="T10" s="3" t="s">
        <v>678</v>
      </c>
      <c r="U10" s="3" t="s">
        <v>679</v>
      </c>
      <c r="V10" s="3" t="s">
        <v>587</v>
      </c>
      <c r="W10" s="3" t="s">
        <v>640</v>
      </c>
      <c r="X10" s="3" t="s">
        <v>665</v>
      </c>
      <c r="Y10" s="3" t="s">
        <v>454</v>
      </c>
      <c r="Z10" s="3"/>
      <c r="AA10" s="3"/>
      <c r="AB10" s="3"/>
      <c r="AC10" s="3"/>
    </row>
    <row r="11" spans="1:31" ht="56.1">
      <c r="A11" s="3" t="s">
        <v>680</v>
      </c>
      <c r="B11" s="3" t="s">
        <v>681</v>
      </c>
      <c r="C11" s="3" t="s">
        <v>682</v>
      </c>
      <c r="D11" s="3" t="s">
        <v>683</v>
      </c>
      <c r="E11" s="3" t="s">
        <v>670</v>
      </c>
      <c r="F11" s="3">
        <v>951</v>
      </c>
      <c r="G11" s="3" t="s">
        <v>671</v>
      </c>
      <c r="H11" s="3"/>
      <c r="I11" s="10" t="s">
        <v>684</v>
      </c>
      <c r="J11" s="10">
        <v>784</v>
      </c>
      <c r="K11" s="11" t="s">
        <v>685</v>
      </c>
      <c r="L11" s="3"/>
      <c r="M11" s="3"/>
      <c r="N11" s="8" t="s">
        <v>686</v>
      </c>
      <c r="O11" s="3" t="s">
        <v>687</v>
      </c>
      <c r="P11" s="3" t="s">
        <v>688</v>
      </c>
      <c r="Q11" s="3"/>
      <c r="R11" s="3"/>
      <c r="S11" s="3" t="s">
        <v>689</v>
      </c>
      <c r="T11" s="3" t="s">
        <v>690</v>
      </c>
      <c r="U11" s="3" t="s">
        <v>691</v>
      </c>
      <c r="V11" s="3" t="s">
        <v>587</v>
      </c>
      <c r="W11" s="3" t="s">
        <v>640</v>
      </c>
      <c r="X11" s="3" t="s">
        <v>665</v>
      </c>
      <c r="Y11" s="3" t="s">
        <v>689</v>
      </c>
      <c r="Z11" s="3"/>
      <c r="AA11" s="3"/>
      <c r="AB11" s="3"/>
      <c r="AC11" s="3"/>
    </row>
    <row r="12" spans="1:31" ht="42">
      <c r="A12" t="s">
        <v>692</v>
      </c>
      <c r="B12" t="s">
        <v>693</v>
      </c>
      <c r="C12" t="s">
        <v>694</v>
      </c>
      <c r="D12" t="s">
        <v>695</v>
      </c>
      <c r="E12" t="s">
        <v>696</v>
      </c>
      <c r="F12">
        <v>532</v>
      </c>
      <c r="G12" t="s">
        <v>697</v>
      </c>
      <c r="H12" s="3"/>
      <c r="I12" s="10" t="s">
        <v>698</v>
      </c>
      <c r="J12" s="10">
        <v>971</v>
      </c>
      <c r="K12" s="11" t="s">
        <v>699</v>
      </c>
      <c r="L12" s="3"/>
      <c r="M12" s="3"/>
      <c r="N12" s="8" t="s">
        <v>700</v>
      </c>
      <c r="O12" s="3" t="s">
        <v>701</v>
      </c>
      <c r="P12" s="3" t="s">
        <v>702</v>
      </c>
      <c r="Q12" s="3"/>
      <c r="R12" s="3"/>
      <c r="S12" s="3" t="s">
        <v>443</v>
      </c>
      <c r="T12" s="3" t="s">
        <v>703</v>
      </c>
      <c r="U12" s="3" t="s">
        <v>704</v>
      </c>
      <c r="V12" s="3" t="s">
        <v>587</v>
      </c>
      <c r="W12" s="3" t="s">
        <v>705</v>
      </c>
      <c r="X12" s="3" t="s">
        <v>443</v>
      </c>
      <c r="Y12" s="3" t="s">
        <v>443</v>
      </c>
      <c r="Z12" s="3"/>
      <c r="AA12" s="3"/>
      <c r="AB12" s="3"/>
      <c r="AC12" s="3"/>
    </row>
    <row r="13" spans="1:31" ht="42">
      <c r="A13" t="s">
        <v>706</v>
      </c>
      <c r="B13" t="s">
        <v>707</v>
      </c>
      <c r="C13" t="s">
        <v>708</v>
      </c>
      <c r="D13" t="s">
        <v>709</v>
      </c>
      <c r="E13" t="s">
        <v>710</v>
      </c>
      <c r="F13">
        <v>682</v>
      </c>
      <c r="G13" t="s">
        <v>711</v>
      </c>
      <c r="H13" s="3"/>
      <c r="I13" s="10" t="s">
        <v>712</v>
      </c>
      <c r="J13" s="10">
        <v>8</v>
      </c>
      <c r="K13" s="11" t="s">
        <v>713</v>
      </c>
      <c r="L13" s="3"/>
      <c r="M13" s="3"/>
      <c r="N13" s="8" t="s">
        <v>714</v>
      </c>
      <c r="O13" s="3" t="s">
        <v>715</v>
      </c>
      <c r="P13" s="3" t="s">
        <v>716</v>
      </c>
      <c r="Q13" s="3"/>
      <c r="R13" s="3"/>
      <c r="S13" s="3" t="s">
        <v>462</v>
      </c>
      <c r="T13" s="3" t="s">
        <v>717</v>
      </c>
      <c r="U13" s="3" t="s">
        <v>718</v>
      </c>
      <c r="V13" s="3" t="s">
        <v>587</v>
      </c>
      <c r="W13" s="3" t="s">
        <v>705</v>
      </c>
      <c r="X13" s="3" t="s">
        <v>462</v>
      </c>
      <c r="Y13" s="3" t="s">
        <v>462</v>
      </c>
      <c r="Z13" s="3"/>
      <c r="AA13" s="3"/>
      <c r="AB13" s="3"/>
      <c r="AC13" s="3"/>
    </row>
    <row r="14" spans="1:31" ht="42">
      <c r="A14" s="3" t="s">
        <v>719</v>
      </c>
      <c r="B14" s="3" t="s">
        <v>720</v>
      </c>
      <c r="C14" s="3" t="s">
        <v>721</v>
      </c>
      <c r="D14" s="3" t="s">
        <v>722</v>
      </c>
      <c r="E14" s="3" t="s">
        <v>723</v>
      </c>
      <c r="F14" s="3">
        <v>32</v>
      </c>
      <c r="G14" s="3" t="s">
        <v>724</v>
      </c>
      <c r="H14" s="3"/>
      <c r="I14" s="10" t="s">
        <v>725</v>
      </c>
      <c r="J14" s="10">
        <v>51</v>
      </c>
      <c r="K14" s="11" t="s">
        <v>726</v>
      </c>
      <c r="L14" s="3"/>
      <c r="M14" s="3"/>
      <c r="N14" s="8" t="s">
        <v>727</v>
      </c>
      <c r="O14" s="3" t="s">
        <v>728</v>
      </c>
      <c r="P14" s="3" t="s">
        <v>729</v>
      </c>
      <c r="Q14" s="3"/>
      <c r="R14" s="3"/>
      <c r="S14" s="3" t="s">
        <v>730</v>
      </c>
      <c r="T14" s="3" t="s">
        <v>731</v>
      </c>
      <c r="U14" s="3" t="s">
        <v>732</v>
      </c>
      <c r="V14" s="3" t="s">
        <v>587</v>
      </c>
      <c r="W14" s="3" t="s">
        <v>705</v>
      </c>
      <c r="X14" s="3" t="s">
        <v>730</v>
      </c>
      <c r="Y14" s="3" t="s">
        <v>730</v>
      </c>
      <c r="Z14" s="3"/>
      <c r="AA14" s="3"/>
      <c r="AB14" s="3"/>
      <c r="AC14" s="3"/>
    </row>
    <row r="15" spans="1:31" ht="42">
      <c r="A15" s="3" t="s">
        <v>733</v>
      </c>
      <c r="B15" s="3" t="s">
        <v>734</v>
      </c>
      <c r="C15" s="3" t="s">
        <v>735</v>
      </c>
      <c r="D15" s="3" t="s">
        <v>736</v>
      </c>
      <c r="E15" s="3" t="s">
        <v>737</v>
      </c>
      <c r="F15" s="3">
        <v>51</v>
      </c>
      <c r="G15" s="3" t="s">
        <v>738</v>
      </c>
      <c r="H15" s="3"/>
      <c r="I15" s="10" t="s">
        <v>739</v>
      </c>
      <c r="J15" s="10">
        <v>532</v>
      </c>
      <c r="K15" s="11" t="s">
        <v>740</v>
      </c>
      <c r="L15" s="3"/>
      <c r="M15" s="3"/>
      <c r="N15" s="8" t="s">
        <v>741</v>
      </c>
      <c r="O15" s="3" t="s">
        <v>742</v>
      </c>
      <c r="P15" s="3" t="s">
        <v>743</v>
      </c>
      <c r="Q15" s="3"/>
      <c r="R15" s="3"/>
      <c r="S15" s="3" t="s">
        <v>448</v>
      </c>
      <c r="T15" s="3" t="s">
        <v>744</v>
      </c>
      <c r="U15" s="3" t="s">
        <v>745</v>
      </c>
      <c r="V15" s="3" t="s">
        <v>587</v>
      </c>
      <c r="W15" s="3" t="s">
        <v>448</v>
      </c>
      <c r="X15" s="3" t="s">
        <v>448</v>
      </c>
      <c r="Y15" s="3" t="s">
        <v>448</v>
      </c>
      <c r="Z15" s="3"/>
      <c r="AA15" s="3"/>
      <c r="AB15" s="3"/>
      <c r="AC15" s="3"/>
    </row>
    <row r="16" spans="1:31" ht="27.95">
      <c r="A16" s="3" t="s">
        <v>746</v>
      </c>
      <c r="B16" s="3" t="s">
        <v>747</v>
      </c>
      <c r="C16" s="3" t="s">
        <v>748</v>
      </c>
      <c r="D16" s="3" t="s">
        <v>749</v>
      </c>
      <c r="E16" s="3" t="s">
        <v>750</v>
      </c>
      <c r="F16" s="3">
        <v>533</v>
      </c>
      <c r="G16" s="3" t="s">
        <v>751</v>
      </c>
      <c r="H16" s="3"/>
      <c r="I16" s="10" t="s">
        <v>752</v>
      </c>
      <c r="J16" s="10">
        <v>973</v>
      </c>
      <c r="K16" s="11" t="s">
        <v>753</v>
      </c>
      <c r="L16" s="3"/>
      <c r="M16" s="3"/>
      <c r="N16" s="8" t="s">
        <v>754</v>
      </c>
      <c r="O16" s="3" t="s">
        <v>755</v>
      </c>
      <c r="P16" s="3" t="s">
        <v>756</v>
      </c>
      <c r="Q16" s="3"/>
      <c r="R16" s="3"/>
      <c r="S16" s="3" t="s">
        <v>434</v>
      </c>
      <c r="T16" s="3" t="s">
        <v>757</v>
      </c>
      <c r="U16" s="3" t="s">
        <v>758</v>
      </c>
      <c r="V16" s="3" t="s">
        <v>759</v>
      </c>
      <c r="W16" s="3" t="s">
        <v>434</v>
      </c>
      <c r="X16" s="3" t="s">
        <v>434</v>
      </c>
      <c r="Y16" s="3" t="s">
        <v>434</v>
      </c>
      <c r="Z16" s="3"/>
      <c r="AA16" s="3"/>
      <c r="AB16" s="3"/>
      <c r="AC16" s="3"/>
    </row>
    <row r="17" spans="1:29" ht="27.95">
      <c r="A17" s="3" t="s">
        <v>760</v>
      </c>
      <c r="B17" s="3" t="s">
        <v>761</v>
      </c>
      <c r="C17" s="3" t="s">
        <v>762</v>
      </c>
      <c r="D17" s="3" t="s">
        <v>763</v>
      </c>
      <c r="E17" s="3" t="s">
        <v>764</v>
      </c>
      <c r="F17" s="3">
        <v>36</v>
      </c>
      <c r="G17" s="3" t="s">
        <v>765</v>
      </c>
      <c r="H17" s="3"/>
      <c r="I17" s="10" t="s">
        <v>766</v>
      </c>
      <c r="J17" s="10">
        <v>32</v>
      </c>
      <c r="K17" s="11" t="s">
        <v>767</v>
      </c>
      <c r="L17" s="3"/>
      <c r="M17" s="3"/>
      <c r="N17" s="8" t="s">
        <v>768</v>
      </c>
      <c r="O17" s="3" t="s">
        <v>769</v>
      </c>
      <c r="P17" s="3" t="s">
        <v>770</v>
      </c>
      <c r="Q17" s="3"/>
      <c r="R17" s="3"/>
      <c r="S17" s="3" t="s">
        <v>771</v>
      </c>
      <c r="T17" s="3" t="s">
        <v>772</v>
      </c>
      <c r="U17" s="3" t="s">
        <v>773</v>
      </c>
      <c r="V17" s="3" t="s">
        <v>774</v>
      </c>
      <c r="W17" s="3" t="s">
        <v>775</v>
      </c>
      <c r="X17" s="3" t="s">
        <v>776</v>
      </c>
      <c r="Y17" s="3" t="s">
        <v>771</v>
      </c>
      <c r="Z17" s="3"/>
      <c r="AA17" s="3"/>
      <c r="AB17" s="3"/>
      <c r="AC17" s="3"/>
    </row>
    <row r="18" spans="1:29" ht="27.95">
      <c r="A18" s="3" t="s">
        <v>777</v>
      </c>
      <c r="B18" s="3" t="s">
        <v>778</v>
      </c>
      <c r="C18" s="3" t="s">
        <v>779</v>
      </c>
      <c r="D18" s="3" t="s">
        <v>780</v>
      </c>
      <c r="E18" s="3" t="s">
        <v>633</v>
      </c>
      <c r="F18" s="3">
        <v>978</v>
      </c>
      <c r="G18" s="3" t="s">
        <v>634</v>
      </c>
      <c r="H18" s="3"/>
      <c r="I18" s="10" t="s">
        <v>781</v>
      </c>
      <c r="J18" s="10">
        <v>36</v>
      </c>
      <c r="K18" s="11" t="s">
        <v>782</v>
      </c>
      <c r="L18" s="3"/>
      <c r="M18" s="3"/>
      <c r="N18" s="8" t="s">
        <v>783</v>
      </c>
      <c r="O18" s="3" t="s">
        <v>784</v>
      </c>
      <c r="P18" s="3" t="s">
        <v>785</v>
      </c>
      <c r="Q18" s="3"/>
      <c r="R18" s="3"/>
      <c r="S18" s="3" t="s">
        <v>440</v>
      </c>
      <c r="T18" s="3" t="s">
        <v>786</v>
      </c>
      <c r="U18" s="3" t="s">
        <v>787</v>
      </c>
      <c r="V18" s="3" t="s">
        <v>774</v>
      </c>
      <c r="W18" s="3" t="s">
        <v>775</v>
      </c>
      <c r="X18" s="3" t="s">
        <v>776</v>
      </c>
      <c r="Y18" s="3" t="s">
        <v>440</v>
      </c>
      <c r="Z18" s="3"/>
      <c r="AA18" s="3"/>
      <c r="AB18" s="3"/>
      <c r="AC18" s="3"/>
    </row>
    <row r="19" spans="1:29" ht="27.95">
      <c r="A19" s="3" t="s">
        <v>788</v>
      </c>
      <c r="B19" s="3" t="s">
        <v>789</v>
      </c>
      <c r="C19" s="3" t="s">
        <v>790</v>
      </c>
      <c r="D19" s="3" t="s">
        <v>791</v>
      </c>
      <c r="E19" s="3" t="s">
        <v>792</v>
      </c>
      <c r="F19" s="3">
        <v>944</v>
      </c>
      <c r="G19" s="3" t="s">
        <v>793</v>
      </c>
      <c r="H19" s="3"/>
      <c r="I19" s="10" t="s">
        <v>794</v>
      </c>
      <c r="J19" s="10">
        <v>533</v>
      </c>
      <c r="K19" s="11" t="s">
        <v>795</v>
      </c>
      <c r="L19" s="3"/>
      <c r="M19" s="3"/>
      <c r="N19" s="8" t="s">
        <v>796</v>
      </c>
      <c r="O19" s="3" t="s">
        <v>797</v>
      </c>
      <c r="P19" s="3" t="s">
        <v>798</v>
      </c>
      <c r="Q19" s="3"/>
      <c r="R19" s="3"/>
      <c r="S19" s="3" t="s">
        <v>799</v>
      </c>
      <c r="T19" s="3" t="s">
        <v>800</v>
      </c>
      <c r="U19" s="3" t="s">
        <v>801</v>
      </c>
      <c r="V19" s="3" t="s">
        <v>774</v>
      </c>
      <c r="W19" s="3" t="s">
        <v>775</v>
      </c>
      <c r="X19" s="3" t="s">
        <v>799</v>
      </c>
      <c r="Y19" s="3" t="s">
        <v>799</v>
      </c>
      <c r="Z19" s="3"/>
      <c r="AA19" s="3"/>
      <c r="AB19" s="3"/>
      <c r="AC19" s="3"/>
    </row>
    <row r="20" spans="1:29" ht="27.95">
      <c r="A20" s="3" t="s">
        <v>802</v>
      </c>
      <c r="B20" s="3" t="s">
        <v>803</v>
      </c>
      <c r="C20" s="3" t="s">
        <v>804</v>
      </c>
      <c r="D20" s="3" t="s">
        <v>805</v>
      </c>
      <c r="E20" s="3" t="s">
        <v>806</v>
      </c>
      <c r="F20" s="3">
        <v>44</v>
      </c>
      <c r="G20" s="3" t="s">
        <v>807</v>
      </c>
      <c r="H20" s="3"/>
      <c r="I20" s="10" t="s">
        <v>808</v>
      </c>
      <c r="J20" s="10">
        <v>944</v>
      </c>
      <c r="K20" s="11" t="s">
        <v>809</v>
      </c>
      <c r="L20" s="3"/>
      <c r="M20" s="3"/>
      <c r="N20" s="8" t="s">
        <v>810</v>
      </c>
      <c r="O20" s="3" t="s">
        <v>811</v>
      </c>
      <c r="P20" s="3" t="s">
        <v>812</v>
      </c>
      <c r="Q20" s="3"/>
      <c r="R20" s="3"/>
      <c r="S20" s="3" t="s">
        <v>459</v>
      </c>
      <c r="T20" s="3" t="s">
        <v>813</v>
      </c>
      <c r="U20" s="3" t="s">
        <v>814</v>
      </c>
      <c r="V20" s="3" t="s">
        <v>774</v>
      </c>
      <c r="W20" s="3" t="s">
        <v>775</v>
      </c>
      <c r="X20" s="3" t="s">
        <v>815</v>
      </c>
      <c r="Y20" s="3" t="s">
        <v>459</v>
      </c>
      <c r="Z20" s="3"/>
      <c r="AA20" s="3"/>
      <c r="AB20" s="3"/>
      <c r="AC20" s="3"/>
    </row>
    <row r="21" spans="1:29" ht="27.95">
      <c r="A21" s="3" t="s">
        <v>816</v>
      </c>
      <c r="B21" s="3" t="s">
        <v>817</v>
      </c>
      <c r="C21" s="3" t="s">
        <v>818</v>
      </c>
      <c r="D21" s="3" t="s">
        <v>819</v>
      </c>
      <c r="E21" s="3" t="s">
        <v>820</v>
      </c>
      <c r="F21" s="3">
        <v>48</v>
      </c>
      <c r="G21" s="3" t="s">
        <v>821</v>
      </c>
      <c r="H21" s="3"/>
      <c r="I21" s="10" t="s">
        <v>822</v>
      </c>
      <c r="J21" s="10">
        <v>977</v>
      </c>
      <c r="K21" s="11" t="s">
        <v>823</v>
      </c>
      <c r="L21" s="3"/>
      <c r="M21" s="3"/>
      <c r="N21" s="8" t="s">
        <v>824</v>
      </c>
      <c r="O21" s="3" t="s">
        <v>825</v>
      </c>
      <c r="P21" s="3" t="s">
        <v>826</v>
      </c>
      <c r="Q21" s="3"/>
      <c r="R21" s="3"/>
      <c r="S21" s="3" t="s">
        <v>430</v>
      </c>
      <c r="T21" s="3" t="s">
        <v>827</v>
      </c>
      <c r="U21" s="3" t="s">
        <v>828</v>
      </c>
      <c r="V21" s="3" t="s">
        <v>774</v>
      </c>
      <c r="W21" s="3" t="s">
        <v>775</v>
      </c>
      <c r="X21" s="3" t="s">
        <v>815</v>
      </c>
      <c r="Y21" s="3" t="s">
        <v>430</v>
      </c>
      <c r="Z21" s="3"/>
      <c r="AA21" s="3"/>
      <c r="AB21" s="3"/>
      <c r="AC21" s="3"/>
    </row>
    <row r="22" spans="1:29" ht="27.95">
      <c r="A22" s="3" t="s">
        <v>829</v>
      </c>
      <c r="B22" s="3" t="s">
        <v>830</v>
      </c>
      <c r="C22" s="3" t="s">
        <v>831</v>
      </c>
      <c r="D22" s="3" t="s">
        <v>832</v>
      </c>
      <c r="E22" s="3" t="s">
        <v>833</v>
      </c>
      <c r="F22" s="3">
        <v>50</v>
      </c>
      <c r="G22" s="3" t="s">
        <v>834</v>
      </c>
      <c r="H22" s="3"/>
      <c r="I22" s="10" t="s">
        <v>835</v>
      </c>
      <c r="J22" s="10">
        <v>52</v>
      </c>
      <c r="K22" s="11" t="s">
        <v>836</v>
      </c>
      <c r="L22" s="3"/>
      <c r="M22" s="3"/>
      <c r="N22" s="8" t="s">
        <v>837</v>
      </c>
      <c r="O22" s="3" t="s">
        <v>838</v>
      </c>
      <c r="P22" s="3" t="s">
        <v>839</v>
      </c>
      <c r="Q22" s="3"/>
      <c r="R22" s="3"/>
      <c r="S22" s="3" t="s">
        <v>840</v>
      </c>
      <c r="T22" s="3" t="s">
        <v>841</v>
      </c>
      <c r="U22" s="3" t="s">
        <v>842</v>
      </c>
      <c r="V22" s="3" t="s">
        <v>774</v>
      </c>
      <c r="W22" s="3" t="s">
        <v>775</v>
      </c>
      <c r="X22" s="3" t="s">
        <v>815</v>
      </c>
      <c r="Y22" s="3" t="s">
        <v>843</v>
      </c>
      <c r="Z22" s="3"/>
      <c r="AA22" s="3"/>
      <c r="AB22" s="3"/>
      <c r="AC22" s="3"/>
    </row>
    <row r="23" spans="1:29" ht="27.95">
      <c r="A23" s="3" t="s">
        <v>844</v>
      </c>
      <c r="B23" s="3" t="s">
        <v>845</v>
      </c>
      <c r="C23" s="3" t="s">
        <v>846</v>
      </c>
      <c r="D23" s="3" t="s">
        <v>847</v>
      </c>
      <c r="E23" s="3" t="s">
        <v>848</v>
      </c>
      <c r="F23" s="3">
        <v>52</v>
      </c>
      <c r="G23" s="3" t="s">
        <v>849</v>
      </c>
      <c r="H23" s="3"/>
      <c r="I23" s="10" t="s">
        <v>850</v>
      </c>
      <c r="J23" s="10">
        <v>50</v>
      </c>
      <c r="K23" s="11" t="s">
        <v>851</v>
      </c>
      <c r="L23" s="3"/>
      <c r="M23" s="3"/>
      <c r="N23" s="8" t="s">
        <v>852</v>
      </c>
      <c r="O23" s="3" t="s">
        <v>853</v>
      </c>
      <c r="P23" s="3" t="s">
        <v>854</v>
      </c>
      <c r="Q23" s="3"/>
      <c r="R23" s="3"/>
      <c r="S23" s="3" t="s">
        <v>855</v>
      </c>
      <c r="T23" s="3" t="s">
        <v>856</v>
      </c>
      <c r="U23" s="3" t="s">
        <v>857</v>
      </c>
      <c r="V23" s="3" t="s">
        <v>774</v>
      </c>
      <c r="W23" s="3" t="s">
        <v>775</v>
      </c>
      <c r="X23" s="3" t="s">
        <v>815</v>
      </c>
      <c r="Y23" s="3" t="s">
        <v>843</v>
      </c>
      <c r="Z23" s="3"/>
      <c r="AA23" s="3"/>
      <c r="AB23" s="3"/>
      <c r="AC23" s="3"/>
    </row>
    <row r="24" spans="1:29" ht="42">
      <c r="A24" s="3" t="s">
        <v>858</v>
      </c>
      <c r="B24" s="3" t="s">
        <v>859</v>
      </c>
      <c r="C24" s="3" t="s">
        <v>860</v>
      </c>
      <c r="D24" s="3" t="s">
        <v>861</v>
      </c>
      <c r="E24" s="3" t="s">
        <v>862</v>
      </c>
      <c r="F24" s="3">
        <v>974</v>
      </c>
      <c r="G24" s="3" t="s">
        <v>863</v>
      </c>
      <c r="H24" s="3"/>
      <c r="I24" s="10" t="s">
        <v>864</v>
      </c>
      <c r="J24" s="10">
        <v>975</v>
      </c>
      <c r="K24" s="11" t="s">
        <v>865</v>
      </c>
      <c r="L24" s="3"/>
      <c r="M24" s="3"/>
      <c r="N24" s="8" t="s">
        <v>866</v>
      </c>
      <c r="O24" s="3" t="s">
        <v>867</v>
      </c>
      <c r="P24" s="3" t="s">
        <v>868</v>
      </c>
      <c r="Q24" s="3"/>
      <c r="R24" s="3"/>
      <c r="S24" s="3" t="s">
        <v>436</v>
      </c>
      <c r="T24" s="3" t="s">
        <v>869</v>
      </c>
      <c r="U24" s="3" t="s">
        <v>870</v>
      </c>
      <c r="V24" s="3" t="s">
        <v>774</v>
      </c>
      <c r="W24" s="3" t="s">
        <v>775</v>
      </c>
      <c r="X24" s="3" t="s">
        <v>815</v>
      </c>
      <c r="Y24" s="3" t="s">
        <v>436</v>
      </c>
      <c r="Z24" s="3"/>
      <c r="AA24" s="3"/>
      <c r="AB24" s="3"/>
      <c r="AC24" s="3"/>
    </row>
    <row r="25" spans="1:29" ht="27.95">
      <c r="A25" s="3" t="s">
        <v>871</v>
      </c>
      <c r="B25" s="3" t="s">
        <v>872</v>
      </c>
      <c r="C25" s="3" t="s">
        <v>873</v>
      </c>
      <c r="D25" s="3" t="s">
        <v>874</v>
      </c>
      <c r="E25" s="3" t="s">
        <v>633</v>
      </c>
      <c r="F25" s="3">
        <v>978</v>
      </c>
      <c r="G25" s="3" t="s">
        <v>634</v>
      </c>
      <c r="H25" s="3"/>
      <c r="I25" s="10" t="s">
        <v>875</v>
      </c>
      <c r="J25" s="10">
        <v>48</v>
      </c>
      <c r="K25" s="11" t="s">
        <v>876</v>
      </c>
      <c r="L25" s="3"/>
      <c r="M25" s="3"/>
      <c r="N25" s="8" t="s">
        <v>877</v>
      </c>
      <c r="O25" s="3" t="s">
        <v>878</v>
      </c>
      <c r="P25" s="3" t="s">
        <v>879</v>
      </c>
      <c r="Q25" s="3"/>
      <c r="R25" s="3"/>
      <c r="S25" s="3" t="s">
        <v>880</v>
      </c>
      <c r="T25" s="3" t="s">
        <v>881</v>
      </c>
      <c r="U25" s="3" t="s">
        <v>882</v>
      </c>
      <c r="V25" s="3" t="s">
        <v>774</v>
      </c>
      <c r="W25" s="3" t="s">
        <v>775</v>
      </c>
      <c r="X25" s="3" t="s">
        <v>815</v>
      </c>
      <c r="Y25" s="3" t="s">
        <v>880</v>
      </c>
      <c r="Z25" s="3"/>
      <c r="AA25" s="3"/>
      <c r="AB25" s="3"/>
      <c r="AC25" s="3"/>
    </row>
    <row r="26" spans="1:29" ht="42">
      <c r="A26" s="3" t="s">
        <v>883</v>
      </c>
      <c r="B26" s="3" t="s">
        <v>884</v>
      </c>
      <c r="C26" s="3" t="s">
        <v>885</v>
      </c>
      <c r="D26" s="3" t="s">
        <v>886</v>
      </c>
      <c r="E26" s="3" t="s">
        <v>887</v>
      </c>
      <c r="F26" s="3">
        <v>84</v>
      </c>
      <c r="G26" s="3" t="s">
        <v>888</v>
      </c>
      <c r="H26" s="3"/>
      <c r="I26" s="10" t="s">
        <v>889</v>
      </c>
      <c r="J26" s="10">
        <v>108</v>
      </c>
      <c r="K26" s="11" t="s">
        <v>890</v>
      </c>
      <c r="L26" s="3"/>
      <c r="M26" s="3"/>
      <c r="N26" s="8" t="s">
        <v>891</v>
      </c>
      <c r="O26" s="3" t="s">
        <v>892</v>
      </c>
      <c r="P26" s="3" t="s">
        <v>198</v>
      </c>
      <c r="Q26" s="3"/>
      <c r="R26" s="3"/>
      <c r="S26" s="3" t="s">
        <v>445</v>
      </c>
      <c r="T26" s="3" t="s">
        <v>893</v>
      </c>
      <c r="U26" s="3" t="s">
        <v>894</v>
      </c>
      <c r="V26" s="3" t="s">
        <v>774</v>
      </c>
      <c r="W26" s="3" t="s">
        <v>895</v>
      </c>
      <c r="X26" s="3" t="s">
        <v>445</v>
      </c>
      <c r="Y26" s="3" t="s">
        <v>445</v>
      </c>
      <c r="Z26" s="3"/>
      <c r="AA26" s="3"/>
      <c r="AB26" s="3"/>
      <c r="AC26" s="3"/>
    </row>
    <row r="27" spans="1:29" ht="42">
      <c r="A27" s="3" t="s">
        <v>896</v>
      </c>
      <c r="B27" s="3" t="s">
        <v>897</v>
      </c>
      <c r="C27" s="3" t="s">
        <v>898</v>
      </c>
      <c r="D27" s="3" t="s">
        <v>899</v>
      </c>
      <c r="E27" s="3" t="s">
        <v>900</v>
      </c>
      <c r="F27" s="3">
        <v>952</v>
      </c>
      <c r="G27" s="3" t="s">
        <v>901</v>
      </c>
      <c r="H27" s="3"/>
      <c r="I27" s="10" t="s">
        <v>902</v>
      </c>
      <c r="J27" s="10">
        <v>60</v>
      </c>
      <c r="K27" s="11" t="s">
        <v>903</v>
      </c>
      <c r="L27" s="3"/>
      <c r="M27" s="3"/>
      <c r="N27" s="8" t="s">
        <v>904</v>
      </c>
      <c r="O27" s="3" t="s">
        <v>905</v>
      </c>
      <c r="P27" s="3" t="s">
        <v>906</v>
      </c>
      <c r="Q27" s="3"/>
      <c r="R27" s="3"/>
      <c r="S27" s="3" t="s">
        <v>907</v>
      </c>
      <c r="T27" s="3" t="s">
        <v>908</v>
      </c>
      <c r="U27" s="3" t="s">
        <v>909</v>
      </c>
      <c r="V27" s="3" t="s">
        <v>774</v>
      </c>
      <c r="W27" s="3" t="s">
        <v>895</v>
      </c>
      <c r="X27" s="3" t="s">
        <v>907</v>
      </c>
      <c r="Y27" s="3" t="s">
        <v>907</v>
      </c>
      <c r="Z27" s="3"/>
      <c r="AA27" s="3"/>
      <c r="AB27" s="3"/>
      <c r="AC27" s="3"/>
    </row>
    <row r="28" spans="1:29" ht="27.95">
      <c r="A28" s="3" t="s">
        <v>910</v>
      </c>
      <c r="B28" s="3" t="s">
        <v>911</v>
      </c>
      <c r="C28" s="3" t="s">
        <v>912</v>
      </c>
      <c r="D28" s="3" t="s">
        <v>913</v>
      </c>
      <c r="E28" s="3" t="s">
        <v>914</v>
      </c>
      <c r="F28" s="3">
        <v>60</v>
      </c>
      <c r="G28" s="3" t="s">
        <v>915</v>
      </c>
      <c r="H28" s="3"/>
      <c r="I28" s="10" t="s">
        <v>916</v>
      </c>
      <c r="J28" s="10">
        <v>96</v>
      </c>
      <c r="K28" s="11" t="s">
        <v>917</v>
      </c>
      <c r="L28" s="3"/>
      <c r="M28" s="3"/>
      <c r="N28" s="8" t="s">
        <v>918</v>
      </c>
      <c r="O28" s="3" t="s">
        <v>919</v>
      </c>
      <c r="P28" s="3" t="s">
        <v>920</v>
      </c>
      <c r="Q28" s="3"/>
      <c r="R28" s="3"/>
      <c r="S28" s="3" t="s">
        <v>426</v>
      </c>
      <c r="T28" s="3" t="s">
        <v>921</v>
      </c>
      <c r="U28" s="3" t="s">
        <v>922</v>
      </c>
      <c r="V28" s="3" t="s">
        <v>774</v>
      </c>
      <c r="W28" s="3" t="s">
        <v>923</v>
      </c>
      <c r="X28" s="3" t="s">
        <v>924</v>
      </c>
      <c r="Y28" s="3" t="s">
        <v>923</v>
      </c>
      <c r="Z28" s="3"/>
      <c r="AA28" s="3"/>
      <c r="AB28" s="3"/>
      <c r="AC28" s="3"/>
    </row>
    <row r="29" spans="1:29" ht="27.95">
      <c r="A29" s="3" t="s">
        <v>925</v>
      </c>
      <c r="B29" s="3" t="s">
        <v>926</v>
      </c>
      <c r="C29" s="3" t="s">
        <v>927</v>
      </c>
      <c r="D29" s="3" t="s">
        <v>928</v>
      </c>
      <c r="E29" s="3" t="s">
        <v>927</v>
      </c>
      <c r="F29" s="3">
        <v>64</v>
      </c>
      <c r="G29" s="3" t="s">
        <v>929</v>
      </c>
      <c r="H29" s="3"/>
      <c r="I29" s="10" t="s">
        <v>930</v>
      </c>
      <c r="J29" s="10">
        <v>68</v>
      </c>
      <c r="K29" s="11" t="s">
        <v>931</v>
      </c>
      <c r="L29" s="3"/>
      <c r="M29" s="3"/>
      <c r="N29" s="8" t="s">
        <v>932</v>
      </c>
      <c r="O29" s="3" t="s">
        <v>933</v>
      </c>
      <c r="P29" s="3" t="s">
        <v>934</v>
      </c>
      <c r="Q29" s="3"/>
      <c r="R29" s="3"/>
      <c r="S29" s="3" t="s">
        <v>935</v>
      </c>
      <c r="T29" s="3" t="s">
        <v>936</v>
      </c>
      <c r="U29" s="3" t="s">
        <v>937</v>
      </c>
      <c r="V29" s="3" t="s">
        <v>774</v>
      </c>
      <c r="W29" s="3" t="s">
        <v>938</v>
      </c>
      <c r="X29" s="3" t="s">
        <v>938</v>
      </c>
      <c r="Y29" s="3" t="s">
        <v>938</v>
      </c>
      <c r="Z29" s="3"/>
      <c r="AA29" s="3"/>
      <c r="AB29" s="3"/>
      <c r="AC29" s="3"/>
    </row>
    <row r="30" spans="1:29" ht="27.95">
      <c r="A30" s="3" t="s">
        <v>939</v>
      </c>
      <c r="B30" s="3" t="s">
        <v>940</v>
      </c>
      <c r="C30" s="3" t="s">
        <v>941</v>
      </c>
      <c r="D30" s="3" t="s">
        <v>942</v>
      </c>
      <c r="E30" s="3" t="s">
        <v>943</v>
      </c>
      <c r="F30" s="3">
        <v>68</v>
      </c>
      <c r="G30" s="3" t="s">
        <v>944</v>
      </c>
      <c r="H30" s="3"/>
      <c r="I30" s="10" t="s">
        <v>945</v>
      </c>
      <c r="J30" s="10">
        <v>986</v>
      </c>
      <c r="K30" s="11" t="s">
        <v>946</v>
      </c>
      <c r="L30" s="3"/>
      <c r="M30" s="3"/>
      <c r="N30" s="8" t="s">
        <v>947</v>
      </c>
      <c r="O30" s="3" t="s">
        <v>948</v>
      </c>
      <c r="P30" s="3" t="s">
        <v>949</v>
      </c>
      <c r="Q30" s="3"/>
      <c r="R30" s="3"/>
      <c r="S30" s="3" t="s">
        <v>950</v>
      </c>
      <c r="T30" s="3" t="s">
        <v>950</v>
      </c>
      <c r="U30" s="3" t="s">
        <v>950</v>
      </c>
      <c r="V30" s="3" t="s">
        <v>950</v>
      </c>
      <c r="W30" s="3" t="s">
        <v>950</v>
      </c>
      <c r="X30" s="3" t="s">
        <v>950</v>
      </c>
      <c r="Y30" s="3" t="s">
        <v>950</v>
      </c>
      <c r="Z30" s="3"/>
      <c r="AA30" s="3"/>
      <c r="AB30" s="3"/>
      <c r="AC30" s="3"/>
    </row>
    <row r="31" spans="1:29" ht="27.95">
      <c r="A31" s="3" t="s">
        <v>951</v>
      </c>
      <c r="B31" s="3" t="s">
        <v>952</v>
      </c>
      <c r="C31" s="3" t="s">
        <v>953</v>
      </c>
      <c r="D31" s="3" t="s">
        <v>954</v>
      </c>
      <c r="E31" s="3" t="s">
        <v>955</v>
      </c>
      <c r="F31" s="3">
        <v>977</v>
      </c>
      <c r="G31" s="3" t="s">
        <v>956</v>
      </c>
      <c r="H31" s="3"/>
      <c r="I31" s="10" t="s">
        <v>957</v>
      </c>
      <c r="J31" s="10">
        <v>44</v>
      </c>
      <c r="K31" s="11" t="s">
        <v>958</v>
      </c>
      <c r="L31" s="3"/>
      <c r="M31" s="3"/>
      <c r="N31" s="8" t="s">
        <v>959</v>
      </c>
      <c r="O31" s="3" t="s">
        <v>960</v>
      </c>
      <c r="P31" s="3" t="s">
        <v>961</v>
      </c>
      <c r="Q31" s="3"/>
      <c r="R31" s="3"/>
      <c r="S31" s="3"/>
      <c r="T31" s="3"/>
      <c r="U31" s="3"/>
      <c r="V31" s="3"/>
      <c r="W31" s="3"/>
      <c r="X31" s="3"/>
      <c r="Y31" s="3"/>
      <c r="Z31" s="3"/>
      <c r="AA31" s="3"/>
      <c r="AB31" s="3"/>
      <c r="AC31" s="3"/>
    </row>
    <row r="32" spans="1:29">
      <c r="A32" s="3" t="s">
        <v>962</v>
      </c>
      <c r="B32" s="3" t="s">
        <v>963</v>
      </c>
      <c r="C32" s="3" t="s">
        <v>964</v>
      </c>
      <c r="D32" s="3" t="s">
        <v>965</v>
      </c>
      <c r="E32" s="3" t="s">
        <v>966</v>
      </c>
      <c r="F32" s="3">
        <v>72</v>
      </c>
      <c r="G32" s="3" t="s">
        <v>967</v>
      </c>
      <c r="H32" s="3"/>
      <c r="I32" s="10" t="s">
        <v>968</v>
      </c>
      <c r="J32" s="10">
        <v>64</v>
      </c>
      <c r="K32" s="11" t="s">
        <v>929</v>
      </c>
      <c r="L32" s="3"/>
      <c r="M32" s="3"/>
      <c r="N32" s="8" t="s">
        <v>969</v>
      </c>
      <c r="O32" s="3" t="s">
        <v>970</v>
      </c>
      <c r="P32" s="3" t="s">
        <v>971</v>
      </c>
      <c r="Q32" s="3"/>
      <c r="R32" s="3"/>
      <c r="S32" s="3"/>
      <c r="T32" s="3"/>
      <c r="U32" s="3"/>
      <c r="V32" s="3"/>
      <c r="W32" s="3"/>
      <c r="X32" s="3"/>
      <c r="Y32" s="3"/>
      <c r="Z32" s="3"/>
      <c r="AA32" s="3"/>
      <c r="AB32" s="3"/>
      <c r="AC32" s="3"/>
    </row>
    <row r="33" spans="1:29">
      <c r="A33" s="3" t="s">
        <v>972</v>
      </c>
      <c r="B33" s="3" t="s">
        <v>973</v>
      </c>
      <c r="C33" s="3" t="s">
        <v>974</v>
      </c>
      <c r="D33" s="3" t="s">
        <v>975</v>
      </c>
      <c r="E33" s="3" t="s">
        <v>976</v>
      </c>
      <c r="F33" s="3">
        <v>986</v>
      </c>
      <c r="G33" s="3" t="s">
        <v>977</v>
      </c>
      <c r="H33" s="3"/>
      <c r="I33" s="10" t="s">
        <v>978</v>
      </c>
      <c r="J33" s="10">
        <v>72</v>
      </c>
      <c r="K33" s="11" t="s">
        <v>979</v>
      </c>
      <c r="L33" s="3"/>
      <c r="M33" s="3"/>
      <c r="N33" s="8" t="s">
        <v>980</v>
      </c>
      <c r="O33" s="3" t="s">
        <v>981</v>
      </c>
      <c r="P33" s="3" t="s">
        <v>982</v>
      </c>
      <c r="Q33" s="3"/>
      <c r="R33" s="3"/>
      <c r="S33" s="3"/>
      <c r="T33" s="3"/>
      <c r="U33" s="3"/>
      <c r="V33" s="3"/>
      <c r="W33" s="3"/>
      <c r="X33" s="3"/>
      <c r="Y33" s="3"/>
      <c r="Z33" s="3"/>
      <c r="AA33" s="3"/>
      <c r="AB33" s="3"/>
      <c r="AC33" s="3"/>
    </row>
    <row r="34" spans="1:29">
      <c r="A34" s="3" t="s">
        <v>983</v>
      </c>
      <c r="B34" s="3" t="s">
        <v>984</v>
      </c>
      <c r="C34" s="3" t="s">
        <v>985</v>
      </c>
      <c r="D34" s="3" t="s">
        <v>986</v>
      </c>
      <c r="E34" s="3" t="s">
        <v>987</v>
      </c>
      <c r="F34" s="3">
        <v>975</v>
      </c>
      <c r="G34" s="3" t="s">
        <v>988</v>
      </c>
      <c r="H34" s="3"/>
      <c r="I34" s="10" t="s">
        <v>989</v>
      </c>
      <c r="J34" s="10">
        <v>974</v>
      </c>
      <c r="K34" s="11" t="s">
        <v>990</v>
      </c>
      <c r="L34" s="3"/>
      <c r="M34" s="3"/>
      <c r="N34" s="8" t="s">
        <v>991</v>
      </c>
      <c r="O34" s="3" t="s">
        <v>992</v>
      </c>
      <c r="P34" s="3" t="s">
        <v>993</v>
      </c>
      <c r="Q34" s="3"/>
      <c r="R34" s="3"/>
      <c r="S34" s="3"/>
      <c r="T34" s="3"/>
      <c r="U34" s="3"/>
      <c r="V34" s="3"/>
      <c r="W34" s="3"/>
      <c r="X34" s="3"/>
      <c r="Y34" s="3"/>
      <c r="Z34" s="3"/>
      <c r="AA34" s="3"/>
      <c r="AB34" s="3"/>
      <c r="AC34" s="3"/>
    </row>
    <row r="35" spans="1:29">
      <c r="A35" s="3" t="s">
        <v>994</v>
      </c>
      <c r="B35" s="3" t="s">
        <v>995</v>
      </c>
      <c r="C35" s="3" t="s">
        <v>996</v>
      </c>
      <c r="D35" s="3" t="s">
        <v>997</v>
      </c>
      <c r="E35" s="3" t="s">
        <v>900</v>
      </c>
      <c r="F35" s="3">
        <v>952</v>
      </c>
      <c r="G35" s="3" t="s">
        <v>901</v>
      </c>
      <c r="H35" s="3"/>
      <c r="I35" s="10" t="s">
        <v>998</v>
      </c>
      <c r="J35" s="10">
        <v>84</v>
      </c>
      <c r="K35" s="11" t="s">
        <v>999</v>
      </c>
      <c r="L35" s="3"/>
      <c r="M35" s="3"/>
      <c r="N35" s="8" t="s">
        <v>1000</v>
      </c>
      <c r="O35" s="3" t="s">
        <v>1001</v>
      </c>
      <c r="P35" s="3" t="s">
        <v>1002</v>
      </c>
      <c r="Q35" s="3"/>
      <c r="R35" s="3"/>
      <c r="S35" s="3"/>
      <c r="T35" s="3"/>
      <c r="U35" s="3"/>
      <c r="V35" s="3"/>
      <c r="W35" s="3"/>
      <c r="X35" s="3"/>
      <c r="Y35" s="3"/>
      <c r="Z35" s="3"/>
      <c r="AA35" s="3"/>
      <c r="AB35" s="3"/>
      <c r="AC35" s="3"/>
    </row>
    <row r="36" spans="1:29" ht="27.95">
      <c r="A36" s="3" t="s">
        <v>1003</v>
      </c>
      <c r="B36" s="3" t="s">
        <v>1004</v>
      </c>
      <c r="C36" s="3" t="s">
        <v>1005</v>
      </c>
      <c r="D36" s="3" t="s">
        <v>1006</v>
      </c>
      <c r="E36" s="3" t="s">
        <v>1007</v>
      </c>
      <c r="F36" s="3">
        <v>108</v>
      </c>
      <c r="G36" s="3" t="s">
        <v>1008</v>
      </c>
      <c r="H36" s="3"/>
      <c r="I36" s="10" t="s">
        <v>1009</v>
      </c>
      <c r="J36" s="10">
        <v>124</v>
      </c>
      <c r="K36" s="11" t="s">
        <v>1010</v>
      </c>
      <c r="L36" s="3"/>
      <c r="M36" s="3"/>
      <c r="N36" s="8" t="s">
        <v>1011</v>
      </c>
      <c r="O36" s="3" t="s">
        <v>1012</v>
      </c>
      <c r="P36" s="3" t="s">
        <v>1013</v>
      </c>
      <c r="Q36" s="3"/>
      <c r="R36" s="3"/>
      <c r="S36" s="3"/>
      <c r="T36" s="3"/>
      <c r="U36" s="3"/>
      <c r="V36" s="3"/>
      <c r="W36" s="3"/>
      <c r="X36" s="3"/>
      <c r="Y36" s="3"/>
      <c r="Z36" s="3"/>
      <c r="AA36" s="3"/>
      <c r="AB36" s="3"/>
      <c r="AC36" s="3"/>
    </row>
    <row r="37" spans="1:29">
      <c r="A37" s="3" t="s">
        <v>1014</v>
      </c>
      <c r="B37" s="3" t="s">
        <v>1015</v>
      </c>
      <c r="C37" s="3" t="s">
        <v>1016</v>
      </c>
      <c r="D37" s="3" t="s">
        <v>1017</v>
      </c>
      <c r="E37" s="3" t="s">
        <v>1018</v>
      </c>
      <c r="F37" s="3">
        <v>116</v>
      </c>
      <c r="G37" s="3" t="s">
        <v>1019</v>
      </c>
      <c r="H37" s="3"/>
      <c r="I37" s="10" t="s">
        <v>1020</v>
      </c>
      <c r="J37" s="10">
        <v>976</v>
      </c>
      <c r="K37" s="11" t="s">
        <v>1021</v>
      </c>
      <c r="L37" s="3"/>
      <c r="M37" s="3"/>
      <c r="N37" s="8" t="s">
        <v>1022</v>
      </c>
      <c r="O37" s="3" t="s">
        <v>1023</v>
      </c>
      <c r="P37" s="3" t="s">
        <v>1024</v>
      </c>
      <c r="Q37" s="3"/>
      <c r="R37" s="3"/>
      <c r="S37" s="3"/>
      <c r="T37" s="3"/>
      <c r="U37" s="3"/>
      <c r="V37" s="3"/>
      <c r="W37" s="3"/>
      <c r="X37" s="3"/>
      <c r="Y37" s="3"/>
      <c r="Z37" s="3"/>
      <c r="AA37" s="3"/>
      <c r="AB37" s="3"/>
      <c r="AC37" s="3"/>
    </row>
    <row r="38" spans="1:29">
      <c r="A38" s="3" t="s">
        <v>1025</v>
      </c>
      <c r="B38" s="3" t="s">
        <v>1026</v>
      </c>
      <c r="C38" s="3" t="s">
        <v>1027</v>
      </c>
      <c r="D38" s="3" t="s">
        <v>1028</v>
      </c>
      <c r="E38" s="3" t="s">
        <v>1029</v>
      </c>
      <c r="F38" s="3">
        <v>950</v>
      </c>
      <c r="G38" s="3" t="s">
        <v>1030</v>
      </c>
      <c r="H38" s="3"/>
      <c r="I38" s="10" t="s">
        <v>1031</v>
      </c>
      <c r="J38" s="10">
        <v>756</v>
      </c>
      <c r="K38" s="11" t="s">
        <v>1032</v>
      </c>
      <c r="L38" s="3"/>
      <c r="M38" s="3"/>
      <c r="N38" s="8" t="s">
        <v>1033</v>
      </c>
      <c r="O38" s="3" t="s">
        <v>1034</v>
      </c>
      <c r="P38" s="3" t="s">
        <v>1035</v>
      </c>
      <c r="Q38" s="3"/>
      <c r="R38" s="3"/>
      <c r="S38" s="3"/>
      <c r="T38" s="3"/>
      <c r="U38" s="3"/>
      <c r="V38" s="3"/>
      <c r="W38" s="3"/>
      <c r="X38" s="3"/>
      <c r="Y38" s="3"/>
      <c r="Z38" s="3"/>
      <c r="AA38" s="3"/>
      <c r="AB38" s="3"/>
      <c r="AC38" s="3"/>
    </row>
    <row r="39" spans="1:29">
      <c r="A39" s="3" t="s">
        <v>1036</v>
      </c>
      <c r="B39" s="3" t="s">
        <v>1037</v>
      </c>
      <c r="C39" s="3" t="s">
        <v>1038</v>
      </c>
      <c r="D39" s="3" t="s">
        <v>1039</v>
      </c>
      <c r="E39" s="3" t="s">
        <v>1040</v>
      </c>
      <c r="F39" s="3">
        <v>124</v>
      </c>
      <c r="G39" s="3" t="s">
        <v>1041</v>
      </c>
      <c r="H39" s="3"/>
      <c r="I39" s="10" t="s">
        <v>1042</v>
      </c>
      <c r="J39" s="10">
        <v>990</v>
      </c>
      <c r="K39" s="11" t="s">
        <v>1043</v>
      </c>
      <c r="L39" s="3"/>
      <c r="M39" s="3"/>
      <c r="N39" s="8" t="s">
        <v>1044</v>
      </c>
      <c r="O39" s="3" t="s">
        <v>1045</v>
      </c>
      <c r="P39" s="3" t="s">
        <v>1046</v>
      </c>
      <c r="Q39" s="3"/>
      <c r="R39" s="3"/>
      <c r="S39" s="3"/>
      <c r="T39" s="3"/>
      <c r="U39" s="3"/>
      <c r="V39" s="3"/>
      <c r="W39" s="3"/>
      <c r="X39" s="3"/>
      <c r="Y39" s="3"/>
      <c r="Z39" s="3"/>
      <c r="AA39" s="3"/>
      <c r="AB39" s="3"/>
      <c r="AC39" s="3"/>
    </row>
    <row r="40" spans="1:29" ht="27.95">
      <c r="A40" s="3" t="s">
        <v>1047</v>
      </c>
      <c r="B40" s="3" t="s">
        <v>1048</v>
      </c>
      <c r="C40" s="3" t="s">
        <v>1049</v>
      </c>
      <c r="D40" s="3" t="s">
        <v>1050</v>
      </c>
      <c r="E40" s="3" t="s">
        <v>1051</v>
      </c>
      <c r="F40" s="3">
        <v>132</v>
      </c>
      <c r="G40" s="3" t="s">
        <v>1052</v>
      </c>
      <c r="H40" s="3"/>
      <c r="I40" s="10" t="s">
        <v>1053</v>
      </c>
      <c r="J40" s="10">
        <v>0</v>
      </c>
      <c r="K40" s="11" t="s">
        <v>1054</v>
      </c>
      <c r="L40" s="3"/>
      <c r="M40" s="3"/>
      <c r="N40" s="8" t="s">
        <v>1055</v>
      </c>
      <c r="O40" s="3" t="s">
        <v>1056</v>
      </c>
      <c r="P40" s="3" t="s">
        <v>1057</v>
      </c>
      <c r="Q40" s="3"/>
      <c r="R40" s="3"/>
      <c r="S40" s="3"/>
      <c r="T40" s="3"/>
      <c r="U40" s="3"/>
      <c r="V40" s="3"/>
      <c r="W40" s="3"/>
      <c r="X40" s="3"/>
      <c r="Y40" s="3"/>
      <c r="Z40" s="3"/>
      <c r="AA40" s="3"/>
      <c r="AB40" s="3"/>
      <c r="AC40" s="3"/>
    </row>
    <row r="41" spans="1:29">
      <c r="A41" s="3" t="s">
        <v>1058</v>
      </c>
      <c r="B41" s="3" t="s">
        <v>1059</v>
      </c>
      <c r="C41" s="3" t="s">
        <v>1060</v>
      </c>
      <c r="D41" s="3" t="s">
        <v>1061</v>
      </c>
      <c r="E41" s="3" t="s">
        <v>1062</v>
      </c>
      <c r="F41" s="3">
        <v>990</v>
      </c>
      <c r="G41" s="3" t="s">
        <v>1043</v>
      </c>
      <c r="H41" s="3"/>
      <c r="I41" s="10" t="s">
        <v>1063</v>
      </c>
      <c r="J41" s="10">
        <v>170</v>
      </c>
      <c r="K41" s="11" t="s">
        <v>1064</v>
      </c>
      <c r="L41" s="3"/>
      <c r="M41" s="3"/>
      <c r="N41" s="8" t="s">
        <v>1065</v>
      </c>
      <c r="O41" s="3" t="s">
        <v>1066</v>
      </c>
      <c r="P41" s="3" t="s">
        <v>1067</v>
      </c>
      <c r="Q41" s="3"/>
      <c r="R41" s="3"/>
      <c r="S41" s="3"/>
      <c r="T41" s="3"/>
      <c r="U41" s="3"/>
      <c r="V41" s="3"/>
      <c r="W41" s="3"/>
      <c r="X41" s="3"/>
      <c r="Y41" s="3"/>
      <c r="Z41" s="3"/>
      <c r="AA41" s="3"/>
      <c r="AB41" s="3"/>
      <c r="AC41" s="3"/>
    </row>
    <row r="42" spans="1:29">
      <c r="A42" s="3" t="s">
        <v>1068</v>
      </c>
      <c r="B42" s="3" t="s">
        <v>1069</v>
      </c>
      <c r="C42" s="3" t="s">
        <v>1070</v>
      </c>
      <c r="D42" s="3" t="s">
        <v>1071</v>
      </c>
      <c r="E42" s="3" t="s">
        <v>1072</v>
      </c>
      <c r="F42" s="3">
        <v>0</v>
      </c>
      <c r="G42" s="3" t="s">
        <v>1073</v>
      </c>
      <c r="H42" s="3"/>
      <c r="I42" s="10" t="s">
        <v>1074</v>
      </c>
      <c r="J42" s="10">
        <v>188</v>
      </c>
      <c r="K42" s="11" t="s">
        <v>1075</v>
      </c>
      <c r="L42" s="3"/>
      <c r="M42" s="3"/>
      <c r="N42" s="8" t="s">
        <v>1076</v>
      </c>
      <c r="O42" s="3" t="s">
        <v>1077</v>
      </c>
      <c r="P42" s="3" t="s">
        <v>1078</v>
      </c>
      <c r="Q42" s="3"/>
      <c r="R42" s="3"/>
      <c r="S42" s="3"/>
      <c r="T42" s="3"/>
      <c r="U42" s="3"/>
      <c r="V42" s="3"/>
      <c r="W42" s="3"/>
      <c r="X42" s="3"/>
      <c r="Y42" s="3"/>
      <c r="Z42" s="3"/>
      <c r="AA42" s="3"/>
      <c r="AB42" s="3"/>
      <c r="AC42" s="3"/>
    </row>
    <row r="43" spans="1:29">
      <c r="A43" s="3" t="s">
        <v>1079</v>
      </c>
      <c r="B43" s="3" t="s">
        <v>1080</v>
      </c>
      <c r="C43" s="3" t="s">
        <v>1081</v>
      </c>
      <c r="D43" s="3" t="s">
        <v>1082</v>
      </c>
      <c r="E43" s="3" t="s">
        <v>633</v>
      </c>
      <c r="F43" s="3">
        <v>978</v>
      </c>
      <c r="G43" s="3" t="s">
        <v>634</v>
      </c>
      <c r="H43" s="3"/>
      <c r="I43" s="10" t="s">
        <v>1083</v>
      </c>
      <c r="J43" s="10">
        <v>931</v>
      </c>
      <c r="K43" s="11" t="s">
        <v>1084</v>
      </c>
      <c r="L43" s="3"/>
      <c r="M43" s="3"/>
      <c r="N43" s="8" t="s">
        <v>1085</v>
      </c>
      <c r="O43" s="3" t="s">
        <v>1086</v>
      </c>
      <c r="P43" s="3" t="s">
        <v>1087</v>
      </c>
      <c r="Q43" s="3"/>
      <c r="R43" s="3"/>
      <c r="S43" s="3"/>
      <c r="T43" s="3"/>
      <c r="U43" s="3"/>
      <c r="V43" s="3"/>
      <c r="W43" s="3"/>
      <c r="X43" s="3"/>
      <c r="Y43" s="3"/>
      <c r="Z43" s="3"/>
      <c r="AA43" s="3"/>
      <c r="AB43" s="3"/>
      <c r="AC43" s="3"/>
    </row>
    <row r="44" spans="1:29">
      <c r="A44" s="3" t="s">
        <v>1088</v>
      </c>
      <c r="B44" s="3" t="s">
        <v>1089</v>
      </c>
      <c r="C44" s="3" t="s">
        <v>1090</v>
      </c>
      <c r="D44" s="3" t="s">
        <v>1091</v>
      </c>
      <c r="E44" s="3" t="s">
        <v>1092</v>
      </c>
      <c r="F44" s="3">
        <v>170</v>
      </c>
      <c r="G44" s="3" t="s">
        <v>1093</v>
      </c>
      <c r="H44" s="3"/>
      <c r="I44" s="10" t="s">
        <v>1094</v>
      </c>
      <c r="J44" s="10">
        <v>132</v>
      </c>
      <c r="K44" s="11" t="s">
        <v>1095</v>
      </c>
      <c r="L44" s="3"/>
      <c r="M44" s="3"/>
      <c r="N44" s="8" t="s">
        <v>1096</v>
      </c>
      <c r="O44" s="3" t="s">
        <v>1097</v>
      </c>
      <c r="P44" s="3" t="s">
        <v>1098</v>
      </c>
      <c r="Q44" s="3"/>
      <c r="R44" s="3"/>
      <c r="S44" s="3"/>
      <c r="T44" s="3"/>
      <c r="U44" s="3"/>
      <c r="V44" s="3"/>
      <c r="W44" s="3"/>
      <c r="X44" s="3"/>
      <c r="Y44" s="3"/>
      <c r="Z44" s="3"/>
      <c r="AA44" s="3"/>
      <c r="AB44" s="3"/>
      <c r="AC44" s="3"/>
    </row>
    <row r="45" spans="1:29">
      <c r="A45" s="3" t="s">
        <v>1099</v>
      </c>
      <c r="B45" s="3" t="s">
        <v>1100</v>
      </c>
      <c r="C45" s="3" t="s">
        <v>1101</v>
      </c>
      <c r="D45" s="3" t="s">
        <v>1102</v>
      </c>
      <c r="E45" s="3" t="s">
        <v>1103</v>
      </c>
      <c r="F45" s="3">
        <v>174</v>
      </c>
      <c r="G45" s="3" t="s">
        <v>1104</v>
      </c>
      <c r="H45" s="3"/>
      <c r="I45" s="10" t="s">
        <v>1105</v>
      </c>
      <c r="J45" s="10">
        <v>203</v>
      </c>
      <c r="K45" s="11" t="s">
        <v>1106</v>
      </c>
      <c r="L45" s="3"/>
      <c r="M45" s="3"/>
      <c r="N45" s="8" t="s">
        <v>1107</v>
      </c>
      <c r="O45" s="3" t="s">
        <v>1108</v>
      </c>
      <c r="P45" s="3" t="s">
        <v>1109</v>
      </c>
      <c r="Q45" s="3"/>
      <c r="R45" s="3"/>
      <c r="S45" s="3"/>
      <c r="T45" s="3"/>
      <c r="U45" s="3"/>
      <c r="V45" s="3"/>
      <c r="W45" s="3"/>
      <c r="X45" s="3"/>
      <c r="Y45" s="3"/>
      <c r="Z45" s="3"/>
      <c r="AA45" s="3"/>
      <c r="AB45" s="3"/>
      <c r="AC45" s="3"/>
    </row>
    <row r="46" spans="1:29" ht="27.95">
      <c r="A46" t="s">
        <v>1110</v>
      </c>
      <c r="B46" t="s">
        <v>1111</v>
      </c>
      <c r="C46" t="s">
        <v>1112</v>
      </c>
      <c r="D46" t="s">
        <v>1113</v>
      </c>
      <c r="E46" t="s">
        <v>1114</v>
      </c>
      <c r="F46">
        <v>408</v>
      </c>
      <c r="G46" t="s">
        <v>1115</v>
      </c>
      <c r="H46" s="3"/>
      <c r="I46" s="10" t="s">
        <v>1116</v>
      </c>
      <c r="J46" s="10">
        <v>262</v>
      </c>
      <c r="K46" s="11" t="s">
        <v>1117</v>
      </c>
      <c r="L46" s="3"/>
      <c r="M46" s="3"/>
      <c r="N46" s="8" t="s">
        <v>1118</v>
      </c>
      <c r="O46" s="3" t="s">
        <v>1119</v>
      </c>
      <c r="P46" s="3" t="s">
        <v>1120</v>
      </c>
      <c r="Q46" s="3"/>
      <c r="R46" s="3"/>
      <c r="S46" s="3"/>
      <c r="T46" s="3"/>
      <c r="U46" s="3"/>
      <c r="V46" s="3"/>
      <c r="W46" s="3"/>
      <c r="X46" s="3"/>
      <c r="Y46" s="3"/>
      <c r="Z46" s="3"/>
      <c r="AA46" s="3"/>
      <c r="AB46" s="3"/>
      <c r="AC46" s="3"/>
    </row>
    <row r="47" spans="1:29">
      <c r="A47" t="s">
        <v>1121</v>
      </c>
      <c r="B47" t="s">
        <v>1122</v>
      </c>
      <c r="C47" t="s">
        <v>1123</v>
      </c>
      <c r="D47" t="s">
        <v>1124</v>
      </c>
      <c r="E47" t="s">
        <v>1125</v>
      </c>
      <c r="F47">
        <v>410</v>
      </c>
      <c r="G47" t="s">
        <v>1126</v>
      </c>
      <c r="H47" s="3"/>
      <c r="I47" s="10" t="s">
        <v>1127</v>
      </c>
      <c r="J47" s="10">
        <v>208</v>
      </c>
      <c r="K47" s="11" t="s">
        <v>1128</v>
      </c>
      <c r="L47" s="3"/>
      <c r="M47" s="3"/>
      <c r="N47" s="8" t="s">
        <v>1129</v>
      </c>
      <c r="O47" s="3" t="s">
        <v>1130</v>
      </c>
      <c r="P47" s="3" t="s">
        <v>1131</v>
      </c>
      <c r="Q47" s="3"/>
      <c r="R47" s="3"/>
      <c r="S47" s="3"/>
      <c r="T47" s="3"/>
      <c r="U47" s="3"/>
      <c r="V47" s="3"/>
      <c r="W47" s="3"/>
      <c r="X47" s="3"/>
      <c r="Y47" s="3"/>
      <c r="Z47" s="3"/>
      <c r="AA47" s="3"/>
      <c r="AB47" s="3"/>
      <c r="AC47" s="3"/>
    </row>
    <row r="48" spans="1:29">
      <c r="A48" s="3" t="s">
        <v>1132</v>
      </c>
      <c r="B48" s="3" t="s">
        <v>1133</v>
      </c>
      <c r="C48" s="3" t="s">
        <v>1134</v>
      </c>
      <c r="D48" s="3" t="s">
        <v>1135</v>
      </c>
      <c r="E48" s="3" t="s">
        <v>1136</v>
      </c>
      <c r="F48" s="3">
        <v>188</v>
      </c>
      <c r="G48" s="3" t="s">
        <v>1137</v>
      </c>
      <c r="H48" s="3"/>
      <c r="I48" s="10" t="s">
        <v>1138</v>
      </c>
      <c r="J48" s="10">
        <v>214</v>
      </c>
      <c r="K48" s="11" t="s">
        <v>1139</v>
      </c>
      <c r="L48" s="3"/>
      <c r="M48" s="3"/>
      <c r="N48" s="8" t="s">
        <v>1140</v>
      </c>
      <c r="O48" s="3" t="s">
        <v>1141</v>
      </c>
      <c r="P48" s="3" t="s">
        <v>1142</v>
      </c>
      <c r="Q48" s="3"/>
      <c r="R48" s="3"/>
      <c r="S48" s="3"/>
      <c r="T48" s="3"/>
      <c r="U48" s="3"/>
      <c r="V48" s="3"/>
      <c r="W48" s="3"/>
      <c r="X48" s="3"/>
      <c r="Y48" s="3"/>
      <c r="Z48" s="3"/>
      <c r="AA48" s="3"/>
      <c r="AB48" s="3"/>
      <c r="AC48" s="3"/>
    </row>
    <row r="49" spans="1:29">
      <c r="A49" s="3" t="s">
        <v>1143</v>
      </c>
      <c r="B49" s="3" t="s">
        <v>1144</v>
      </c>
      <c r="C49" s="3" t="s">
        <v>1145</v>
      </c>
      <c r="D49" s="3" t="s">
        <v>1146</v>
      </c>
      <c r="E49" s="3" t="s">
        <v>900</v>
      </c>
      <c r="F49" s="3">
        <v>952</v>
      </c>
      <c r="G49" s="3" t="s">
        <v>901</v>
      </c>
      <c r="H49" s="3"/>
      <c r="I49" s="10" t="s">
        <v>1147</v>
      </c>
      <c r="J49" s="10">
        <v>12</v>
      </c>
      <c r="K49" s="11" t="s">
        <v>1148</v>
      </c>
      <c r="L49" s="3"/>
      <c r="M49" s="3"/>
      <c r="N49" s="8" t="s">
        <v>1149</v>
      </c>
      <c r="O49" s="3" t="s">
        <v>1150</v>
      </c>
      <c r="P49" s="3" t="s">
        <v>1151</v>
      </c>
      <c r="Q49" s="3"/>
      <c r="R49" s="3"/>
      <c r="S49" s="3"/>
      <c r="T49" s="3"/>
      <c r="U49" s="3"/>
      <c r="V49" s="3"/>
      <c r="W49" s="3"/>
      <c r="X49" s="3"/>
      <c r="Y49" s="3"/>
      <c r="Z49" s="3"/>
      <c r="AA49" s="3"/>
      <c r="AB49" s="3"/>
      <c r="AC49" s="3"/>
    </row>
    <row r="50" spans="1:29">
      <c r="A50" s="3" t="s">
        <v>1152</v>
      </c>
      <c r="B50" s="3" t="s">
        <v>1153</v>
      </c>
      <c r="C50" s="3" t="s">
        <v>1154</v>
      </c>
      <c r="D50" s="3" t="s">
        <v>1155</v>
      </c>
      <c r="E50" s="3" t="s">
        <v>1156</v>
      </c>
      <c r="F50" s="3">
        <v>191</v>
      </c>
      <c r="G50" s="3" t="s">
        <v>1157</v>
      </c>
      <c r="H50" s="3"/>
      <c r="I50" s="10" t="s">
        <v>1158</v>
      </c>
      <c r="J50" s="10">
        <v>818</v>
      </c>
      <c r="K50" s="11" t="s">
        <v>1159</v>
      </c>
      <c r="L50" s="3"/>
      <c r="M50" s="3"/>
      <c r="N50" s="8" t="s">
        <v>1160</v>
      </c>
      <c r="O50" s="3" t="s">
        <v>1161</v>
      </c>
      <c r="P50" s="3" t="s">
        <v>1162</v>
      </c>
      <c r="Q50" s="3"/>
      <c r="R50" s="3"/>
      <c r="S50" s="3"/>
      <c r="T50" s="3"/>
      <c r="U50" s="3"/>
      <c r="V50" s="3"/>
      <c r="W50" s="3"/>
      <c r="X50" s="3"/>
      <c r="Y50" s="3"/>
      <c r="Z50" s="3"/>
      <c r="AA50" s="3"/>
      <c r="AB50" s="3"/>
      <c r="AC50" s="3"/>
    </row>
    <row r="51" spans="1:29" ht="27.95">
      <c r="A51" s="3" t="s">
        <v>1163</v>
      </c>
      <c r="B51" s="3" t="s">
        <v>1164</v>
      </c>
      <c r="C51" s="3" t="s">
        <v>1165</v>
      </c>
      <c r="D51" s="3" t="s">
        <v>1166</v>
      </c>
      <c r="E51" s="3" t="s">
        <v>1167</v>
      </c>
      <c r="F51" s="3">
        <v>931</v>
      </c>
      <c r="G51" s="3" t="s">
        <v>1168</v>
      </c>
      <c r="H51" s="3"/>
      <c r="I51" s="10" t="s">
        <v>1169</v>
      </c>
      <c r="J51" s="10">
        <v>232</v>
      </c>
      <c r="K51" s="11" t="s">
        <v>1170</v>
      </c>
      <c r="L51" s="3"/>
      <c r="M51" s="3"/>
      <c r="N51" s="8" t="s">
        <v>1171</v>
      </c>
      <c r="O51" s="3" t="s">
        <v>1172</v>
      </c>
      <c r="P51" s="3" t="s">
        <v>1173</v>
      </c>
      <c r="Q51" s="3"/>
      <c r="R51" s="3"/>
      <c r="S51" s="3"/>
      <c r="T51" s="3"/>
      <c r="U51" s="3"/>
      <c r="V51" s="3"/>
      <c r="W51" s="3"/>
      <c r="X51" s="3"/>
      <c r="Y51" s="3"/>
      <c r="Z51" s="3"/>
      <c r="AA51" s="3"/>
      <c r="AB51" s="3"/>
      <c r="AC51" s="3"/>
    </row>
    <row r="52" spans="1:29">
      <c r="A52" s="3" t="s">
        <v>1174</v>
      </c>
      <c r="B52" s="3" t="s">
        <v>1175</v>
      </c>
      <c r="C52" s="3" t="s">
        <v>1176</v>
      </c>
      <c r="D52" s="3" t="s">
        <v>1177</v>
      </c>
      <c r="E52" s="3" t="s">
        <v>1178</v>
      </c>
      <c r="F52" s="3">
        <v>208</v>
      </c>
      <c r="G52" s="3" t="s">
        <v>1179</v>
      </c>
      <c r="H52" s="3"/>
      <c r="I52" s="10" t="s">
        <v>1180</v>
      </c>
      <c r="J52" s="10">
        <v>230</v>
      </c>
      <c r="K52" s="11" t="s">
        <v>1181</v>
      </c>
      <c r="L52" s="3"/>
      <c r="M52" s="3"/>
      <c r="N52" s="8" t="s">
        <v>1182</v>
      </c>
      <c r="O52" s="3" t="s">
        <v>1183</v>
      </c>
      <c r="P52" s="3" t="s">
        <v>188</v>
      </c>
      <c r="Q52" s="3"/>
      <c r="R52" s="3"/>
      <c r="S52" s="3"/>
      <c r="T52" s="3"/>
      <c r="U52" s="3"/>
      <c r="V52" s="3"/>
      <c r="W52" s="3"/>
      <c r="X52" s="3"/>
      <c r="Y52" s="3"/>
      <c r="Z52" s="3"/>
      <c r="AA52" s="3"/>
      <c r="AB52" s="3"/>
      <c r="AC52" s="3"/>
    </row>
    <row r="53" spans="1:29">
      <c r="A53" s="3" t="s">
        <v>1184</v>
      </c>
      <c r="B53" s="3" t="s">
        <v>1185</v>
      </c>
      <c r="C53" s="3" t="s">
        <v>1186</v>
      </c>
      <c r="D53" s="3" t="s">
        <v>1187</v>
      </c>
      <c r="E53" s="3" t="s">
        <v>1188</v>
      </c>
      <c r="F53" s="3">
        <v>96</v>
      </c>
      <c r="G53" s="3" t="s">
        <v>1189</v>
      </c>
      <c r="H53" s="3"/>
      <c r="I53" s="10" t="s">
        <v>1190</v>
      </c>
      <c r="J53" s="10">
        <v>978</v>
      </c>
      <c r="K53" s="11" t="s">
        <v>1191</v>
      </c>
      <c r="L53" s="3"/>
      <c r="M53" s="3"/>
      <c r="N53" s="8" t="s">
        <v>1192</v>
      </c>
      <c r="O53" s="3" t="s">
        <v>1193</v>
      </c>
      <c r="P53" s="3" t="s">
        <v>1194</v>
      </c>
      <c r="Q53" s="3"/>
      <c r="R53" s="3"/>
      <c r="S53" s="3"/>
      <c r="T53" s="3"/>
      <c r="U53" s="3"/>
      <c r="V53" s="3"/>
      <c r="W53" s="3"/>
      <c r="X53" s="3"/>
      <c r="Y53" s="3"/>
      <c r="Z53" s="3"/>
      <c r="AA53" s="3"/>
      <c r="AB53" s="3"/>
      <c r="AC53" s="3"/>
    </row>
    <row r="54" spans="1:29" ht="27.95">
      <c r="A54" s="3" t="s">
        <v>1195</v>
      </c>
      <c r="B54" s="3" t="s">
        <v>1196</v>
      </c>
      <c r="C54" s="3" t="s">
        <v>1197</v>
      </c>
      <c r="D54" s="3" t="s">
        <v>1198</v>
      </c>
      <c r="E54" s="3" t="s">
        <v>1199</v>
      </c>
      <c r="F54" s="3">
        <v>262</v>
      </c>
      <c r="G54" s="3" t="s">
        <v>1200</v>
      </c>
      <c r="H54" s="3"/>
      <c r="I54" s="10" t="s">
        <v>1201</v>
      </c>
      <c r="J54" s="10">
        <v>242</v>
      </c>
      <c r="K54" s="11" t="s">
        <v>1202</v>
      </c>
      <c r="L54" s="3"/>
      <c r="M54" s="3"/>
      <c r="N54" s="8" t="s">
        <v>1203</v>
      </c>
      <c r="O54" s="3" t="s">
        <v>1204</v>
      </c>
      <c r="P54" s="3" t="s">
        <v>1205</v>
      </c>
      <c r="Q54" s="3"/>
      <c r="R54" s="3"/>
      <c r="S54" s="3"/>
      <c r="T54" s="3"/>
      <c r="U54" s="3"/>
      <c r="V54" s="3"/>
      <c r="W54" s="3"/>
      <c r="X54" s="3"/>
      <c r="Y54" s="3"/>
      <c r="Z54" s="3"/>
      <c r="AA54" s="3"/>
      <c r="AB54" s="3"/>
      <c r="AC54" s="3"/>
    </row>
    <row r="55" spans="1:29">
      <c r="A55" s="3" t="s">
        <v>1206</v>
      </c>
      <c r="B55" s="3" t="s">
        <v>1207</v>
      </c>
      <c r="C55" s="3" t="s">
        <v>1208</v>
      </c>
      <c r="D55" s="3" t="s">
        <v>1209</v>
      </c>
      <c r="E55" s="3" t="s">
        <v>670</v>
      </c>
      <c r="F55" s="3">
        <v>951</v>
      </c>
      <c r="G55" s="3" t="s">
        <v>671</v>
      </c>
      <c r="H55" s="3"/>
      <c r="I55" s="10" t="s">
        <v>1210</v>
      </c>
      <c r="J55" s="10">
        <v>238</v>
      </c>
      <c r="K55" s="11" t="s">
        <v>1211</v>
      </c>
      <c r="L55" s="3"/>
      <c r="M55" s="3"/>
      <c r="N55" s="8" t="s">
        <v>1212</v>
      </c>
      <c r="O55" s="3" t="s">
        <v>1213</v>
      </c>
      <c r="P55" s="3" t="s">
        <v>1214</v>
      </c>
      <c r="Q55" s="3"/>
      <c r="R55" s="3"/>
      <c r="S55" s="3"/>
      <c r="T55" s="3"/>
      <c r="U55" s="3"/>
      <c r="V55" s="3"/>
      <c r="W55" s="3"/>
      <c r="X55" s="3"/>
      <c r="Y55" s="3"/>
      <c r="Z55" s="3"/>
      <c r="AA55" s="3"/>
      <c r="AB55" s="3"/>
      <c r="AC55" s="3"/>
    </row>
    <row r="56" spans="1:29">
      <c r="A56" t="s">
        <v>1215</v>
      </c>
      <c r="B56" t="s">
        <v>1216</v>
      </c>
      <c r="C56" t="s">
        <v>1217</v>
      </c>
      <c r="D56" t="s">
        <v>1218</v>
      </c>
      <c r="E56" t="s">
        <v>1219</v>
      </c>
      <c r="F56">
        <v>818</v>
      </c>
      <c r="G56" t="s">
        <v>1220</v>
      </c>
      <c r="H56" s="3"/>
      <c r="I56" s="10" t="s">
        <v>1221</v>
      </c>
      <c r="J56" s="10">
        <v>826</v>
      </c>
      <c r="K56" s="11" t="s">
        <v>1222</v>
      </c>
      <c r="L56" s="3"/>
      <c r="M56" s="3"/>
      <c r="N56" s="8" t="s">
        <v>1223</v>
      </c>
      <c r="O56" s="3" t="s">
        <v>1224</v>
      </c>
      <c r="P56" s="3" t="s">
        <v>1225</v>
      </c>
      <c r="Q56" s="3"/>
      <c r="R56" s="3"/>
      <c r="S56" s="3"/>
      <c r="T56" s="3"/>
      <c r="U56" s="3"/>
      <c r="V56" s="3"/>
      <c r="W56" s="3"/>
      <c r="X56" s="3"/>
      <c r="Y56" s="3"/>
      <c r="Z56" s="3"/>
      <c r="AA56" s="3"/>
      <c r="AB56" s="3"/>
      <c r="AC56" s="3"/>
    </row>
    <row r="57" spans="1:29" ht="42">
      <c r="A57" t="s">
        <v>1226</v>
      </c>
      <c r="B57" t="s">
        <v>1227</v>
      </c>
      <c r="C57" t="s">
        <v>1228</v>
      </c>
      <c r="D57" t="s">
        <v>1229</v>
      </c>
      <c r="E57" t="s">
        <v>1230</v>
      </c>
      <c r="F57">
        <v>784</v>
      </c>
      <c r="G57" t="s">
        <v>1231</v>
      </c>
      <c r="H57" s="3"/>
      <c r="I57" s="10" t="s">
        <v>1232</v>
      </c>
      <c r="J57" s="10">
        <v>981</v>
      </c>
      <c r="K57" s="11" t="s">
        <v>1233</v>
      </c>
      <c r="L57" s="3"/>
      <c r="M57" s="3"/>
      <c r="N57" s="8" t="s">
        <v>1234</v>
      </c>
      <c r="O57" s="3" t="s">
        <v>1235</v>
      </c>
      <c r="P57" s="3" t="s">
        <v>1236</v>
      </c>
      <c r="Q57" s="3"/>
      <c r="R57" s="3"/>
      <c r="S57" s="3"/>
      <c r="T57" s="3"/>
      <c r="U57" s="3"/>
      <c r="V57" s="3"/>
      <c r="W57" s="3"/>
      <c r="X57" s="3"/>
      <c r="Y57" s="3"/>
      <c r="Z57" s="3"/>
      <c r="AA57" s="3"/>
      <c r="AB57" s="3"/>
      <c r="AC57" s="3"/>
    </row>
    <row r="58" spans="1:29">
      <c r="A58" t="s">
        <v>1237</v>
      </c>
      <c r="B58" t="s">
        <v>1238</v>
      </c>
      <c r="C58" t="s">
        <v>1239</v>
      </c>
      <c r="D58" t="s">
        <v>1240</v>
      </c>
      <c r="E58" t="s">
        <v>1241</v>
      </c>
      <c r="F58">
        <v>840</v>
      </c>
      <c r="G58" t="s">
        <v>1242</v>
      </c>
      <c r="H58" s="3"/>
      <c r="I58" s="10" t="s">
        <v>1243</v>
      </c>
      <c r="J58" s="10">
        <v>0</v>
      </c>
      <c r="K58" s="11" t="s">
        <v>1244</v>
      </c>
      <c r="L58" s="3"/>
      <c r="M58" s="3"/>
      <c r="N58" s="8" t="s">
        <v>1245</v>
      </c>
      <c r="O58" s="3" t="s">
        <v>1246</v>
      </c>
      <c r="P58" s="3" t="s">
        <v>1247</v>
      </c>
      <c r="Q58" s="3"/>
      <c r="R58" s="3"/>
      <c r="S58" s="3"/>
      <c r="T58" s="3"/>
      <c r="U58" s="3"/>
      <c r="V58" s="3"/>
      <c r="W58" s="3"/>
      <c r="X58" s="3"/>
      <c r="Y58" s="3"/>
      <c r="Z58" s="3"/>
      <c r="AA58" s="3"/>
      <c r="AB58" s="3"/>
      <c r="AC58" s="3"/>
    </row>
    <row r="59" spans="1:29">
      <c r="A59" t="s">
        <v>1248</v>
      </c>
      <c r="B59" t="s">
        <v>1249</v>
      </c>
      <c r="C59" t="s">
        <v>1250</v>
      </c>
      <c r="D59" t="s">
        <v>1251</v>
      </c>
      <c r="E59" t="s">
        <v>1252</v>
      </c>
      <c r="F59">
        <v>232</v>
      </c>
      <c r="G59" t="s">
        <v>1253</v>
      </c>
      <c r="H59" s="3"/>
      <c r="I59" s="10" t="s">
        <v>1254</v>
      </c>
      <c r="J59" s="10">
        <v>936</v>
      </c>
      <c r="K59" s="11" t="s">
        <v>1255</v>
      </c>
      <c r="L59" s="3"/>
      <c r="M59" s="3"/>
      <c r="N59" s="8" t="s">
        <v>1256</v>
      </c>
      <c r="O59" s="3" t="s">
        <v>1257</v>
      </c>
      <c r="P59" s="3" t="s">
        <v>1258</v>
      </c>
      <c r="Q59" s="3"/>
      <c r="R59" s="3"/>
      <c r="S59" s="3"/>
      <c r="T59" s="3"/>
      <c r="U59" s="3"/>
      <c r="V59" s="3"/>
      <c r="W59" s="3"/>
      <c r="X59" s="3"/>
      <c r="Y59" s="3"/>
      <c r="Z59" s="3"/>
      <c r="AA59" s="3"/>
      <c r="AB59" s="3"/>
      <c r="AC59" s="3"/>
    </row>
    <row r="60" spans="1:29">
      <c r="A60" t="s">
        <v>1259</v>
      </c>
      <c r="B60" t="s">
        <v>1260</v>
      </c>
      <c r="C60" t="s">
        <v>1261</v>
      </c>
      <c r="D60" t="s">
        <v>1262</v>
      </c>
      <c r="E60" t="s">
        <v>633</v>
      </c>
      <c r="F60">
        <v>978</v>
      </c>
      <c r="G60" t="s">
        <v>634</v>
      </c>
      <c r="H60" s="3"/>
      <c r="I60" s="10" t="s">
        <v>1263</v>
      </c>
      <c r="J60" s="10">
        <v>292</v>
      </c>
      <c r="K60" s="11" t="s">
        <v>1264</v>
      </c>
      <c r="L60" s="3"/>
      <c r="M60" s="3"/>
      <c r="N60" s="8" t="s">
        <v>1265</v>
      </c>
      <c r="O60" s="3" t="s">
        <v>1266</v>
      </c>
      <c r="P60" s="3" t="s">
        <v>1267</v>
      </c>
      <c r="Q60" s="3"/>
      <c r="R60" s="3"/>
      <c r="S60" s="3"/>
      <c r="T60" s="3"/>
      <c r="U60" s="3"/>
      <c r="V60" s="3"/>
      <c r="W60" s="3"/>
      <c r="X60" s="3"/>
      <c r="Y60" s="3"/>
      <c r="Z60" s="3"/>
      <c r="AA60" s="3"/>
      <c r="AB60" s="3"/>
      <c r="AC60" s="3"/>
    </row>
    <row r="61" spans="1:29">
      <c r="A61" t="s">
        <v>1268</v>
      </c>
      <c r="B61" t="s">
        <v>1269</v>
      </c>
      <c r="C61" t="s">
        <v>1270</v>
      </c>
      <c r="D61" t="s">
        <v>1271</v>
      </c>
      <c r="E61" t="s">
        <v>633</v>
      </c>
      <c r="F61">
        <v>978</v>
      </c>
      <c r="G61" t="s">
        <v>634</v>
      </c>
      <c r="H61" s="3"/>
      <c r="I61" s="10" t="s">
        <v>1272</v>
      </c>
      <c r="J61" s="10">
        <v>270</v>
      </c>
      <c r="K61" s="11" t="s">
        <v>1273</v>
      </c>
      <c r="L61" s="3"/>
      <c r="M61" s="3"/>
      <c r="N61" s="8" t="s">
        <v>1274</v>
      </c>
      <c r="O61" s="3" t="s">
        <v>1275</v>
      </c>
      <c r="P61" s="3" t="s">
        <v>1276</v>
      </c>
      <c r="Q61" s="3"/>
      <c r="R61" s="3"/>
      <c r="S61" s="3"/>
      <c r="T61" s="3"/>
      <c r="U61" s="3"/>
      <c r="V61" s="3"/>
      <c r="W61" s="3"/>
      <c r="X61" s="3"/>
      <c r="Y61" s="3"/>
      <c r="Z61" s="3"/>
      <c r="AA61" s="3"/>
      <c r="AB61" s="3"/>
      <c r="AC61" s="3"/>
    </row>
    <row r="62" spans="1:29" ht="27.95">
      <c r="A62" t="s">
        <v>1277</v>
      </c>
      <c r="B62" t="s">
        <v>1278</v>
      </c>
      <c r="C62" t="s">
        <v>1279</v>
      </c>
      <c r="D62" t="s">
        <v>1280</v>
      </c>
      <c r="E62" t="s">
        <v>1281</v>
      </c>
      <c r="F62">
        <v>748</v>
      </c>
      <c r="G62" t="s">
        <v>1282</v>
      </c>
      <c r="I62" s="1" t="s">
        <v>1283</v>
      </c>
      <c r="J62" s="1">
        <v>324</v>
      </c>
      <c r="K62" s="2" t="s">
        <v>1284</v>
      </c>
      <c r="N62" s="8" t="s">
        <v>1285</v>
      </c>
      <c r="O62" s="3" t="s">
        <v>1286</v>
      </c>
      <c r="P62" s="3" t="s">
        <v>1287</v>
      </c>
      <c r="Q62" s="3"/>
      <c r="R62" s="3"/>
      <c r="S62" s="3"/>
    </row>
    <row r="63" spans="1:29" ht="27.95">
      <c r="A63" s="3" t="s">
        <v>1288</v>
      </c>
      <c r="B63" s="3" t="s">
        <v>1289</v>
      </c>
      <c r="C63" s="3" t="s">
        <v>1290</v>
      </c>
      <c r="D63" s="3" t="s">
        <v>1291</v>
      </c>
      <c r="E63" s="3" t="s">
        <v>1241</v>
      </c>
      <c r="F63" s="3">
        <v>840</v>
      </c>
      <c r="G63" s="3" t="s">
        <v>1242</v>
      </c>
      <c r="I63" s="1" t="s">
        <v>1292</v>
      </c>
      <c r="J63" s="1">
        <v>320</v>
      </c>
      <c r="K63" s="2" t="s">
        <v>1293</v>
      </c>
      <c r="N63" s="8" t="s">
        <v>1294</v>
      </c>
      <c r="O63" s="3" t="s">
        <v>1295</v>
      </c>
      <c r="P63" s="3" t="s">
        <v>1296</v>
      </c>
      <c r="Q63" s="3"/>
      <c r="R63" s="3"/>
      <c r="S63" s="3"/>
    </row>
    <row r="64" spans="1:29" ht="27.95">
      <c r="A64" t="s">
        <v>1297</v>
      </c>
      <c r="B64" t="s">
        <v>341</v>
      </c>
      <c r="C64" t="s">
        <v>1298</v>
      </c>
      <c r="D64" t="s">
        <v>1299</v>
      </c>
      <c r="E64" t="s">
        <v>1300</v>
      </c>
      <c r="F64">
        <v>230</v>
      </c>
      <c r="G64" t="s">
        <v>1301</v>
      </c>
      <c r="I64" s="1" t="s">
        <v>1302</v>
      </c>
      <c r="J64" s="1">
        <v>328</v>
      </c>
      <c r="K64" s="2" t="s">
        <v>1303</v>
      </c>
      <c r="N64" s="8" t="s">
        <v>1304</v>
      </c>
      <c r="O64" s="3" t="s">
        <v>1305</v>
      </c>
      <c r="P64" s="3" t="s">
        <v>1306</v>
      </c>
      <c r="Q64" s="3"/>
      <c r="R64" s="3"/>
      <c r="S64" s="3"/>
    </row>
    <row r="65" spans="1:19" ht="42">
      <c r="A65" t="s">
        <v>1307</v>
      </c>
      <c r="B65" t="s">
        <v>1308</v>
      </c>
      <c r="C65" t="s">
        <v>1309</v>
      </c>
      <c r="D65" t="s">
        <v>1310</v>
      </c>
      <c r="E65" t="s">
        <v>1311</v>
      </c>
      <c r="F65">
        <v>643</v>
      </c>
      <c r="G65" t="s">
        <v>1312</v>
      </c>
      <c r="I65" s="1" t="s">
        <v>1313</v>
      </c>
      <c r="J65" s="1">
        <v>344</v>
      </c>
      <c r="K65" s="2" t="s">
        <v>1314</v>
      </c>
      <c r="N65" s="8" t="s">
        <v>1315</v>
      </c>
      <c r="O65" s="3" t="s">
        <v>1316</v>
      </c>
      <c r="P65" s="3" t="s">
        <v>1317</v>
      </c>
      <c r="Q65" s="3"/>
      <c r="R65" s="3"/>
      <c r="S65" s="3"/>
    </row>
    <row r="66" spans="1:19" ht="27.95">
      <c r="A66" t="s">
        <v>1318</v>
      </c>
      <c r="B66" t="s">
        <v>1319</v>
      </c>
      <c r="C66" t="s">
        <v>1320</v>
      </c>
      <c r="D66" t="s">
        <v>1321</v>
      </c>
      <c r="E66" t="s">
        <v>1322</v>
      </c>
      <c r="F66">
        <v>242</v>
      </c>
      <c r="G66" t="s">
        <v>1323</v>
      </c>
      <c r="I66" s="1" t="s">
        <v>1324</v>
      </c>
      <c r="J66" s="1">
        <v>340</v>
      </c>
      <c r="K66" s="2" t="s">
        <v>1325</v>
      </c>
      <c r="N66" s="8" t="s">
        <v>1326</v>
      </c>
      <c r="O66" s="3" t="s">
        <v>1327</v>
      </c>
      <c r="P66" s="3" t="s">
        <v>1328</v>
      </c>
      <c r="Q66" s="3"/>
      <c r="R66" s="3"/>
      <c r="S66" s="3"/>
    </row>
    <row r="67" spans="1:19">
      <c r="A67" t="s">
        <v>1329</v>
      </c>
      <c r="B67" t="s">
        <v>1330</v>
      </c>
      <c r="C67" t="s">
        <v>1331</v>
      </c>
      <c r="D67" t="s">
        <v>1332</v>
      </c>
      <c r="E67" t="s">
        <v>633</v>
      </c>
      <c r="F67">
        <v>978</v>
      </c>
      <c r="G67" t="s">
        <v>634</v>
      </c>
      <c r="I67" s="1" t="s">
        <v>1333</v>
      </c>
      <c r="J67" s="1">
        <v>191</v>
      </c>
      <c r="K67" s="2" t="s">
        <v>1334</v>
      </c>
      <c r="N67" s="8" t="s">
        <v>1335</v>
      </c>
      <c r="O67" s="3" t="s">
        <v>1336</v>
      </c>
      <c r="P67" s="3" t="s">
        <v>1337</v>
      </c>
      <c r="Q67" s="3"/>
      <c r="R67" s="3"/>
      <c r="S67" s="3"/>
    </row>
    <row r="68" spans="1:19">
      <c r="A68" t="s">
        <v>1338</v>
      </c>
      <c r="B68" t="s">
        <v>1339</v>
      </c>
      <c r="C68" t="s">
        <v>1340</v>
      </c>
      <c r="D68" t="s">
        <v>1341</v>
      </c>
      <c r="E68" t="s">
        <v>633</v>
      </c>
      <c r="F68">
        <v>978</v>
      </c>
      <c r="G68" t="s">
        <v>634</v>
      </c>
      <c r="I68" s="1" t="s">
        <v>1342</v>
      </c>
      <c r="J68" s="1">
        <v>332</v>
      </c>
      <c r="K68" s="2" t="s">
        <v>1343</v>
      </c>
      <c r="N68" s="8" t="s">
        <v>1344</v>
      </c>
      <c r="O68" s="3" t="s">
        <v>1345</v>
      </c>
      <c r="P68" s="3" t="s">
        <v>1346</v>
      </c>
      <c r="Q68" s="3"/>
      <c r="R68" s="3"/>
      <c r="S68" s="3"/>
    </row>
    <row r="69" spans="1:19" ht="27.95">
      <c r="A69" t="s">
        <v>1347</v>
      </c>
      <c r="B69" t="s">
        <v>1348</v>
      </c>
      <c r="C69" t="s">
        <v>1349</v>
      </c>
      <c r="D69" t="s">
        <v>1350</v>
      </c>
      <c r="E69" t="s">
        <v>1029</v>
      </c>
      <c r="F69">
        <v>950</v>
      </c>
      <c r="G69" t="s">
        <v>1030</v>
      </c>
      <c r="I69" s="1" t="s">
        <v>1351</v>
      </c>
      <c r="J69" s="1">
        <v>348</v>
      </c>
      <c r="K69" s="2" t="s">
        <v>1352</v>
      </c>
      <c r="N69" s="8" t="s">
        <v>1353</v>
      </c>
      <c r="O69" s="3" t="s">
        <v>1354</v>
      </c>
      <c r="P69" s="3" t="s">
        <v>1355</v>
      </c>
      <c r="Q69" s="3"/>
      <c r="R69" s="3"/>
      <c r="S69" s="3"/>
    </row>
    <row r="70" spans="1:19">
      <c r="A70" t="s">
        <v>1356</v>
      </c>
      <c r="B70" t="s">
        <v>1357</v>
      </c>
      <c r="C70" t="s">
        <v>1358</v>
      </c>
      <c r="D70" t="s">
        <v>1359</v>
      </c>
      <c r="E70" t="s">
        <v>1360</v>
      </c>
      <c r="F70">
        <v>270</v>
      </c>
      <c r="G70" t="s">
        <v>1361</v>
      </c>
      <c r="I70" s="1" t="s">
        <v>1362</v>
      </c>
      <c r="J70" s="1">
        <v>360</v>
      </c>
      <c r="K70" s="2" t="s">
        <v>1363</v>
      </c>
      <c r="N70" s="8" t="s">
        <v>1364</v>
      </c>
      <c r="O70" s="3" t="s">
        <v>1365</v>
      </c>
      <c r="P70" s="3" t="s">
        <v>1366</v>
      </c>
      <c r="Q70" s="3"/>
      <c r="R70" s="3"/>
      <c r="S70" s="3"/>
    </row>
    <row r="71" spans="1:19" ht="27.95">
      <c r="A71" t="s">
        <v>1367</v>
      </c>
      <c r="B71" t="s">
        <v>1368</v>
      </c>
      <c r="C71" t="s">
        <v>1369</v>
      </c>
      <c r="D71" t="s">
        <v>1370</v>
      </c>
      <c r="E71" t="s">
        <v>1371</v>
      </c>
      <c r="F71">
        <v>981</v>
      </c>
      <c r="G71" t="s">
        <v>1372</v>
      </c>
      <c r="I71" s="1" t="s">
        <v>1373</v>
      </c>
      <c r="J71" s="1">
        <v>376</v>
      </c>
      <c r="K71" s="2" t="s">
        <v>1374</v>
      </c>
      <c r="N71" s="8" t="s">
        <v>1375</v>
      </c>
      <c r="O71" s="3" t="s">
        <v>1376</v>
      </c>
      <c r="P71" s="3" t="s">
        <v>1377</v>
      </c>
      <c r="Q71" s="3"/>
      <c r="R71" s="3"/>
      <c r="S71" s="3"/>
    </row>
    <row r="72" spans="1:19" ht="27.95">
      <c r="A72" s="3" t="s">
        <v>1378</v>
      </c>
      <c r="B72" t="s">
        <v>1379</v>
      </c>
      <c r="C72" t="s">
        <v>1380</v>
      </c>
      <c r="D72" t="s">
        <v>1381</v>
      </c>
      <c r="I72" s="1" t="s">
        <v>1382</v>
      </c>
      <c r="J72" s="1">
        <v>0</v>
      </c>
      <c r="K72" s="2" t="s">
        <v>1383</v>
      </c>
      <c r="N72" s="8" t="s">
        <v>1384</v>
      </c>
      <c r="O72" s="3" t="s">
        <v>1385</v>
      </c>
      <c r="P72" s="3" t="s">
        <v>1386</v>
      </c>
      <c r="Q72" s="3"/>
      <c r="R72" s="3"/>
      <c r="S72" s="3"/>
    </row>
    <row r="73" spans="1:19">
      <c r="A73" t="s">
        <v>1387</v>
      </c>
      <c r="B73" t="s">
        <v>1388</v>
      </c>
      <c r="C73" t="s">
        <v>1389</v>
      </c>
      <c r="D73" t="s">
        <v>1390</v>
      </c>
      <c r="E73" t="s">
        <v>1391</v>
      </c>
      <c r="F73">
        <v>936</v>
      </c>
      <c r="G73" t="s">
        <v>1392</v>
      </c>
      <c r="I73" s="1" t="s">
        <v>1393</v>
      </c>
      <c r="J73" s="1">
        <v>356</v>
      </c>
      <c r="K73" s="2" t="s">
        <v>1394</v>
      </c>
      <c r="N73" s="3"/>
      <c r="O73" s="3"/>
      <c r="P73" s="3"/>
      <c r="Q73" s="3"/>
      <c r="R73" s="3"/>
      <c r="S73" s="3"/>
    </row>
    <row r="74" spans="1:19">
      <c r="A74" t="s">
        <v>1395</v>
      </c>
      <c r="B74" t="s">
        <v>1396</v>
      </c>
      <c r="C74" t="s">
        <v>1397</v>
      </c>
      <c r="D74" t="s">
        <v>1398</v>
      </c>
      <c r="E74" t="s">
        <v>1399</v>
      </c>
      <c r="F74">
        <v>292</v>
      </c>
      <c r="G74" t="s">
        <v>1400</v>
      </c>
      <c r="I74" s="1" t="s">
        <v>1401</v>
      </c>
      <c r="J74" s="1">
        <v>368</v>
      </c>
      <c r="K74" s="2" t="s">
        <v>1402</v>
      </c>
      <c r="N74" s="3"/>
      <c r="O74" s="3"/>
      <c r="P74" s="3"/>
      <c r="Q74" s="3"/>
      <c r="R74" s="3"/>
      <c r="S74" s="3"/>
    </row>
    <row r="75" spans="1:19">
      <c r="A75" t="s">
        <v>1403</v>
      </c>
      <c r="B75" t="s">
        <v>1404</v>
      </c>
      <c r="C75" t="s">
        <v>1405</v>
      </c>
      <c r="D75" t="s">
        <v>1406</v>
      </c>
      <c r="E75" t="s">
        <v>633</v>
      </c>
      <c r="F75">
        <v>978</v>
      </c>
      <c r="G75" t="s">
        <v>634</v>
      </c>
      <c r="I75" s="1" t="s">
        <v>1407</v>
      </c>
      <c r="J75" s="1">
        <v>364</v>
      </c>
      <c r="K75" s="2" t="s">
        <v>1408</v>
      </c>
      <c r="N75" s="3"/>
      <c r="O75" s="3"/>
      <c r="P75" s="3"/>
      <c r="Q75" s="3"/>
      <c r="R75" s="3"/>
      <c r="S75" s="3"/>
    </row>
    <row r="76" spans="1:19">
      <c r="A76" t="s">
        <v>1409</v>
      </c>
      <c r="B76" t="s">
        <v>1410</v>
      </c>
      <c r="C76" t="s">
        <v>1411</v>
      </c>
      <c r="D76" t="s">
        <v>1412</v>
      </c>
      <c r="E76" t="s">
        <v>670</v>
      </c>
      <c r="F76">
        <v>951</v>
      </c>
      <c r="G76" t="s">
        <v>671</v>
      </c>
      <c r="I76" s="1" t="s">
        <v>1413</v>
      </c>
      <c r="J76" s="1">
        <v>352</v>
      </c>
      <c r="K76" s="2" t="s">
        <v>1414</v>
      </c>
      <c r="N76" s="3"/>
      <c r="O76" s="3"/>
      <c r="P76" s="3"/>
      <c r="Q76" s="3"/>
      <c r="R76" s="3"/>
      <c r="S76" s="3"/>
    </row>
    <row r="77" spans="1:19">
      <c r="A77" t="s">
        <v>1415</v>
      </c>
      <c r="B77" t="s">
        <v>1416</v>
      </c>
      <c r="C77" t="s">
        <v>1417</v>
      </c>
      <c r="D77" t="s">
        <v>1418</v>
      </c>
      <c r="E77" t="s">
        <v>1178</v>
      </c>
      <c r="F77">
        <v>208</v>
      </c>
      <c r="G77" t="s">
        <v>1179</v>
      </c>
      <c r="I77" s="1" t="s">
        <v>1419</v>
      </c>
      <c r="J77" s="1">
        <v>0</v>
      </c>
      <c r="K77" s="2" t="s">
        <v>1420</v>
      </c>
    </row>
    <row r="78" spans="1:19">
      <c r="A78" t="s">
        <v>1421</v>
      </c>
      <c r="B78" t="s">
        <v>1422</v>
      </c>
      <c r="C78" t="s">
        <v>1423</v>
      </c>
      <c r="D78" t="s">
        <v>1424</v>
      </c>
      <c r="E78" t="s">
        <v>633</v>
      </c>
      <c r="F78">
        <v>978</v>
      </c>
      <c r="G78" t="s">
        <v>634</v>
      </c>
      <c r="I78" s="1" t="s">
        <v>1425</v>
      </c>
      <c r="J78" s="1">
        <v>388</v>
      </c>
      <c r="K78" s="2" t="s">
        <v>1426</v>
      </c>
    </row>
    <row r="79" spans="1:19">
      <c r="A79" t="s">
        <v>1427</v>
      </c>
      <c r="B79" t="s">
        <v>1428</v>
      </c>
      <c r="C79" t="s">
        <v>1429</v>
      </c>
      <c r="D79" t="s">
        <v>1430</v>
      </c>
      <c r="E79" t="s">
        <v>1241</v>
      </c>
      <c r="F79">
        <v>840</v>
      </c>
      <c r="G79" t="s">
        <v>1242</v>
      </c>
      <c r="I79" s="1" t="s">
        <v>1431</v>
      </c>
      <c r="J79" s="1">
        <v>400</v>
      </c>
      <c r="K79" s="2" t="s">
        <v>1432</v>
      </c>
    </row>
    <row r="80" spans="1:19">
      <c r="A80" t="s">
        <v>1433</v>
      </c>
      <c r="B80" t="s">
        <v>1434</v>
      </c>
      <c r="C80" t="s">
        <v>1435</v>
      </c>
      <c r="D80" t="s">
        <v>1436</v>
      </c>
      <c r="E80" t="s">
        <v>1437</v>
      </c>
      <c r="F80">
        <v>320</v>
      </c>
      <c r="G80" t="s">
        <v>1438</v>
      </c>
      <c r="I80" s="1" t="s">
        <v>1439</v>
      </c>
      <c r="J80" s="1">
        <v>392</v>
      </c>
      <c r="K80" s="2" t="s">
        <v>1440</v>
      </c>
    </row>
    <row r="81" spans="1:11">
      <c r="A81" t="s">
        <v>1441</v>
      </c>
      <c r="B81" t="s">
        <v>1442</v>
      </c>
      <c r="C81" t="s">
        <v>1443</v>
      </c>
      <c r="D81" t="s">
        <v>1444</v>
      </c>
      <c r="E81" t="s">
        <v>1445</v>
      </c>
      <c r="F81">
        <v>0</v>
      </c>
      <c r="G81" t="s">
        <v>1446</v>
      </c>
      <c r="I81" s="1" t="s">
        <v>1447</v>
      </c>
      <c r="J81" s="1">
        <v>404</v>
      </c>
      <c r="K81" s="2" t="s">
        <v>1448</v>
      </c>
    </row>
    <row r="82" spans="1:11">
      <c r="A82" t="s">
        <v>59</v>
      </c>
      <c r="B82" t="s">
        <v>1449</v>
      </c>
      <c r="C82" t="s">
        <v>1450</v>
      </c>
      <c r="D82" t="s">
        <v>1451</v>
      </c>
      <c r="E82" t="s">
        <v>98</v>
      </c>
      <c r="F82">
        <v>324</v>
      </c>
      <c r="G82" t="s">
        <v>1452</v>
      </c>
      <c r="I82" s="1" t="s">
        <v>1453</v>
      </c>
      <c r="J82" s="1">
        <v>417</v>
      </c>
      <c r="K82" s="2" t="s">
        <v>1454</v>
      </c>
    </row>
    <row r="83" spans="1:11">
      <c r="A83" t="s">
        <v>1455</v>
      </c>
      <c r="B83" t="s">
        <v>1456</v>
      </c>
      <c r="C83" t="s">
        <v>1457</v>
      </c>
      <c r="D83" t="s">
        <v>1458</v>
      </c>
      <c r="E83" t="s">
        <v>1029</v>
      </c>
      <c r="F83">
        <v>950</v>
      </c>
      <c r="G83" t="s">
        <v>1030</v>
      </c>
      <c r="I83" s="1" t="s">
        <v>1459</v>
      </c>
      <c r="J83" s="1">
        <v>116</v>
      </c>
      <c r="K83" s="2" t="s">
        <v>1460</v>
      </c>
    </row>
    <row r="84" spans="1:11">
      <c r="A84" t="s">
        <v>1461</v>
      </c>
      <c r="B84" t="s">
        <v>1462</v>
      </c>
      <c r="C84" t="s">
        <v>1463</v>
      </c>
      <c r="D84" t="s">
        <v>1464</v>
      </c>
      <c r="E84" t="s">
        <v>900</v>
      </c>
      <c r="F84">
        <v>952</v>
      </c>
      <c r="G84" t="s">
        <v>901</v>
      </c>
      <c r="I84" s="1" t="s">
        <v>1465</v>
      </c>
      <c r="J84" s="1">
        <v>174</v>
      </c>
      <c r="K84" s="2" t="s">
        <v>1466</v>
      </c>
    </row>
    <row r="85" spans="1:11">
      <c r="A85" t="s">
        <v>1467</v>
      </c>
      <c r="B85" t="s">
        <v>1468</v>
      </c>
      <c r="C85" t="s">
        <v>1469</v>
      </c>
      <c r="D85" t="s">
        <v>1470</v>
      </c>
      <c r="E85" t="s">
        <v>1471</v>
      </c>
      <c r="F85">
        <v>328</v>
      </c>
      <c r="G85" t="s">
        <v>1472</v>
      </c>
      <c r="I85" s="1" t="s">
        <v>1473</v>
      </c>
      <c r="J85" s="1">
        <v>408</v>
      </c>
      <c r="K85" s="2" t="s">
        <v>1474</v>
      </c>
    </row>
    <row r="86" spans="1:11">
      <c r="A86" t="s">
        <v>1475</v>
      </c>
      <c r="B86" t="s">
        <v>1476</v>
      </c>
      <c r="C86" t="s">
        <v>1477</v>
      </c>
      <c r="D86" t="s">
        <v>1478</v>
      </c>
      <c r="E86" t="s">
        <v>633</v>
      </c>
      <c r="F86">
        <v>978</v>
      </c>
      <c r="G86" t="s">
        <v>634</v>
      </c>
      <c r="I86" s="1" t="s">
        <v>1479</v>
      </c>
      <c r="J86" s="1">
        <v>410</v>
      </c>
      <c r="K86" s="2" t="s">
        <v>1480</v>
      </c>
    </row>
    <row r="87" spans="1:11">
      <c r="A87" t="s">
        <v>1481</v>
      </c>
      <c r="B87" t="s">
        <v>1482</v>
      </c>
      <c r="C87" t="s">
        <v>1483</v>
      </c>
      <c r="D87" t="s">
        <v>1484</v>
      </c>
      <c r="E87" t="s">
        <v>1485</v>
      </c>
      <c r="F87">
        <v>332</v>
      </c>
      <c r="G87" t="s">
        <v>1486</v>
      </c>
      <c r="I87" s="1" t="s">
        <v>1487</v>
      </c>
      <c r="J87" s="1">
        <v>414</v>
      </c>
      <c r="K87" s="2" t="s">
        <v>1488</v>
      </c>
    </row>
    <row r="88" spans="1:11">
      <c r="A88" t="s">
        <v>1489</v>
      </c>
      <c r="B88" t="s">
        <v>1490</v>
      </c>
      <c r="C88" t="s">
        <v>1491</v>
      </c>
      <c r="D88" t="s">
        <v>1492</v>
      </c>
      <c r="E88" t="s">
        <v>1493</v>
      </c>
      <c r="F88">
        <v>340</v>
      </c>
      <c r="G88" t="s">
        <v>1494</v>
      </c>
      <c r="I88" s="1" t="s">
        <v>1495</v>
      </c>
      <c r="J88" s="1">
        <v>136</v>
      </c>
      <c r="K88" s="2" t="s">
        <v>1496</v>
      </c>
    </row>
    <row r="89" spans="1:11">
      <c r="A89" t="s">
        <v>1497</v>
      </c>
      <c r="B89" t="s">
        <v>1498</v>
      </c>
      <c r="C89" t="s">
        <v>1499</v>
      </c>
      <c r="D89" t="s">
        <v>1500</v>
      </c>
      <c r="E89" t="s">
        <v>1501</v>
      </c>
      <c r="F89">
        <v>344</v>
      </c>
      <c r="G89" t="s">
        <v>1314</v>
      </c>
      <c r="I89" s="1" t="s">
        <v>1502</v>
      </c>
      <c r="J89" s="1">
        <v>398</v>
      </c>
      <c r="K89" s="2" t="s">
        <v>1503</v>
      </c>
    </row>
    <row r="90" spans="1:11">
      <c r="A90" t="s">
        <v>1504</v>
      </c>
      <c r="B90" t="s">
        <v>1505</v>
      </c>
      <c r="C90" t="s">
        <v>1506</v>
      </c>
      <c r="D90" t="s">
        <v>1507</v>
      </c>
      <c r="E90" t="s">
        <v>1508</v>
      </c>
      <c r="F90">
        <v>348</v>
      </c>
      <c r="G90" t="s">
        <v>1509</v>
      </c>
      <c r="I90" s="1" t="s">
        <v>1510</v>
      </c>
      <c r="J90" s="1">
        <v>418</v>
      </c>
      <c r="K90" s="2" t="s">
        <v>1511</v>
      </c>
    </row>
    <row r="91" spans="1:11">
      <c r="A91" t="s">
        <v>1512</v>
      </c>
      <c r="B91" t="s">
        <v>1513</v>
      </c>
      <c r="C91" t="s">
        <v>1514</v>
      </c>
      <c r="D91" t="s">
        <v>1515</v>
      </c>
      <c r="E91" t="s">
        <v>1516</v>
      </c>
      <c r="F91">
        <v>0</v>
      </c>
      <c r="G91" t="s">
        <v>1517</v>
      </c>
      <c r="I91" s="1" t="s">
        <v>1518</v>
      </c>
      <c r="J91" s="1">
        <v>422</v>
      </c>
      <c r="K91" s="2" t="s">
        <v>1519</v>
      </c>
    </row>
    <row r="92" spans="1:11">
      <c r="A92" s="3" t="s">
        <v>1520</v>
      </c>
      <c r="B92" s="3" t="s">
        <v>1521</v>
      </c>
      <c r="C92" s="3" t="s">
        <v>1522</v>
      </c>
      <c r="D92" s="3" t="s">
        <v>1523</v>
      </c>
      <c r="E92" s="3" t="s">
        <v>764</v>
      </c>
      <c r="F92" s="3">
        <v>36</v>
      </c>
      <c r="G92" s="3" t="s">
        <v>765</v>
      </c>
      <c r="I92" s="1" t="s">
        <v>1524</v>
      </c>
      <c r="J92" s="1">
        <v>144</v>
      </c>
      <c r="K92" s="2" t="s">
        <v>1525</v>
      </c>
    </row>
    <row r="93" spans="1:11">
      <c r="A93" t="s">
        <v>1526</v>
      </c>
      <c r="B93" t="s">
        <v>1527</v>
      </c>
      <c r="C93" t="s">
        <v>1528</v>
      </c>
      <c r="D93" t="s">
        <v>1529</v>
      </c>
      <c r="E93" t="s">
        <v>1178</v>
      </c>
      <c r="F93">
        <v>208</v>
      </c>
      <c r="G93" t="s">
        <v>1179</v>
      </c>
      <c r="I93" s="1" t="s">
        <v>1530</v>
      </c>
      <c r="J93" s="1">
        <v>430</v>
      </c>
      <c r="K93" s="2" t="s">
        <v>1531</v>
      </c>
    </row>
    <row r="94" spans="1:11">
      <c r="A94" t="s">
        <v>1532</v>
      </c>
      <c r="B94" t="s">
        <v>1533</v>
      </c>
      <c r="C94" t="s">
        <v>1534</v>
      </c>
      <c r="D94" t="s">
        <v>1535</v>
      </c>
      <c r="I94" s="1" t="s">
        <v>1536</v>
      </c>
      <c r="J94" s="1">
        <v>426</v>
      </c>
      <c r="K94" s="2" t="s">
        <v>1537</v>
      </c>
    </row>
    <row r="95" spans="1:11">
      <c r="A95" s="3" t="s">
        <v>1538</v>
      </c>
      <c r="B95" s="3" t="s">
        <v>1539</v>
      </c>
      <c r="C95" s="3" t="s">
        <v>1540</v>
      </c>
      <c r="D95" s="3" t="s">
        <v>1541</v>
      </c>
      <c r="E95" s="3" t="s">
        <v>764</v>
      </c>
      <c r="F95" s="3">
        <v>36</v>
      </c>
      <c r="G95" s="3" t="s">
        <v>765</v>
      </c>
      <c r="I95" s="1" t="s">
        <v>1542</v>
      </c>
      <c r="J95" s="1">
        <v>434</v>
      </c>
      <c r="K95" s="2" t="s">
        <v>1543</v>
      </c>
    </row>
    <row r="96" spans="1:11">
      <c r="A96" t="s">
        <v>1544</v>
      </c>
      <c r="B96" t="s">
        <v>1545</v>
      </c>
      <c r="C96" t="s">
        <v>1546</v>
      </c>
      <c r="D96" t="s">
        <v>1547</v>
      </c>
      <c r="E96" t="s">
        <v>1241</v>
      </c>
      <c r="F96">
        <v>840</v>
      </c>
      <c r="G96" t="s">
        <v>1242</v>
      </c>
      <c r="I96" s="1" t="s">
        <v>1548</v>
      </c>
      <c r="J96" s="1">
        <v>504</v>
      </c>
      <c r="K96" s="2" t="s">
        <v>1549</v>
      </c>
    </row>
    <row r="97" spans="1:11">
      <c r="A97" t="s">
        <v>1550</v>
      </c>
      <c r="B97" t="s">
        <v>1551</v>
      </c>
      <c r="C97" t="s">
        <v>1552</v>
      </c>
      <c r="D97" t="s">
        <v>1553</v>
      </c>
      <c r="E97" t="s">
        <v>1241</v>
      </c>
      <c r="F97">
        <v>840</v>
      </c>
      <c r="G97" t="s">
        <v>1242</v>
      </c>
      <c r="I97" s="1" t="s">
        <v>1554</v>
      </c>
      <c r="J97" s="1">
        <v>498</v>
      </c>
      <c r="K97" s="2" t="s">
        <v>1555</v>
      </c>
    </row>
    <row r="98" spans="1:11">
      <c r="A98" t="s">
        <v>1556</v>
      </c>
      <c r="B98" t="s">
        <v>1557</v>
      </c>
      <c r="C98" t="s">
        <v>1558</v>
      </c>
      <c r="D98" t="s">
        <v>1559</v>
      </c>
      <c r="I98" s="1" t="s">
        <v>1560</v>
      </c>
      <c r="J98" s="1">
        <v>969</v>
      </c>
      <c r="K98" s="2" t="s">
        <v>1561</v>
      </c>
    </row>
    <row r="99" spans="1:11">
      <c r="A99" s="3" t="s">
        <v>1562</v>
      </c>
      <c r="B99" s="3" t="s">
        <v>1563</v>
      </c>
      <c r="C99" s="3" t="s">
        <v>1564</v>
      </c>
      <c r="D99" s="3" t="s">
        <v>1565</v>
      </c>
      <c r="E99" s="3" t="s">
        <v>1566</v>
      </c>
      <c r="F99" s="3">
        <v>136</v>
      </c>
      <c r="G99" s="3" t="s">
        <v>1567</v>
      </c>
      <c r="I99" s="1" t="s">
        <v>1568</v>
      </c>
      <c r="J99" s="1">
        <v>807</v>
      </c>
      <c r="K99" s="2" t="s">
        <v>1569</v>
      </c>
    </row>
    <row r="100" spans="1:11">
      <c r="A100" t="s">
        <v>1562</v>
      </c>
      <c r="B100" t="s">
        <v>1570</v>
      </c>
      <c r="C100" t="s">
        <v>1571</v>
      </c>
      <c r="D100" t="s">
        <v>1572</v>
      </c>
      <c r="E100" t="s">
        <v>1573</v>
      </c>
      <c r="F100">
        <v>90</v>
      </c>
      <c r="G100" t="s">
        <v>1574</v>
      </c>
      <c r="I100" s="1" t="s">
        <v>1575</v>
      </c>
      <c r="J100" s="1">
        <v>104</v>
      </c>
      <c r="K100" s="2" t="s">
        <v>1576</v>
      </c>
    </row>
    <row r="101" spans="1:11">
      <c r="A101" t="s">
        <v>1577</v>
      </c>
      <c r="B101" t="s">
        <v>1578</v>
      </c>
      <c r="C101" t="s">
        <v>1579</v>
      </c>
      <c r="D101" t="s">
        <v>1580</v>
      </c>
      <c r="I101" s="1" t="s">
        <v>1581</v>
      </c>
      <c r="J101" s="1">
        <v>496</v>
      </c>
      <c r="K101" s="2" t="s">
        <v>1582</v>
      </c>
    </row>
    <row r="102" spans="1:11">
      <c r="A102" t="s">
        <v>1583</v>
      </c>
      <c r="B102" t="s">
        <v>1584</v>
      </c>
      <c r="C102" t="s">
        <v>1585</v>
      </c>
      <c r="D102" t="s">
        <v>1586</v>
      </c>
      <c r="E102" t="s">
        <v>1241</v>
      </c>
      <c r="F102">
        <v>840</v>
      </c>
      <c r="G102" t="s">
        <v>1242</v>
      </c>
      <c r="I102" s="1" t="s">
        <v>1587</v>
      </c>
      <c r="J102" s="1">
        <v>446</v>
      </c>
      <c r="K102" s="2" t="s">
        <v>1588</v>
      </c>
    </row>
    <row r="103" spans="1:11">
      <c r="A103" s="3" t="s">
        <v>1589</v>
      </c>
      <c r="B103" s="3" t="s">
        <v>1590</v>
      </c>
      <c r="C103" s="3" t="s">
        <v>1591</v>
      </c>
      <c r="D103" s="3" t="s">
        <v>1592</v>
      </c>
      <c r="E103" s="3" t="s">
        <v>1241</v>
      </c>
      <c r="F103" s="3">
        <v>840</v>
      </c>
      <c r="G103" s="3" t="s">
        <v>1242</v>
      </c>
      <c r="I103" s="1" t="s">
        <v>1593</v>
      </c>
      <c r="J103" s="1">
        <v>478</v>
      </c>
      <c r="K103" s="2" t="s">
        <v>1594</v>
      </c>
    </row>
    <row r="104" spans="1:11">
      <c r="A104" t="s">
        <v>1595</v>
      </c>
      <c r="B104" t="s">
        <v>1596</v>
      </c>
      <c r="C104" t="s">
        <v>1597</v>
      </c>
      <c r="D104" t="s">
        <v>1598</v>
      </c>
      <c r="E104" t="s">
        <v>1241</v>
      </c>
      <c r="F104">
        <v>840</v>
      </c>
      <c r="G104" t="s">
        <v>1242</v>
      </c>
      <c r="I104" s="1" t="s">
        <v>1599</v>
      </c>
      <c r="J104" s="1">
        <v>480</v>
      </c>
      <c r="K104" s="2" t="s">
        <v>1600</v>
      </c>
    </row>
    <row r="105" spans="1:11">
      <c r="A105" t="s">
        <v>1601</v>
      </c>
      <c r="B105" t="s">
        <v>1602</v>
      </c>
      <c r="C105" t="s">
        <v>1603</v>
      </c>
      <c r="D105" t="s">
        <v>1604</v>
      </c>
      <c r="I105" s="1" t="s">
        <v>1605</v>
      </c>
      <c r="J105" s="1">
        <v>462</v>
      </c>
      <c r="K105" s="2" t="s">
        <v>1606</v>
      </c>
    </row>
    <row r="106" spans="1:11">
      <c r="A106" s="3" t="s">
        <v>1607</v>
      </c>
      <c r="B106" s="3" t="s">
        <v>1608</v>
      </c>
      <c r="C106" s="3" t="s">
        <v>1609</v>
      </c>
      <c r="D106" s="3" t="s">
        <v>1610</v>
      </c>
      <c r="E106" s="3" t="s">
        <v>633</v>
      </c>
      <c r="F106" s="3">
        <v>978</v>
      </c>
      <c r="G106" s="3" t="s">
        <v>634</v>
      </c>
      <c r="I106" s="1" t="s">
        <v>1611</v>
      </c>
      <c r="J106" s="1">
        <v>454</v>
      </c>
      <c r="K106" s="2" t="s">
        <v>1612</v>
      </c>
    </row>
    <row r="107" spans="1:11">
      <c r="A107" t="s">
        <v>1613</v>
      </c>
      <c r="B107" t="s">
        <v>1614</v>
      </c>
      <c r="C107" t="s">
        <v>1615</v>
      </c>
      <c r="D107" t="s">
        <v>1616</v>
      </c>
      <c r="E107" t="s">
        <v>1617</v>
      </c>
      <c r="F107">
        <v>356</v>
      </c>
      <c r="G107" t="s">
        <v>1618</v>
      </c>
      <c r="I107" s="1" t="s">
        <v>1619</v>
      </c>
      <c r="J107" s="1">
        <v>484</v>
      </c>
      <c r="K107" s="2" t="s">
        <v>1620</v>
      </c>
    </row>
    <row r="108" spans="1:11">
      <c r="A108" t="s">
        <v>1621</v>
      </c>
      <c r="B108" t="s">
        <v>1622</v>
      </c>
      <c r="C108" t="s">
        <v>1623</v>
      </c>
      <c r="D108" t="s">
        <v>1624</v>
      </c>
      <c r="E108" t="s">
        <v>1625</v>
      </c>
      <c r="F108">
        <v>360</v>
      </c>
      <c r="G108" t="s">
        <v>1626</v>
      </c>
      <c r="I108" s="1" t="s">
        <v>1627</v>
      </c>
      <c r="J108" s="1">
        <v>458</v>
      </c>
      <c r="K108" s="2" t="s">
        <v>1628</v>
      </c>
    </row>
    <row r="109" spans="1:11">
      <c r="A109" t="s">
        <v>1629</v>
      </c>
      <c r="B109" t="s">
        <v>1630</v>
      </c>
      <c r="C109" t="s">
        <v>1631</v>
      </c>
      <c r="D109" t="s">
        <v>1632</v>
      </c>
      <c r="E109" t="s">
        <v>1633</v>
      </c>
      <c r="F109">
        <v>368</v>
      </c>
      <c r="G109" t="s">
        <v>1634</v>
      </c>
      <c r="I109" s="1" t="s">
        <v>1635</v>
      </c>
      <c r="J109" s="1">
        <v>943</v>
      </c>
      <c r="K109" s="2" t="s">
        <v>1636</v>
      </c>
    </row>
    <row r="110" spans="1:11">
      <c r="A110" t="s">
        <v>1637</v>
      </c>
      <c r="B110" t="s">
        <v>1638</v>
      </c>
      <c r="C110" t="s">
        <v>1639</v>
      </c>
      <c r="D110" t="s">
        <v>1640</v>
      </c>
      <c r="E110" t="s">
        <v>1641</v>
      </c>
      <c r="F110">
        <v>364</v>
      </c>
      <c r="G110" t="s">
        <v>1642</v>
      </c>
      <c r="I110" s="1" t="s">
        <v>1643</v>
      </c>
      <c r="J110" s="1">
        <v>516</v>
      </c>
      <c r="K110" s="2" t="s">
        <v>1644</v>
      </c>
    </row>
    <row r="111" spans="1:11">
      <c r="A111" t="s">
        <v>1645</v>
      </c>
      <c r="B111" t="s">
        <v>1646</v>
      </c>
      <c r="C111" t="s">
        <v>1647</v>
      </c>
      <c r="D111" t="s">
        <v>1648</v>
      </c>
      <c r="E111" t="s">
        <v>633</v>
      </c>
      <c r="F111">
        <v>978</v>
      </c>
      <c r="G111" t="s">
        <v>634</v>
      </c>
      <c r="I111" s="1" t="s">
        <v>1649</v>
      </c>
      <c r="J111" s="1">
        <v>566</v>
      </c>
      <c r="K111" s="2" t="s">
        <v>1650</v>
      </c>
    </row>
    <row r="112" spans="1:11">
      <c r="A112" t="s">
        <v>1651</v>
      </c>
      <c r="B112" t="s">
        <v>1652</v>
      </c>
      <c r="C112" t="s">
        <v>1653</v>
      </c>
      <c r="D112" t="s">
        <v>1654</v>
      </c>
      <c r="E112" t="s">
        <v>1655</v>
      </c>
      <c r="F112">
        <v>352</v>
      </c>
      <c r="G112" t="s">
        <v>1656</v>
      </c>
      <c r="I112" s="1" t="s">
        <v>1657</v>
      </c>
      <c r="J112" s="1">
        <v>558</v>
      </c>
      <c r="K112" s="2" t="s">
        <v>1658</v>
      </c>
    </row>
    <row r="113" spans="1:11">
      <c r="A113" t="s">
        <v>1659</v>
      </c>
      <c r="B113" t="s">
        <v>1660</v>
      </c>
      <c r="C113" t="s">
        <v>1661</v>
      </c>
      <c r="D113" t="s">
        <v>1662</v>
      </c>
      <c r="E113" t="s">
        <v>1663</v>
      </c>
      <c r="F113">
        <v>376</v>
      </c>
      <c r="G113" t="s">
        <v>1664</v>
      </c>
      <c r="I113" s="1" t="s">
        <v>1665</v>
      </c>
      <c r="J113" s="1">
        <v>578</v>
      </c>
      <c r="K113" s="2" t="s">
        <v>1666</v>
      </c>
    </row>
    <row r="114" spans="1:11">
      <c r="A114" t="s">
        <v>1667</v>
      </c>
      <c r="B114" t="s">
        <v>1668</v>
      </c>
      <c r="C114" t="s">
        <v>1669</v>
      </c>
      <c r="D114" t="s">
        <v>1670</v>
      </c>
      <c r="E114" t="s">
        <v>633</v>
      </c>
      <c r="F114">
        <v>978</v>
      </c>
      <c r="G114" t="s">
        <v>634</v>
      </c>
      <c r="I114" s="1" t="s">
        <v>1671</v>
      </c>
      <c r="J114" s="1">
        <v>524</v>
      </c>
      <c r="K114" s="2" t="s">
        <v>1672</v>
      </c>
    </row>
    <row r="115" spans="1:11">
      <c r="A115" t="s">
        <v>1673</v>
      </c>
      <c r="B115" t="s">
        <v>1674</v>
      </c>
      <c r="C115" t="s">
        <v>1675</v>
      </c>
      <c r="D115" t="s">
        <v>1676</v>
      </c>
      <c r="E115" t="s">
        <v>1677</v>
      </c>
      <c r="F115">
        <v>388</v>
      </c>
      <c r="G115" t="s">
        <v>1678</v>
      </c>
      <c r="I115" s="1" t="s">
        <v>1679</v>
      </c>
      <c r="J115" s="1">
        <v>554</v>
      </c>
      <c r="K115" s="2" t="s">
        <v>1680</v>
      </c>
    </row>
    <row r="116" spans="1:11">
      <c r="A116" t="s">
        <v>1681</v>
      </c>
      <c r="B116" t="s">
        <v>1682</v>
      </c>
      <c r="C116" t="s">
        <v>1683</v>
      </c>
      <c r="D116" t="s">
        <v>1684</v>
      </c>
      <c r="E116" t="s">
        <v>1685</v>
      </c>
      <c r="F116">
        <v>392</v>
      </c>
      <c r="G116" t="s">
        <v>1686</v>
      </c>
      <c r="I116" s="1" t="s">
        <v>1687</v>
      </c>
      <c r="J116" s="1">
        <v>512</v>
      </c>
      <c r="K116" s="2" t="s">
        <v>1688</v>
      </c>
    </row>
    <row r="117" spans="1:11">
      <c r="A117" t="s">
        <v>1689</v>
      </c>
      <c r="B117" t="s">
        <v>1690</v>
      </c>
      <c r="C117" t="s">
        <v>1691</v>
      </c>
      <c r="D117" t="s">
        <v>1692</v>
      </c>
      <c r="E117" t="s">
        <v>1693</v>
      </c>
      <c r="F117">
        <v>0</v>
      </c>
      <c r="G117" t="s">
        <v>1694</v>
      </c>
      <c r="I117" s="1" t="s">
        <v>1695</v>
      </c>
      <c r="J117" s="1">
        <v>590</v>
      </c>
      <c r="K117" s="2" t="s">
        <v>1696</v>
      </c>
    </row>
    <row r="118" spans="1:11">
      <c r="A118" t="s">
        <v>1697</v>
      </c>
      <c r="B118" t="s">
        <v>1698</v>
      </c>
      <c r="C118" t="s">
        <v>1699</v>
      </c>
      <c r="D118" t="s">
        <v>1700</v>
      </c>
      <c r="E118" t="s">
        <v>1701</v>
      </c>
      <c r="F118">
        <v>400</v>
      </c>
      <c r="G118" t="s">
        <v>1702</v>
      </c>
      <c r="I118" s="1" t="s">
        <v>1703</v>
      </c>
      <c r="J118" s="1">
        <v>604</v>
      </c>
      <c r="K118" s="2" t="s">
        <v>1704</v>
      </c>
    </row>
    <row r="119" spans="1:11">
      <c r="A119" t="s">
        <v>1705</v>
      </c>
      <c r="B119" t="s">
        <v>1706</v>
      </c>
      <c r="C119" t="s">
        <v>1707</v>
      </c>
      <c r="D119" t="s">
        <v>1708</v>
      </c>
      <c r="E119" t="s">
        <v>1709</v>
      </c>
      <c r="F119">
        <v>398</v>
      </c>
      <c r="G119" t="s">
        <v>1710</v>
      </c>
      <c r="I119" s="1" t="s">
        <v>1711</v>
      </c>
      <c r="J119" s="1">
        <v>598</v>
      </c>
      <c r="K119" s="2" t="s">
        <v>1712</v>
      </c>
    </row>
    <row r="120" spans="1:11">
      <c r="A120" t="s">
        <v>1713</v>
      </c>
      <c r="B120" t="s">
        <v>1714</v>
      </c>
      <c r="C120" t="s">
        <v>1715</v>
      </c>
      <c r="D120" t="s">
        <v>1716</v>
      </c>
      <c r="E120" t="s">
        <v>1717</v>
      </c>
      <c r="F120">
        <v>404</v>
      </c>
      <c r="G120" t="s">
        <v>1718</v>
      </c>
      <c r="I120" s="1" t="s">
        <v>1719</v>
      </c>
      <c r="J120" s="1">
        <v>608</v>
      </c>
      <c r="K120" s="2" t="s">
        <v>1720</v>
      </c>
    </row>
    <row r="121" spans="1:11">
      <c r="A121" t="s">
        <v>1721</v>
      </c>
      <c r="B121" t="s">
        <v>1722</v>
      </c>
      <c r="C121" t="s">
        <v>1723</v>
      </c>
      <c r="D121" t="s">
        <v>1724</v>
      </c>
      <c r="I121" s="1" t="s">
        <v>1725</v>
      </c>
      <c r="J121" s="1">
        <v>586</v>
      </c>
      <c r="K121" s="2" t="s">
        <v>1726</v>
      </c>
    </row>
    <row r="122" spans="1:11">
      <c r="A122" t="s">
        <v>1727</v>
      </c>
      <c r="B122" t="s">
        <v>1728</v>
      </c>
      <c r="C122" t="s">
        <v>1729</v>
      </c>
      <c r="D122" t="s">
        <v>1730</v>
      </c>
      <c r="E122" t="s">
        <v>633</v>
      </c>
      <c r="F122">
        <v>978</v>
      </c>
      <c r="G122" t="s">
        <v>634</v>
      </c>
      <c r="I122" s="1" t="s">
        <v>1731</v>
      </c>
      <c r="J122" s="1">
        <v>985</v>
      </c>
      <c r="K122" s="2" t="s">
        <v>1732</v>
      </c>
    </row>
    <row r="123" spans="1:11">
      <c r="A123" t="s">
        <v>1733</v>
      </c>
      <c r="B123" t="s">
        <v>1734</v>
      </c>
      <c r="C123" t="s">
        <v>1735</v>
      </c>
      <c r="D123" t="s">
        <v>1736</v>
      </c>
      <c r="E123" t="s">
        <v>1737</v>
      </c>
      <c r="F123">
        <v>414</v>
      </c>
      <c r="G123" t="s">
        <v>1488</v>
      </c>
      <c r="I123" s="1" t="s">
        <v>1738</v>
      </c>
      <c r="J123" s="1">
        <v>600</v>
      </c>
      <c r="K123" s="2" t="s">
        <v>1739</v>
      </c>
    </row>
    <row r="124" spans="1:11">
      <c r="A124" t="s">
        <v>1740</v>
      </c>
      <c r="B124" t="s">
        <v>1741</v>
      </c>
      <c r="C124" t="s">
        <v>1742</v>
      </c>
      <c r="D124" t="s">
        <v>1743</v>
      </c>
      <c r="E124" t="s">
        <v>1744</v>
      </c>
      <c r="F124">
        <v>426</v>
      </c>
      <c r="G124" t="s">
        <v>1745</v>
      </c>
      <c r="I124" s="1" t="s">
        <v>1746</v>
      </c>
      <c r="J124" s="1">
        <v>634</v>
      </c>
      <c r="K124" s="2" t="s">
        <v>1747</v>
      </c>
    </row>
    <row r="125" spans="1:11">
      <c r="A125" t="s">
        <v>1748</v>
      </c>
      <c r="B125" t="s">
        <v>1749</v>
      </c>
      <c r="C125" t="s">
        <v>1750</v>
      </c>
      <c r="D125" t="s">
        <v>1751</v>
      </c>
      <c r="E125" t="s">
        <v>633</v>
      </c>
      <c r="F125">
        <v>978</v>
      </c>
      <c r="G125" t="s">
        <v>634</v>
      </c>
      <c r="I125" s="1" t="s">
        <v>1752</v>
      </c>
      <c r="J125" s="1">
        <v>946</v>
      </c>
      <c r="K125" s="2" t="s">
        <v>1753</v>
      </c>
    </row>
    <row r="126" spans="1:11">
      <c r="A126" t="s">
        <v>1754</v>
      </c>
      <c r="B126" t="s">
        <v>1755</v>
      </c>
      <c r="C126" t="s">
        <v>1756</v>
      </c>
      <c r="D126" t="s">
        <v>1757</v>
      </c>
      <c r="E126" t="s">
        <v>1758</v>
      </c>
      <c r="F126">
        <v>422</v>
      </c>
      <c r="G126" t="s">
        <v>1759</v>
      </c>
      <c r="I126" s="1" t="s">
        <v>1760</v>
      </c>
      <c r="J126" s="1">
        <v>941</v>
      </c>
      <c r="K126" s="2" t="s">
        <v>1761</v>
      </c>
    </row>
    <row r="127" spans="1:11">
      <c r="A127" t="s">
        <v>1762</v>
      </c>
      <c r="B127" t="s">
        <v>1763</v>
      </c>
      <c r="C127" t="s">
        <v>1764</v>
      </c>
      <c r="D127" t="s">
        <v>1765</v>
      </c>
      <c r="E127" t="s">
        <v>1766</v>
      </c>
      <c r="F127">
        <v>430</v>
      </c>
      <c r="G127" t="s">
        <v>1767</v>
      </c>
      <c r="I127" s="1" t="s">
        <v>1768</v>
      </c>
      <c r="J127" s="1">
        <v>643</v>
      </c>
      <c r="K127" s="2" t="s">
        <v>1769</v>
      </c>
    </row>
    <row r="128" spans="1:11">
      <c r="A128" t="s">
        <v>1770</v>
      </c>
      <c r="B128" t="s">
        <v>1771</v>
      </c>
      <c r="C128" t="s">
        <v>1772</v>
      </c>
      <c r="D128" t="s">
        <v>1773</v>
      </c>
      <c r="E128" t="s">
        <v>1774</v>
      </c>
      <c r="F128">
        <v>434</v>
      </c>
      <c r="G128" t="s">
        <v>1775</v>
      </c>
      <c r="I128" s="1" t="s">
        <v>1776</v>
      </c>
      <c r="J128" s="1">
        <v>646</v>
      </c>
      <c r="K128" s="2" t="s">
        <v>1777</v>
      </c>
    </row>
    <row r="129" spans="1:11">
      <c r="A129" t="s">
        <v>1778</v>
      </c>
      <c r="B129" t="s">
        <v>1779</v>
      </c>
      <c r="C129" t="s">
        <v>1780</v>
      </c>
      <c r="D129" t="s">
        <v>1781</v>
      </c>
      <c r="E129" t="s">
        <v>1782</v>
      </c>
      <c r="F129">
        <v>756</v>
      </c>
      <c r="G129" t="s">
        <v>1783</v>
      </c>
      <c r="I129" s="1" t="s">
        <v>1784</v>
      </c>
      <c r="J129" s="1">
        <v>682</v>
      </c>
      <c r="K129" s="2" t="s">
        <v>1785</v>
      </c>
    </row>
    <row r="130" spans="1:11">
      <c r="A130" t="s">
        <v>1786</v>
      </c>
      <c r="B130" t="s">
        <v>1787</v>
      </c>
      <c r="C130" t="s">
        <v>1788</v>
      </c>
      <c r="D130" t="s">
        <v>1789</v>
      </c>
      <c r="E130" t="s">
        <v>633</v>
      </c>
      <c r="F130">
        <v>978</v>
      </c>
      <c r="G130" t="s">
        <v>634</v>
      </c>
      <c r="I130" s="1" t="s">
        <v>1790</v>
      </c>
      <c r="J130" s="1">
        <v>90</v>
      </c>
      <c r="K130" s="2" t="s">
        <v>1791</v>
      </c>
    </row>
    <row r="131" spans="1:11">
      <c r="A131" t="s">
        <v>1792</v>
      </c>
      <c r="B131" t="s">
        <v>1793</v>
      </c>
      <c r="C131" t="s">
        <v>1794</v>
      </c>
      <c r="D131" t="s">
        <v>1795</v>
      </c>
      <c r="E131" t="s">
        <v>633</v>
      </c>
      <c r="F131">
        <v>978</v>
      </c>
      <c r="G131" t="s">
        <v>634</v>
      </c>
      <c r="I131" s="1" t="s">
        <v>1796</v>
      </c>
      <c r="J131" s="1">
        <v>690</v>
      </c>
      <c r="K131" s="2" t="s">
        <v>1797</v>
      </c>
    </row>
    <row r="132" spans="1:11">
      <c r="A132" t="s">
        <v>1798</v>
      </c>
      <c r="B132" t="s">
        <v>1799</v>
      </c>
      <c r="C132" t="s">
        <v>1800</v>
      </c>
      <c r="D132" t="s">
        <v>1801</v>
      </c>
      <c r="E132" t="s">
        <v>1802</v>
      </c>
      <c r="F132">
        <v>446</v>
      </c>
      <c r="G132" t="s">
        <v>1803</v>
      </c>
      <c r="I132" s="1" t="s">
        <v>1804</v>
      </c>
      <c r="J132" s="1">
        <v>938</v>
      </c>
      <c r="K132" s="2" t="s">
        <v>1805</v>
      </c>
    </row>
    <row r="133" spans="1:11">
      <c r="A133" t="s">
        <v>1806</v>
      </c>
      <c r="B133" t="s">
        <v>1807</v>
      </c>
      <c r="C133" t="s">
        <v>1808</v>
      </c>
      <c r="D133" t="s">
        <v>1809</v>
      </c>
      <c r="E133" t="s">
        <v>1808</v>
      </c>
      <c r="F133">
        <v>807</v>
      </c>
      <c r="G133" t="s">
        <v>1810</v>
      </c>
      <c r="I133" s="1" t="s">
        <v>1811</v>
      </c>
      <c r="J133" s="1">
        <v>752</v>
      </c>
      <c r="K133" s="2" t="s">
        <v>1812</v>
      </c>
    </row>
    <row r="134" spans="1:11">
      <c r="A134" t="s">
        <v>1813</v>
      </c>
      <c r="B134" t="s">
        <v>1814</v>
      </c>
      <c r="C134" t="s">
        <v>1815</v>
      </c>
      <c r="D134" t="s">
        <v>1816</v>
      </c>
      <c r="E134" t="s">
        <v>1817</v>
      </c>
      <c r="F134">
        <v>969</v>
      </c>
      <c r="G134" t="s">
        <v>1818</v>
      </c>
      <c r="I134" s="1" t="s">
        <v>1819</v>
      </c>
      <c r="J134" s="1">
        <v>702</v>
      </c>
      <c r="K134" s="2" t="s">
        <v>1820</v>
      </c>
    </row>
    <row r="135" spans="1:11">
      <c r="A135" t="s">
        <v>1821</v>
      </c>
      <c r="B135" t="s">
        <v>1822</v>
      </c>
      <c r="C135" t="s">
        <v>1823</v>
      </c>
      <c r="D135" t="s">
        <v>1824</v>
      </c>
      <c r="E135" t="s">
        <v>1825</v>
      </c>
      <c r="F135">
        <v>458</v>
      </c>
      <c r="G135" t="s">
        <v>1826</v>
      </c>
      <c r="I135" s="1" t="s">
        <v>1827</v>
      </c>
      <c r="J135" s="1">
        <v>654</v>
      </c>
      <c r="K135" s="2" t="s">
        <v>1828</v>
      </c>
    </row>
    <row r="136" spans="1:11">
      <c r="A136" t="s">
        <v>1829</v>
      </c>
      <c r="B136" t="s">
        <v>1830</v>
      </c>
      <c r="C136" t="s">
        <v>1831</v>
      </c>
      <c r="D136" t="s">
        <v>1832</v>
      </c>
      <c r="E136" t="s">
        <v>1833</v>
      </c>
      <c r="F136">
        <v>454</v>
      </c>
      <c r="G136" t="s">
        <v>1834</v>
      </c>
      <c r="I136" s="1" t="s">
        <v>1835</v>
      </c>
      <c r="J136" s="1">
        <v>694</v>
      </c>
      <c r="K136" s="2" t="s">
        <v>1836</v>
      </c>
    </row>
    <row r="137" spans="1:11">
      <c r="A137" t="s">
        <v>1837</v>
      </c>
      <c r="B137" t="s">
        <v>1838</v>
      </c>
      <c r="C137" t="s">
        <v>1839</v>
      </c>
      <c r="D137" t="s">
        <v>1840</v>
      </c>
      <c r="E137" t="s">
        <v>1841</v>
      </c>
      <c r="F137">
        <v>462</v>
      </c>
      <c r="G137" t="s">
        <v>1842</v>
      </c>
      <c r="I137" s="1" t="s">
        <v>1843</v>
      </c>
      <c r="J137" s="1">
        <v>706</v>
      </c>
      <c r="K137" s="2" t="s">
        <v>1844</v>
      </c>
    </row>
    <row r="138" spans="1:11">
      <c r="A138" t="s">
        <v>1845</v>
      </c>
      <c r="B138" t="s">
        <v>1846</v>
      </c>
      <c r="C138" t="s">
        <v>1847</v>
      </c>
      <c r="D138" t="s">
        <v>1848</v>
      </c>
      <c r="E138" t="s">
        <v>900</v>
      </c>
      <c r="F138">
        <v>952</v>
      </c>
      <c r="G138" t="s">
        <v>901</v>
      </c>
      <c r="I138" s="1" t="s">
        <v>1849</v>
      </c>
      <c r="J138" s="1">
        <v>968</v>
      </c>
      <c r="K138" s="2" t="s">
        <v>1850</v>
      </c>
    </row>
    <row r="139" spans="1:11">
      <c r="A139" t="s">
        <v>1851</v>
      </c>
      <c r="B139" t="s">
        <v>1852</v>
      </c>
      <c r="C139" t="s">
        <v>1853</v>
      </c>
      <c r="D139" t="s">
        <v>1854</v>
      </c>
      <c r="E139" t="s">
        <v>1855</v>
      </c>
      <c r="F139">
        <v>238</v>
      </c>
      <c r="G139" t="s">
        <v>1856</v>
      </c>
      <c r="I139" s="1" t="s">
        <v>1857</v>
      </c>
      <c r="J139" s="1">
        <v>728</v>
      </c>
      <c r="K139" s="2" t="s">
        <v>1858</v>
      </c>
    </row>
    <row r="140" spans="1:11">
      <c r="A140" t="s">
        <v>1859</v>
      </c>
      <c r="B140" t="s">
        <v>1860</v>
      </c>
      <c r="C140" t="s">
        <v>1861</v>
      </c>
      <c r="D140" t="s">
        <v>1862</v>
      </c>
      <c r="E140" t="s">
        <v>633</v>
      </c>
      <c r="F140">
        <v>978</v>
      </c>
      <c r="G140" t="s">
        <v>634</v>
      </c>
      <c r="I140" s="1" t="s">
        <v>1863</v>
      </c>
      <c r="J140" s="1">
        <v>678</v>
      </c>
      <c r="K140" s="2" t="s">
        <v>1864</v>
      </c>
    </row>
    <row r="141" spans="1:11">
      <c r="A141" t="s">
        <v>1865</v>
      </c>
      <c r="B141" t="s">
        <v>1866</v>
      </c>
      <c r="C141" t="s">
        <v>1867</v>
      </c>
      <c r="D141" t="s">
        <v>1868</v>
      </c>
      <c r="E141" t="s">
        <v>1869</v>
      </c>
      <c r="F141">
        <v>504</v>
      </c>
      <c r="G141" t="s">
        <v>1870</v>
      </c>
      <c r="I141" s="1" t="s">
        <v>1871</v>
      </c>
      <c r="J141" s="1">
        <v>760</v>
      </c>
      <c r="K141" s="2" t="s">
        <v>1872</v>
      </c>
    </row>
    <row r="142" spans="1:11">
      <c r="A142" t="s">
        <v>1873</v>
      </c>
      <c r="B142" t="s">
        <v>1874</v>
      </c>
      <c r="C142" t="s">
        <v>1875</v>
      </c>
      <c r="D142" t="s">
        <v>1876</v>
      </c>
      <c r="E142" t="s">
        <v>633</v>
      </c>
      <c r="F142">
        <v>978</v>
      </c>
      <c r="G142" t="s">
        <v>634</v>
      </c>
      <c r="I142" s="1" t="s">
        <v>1877</v>
      </c>
      <c r="J142" s="1">
        <v>748</v>
      </c>
      <c r="K142" s="2" t="s">
        <v>1878</v>
      </c>
    </row>
    <row r="143" spans="1:11">
      <c r="A143" t="s">
        <v>1879</v>
      </c>
      <c r="B143" t="s">
        <v>1880</v>
      </c>
      <c r="C143" t="s">
        <v>1881</v>
      </c>
      <c r="D143" t="s">
        <v>1882</v>
      </c>
      <c r="E143" t="s">
        <v>1883</v>
      </c>
      <c r="F143">
        <v>480</v>
      </c>
      <c r="G143" t="s">
        <v>1884</v>
      </c>
      <c r="I143" s="1" t="s">
        <v>1885</v>
      </c>
      <c r="J143" s="1">
        <v>764</v>
      </c>
      <c r="K143" s="2" t="s">
        <v>1886</v>
      </c>
    </row>
    <row r="144" spans="1:11">
      <c r="A144" t="s">
        <v>1887</v>
      </c>
      <c r="B144" t="s">
        <v>1888</v>
      </c>
      <c r="C144" t="s">
        <v>1889</v>
      </c>
      <c r="D144" t="s">
        <v>1890</v>
      </c>
      <c r="E144" t="s">
        <v>1891</v>
      </c>
      <c r="F144">
        <v>478</v>
      </c>
      <c r="G144" t="s">
        <v>1892</v>
      </c>
      <c r="I144" s="1" t="s">
        <v>1893</v>
      </c>
      <c r="J144" s="1">
        <v>972</v>
      </c>
      <c r="K144" s="2" t="s">
        <v>1894</v>
      </c>
    </row>
    <row r="145" spans="1:11">
      <c r="A145" t="s">
        <v>1895</v>
      </c>
      <c r="B145" t="s">
        <v>1896</v>
      </c>
      <c r="C145" t="s">
        <v>1897</v>
      </c>
      <c r="D145" t="s">
        <v>1898</v>
      </c>
      <c r="E145" t="s">
        <v>633</v>
      </c>
      <c r="F145">
        <v>978</v>
      </c>
      <c r="G145" t="s">
        <v>634</v>
      </c>
      <c r="I145" s="1" t="s">
        <v>1899</v>
      </c>
      <c r="J145" s="1">
        <v>934</v>
      </c>
      <c r="K145" s="2" t="s">
        <v>1900</v>
      </c>
    </row>
    <row r="146" spans="1:11">
      <c r="A146" t="s">
        <v>1901</v>
      </c>
      <c r="B146" t="s">
        <v>1902</v>
      </c>
      <c r="C146" t="s">
        <v>1903</v>
      </c>
      <c r="D146" t="s">
        <v>1904</v>
      </c>
      <c r="E146" t="s">
        <v>1905</v>
      </c>
      <c r="F146">
        <v>484</v>
      </c>
      <c r="G146" t="s">
        <v>1906</v>
      </c>
      <c r="I146" s="1" t="s">
        <v>1907</v>
      </c>
      <c r="J146" s="1">
        <v>788</v>
      </c>
      <c r="K146" s="2" t="s">
        <v>1908</v>
      </c>
    </row>
    <row r="147" spans="1:11">
      <c r="A147" t="s">
        <v>1909</v>
      </c>
      <c r="B147" t="s">
        <v>1910</v>
      </c>
      <c r="C147" t="s">
        <v>1911</v>
      </c>
      <c r="D147" t="s">
        <v>1912</v>
      </c>
      <c r="E147" t="s">
        <v>1241</v>
      </c>
      <c r="F147">
        <v>840</v>
      </c>
      <c r="G147" t="s">
        <v>1242</v>
      </c>
      <c r="I147" s="1" t="s">
        <v>1913</v>
      </c>
      <c r="J147" s="1">
        <v>776</v>
      </c>
      <c r="K147" s="2" t="s">
        <v>1914</v>
      </c>
    </row>
    <row r="148" spans="1:11">
      <c r="A148" t="s">
        <v>1915</v>
      </c>
      <c r="B148" t="s">
        <v>1916</v>
      </c>
      <c r="C148" t="s">
        <v>1917</v>
      </c>
      <c r="D148" t="s">
        <v>1918</v>
      </c>
      <c r="E148" t="s">
        <v>1919</v>
      </c>
      <c r="F148">
        <v>498</v>
      </c>
      <c r="G148" t="s">
        <v>1920</v>
      </c>
      <c r="I148" s="1" t="s">
        <v>1921</v>
      </c>
      <c r="J148" s="1">
        <v>949</v>
      </c>
      <c r="K148" s="2" t="s">
        <v>1922</v>
      </c>
    </row>
    <row r="149" spans="1:11">
      <c r="A149" t="s">
        <v>1923</v>
      </c>
      <c r="B149" t="s">
        <v>1924</v>
      </c>
      <c r="C149" t="s">
        <v>1925</v>
      </c>
      <c r="D149" t="s">
        <v>1926</v>
      </c>
      <c r="E149" t="s">
        <v>633</v>
      </c>
      <c r="F149">
        <v>978</v>
      </c>
      <c r="G149" t="s">
        <v>634</v>
      </c>
      <c r="I149" s="1" t="s">
        <v>1927</v>
      </c>
      <c r="J149" s="1">
        <v>780</v>
      </c>
      <c r="K149" s="2" t="s">
        <v>1928</v>
      </c>
    </row>
    <row r="150" spans="1:11">
      <c r="A150" t="s">
        <v>1929</v>
      </c>
      <c r="B150" t="s">
        <v>1930</v>
      </c>
      <c r="C150" t="s">
        <v>1931</v>
      </c>
      <c r="D150" t="s">
        <v>1932</v>
      </c>
      <c r="E150" t="s">
        <v>1933</v>
      </c>
      <c r="F150">
        <v>496</v>
      </c>
      <c r="G150" t="s">
        <v>1934</v>
      </c>
      <c r="I150" s="1" t="s">
        <v>1935</v>
      </c>
      <c r="J150" s="1">
        <v>0</v>
      </c>
      <c r="K150" s="2" t="s">
        <v>1936</v>
      </c>
    </row>
    <row r="151" spans="1:11">
      <c r="A151" t="s">
        <v>1937</v>
      </c>
      <c r="B151" t="s">
        <v>1938</v>
      </c>
      <c r="C151" t="s">
        <v>1939</v>
      </c>
      <c r="D151" t="s">
        <v>1940</v>
      </c>
      <c r="E151" t="s">
        <v>633</v>
      </c>
      <c r="F151">
        <v>978</v>
      </c>
      <c r="G151" t="s">
        <v>634</v>
      </c>
      <c r="I151" s="1" t="s">
        <v>1941</v>
      </c>
      <c r="J151" s="1">
        <v>901</v>
      </c>
      <c r="K151" s="2" t="s">
        <v>1942</v>
      </c>
    </row>
    <row r="152" spans="1:11">
      <c r="A152" t="s">
        <v>1943</v>
      </c>
      <c r="B152" t="s">
        <v>1944</v>
      </c>
      <c r="C152" t="s">
        <v>1945</v>
      </c>
      <c r="D152" t="s">
        <v>1946</v>
      </c>
      <c r="E152" t="s">
        <v>670</v>
      </c>
      <c r="F152">
        <v>951</v>
      </c>
      <c r="G152" t="s">
        <v>671</v>
      </c>
      <c r="I152" s="1" t="s">
        <v>1947</v>
      </c>
      <c r="J152" s="1">
        <v>834</v>
      </c>
      <c r="K152" s="2" t="s">
        <v>1948</v>
      </c>
    </row>
    <row r="153" spans="1:11">
      <c r="A153" t="s">
        <v>1949</v>
      </c>
      <c r="B153" t="s">
        <v>1950</v>
      </c>
      <c r="C153" t="s">
        <v>1951</v>
      </c>
      <c r="D153" t="s">
        <v>1952</v>
      </c>
      <c r="E153" t="s">
        <v>1953</v>
      </c>
      <c r="F153">
        <v>943</v>
      </c>
      <c r="G153" t="s">
        <v>1954</v>
      </c>
      <c r="I153" s="1" t="s">
        <v>1955</v>
      </c>
      <c r="J153" s="1">
        <v>980</v>
      </c>
      <c r="K153" s="2" t="s">
        <v>1956</v>
      </c>
    </row>
    <row r="154" spans="1:11">
      <c r="A154" t="s">
        <v>1957</v>
      </c>
      <c r="B154" t="s">
        <v>1958</v>
      </c>
      <c r="C154" t="s">
        <v>1959</v>
      </c>
      <c r="D154" t="s">
        <v>1960</v>
      </c>
      <c r="E154" t="s">
        <v>1961</v>
      </c>
      <c r="F154">
        <v>104</v>
      </c>
      <c r="G154" t="s">
        <v>1962</v>
      </c>
      <c r="I154" s="1" t="s">
        <v>1963</v>
      </c>
      <c r="J154" s="1">
        <v>800</v>
      </c>
      <c r="K154" s="2" t="s">
        <v>1964</v>
      </c>
    </row>
    <row r="155" spans="1:11">
      <c r="A155" t="s">
        <v>1965</v>
      </c>
      <c r="B155" t="s">
        <v>1966</v>
      </c>
      <c r="C155" t="s">
        <v>1967</v>
      </c>
      <c r="D155" t="s">
        <v>1968</v>
      </c>
      <c r="E155" t="s">
        <v>1969</v>
      </c>
      <c r="F155">
        <v>516</v>
      </c>
      <c r="G155" t="s">
        <v>1970</v>
      </c>
      <c r="I155" s="1" t="s">
        <v>1971</v>
      </c>
      <c r="J155" s="1">
        <v>840</v>
      </c>
      <c r="K155" s="2" t="s">
        <v>1972</v>
      </c>
    </row>
    <row r="156" spans="1:11">
      <c r="A156" t="s">
        <v>1973</v>
      </c>
      <c r="B156" t="s">
        <v>1974</v>
      </c>
      <c r="C156" t="s">
        <v>1975</v>
      </c>
      <c r="D156" t="s">
        <v>1976</v>
      </c>
      <c r="I156" s="1" t="s">
        <v>1971</v>
      </c>
      <c r="J156" s="1"/>
      <c r="K156" s="2"/>
    </row>
    <row r="157" spans="1:11">
      <c r="A157" t="s">
        <v>1977</v>
      </c>
      <c r="B157" t="s">
        <v>1978</v>
      </c>
      <c r="C157" t="s">
        <v>1979</v>
      </c>
      <c r="D157" t="s">
        <v>1980</v>
      </c>
      <c r="E157" t="s">
        <v>1981</v>
      </c>
      <c r="F157">
        <v>524</v>
      </c>
      <c r="G157" t="s">
        <v>1982</v>
      </c>
      <c r="I157" s="1" t="s">
        <v>1983</v>
      </c>
      <c r="J157" s="1">
        <v>858</v>
      </c>
      <c r="K157" s="2" t="s">
        <v>1984</v>
      </c>
    </row>
    <row r="158" spans="1:11">
      <c r="A158" t="s">
        <v>1985</v>
      </c>
      <c r="B158" t="s">
        <v>1986</v>
      </c>
      <c r="C158" t="s">
        <v>1987</v>
      </c>
      <c r="D158" t="s">
        <v>1988</v>
      </c>
      <c r="E158" t="s">
        <v>1989</v>
      </c>
      <c r="F158">
        <v>558</v>
      </c>
      <c r="G158" t="s">
        <v>1990</v>
      </c>
      <c r="I158" s="1" t="s">
        <v>1991</v>
      </c>
      <c r="J158" s="1">
        <v>860</v>
      </c>
      <c r="K158" s="2" t="s">
        <v>1992</v>
      </c>
    </row>
    <row r="159" spans="1:11">
      <c r="A159" t="s">
        <v>1993</v>
      </c>
      <c r="B159" t="s">
        <v>1994</v>
      </c>
      <c r="C159" t="s">
        <v>1995</v>
      </c>
      <c r="D159" t="s">
        <v>1996</v>
      </c>
      <c r="E159" t="s">
        <v>900</v>
      </c>
      <c r="F159">
        <v>952</v>
      </c>
      <c r="G159" t="s">
        <v>901</v>
      </c>
      <c r="I159" s="1" t="s">
        <v>1997</v>
      </c>
      <c r="J159" s="1">
        <v>937</v>
      </c>
      <c r="K159" s="2" t="s">
        <v>1998</v>
      </c>
    </row>
    <row r="160" spans="1:11">
      <c r="A160" t="s">
        <v>1999</v>
      </c>
      <c r="B160" t="s">
        <v>2000</v>
      </c>
      <c r="C160" t="s">
        <v>2001</v>
      </c>
      <c r="D160" t="s">
        <v>2002</v>
      </c>
      <c r="E160" t="s">
        <v>2003</v>
      </c>
      <c r="F160">
        <v>566</v>
      </c>
      <c r="G160" t="s">
        <v>2004</v>
      </c>
      <c r="I160" s="1" t="s">
        <v>2005</v>
      </c>
      <c r="J160" s="1">
        <v>704</v>
      </c>
      <c r="K160" s="2" t="s">
        <v>2006</v>
      </c>
    </row>
    <row r="161" spans="1:11">
      <c r="A161" t="s">
        <v>2007</v>
      </c>
      <c r="B161" t="s">
        <v>2008</v>
      </c>
      <c r="C161" t="s">
        <v>2009</v>
      </c>
      <c r="D161" t="s">
        <v>2010</v>
      </c>
      <c r="I161" s="1" t="s">
        <v>2011</v>
      </c>
      <c r="J161" s="1">
        <v>548</v>
      </c>
      <c r="K161" s="2" t="s">
        <v>2012</v>
      </c>
    </row>
    <row r="162" spans="1:11">
      <c r="A162" t="s">
        <v>2013</v>
      </c>
      <c r="B162" t="s">
        <v>2014</v>
      </c>
      <c r="C162" t="s">
        <v>2015</v>
      </c>
      <c r="D162" t="s">
        <v>2016</v>
      </c>
      <c r="E162" t="s">
        <v>2017</v>
      </c>
      <c r="F162">
        <v>578</v>
      </c>
      <c r="G162" t="s">
        <v>2018</v>
      </c>
      <c r="I162" s="1" t="s">
        <v>2019</v>
      </c>
      <c r="J162" s="1">
        <v>882</v>
      </c>
      <c r="K162" s="2" t="s">
        <v>2020</v>
      </c>
    </row>
    <row r="163" spans="1:11">
      <c r="A163" t="s">
        <v>2021</v>
      </c>
      <c r="B163" t="s">
        <v>2022</v>
      </c>
      <c r="C163" t="s">
        <v>2023</v>
      </c>
      <c r="D163" t="s">
        <v>2024</v>
      </c>
      <c r="I163" s="1" t="s">
        <v>2025</v>
      </c>
      <c r="J163" s="1">
        <v>950</v>
      </c>
      <c r="K163" s="2" t="s">
        <v>2026</v>
      </c>
    </row>
    <row r="164" spans="1:11">
      <c r="A164" t="s">
        <v>2027</v>
      </c>
      <c r="B164" t="s">
        <v>2028</v>
      </c>
      <c r="C164" t="s">
        <v>2029</v>
      </c>
      <c r="D164" t="s">
        <v>2030</v>
      </c>
      <c r="E164" t="s">
        <v>2031</v>
      </c>
      <c r="F164">
        <v>554</v>
      </c>
      <c r="G164" t="s">
        <v>2032</v>
      </c>
      <c r="I164" s="1" t="s">
        <v>2033</v>
      </c>
      <c r="J164" s="1">
        <v>951</v>
      </c>
      <c r="K164" s="2" t="s">
        <v>2034</v>
      </c>
    </row>
    <row r="165" spans="1:11">
      <c r="A165" t="s">
        <v>2035</v>
      </c>
      <c r="B165" t="s">
        <v>2036</v>
      </c>
      <c r="C165" t="s">
        <v>2037</v>
      </c>
      <c r="D165" t="s">
        <v>2038</v>
      </c>
      <c r="E165" t="s">
        <v>2039</v>
      </c>
      <c r="F165">
        <v>512</v>
      </c>
      <c r="G165" t="s">
        <v>2040</v>
      </c>
      <c r="I165" s="1" t="s">
        <v>2041</v>
      </c>
      <c r="J165" s="1">
        <v>952</v>
      </c>
      <c r="K165" s="2" t="s">
        <v>2042</v>
      </c>
    </row>
    <row r="166" spans="1:11">
      <c r="A166" t="s">
        <v>2043</v>
      </c>
      <c r="B166" t="s">
        <v>2044</v>
      </c>
      <c r="C166" t="s">
        <v>2045</v>
      </c>
      <c r="D166" t="s">
        <v>2046</v>
      </c>
      <c r="E166" t="s">
        <v>2047</v>
      </c>
      <c r="F166">
        <v>800</v>
      </c>
      <c r="G166" t="s">
        <v>2048</v>
      </c>
      <c r="I166" s="1" t="s">
        <v>2049</v>
      </c>
      <c r="J166" s="1">
        <v>886</v>
      </c>
      <c r="K166" s="2" t="s">
        <v>2050</v>
      </c>
    </row>
    <row r="167" spans="1:11">
      <c r="A167" t="s">
        <v>2051</v>
      </c>
      <c r="B167" t="s">
        <v>2052</v>
      </c>
      <c r="C167" t="s">
        <v>2053</v>
      </c>
      <c r="D167" t="s">
        <v>2054</v>
      </c>
      <c r="E167" t="s">
        <v>2055</v>
      </c>
      <c r="F167">
        <v>860</v>
      </c>
      <c r="G167" t="s">
        <v>1992</v>
      </c>
      <c r="I167" s="1" t="s">
        <v>2056</v>
      </c>
      <c r="J167" s="1">
        <v>710</v>
      </c>
      <c r="K167" s="2" t="s">
        <v>2057</v>
      </c>
    </row>
    <row r="168" spans="1:11">
      <c r="A168" t="s">
        <v>2058</v>
      </c>
      <c r="B168" t="s">
        <v>2059</v>
      </c>
      <c r="C168" t="s">
        <v>2060</v>
      </c>
      <c r="D168" t="s">
        <v>2061</v>
      </c>
      <c r="E168" t="s">
        <v>2062</v>
      </c>
      <c r="F168">
        <v>586</v>
      </c>
      <c r="G168" t="s">
        <v>2063</v>
      </c>
      <c r="I168" s="1" t="s">
        <v>2064</v>
      </c>
      <c r="J168" s="1">
        <v>967</v>
      </c>
      <c r="K168" s="2" t="s">
        <v>2065</v>
      </c>
    </row>
    <row r="169" spans="1:11">
      <c r="A169" t="s">
        <v>2066</v>
      </c>
      <c r="B169" t="s">
        <v>2067</v>
      </c>
      <c r="C169" t="s">
        <v>2068</v>
      </c>
      <c r="D169" t="s">
        <v>2069</v>
      </c>
      <c r="E169" t="s">
        <v>1241</v>
      </c>
      <c r="F169">
        <v>840</v>
      </c>
      <c r="G169" t="s">
        <v>1242</v>
      </c>
    </row>
    <row r="170" spans="1:11">
      <c r="A170" t="s">
        <v>2070</v>
      </c>
      <c r="B170" t="s">
        <v>2071</v>
      </c>
      <c r="C170" t="s">
        <v>2072</v>
      </c>
      <c r="D170" t="s">
        <v>2073</v>
      </c>
      <c r="E170" t="s">
        <v>2074</v>
      </c>
      <c r="F170">
        <v>590</v>
      </c>
      <c r="G170" t="s">
        <v>1696</v>
      </c>
    </row>
    <row r="171" spans="1:11">
      <c r="A171" t="s">
        <v>2075</v>
      </c>
      <c r="B171" t="s">
        <v>2076</v>
      </c>
      <c r="C171" t="s">
        <v>2077</v>
      </c>
      <c r="D171" t="s">
        <v>2078</v>
      </c>
      <c r="E171" t="s">
        <v>2079</v>
      </c>
      <c r="F171">
        <v>598</v>
      </c>
      <c r="G171" t="s">
        <v>1712</v>
      </c>
    </row>
    <row r="172" spans="1:11">
      <c r="A172" t="s">
        <v>2080</v>
      </c>
      <c r="B172" t="s">
        <v>2081</v>
      </c>
      <c r="C172" t="s">
        <v>2082</v>
      </c>
      <c r="D172" t="s">
        <v>2083</v>
      </c>
      <c r="E172" t="s">
        <v>2084</v>
      </c>
      <c r="F172">
        <v>600</v>
      </c>
      <c r="G172" t="s">
        <v>2085</v>
      </c>
    </row>
    <row r="173" spans="1:11">
      <c r="A173" t="s">
        <v>2086</v>
      </c>
      <c r="B173" t="s">
        <v>2087</v>
      </c>
      <c r="C173" t="s">
        <v>2088</v>
      </c>
      <c r="D173" t="s">
        <v>2089</v>
      </c>
      <c r="E173" t="s">
        <v>633</v>
      </c>
      <c r="F173">
        <v>978</v>
      </c>
      <c r="G173" t="s">
        <v>634</v>
      </c>
    </row>
    <row r="174" spans="1:11">
      <c r="A174" t="s">
        <v>2090</v>
      </c>
      <c r="B174" t="s">
        <v>2091</v>
      </c>
      <c r="C174" t="s">
        <v>2092</v>
      </c>
      <c r="D174" t="s">
        <v>2093</v>
      </c>
      <c r="E174" t="s">
        <v>2094</v>
      </c>
      <c r="F174">
        <v>604</v>
      </c>
      <c r="G174" t="s">
        <v>2095</v>
      </c>
    </row>
    <row r="175" spans="1:11">
      <c r="A175" t="s">
        <v>2096</v>
      </c>
      <c r="B175" t="s">
        <v>2097</v>
      </c>
      <c r="C175" t="s">
        <v>2098</v>
      </c>
      <c r="D175" t="s">
        <v>2099</v>
      </c>
      <c r="E175" t="s">
        <v>2100</v>
      </c>
      <c r="F175">
        <v>608</v>
      </c>
      <c r="G175" t="s">
        <v>2101</v>
      </c>
    </row>
    <row r="176" spans="1:11">
      <c r="A176" t="s">
        <v>2102</v>
      </c>
      <c r="B176" t="s">
        <v>2103</v>
      </c>
      <c r="C176" t="s">
        <v>2104</v>
      </c>
      <c r="D176" t="s">
        <v>2105</v>
      </c>
    </row>
    <row r="177" spans="1:7">
      <c r="A177" t="s">
        <v>2106</v>
      </c>
      <c r="B177" t="s">
        <v>2107</v>
      </c>
      <c r="C177" t="s">
        <v>2108</v>
      </c>
      <c r="D177" t="s">
        <v>2109</v>
      </c>
      <c r="E177" t="s">
        <v>2110</v>
      </c>
      <c r="F177">
        <v>985</v>
      </c>
      <c r="G177" t="s">
        <v>2111</v>
      </c>
    </row>
    <row r="178" spans="1:7">
      <c r="A178" t="s">
        <v>2112</v>
      </c>
      <c r="B178" t="s">
        <v>2113</v>
      </c>
      <c r="C178" t="s">
        <v>2114</v>
      </c>
      <c r="D178" t="s">
        <v>2115</v>
      </c>
      <c r="E178" t="s">
        <v>633</v>
      </c>
      <c r="F178">
        <v>978</v>
      </c>
      <c r="G178" t="s">
        <v>634</v>
      </c>
    </row>
    <row r="179" spans="1:7">
      <c r="A179" t="s">
        <v>2116</v>
      </c>
      <c r="B179" t="s">
        <v>2117</v>
      </c>
      <c r="C179" t="s">
        <v>2118</v>
      </c>
      <c r="D179" t="s">
        <v>2119</v>
      </c>
      <c r="E179" t="s">
        <v>1241</v>
      </c>
      <c r="F179">
        <v>840</v>
      </c>
      <c r="G179" t="s">
        <v>1242</v>
      </c>
    </row>
    <row r="180" spans="1:7">
      <c r="A180" t="s">
        <v>2120</v>
      </c>
      <c r="B180" t="s">
        <v>2121</v>
      </c>
      <c r="C180" t="s">
        <v>2122</v>
      </c>
      <c r="D180" t="s">
        <v>2123</v>
      </c>
      <c r="E180" t="s">
        <v>633</v>
      </c>
      <c r="F180">
        <v>978</v>
      </c>
      <c r="G180" t="s">
        <v>634</v>
      </c>
    </row>
    <row r="181" spans="1:7">
      <c r="A181" t="s">
        <v>2124</v>
      </c>
      <c r="B181" t="s">
        <v>2125</v>
      </c>
      <c r="C181" t="s">
        <v>2126</v>
      </c>
      <c r="D181" t="s">
        <v>2127</v>
      </c>
      <c r="E181" t="s">
        <v>2128</v>
      </c>
      <c r="F181">
        <v>634</v>
      </c>
      <c r="G181" t="s">
        <v>2129</v>
      </c>
    </row>
    <row r="182" spans="1:7">
      <c r="A182" s="3" t="s">
        <v>2130</v>
      </c>
      <c r="B182" s="3" t="s">
        <v>2131</v>
      </c>
      <c r="C182" s="3" t="s">
        <v>2132</v>
      </c>
      <c r="D182" s="3" t="s">
        <v>2133</v>
      </c>
      <c r="E182" s="3" t="s">
        <v>1029</v>
      </c>
      <c r="F182" s="3">
        <v>950</v>
      </c>
      <c r="G182" s="3" t="s">
        <v>1030</v>
      </c>
    </row>
    <row r="183" spans="1:7" ht="27.95">
      <c r="A183" s="3" t="s">
        <v>2134</v>
      </c>
      <c r="B183" s="3" t="s">
        <v>2135</v>
      </c>
      <c r="C183" s="3" t="s">
        <v>2136</v>
      </c>
      <c r="D183" s="3" t="s">
        <v>2137</v>
      </c>
      <c r="E183" s="3" t="s">
        <v>2138</v>
      </c>
      <c r="F183" s="3">
        <v>976</v>
      </c>
      <c r="G183" s="3" t="s">
        <v>2139</v>
      </c>
    </row>
    <row r="184" spans="1:7">
      <c r="A184" t="s">
        <v>2140</v>
      </c>
      <c r="B184" t="s">
        <v>2141</v>
      </c>
      <c r="C184" t="s">
        <v>2142</v>
      </c>
      <c r="D184" t="s">
        <v>2143</v>
      </c>
      <c r="E184" t="s">
        <v>2144</v>
      </c>
      <c r="F184">
        <v>214</v>
      </c>
      <c r="G184" t="s">
        <v>2145</v>
      </c>
    </row>
    <row r="185" spans="1:7">
      <c r="A185" t="s">
        <v>2146</v>
      </c>
      <c r="B185" t="s">
        <v>2147</v>
      </c>
      <c r="C185" t="s">
        <v>2148</v>
      </c>
      <c r="D185" t="s">
        <v>2149</v>
      </c>
      <c r="E185" t="s">
        <v>1029</v>
      </c>
      <c r="F185">
        <v>950</v>
      </c>
      <c r="G185" t="s">
        <v>1030</v>
      </c>
    </row>
    <row r="186" spans="1:7">
      <c r="A186" t="s">
        <v>2150</v>
      </c>
      <c r="B186" t="s">
        <v>2151</v>
      </c>
      <c r="C186" t="s">
        <v>2152</v>
      </c>
      <c r="D186" t="s">
        <v>2153</v>
      </c>
      <c r="E186" t="s">
        <v>2154</v>
      </c>
      <c r="F186">
        <v>417</v>
      </c>
      <c r="G186" t="s">
        <v>2155</v>
      </c>
    </row>
    <row r="187" spans="1:7">
      <c r="A187" s="3" t="s">
        <v>2156</v>
      </c>
      <c r="B187" s="3" t="s">
        <v>2157</v>
      </c>
      <c r="C187" s="3" t="s">
        <v>2158</v>
      </c>
      <c r="D187" s="3" t="s">
        <v>2159</v>
      </c>
      <c r="E187" s="3" t="s">
        <v>2160</v>
      </c>
      <c r="F187" s="3">
        <v>203</v>
      </c>
      <c r="G187" s="3" t="s">
        <v>2161</v>
      </c>
    </row>
    <row r="188" spans="1:7">
      <c r="A188" t="s">
        <v>2162</v>
      </c>
      <c r="B188" t="s">
        <v>2163</v>
      </c>
      <c r="C188" t="s">
        <v>2164</v>
      </c>
      <c r="D188" t="s">
        <v>2165</v>
      </c>
      <c r="E188" t="s">
        <v>633</v>
      </c>
      <c r="F188">
        <v>978</v>
      </c>
      <c r="G188" t="s">
        <v>634</v>
      </c>
    </row>
    <row r="189" spans="1:7">
      <c r="A189" t="s">
        <v>2166</v>
      </c>
      <c r="B189" t="s">
        <v>2167</v>
      </c>
      <c r="C189" t="s">
        <v>2168</v>
      </c>
      <c r="D189" t="s">
        <v>2169</v>
      </c>
      <c r="E189" t="s">
        <v>2170</v>
      </c>
      <c r="F189">
        <v>946</v>
      </c>
      <c r="G189" t="s">
        <v>2171</v>
      </c>
    </row>
    <row r="190" spans="1:7">
      <c r="A190" t="s">
        <v>2172</v>
      </c>
      <c r="B190" t="s">
        <v>2173</v>
      </c>
      <c r="C190" t="s">
        <v>2174</v>
      </c>
      <c r="D190" t="s">
        <v>2175</v>
      </c>
      <c r="E190" t="s">
        <v>2176</v>
      </c>
      <c r="F190">
        <v>826</v>
      </c>
      <c r="G190" t="s">
        <v>2177</v>
      </c>
    </row>
    <row r="191" spans="1:7">
      <c r="A191" t="s">
        <v>2178</v>
      </c>
      <c r="B191" t="s">
        <v>2179</v>
      </c>
      <c r="C191" t="s">
        <v>2180</v>
      </c>
      <c r="D191" t="s">
        <v>2181</v>
      </c>
      <c r="E191" t="s">
        <v>2182</v>
      </c>
      <c r="F191">
        <v>418</v>
      </c>
      <c r="G191" t="s">
        <v>2183</v>
      </c>
    </row>
    <row r="192" spans="1:7">
      <c r="A192" t="s">
        <v>2184</v>
      </c>
      <c r="B192" t="s">
        <v>2185</v>
      </c>
      <c r="C192" t="s">
        <v>2186</v>
      </c>
      <c r="D192" t="s">
        <v>2187</v>
      </c>
      <c r="E192" t="s">
        <v>2188</v>
      </c>
      <c r="F192">
        <v>646</v>
      </c>
      <c r="G192" t="s">
        <v>2189</v>
      </c>
    </row>
    <row r="193" spans="1:7">
      <c r="A193" t="s">
        <v>2190</v>
      </c>
      <c r="B193" t="s">
        <v>2191</v>
      </c>
      <c r="C193" t="s">
        <v>2192</v>
      </c>
      <c r="D193" t="s">
        <v>2193</v>
      </c>
    </row>
    <row r="194" spans="1:7">
      <c r="A194" t="s">
        <v>2194</v>
      </c>
      <c r="B194" t="s">
        <v>2195</v>
      </c>
      <c r="C194" t="s">
        <v>2196</v>
      </c>
      <c r="D194" t="s">
        <v>2197</v>
      </c>
      <c r="E194" t="s">
        <v>2198</v>
      </c>
      <c r="F194">
        <v>654</v>
      </c>
      <c r="G194" t="s">
        <v>2199</v>
      </c>
    </row>
    <row r="195" spans="1:7">
      <c r="A195" t="s">
        <v>2200</v>
      </c>
      <c r="B195" t="s">
        <v>2201</v>
      </c>
      <c r="C195" t="s">
        <v>2202</v>
      </c>
      <c r="D195" t="s">
        <v>2203</v>
      </c>
      <c r="E195" t="s">
        <v>670</v>
      </c>
      <c r="F195">
        <v>951</v>
      </c>
      <c r="G195" t="s">
        <v>671</v>
      </c>
    </row>
    <row r="196" spans="1:7">
      <c r="A196" t="s">
        <v>2204</v>
      </c>
      <c r="B196" t="s">
        <v>2205</v>
      </c>
      <c r="C196" t="s">
        <v>2206</v>
      </c>
      <c r="D196" t="s">
        <v>2207</v>
      </c>
      <c r="E196" t="s">
        <v>633</v>
      </c>
      <c r="F196">
        <v>978</v>
      </c>
      <c r="G196" t="s">
        <v>634</v>
      </c>
    </row>
    <row r="197" spans="1:7">
      <c r="A197" t="s">
        <v>2208</v>
      </c>
      <c r="B197" t="s">
        <v>2209</v>
      </c>
      <c r="C197" t="s">
        <v>2210</v>
      </c>
      <c r="D197" t="s">
        <v>2211</v>
      </c>
      <c r="E197" t="s">
        <v>633</v>
      </c>
      <c r="F197">
        <v>978</v>
      </c>
      <c r="G197" t="s">
        <v>634</v>
      </c>
    </row>
    <row r="198" spans="1:7">
      <c r="A198" t="s">
        <v>2212</v>
      </c>
      <c r="B198" t="s">
        <v>2213</v>
      </c>
      <c r="C198" t="s">
        <v>2214</v>
      </c>
      <c r="D198" t="s">
        <v>2215</v>
      </c>
      <c r="E198" t="s">
        <v>670</v>
      </c>
      <c r="F198">
        <v>951</v>
      </c>
      <c r="G198" t="s">
        <v>671</v>
      </c>
    </row>
    <row r="199" spans="1:7">
      <c r="A199" t="s">
        <v>2216</v>
      </c>
      <c r="B199" t="s">
        <v>2217</v>
      </c>
      <c r="C199" t="s">
        <v>2218</v>
      </c>
      <c r="D199" t="s">
        <v>2219</v>
      </c>
      <c r="E199" t="s">
        <v>633</v>
      </c>
      <c r="F199">
        <v>978</v>
      </c>
      <c r="G199" t="s">
        <v>634</v>
      </c>
    </row>
    <row r="200" spans="1:7">
      <c r="A200" t="s">
        <v>2220</v>
      </c>
      <c r="B200" t="s">
        <v>2221</v>
      </c>
      <c r="C200" t="s">
        <v>2222</v>
      </c>
      <c r="D200" t="s">
        <v>2223</v>
      </c>
      <c r="E200" t="s">
        <v>670</v>
      </c>
      <c r="F200">
        <v>951</v>
      </c>
      <c r="G200" t="s">
        <v>671</v>
      </c>
    </row>
    <row r="201" spans="1:7">
      <c r="A201" t="s">
        <v>2224</v>
      </c>
      <c r="B201" t="s">
        <v>2225</v>
      </c>
      <c r="C201" t="s">
        <v>2226</v>
      </c>
      <c r="D201" t="s">
        <v>2227</v>
      </c>
      <c r="E201" t="s">
        <v>633</v>
      </c>
      <c r="F201">
        <v>978</v>
      </c>
      <c r="G201" t="s">
        <v>634</v>
      </c>
    </row>
    <row r="202" spans="1:7">
      <c r="A202" t="s">
        <v>2228</v>
      </c>
      <c r="B202" t="s">
        <v>2229</v>
      </c>
      <c r="C202" t="s">
        <v>2230</v>
      </c>
      <c r="D202" t="s">
        <v>2231</v>
      </c>
      <c r="E202" t="s">
        <v>1241</v>
      </c>
      <c r="F202">
        <v>840</v>
      </c>
      <c r="G202" t="s">
        <v>1242</v>
      </c>
    </row>
    <row r="203" spans="1:7">
      <c r="A203" t="s">
        <v>2232</v>
      </c>
      <c r="B203" t="s">
        <v>2233</v>
      </c>
      <c r="C203" t="s">
        <v>2234</v>
      </c>
      <c r="D203" t="s">
        <v>2235</v>
      </c>
      <c r="E203" t="s">
        <v>2236</v>
      </c>
      <c r="F203">
        <v>882</v>
      </c>
      <c r="G203" t="s">
        <v>2237</v>
      </c>
    </row>
    <row r="204" spans="1:7">
      <c r="A204" s="3" t="s">
        <v>2238</v>
      </c>
      <c r="B204" s="3" t="s">
        <v>2239</v>
      </c>
      <c r="C204" s="3" t="s">
        <v>2240</v>
      </c>
      <c r="D204" s="3" t="s">
        <v>2241</v>
      </c>
      <c r="E204" s="3" t="s">
        <v>1241</v>
      </c>
      <c r="F204" s="3">
        <v>840</v>
      </c>
      <c r="G204" s="3" t="s">
        <v>1242</v>
      </c>
    </row>
    <row r="205" spans="1:7">
      <c r="A205" t="s">
        <v>2242</v>
      </c>
      <c r="B205" t="s">
        <v>2243</v>
      </c>
      <c r="C205" t="s">
        <v>2244</v>
      </c>
      <c r="D205" t="s">
        <v>2245</v>
      </c>
      <c r="E205" t="s">
        <v>2246</v>
      </c>
      <c r="F205">
        <v>678</v>
      </c>
      <c r="G205" t="s">
        <v>2247</v>
      </c>
    </row>
    <row r="206" spans="1:7">
      <c r="A206" t="s">
        <v>2248</v>
      </c>
      <c r="B206" t="s">
        <v>2249</v>
      </c>
      <c r="C206" t="s">
        <v>2250</v>
      </c>
      <c r="D206" t="s">
        <v>2251</v>
      </c>
      <c r="E206" t="s">
        <v>900</v>
      </c>
      <c r="F206">
        <v>952</v>
      </c>
      <c r="G206" t="s">
        <v>901</v>
      </c>
    </row>
    <row r="207" spans="1:7">
      <c r="A207" t="s">
        <v>2252</v>
      </c>
      <c r="B207" t="s">
        <v>2253</v>
      </c>
      <c r="C207" t="s">
        <v>2254</v>
      </c>
      <c r="D207" t="s">
        <v>2255</v>
      </c>
      <c r="E207" t="s">
        <v>2256</v>
      </c>
      <c r="F207">
        <v>941</v>
      </c>
      <c r="G207" t="s">
        <v>2257</v>
      </c>
    </row>
    <row r="208" spans="1:7">
      <c r="A208" t="s">
        <v>2258</v>
      </c>
      <c r="B208" t="s">
        <v>2259</v>
      </c>
      <c r="C208" t="s">
        <v>2260</v>
      </c>
      <c r="D208" t="s">
        <v>2261</v>
      </c>
      <c r="E208" t="s">
        <v>2262</v>
      </c>
      <c r="F208">
        <v>690</v>
      </c>
      <c r="G208" t="s">
        <v>2263</v>
      </c>
    </row>
    <row r="209" spans="1:7">
      <c r="A209" t="s">
        <v>2264</v>
      </c>
      <c r="B209" t="s">
        <v>2265</v>
      </c>
      <c r="C209" t="s">
        <v>2266</v>
      </c>
      <c r="D209" t="s">
        <v>2267</v>
      </c>
      <c r="E209" t="s">
        <v>2268</v>
      </c>
      <c r="F209">
        <v>694</v>
      </c>
      <c r="G209" t="s">
        <v>2269</v>
      </c>
    </row>
    <row r="210" spans="1:7">
      <c r="A210" t="s">
        <v>2270</v>
      </c>
      <c r="B210" t="s">
        <v>2271</v>
      </c>
      <c r="C210" t="s">
        <v>2272</v>
      </c>
      <c r="D210" t="s">
        <v>2273</v>
      </c>
      <c r="E210" t="s">
        <v>2274</v>
      </c>
      <c r="F210">
        <v>702</v>
      </c>
      <c r="G210" t="s">
        <v>2275</v>
      </c>
    </row>
    <row r="211" spans="1:7">
      <c r="A211" t="s">
        <v>2276</v>
      </c>
      <c r="B211" t="s">
        <v>2277</v>
      </c>
      <c r="C211" t="s">
        <v>2278</v>
      </c>
      <c r="D211" t="s">
        <v>2279</v>
      </c>
      <c r="E211" t="s">
        <v>633</v>
      </c>
      <c r="F211">
        <v>978</v>
      </c>
      <c r="G211" t="s">
        <v>634</v>
      </c>
    </row>
    <row r="212" spans="1:7">
      <c r="A212" t="s">
        <v>2280</v>
      </c>
      <c r="B212" t="s">
        <v>2281</v>
      </c>
      <c r="C212" t="s">
        <v>2282</v>
      </c>
      <c r="D212" t="s">
        <v>2283</v>
      </c>
      <c r="E212" t="s">
        <v>633</v>
      </c>
      <c r="F212">
        <v>978</v>
      </c>
      <c r="G212" t="s">
        <v>634</v>
      </c>
    </row>
    <row r="213" spans="1:7">
      <c r="A213" t="s">
        <v>2284</v>
      </c>
      <c r="B213" t="s">
        <v>2285</v>
      </c>
      <c r="C213" t="s">
        <v>2286</v>
      </c>
      <c r="D213" t="s">
        <v>2287</v>
      </c>
      <c r="E213" t="s">
        <v>2288</v>
      </c>
      <c r="F213">
        <v>706</v>
      </c>
      <c r="G213" t="s">
        <v>1844</v>
      </c>
    </row>
    <row r="214" spans="1:7">
      <c r="A214" t="s">
        <v>2289</v>
      </c>
      <c r="B214" t="s">
        <v>2290</v>
      </c>
      <c r="C214" t="s">
        <v>2291</v>
      </c>
      <c r="D214" t="s">
        <v>2292</v>
      </c>
      <c r="E214" t="s">
        <v>2293</v>
      </c>
      <c r="F214">
        <v>938</v>
      </c>
      <c r="G214" t="s">
        <v>2294</v>
      </c>
    </row>
    <row r="215" spans="1:7">
      <c r="A215" t="s">
        <v>2295</v>
      </c>
      <c r="B215" t="s">
        <v>2296</v>
      </c>
      <c r="C215" t="s">
        <v>2297</v>
      </c>
      <c r="D215" t="s">
        <v>2298</v>
      </c>
      <c r="E215" t="s">
        <v>2299</v>
      </c>
      <c r="F215">
        <v>728</v>
      </c>
      <c r="G215" t="s">
        <v>2300</v>
      </c>
    </row>
    <row r="216" spans="1:7">
      <c r="A216" t="s">
        <v>2301</v>
      </c>
      <c r="B216" t="s">
        <v>2302</v>
      </c>
      <c r="C216" t="s">
        <v>2303</v>
      </c>
      <c r="D216" t="s">
        <v>2304</v>
      </c>
      <c r="E216" t="s">
        <v>2305</v>
      </c>
      <c r="F216">
        <v>144</v>
      </c>
      <c r="G216" t="s">
        <v>2306</v>
      </c>
    </row>
    <row r="217" spans="1:7">
      <c r="A217" t="s">
        <v>2307</v>
      </c>
      <c r="B217" t="s">
        <v>2308</v>
      </c>
      <c r="C217" t="s">
        <v>2309</v>
      </c>
      <c r="D217" t="s">
        <v>2310</v>
      </c>
      <c r="E217" t="s">
        <v>2311</v>
      </c>
      <c r="F217">
        <v>752</v>
      </c>
      <c r="G217" t="s">
        <v>2312</v>
      </c>
    </row>
    <row r="218" spans="1:7">
      <c r="A218" t="s">
        <v>2313</v>
      </c>
      <c r="B218" t="s">
        <v>2314</v>
      </c>
      <c r="C218" t="s">
        <v>2315</v>
      </c>
      <c r="D218" t="s">
        <v>2316</v>
      </c>
      <c r="E218" t="s">
        <v>1782</v>
      </c>
      <c r="F218">
        <v>756</v>
      </c>
      <c r="G218" t="s">
        <v>1783</v>
      </c>
    </row>
    <row r="219" spans="1:7">
      <c r="A219" t="s">
        <v>2317</v>
      </c>
      <c r="B219" t="s">
        <v>2318</v>
      </c>
      <c r="C219" t="s">
        <v>2319</v>
      </c>
      <c r="D219" t="s">
        <v>2320</v>
      </c>
      <c r="E219" t="s">
        <v>2321</v>
      </c>
      <c r="F219">
        <v>968</v>
      </c>
      <c r="G219" t="s">
        <v>2322</v>
      </c>
    </row>
    <row r="220" spans="1:7">
      <c r="A220" t="s">
        <v>2323</v>
      </c>
      <c r="B220" t="s">
        <v>2324</v>
      </c>
      <c r="C220" t="s">
        <v>2325</v>
      </c>
      <c r="D220" t="s">
        <v>2326</v>
      </c>
      <c r="E220" t="s">
        <v>2327</v>
      </c>
      <c r="F220">
        <v>760</v>
      </c>
      <c r="G220" t="s">
        <v>2328</v>
      </c>
    </row>
    <row r="221" spans="1:7">
      <c r="A221" t="s">
        <v>1894</v>
      </c>
      <c r="B221" t="s">
        <v>2329</v>
      </c>
      <c r="C221" t="s">
        <v>2330</v>
      </c>
      <c r="D221" t="s">
        <v>2331</v>
      </c>
      <c r="E221" t="s">
        <v>2332</v>
      </c>
      <c r="F221">
        <v>972</v>
      </c>
      <c r="G221" t="s">
        <v>2333</v>
      </c>
    </row>
    <row r="222" spans="1:7">
      <c r="A222" t="s">
        <v>2334</v>
      </c>
      <c r="B222" t="s">
        <v>2335</v>
      </c>
      <c r="C222" t="s">
        <v>2336</v>
      </c>
      <c r="D222" t="s">
        <v>2337</v>
      </c>
      <c r="E222" t="s">
        <v>2338</v>
      </c>
      <c r="F222">
        <v>901</v>
      </c>
      <c r="G222" t="s">
        <v>2339</v>
      </c>
    </row>
    <row r="223" spans="1:7">
      <c r="A223" t="s">
        <v>2340</v>
      </c>
      <c r="B223" t="s">
        <v>2341</v>
      </c>
      <c r="C223" t="s">
        <v>2342</v>
      </c>
      <c r="D223" t="s">
        <v>2343</v>
      </c>
      <c r="E223" t="s">
        <v>2344</v>
      </c>
      <c r="F223">
        <v>834</v>
      </c>
      <c r="G223" t="s">
        <v>2345</v>
      </c>
    </row>
    <row r="224" spans="1:7">
      <c r="A224" s="3" t="s">
        <v>2346</v>
      </c>
      <c r="B224" s="3" t="s">
        <v>2347</v>
      </c>
      <c r="C224" s="3" t="s">
        <v>2348</v>
      </c>
      <c r="D224" s="3" t="s">
        <v>2349</v>
      </c>
      <c r="E224" s="3" t="s">
        <v>1029</v>
      </c>
      <c r="F224" s="3">
        <v>950</v>
      </c>
      <c r="G224" s="3" t="s">
        <v>1030</v>
      </c>
    </row>
    <row r="225" spans="1:7" ht="27.95">
      <c r="A225" s="3" t="s">
        <v>2350</v>
      </c>
      <c r="B225" s="3" t="s">
        <v>2351</v>
      </c>
      <c r="C225" s="3" t="s">
        <v>2352</v>
      </c>
      <c r="D225" s="3" t="s">
        <v>2353</v>
      </c>
      <c r="E225" s="3" t="s">
        <v>1241</v>
      </c>
      <c r="F225" s="3">
        <v>840</v>
      </c>
      <c r="G225" s="3" t="s">
        <v>1242</v>
      </c>
    </row>
    <row r="226" spans="1:7">
      <c r="A226" t="s">
        <v>2354</v>
      </c>
      <c r="B226" t="s">
        <v>2355</v>
      </c>
      <c r="C226" t="s">
        <v>2356</v>
      </c>
      <c r="D226" t="s">
        <v>2357</v>
      </c>
    </row>
    <row r="227" spans="1:7">
      <c r="A227" t="s">
        <v>2358</v>
      </c>
      <c r="B227" t="s">
        <v>2359</v>
      </c>
      <c r="C227" t="s">
        <v>2360</v>
      </c>
      <c r="D227" t="s">
        <v>2361</v>
      </c>
      <c r="E227" t="s">
        <v>633</v>
      </c>
      <c r="F227">
        <v>978</v>
      </c>
      <c r="G227" t="s">
        <v>634</v>
      </c>
    </row>
    <row r="228" spans="1:7">
      <c r="A228" t="s">
        <v>2362</v>
      </c>
      <c r="B228" t="s">
        <v>2363</v>
      </c>
      <c r="C228" t="s">
        <v>2364</v>
      </c>
      <c r="D228" t="s">
        <v>2365</v>
      </c>
      <c r="E228" t="s">
        <v>2366</v>
      </c>
      <c r="F228">
        <v>764</v>
      </c>
      <c r="G228" t="s">
        <v>2367</v>
      </c>
    </row>
    <row r="229" spans="1:7">
      <c r="A229" t="s">
        <v>2368</v>
      </c>
      <c r="B229" t="s">
        <v>2369</v>
      </c>
      <c r="C229" t="s">
        <v>2370</v>
      </c>
      <c r="D229" t="s">
        <v>2371</v>
      </c>
      <c r="E229" t="s">
        <v>1241</v>
      </c>
      <c r="F229">
        <v>840</v>
      </c>
      <c r="G229" t="s">
        <v>1242</v>
      </c>
    </row>
    <row r="230" spans="1:7">
      <c r="A230" t="s">
        <v>2372</v>
      </c>
      <c r="B230" t="s">
        <v>2373</v>
      </c>
      <c r="C230" t="s">
        <v>2374</v>
      </c>
      <c r="D230" t="s">
        <v>2375</v>
      </c>
      <c r="E230" t="s">
        <v>900</v>
      </c>
      <c r="F230">
        <v>952</v>
      </c>
      <c r="G230" t="s">
        <v>901</v>
      </c>
    </row>
    <row r="231" spans="1:7">
      <c r="A231" t="s">
        <v>2376</v>
      </c>
      <c r="B231" t="s">
        <v>2377</v>
      </c>
      <c r="C231" t="s">
        <v>2378</v>
      </c>
      <c r="D231" t="s">
        <v>2379</v>
      </c>
    </row>
    <row r="232" spans="1:7">
      <c r="A232" t="s">
        <v>2380</v>
      </c>
      <c r="B232" t="s">
        <v>2381</v>
      </c>
      <c r="C232" t="s">
        <v>2382</v>
      </c>
      <c r="D232" t="s">
        <v>2383</v>
      </c>
      <c r="E232" t="s">
        <v>2384</v>
      </c>
      <c r="F232">
        <v>776</v>
      </c>
      <c r="G232" t="s">
        <v>2385</v>
      </c>
    </row>
    <row r="233" spans="1:7">
      <c r="A233" t="s">
        <v>2386</v>
      </c>
      <c r="B233" t="s">
        <v>2387</v>
      </c>
      <c r="C233" t="s">
        <v>2388</v>
      </c>
      <c r="D233" t="s">
        <v>2389</v>
      </c>
      <c r="E233" t="s">
        <v>2390</v>
      </c>
      <c r="F233">
        <v>780</v>
      </c>
      <c r="G233" t="s">
        <v>2391</v>
      </c>
    </row>
    <row r="234" spans="1:7">
      <c r="A234" t="s">
        <v>2392</v>
      </c>
      <c r="B234" t="s">
        <v>2393</v>
      </c>
      <c r="C234" t="s">
        <v>2394</v>
      </c>
      <c r="D234" t="s">
        <v>2395</v>
      </c>
      <c r="E234" t="s">
        <v>2396</v>
      </c>
      <c r="F234">
        <v>788</v>
      </c>
      <c r="G234" t="s">
        <v>2397</v>
      </c>
    </row>
    <row r="235" spans="1:7">
      <c r="A235" t="s">
        <v>2398</v>
      </c>
      <c r="B235" t="s">
        <v>2399</v>
      </c>
      <c r="C235" t="s">
        <v>2400</v>
      </c>
      <c r="D235" t="s">
        <v>2401</v>
      </c>
      <c r="E235" t="s">
        <v>2402</v>
      </c>
      <c r="F235">
        <v>934</v>
      </c>
      <c r="G235" t="s">
        <v>2403</v>
      </c>
    </row>
    <row r="236" spans="1:7">
      <c r="A236" t="s">
        <v>2404</v>
      </c>
      <c r="B236" t="s">
        <v>2405</v>
      </c>
      <c r="C236" t="s">
        <v>2406</v>
      </c>
      <c r="D236" t="s">
        <v>2407</v>
      </c>
      <c r="E236" t="s">
        <v>2408</v>
      </c>
      <c r="F236">
        <v>949</v>
      </c>
      <c r="G236" t="s">
        <v>2409</v>
      </c>
    </row>
    <row r="237" spans="1:7">
      <c r="A237" t="s">
        <v>2410</v>
      </c>
      <c r="B237" t="s">
        <v>2411</v>
      </c>
      <c r="C237" t="s">
        <v>2412</v>
      </c>
      <c r="D237" t="s">
        <v>2413</v>
      </c>
      <c r="E237" t="s">
        <v>2414</v>
      </c>
      <c r="F237">
        <v>0</v>
      </c>
      <c r="G237" t="s">
        <v>2415</v>
      </c>
    </row>
    <row r="238" spans="1:7">
      <c r="A238" t="s">
        <v>2416</v>
      </c>
      <c r="B238" t="s">
        <v>2417</v>
      </c>
      <c r="C238" t="s">
        <v>2418</v>
      </c>
      <c r="D238" t="s">
        <v>2419</v>
      </c>
      <c r="E238" t="s">
        <v>2420</v>
      </c>
      <c r="F238">
        <v>980</v>
      </c>
      <c r="G238" t="s">
        <v>2421</v>
      </c>
    </row>
    <row r="239" spans="1:7">
      <c r="A239" t="s">
        <v>2422</v>
      </c>
      <c r="B239" t="s">
        <v>2423</v>
      </c>
      <c r="C239" t="s">
        <v>2424</v>
      </c>
      <c r="D239" t="s">
        <v>2425</v>
      </c>
      <c r="E239" t="s">
        <v>2426</v>
      </c>
      <c r="F239">
        <v>858</v>
      </c>
      <c r="G239" t="s">
        <v>2427</v>
      </c>
    </row>
    <row r="240" spans="1:7">
      <c r="A240" t="s">
        <v>2428</v>
      </c>
      <c r="B240" t="s">
        <v>2429</v>
      </c>
      <c r="C240" t="s">
        <v>2430</v>
      </c>
      <c r="D240" t="s">
        <v>2431</v>
      </c>
      <c r="E240" t="s">
        <v>2432</v>
      </c>
      <c r="F240">
        <v>548</v>
      </c>
      <c r="G240" t="s">
        <v>2433</v>
      </c>
    </row>
    <row r="241" spans="1:7">
      <c r="A241" t="s">
        <v>2434</v>
      </c>
      <c r="B241" t="s">
        <v>2435</v>
      </c>
      <c r="C241" t="s">
        <v>2436</v>
      </c>
      <c r="D241" t="s">
        <v>2437</v>
      </c>
      <c r="E241" t="s">
        <v>633</v>
      </c>
      <c r="F241">
        <v>978</v>
      </c>
      <c r="G241" t="s">
        <v>634</v>
      </c>
    </row>
    <row r="242" spans="1:7">
      <c r="A242" t="s">
        <v>2438</v>
      </c>
      <c r="B242" t="s">
        <v>2439</v>
      </c>
      <c r="C242" t="s">
        <v>2440</v>
      </c>
      <c r="D242" t="s">
        <v>2441</v>
      </c>
      <c r="E242" t="s">
        <v>2442</v>
      </c>
      <c r="F242">
        <v>937</v>
      </c>
      <c r="G242" t="s">
        <v>1998</v>
      </c>
    </row>
    <row r="243" spans="1:7">
      <c r="A243" t="s">
        <v>2443</v>
      </c>
      <c r="B243" t="s">
        <v>2444</v>
      </c>
      <c r="C243" t="s">
        <v>2445</v>
      </c>
      <c r="D243" t="s">
        <v>2446</v>
      </c>
      <c r="E243" t="s">
        <v>2447</v>
      </c>
      <c r="F243">
        <v>704</v>
      </c>
      <c r="G243" t="s">
        <v>2448</v>
      </c>
    </row>
    <row r="244" spans="1:7">
      <c r="A244" t="s">
        <v>2449</v>
      </c>
      <c r="B244" t="s">
        <v>2450</v>
      </c>
      <c r="C244" t="s">
        <v>2451</v>
      </c>
      <c r="D244" t="s">
        <v>2452</v>
      </c>
      <c r="E244" t="s">
        <v>2453</v>
      </c>
      <c r="F244">
        <v>886</v>
      </c>
      <c r="G244" t="s">
        <v>2454</v>
      </c>
    </row>
    <row r="245" spans="1:7">
      <c r="A245" t="s">
        <v>2455</v>
      </c>
      <c r="B245" t="s">
        <v>2456</v>
      </c>
      <c r="C245" t="s">
        <v>2457</v>
      </c>
      <c r="D245" t="s">
        <v>2458</v>
      </c>
      <c r="E245" t="s">
        <v>2459</v>
      </c>
      <c r="F245">
        <v>967</v>
      </c>
      <c r="G245" t="s">
        <v>2460</v>
      </c>
    </row>
    <row r="246" spans="1:7">
      <c r="A246" t="s">
        <v>2461</v>
      </c>
      <c r="B246" t="s">
        <v>2462</v>
      </c>
      <c r="C246" t="s">
        <v>2463</v>
      </c>
      <c r="D246" t="s">
        <v>2464</v>
      </c>
      <c r="E246" t="s">
        <v>1241</v>
      </c>
      <c r="F246">
        <v>840</v>
      </c>
      <c r="G246" t="s">
        <v>1242</v>
      </c>
    </row>
  </sheetData>
  <sheetProtection algorithmName="SHA-512" hashValue="lsECzxGrx2F/HmAnoS16t03nSlhz6aLd9Ah1sHgbGWgoNOLxw+dBcseN+lL49Ow7r7b/dg/ieT65a05cnyjWMw==" saltValue="GxhF6GkDT4yJAYhUq2s/PQ=="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E E A A B Q S w M E F A A C A A g A M 2 C N V B o E k 3 O m A A A A + A A A A B I A H A B D b 2 5 m a W c v U G F j a 2 F n Z S 5 4 b W w g o h g A K K A U A A A A A A A A A A A A A A A A A A A A A A A A A A A A h Y 8 x D o I w G E a v Q r r T l k K i I T 9 l c B U 1 M T G u t V Z o h G J o s d z N w S N 5 B U k U d X P 8 X t 7 w v s f t D v n Q 1 M F V d V a 3 J k M R p i h Q R r Z H b c o M 9 e 4 U z l H O Y S P k W Z Q q G G V j 0 8 E e M 1 Q 5 d 0 k J 8 d 5 j H + O 2 K w m j N C L 7 Y r m V l W o E + s j 6 v x x q Y 5 0 w U i E O u 1 c M Z z h m O I n p D E c J A z J h K L T 5 K m w s x h T I D 4 R F X 7 u + U 9 w c w t U a y D S B v F / w J 1 B L A w Q U A A I A C A A z Y I 1 U 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M 2 C N V L A m 5 v k J A Q A A C g Q A A B M A H A B G b 3 J t d W x h c y 9 T Z W N 0 a W 9 u M S 5 t I K I Y A C i g F A A A A A A A A A A A A A A A A A A A A A A A A A A A A O 2 R Q W v C Q B C F 7 4 H 8 h 2 G 9 J B A E b W / F U 2 i 9 S A 9 N o A c R W d N R g 5 t Z m d 0 E Q 8 h / 7 6 Y B k c b 4 A 0 r 3 s j D f v M f w n s H M 5 p o g 6 f / Z i + / 5 n j l K x i 9 Y 6 g q Z C i S 7 Z a y Q S j R b K 3 c K Y Q E K r e + B e 4 k u O e s m r 5 c M 1 T Q u m Z 3 g U / N p p / U p C J v 1 u y x w I U b N x K Z d x 5 q s I 5 u o 9 5 y I + C j p 4 E 5 I 6 z M K Z 5 5 2 m 9 O U J Z m 9 5 i L W q i y o g y b o D 4 i a R i z f E l g 5 b w U z E Y F 1 F C x e b B v B L Z s / Y E 8 P 2 P N d F i t p T L 7 P M 9 n F N 1 j p Y t U 8 G H / 0 C Y C x j L I A c g k N 3 a + B g T w g Z f W o S y V V e d V L q n 9 g X 8 Q v V R v 6 X k 5 3 Q 7 4 t f j L e F g T z U P z 3 / w f 7 / w Z Q S w E C L Q A U A A I A C A A z Y I 1 U G g S T c 6 Y A A A D 4 A A A A E g A A A A A A A A A A A A A A A A A A A A A A Q 2 9 u Z m l n L 1 B h Y 2 t h Z 2 U u e G 1 s U E s B A i 0 A F A A C A A g A M 2 C N V A / K 6 a u k A A A A 6 Q A A A B M A A A A A A A A A A A A A A A A A 8 g A A A F t D b 2 5 0 Z W 5 0 X 1 R 5 c G V z X S 5 4 b W x Q S w E C L Q A U A A I A C A A z Y I 1 U s C b m + Q k B A A A K B A A A E w A A A A A A A A A A A A A A A A D j A Q A A R m 9 y b X V s Y X M v U 2 V j d G l v b j E u b V B L B Q Y A A A A A A w A D A M I A A A A 5 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p H A A A A A A A A A c c 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R 2 9 2 Z X J u b W V u d F 9 y Z X Z l b n V l c 1 9 0 Y W J s Z 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F e G N l c H R p b 2 4 i I C 8 + P E V u d H J 5 I F R 5 c G U 9 I k 5 h b W V V c G R h d G V k Q W Z 0 Z X J G a W x s I i B W Y W x 1 Z T 0 i b D A i I C 8 + P E V u d H J 5 I F R 5 c G U 9 I k Z p b G x l Z E N v b X B s Z X R l U m V z d W x 0 V G 9 X b 3 J r c 2 h l Z X Q i I F Z h b H V l P S J s M S I g L z 4 8 R W 5 0 c n k g V H l w Z T 0 i Q W R k Z W R U b 0 R h d G F N b 2 R l b C I g V m F s d W U 9 I m w w I i A v P j x F b n R y e S B U e X B l P S J G a W x s Q 2 9 1 b n Q i I F Z h b H V l P S J s M j c i I C 8 + P E V u d H J 5 I F R 5 c G U 9 I k Z p b G x F c n J v c k N v Z G U i I F Z h b H V l P S J z V W 5 r b m 9 3 b i I g L z 4 8 R W 5 0 c n k g V H l w Z T 0 i R m l s b E V y c m 9 y Q 2 9 1 b n Q i I F Z h b H V l P S J s M C I g L z 4 8 R W 5 0 c n k g V H l w Z T 0 i R m l s b E x h c 3 R V c G R h d G V k I i B W Y W x 1 Z T 0 i Z D I w M T g t M D g t M j F U M T E 6 N D M 6 M D M u N D Y 0 N T I 4 M F o i I C 8 + P E V u d H J 5 I F R 5 c G U 9 I k Z p b G x D b 2 x 1 b W 5 U e X B l c y I g V m F s d W U 9 I n N C Z 1 l H Q m d Z R 0 J n W U F C Z z 0 9 I i A v P j x F b n R y e S B U e X B l P S J G a W x s Q 2 9 s d W 1 u T m F t Z X M i I F Z h b H V l P S J z W y Z x d W 9 0 O 0 d G U y B M Z X Z l b C A x J n F 1 b 3 Q 7 L C Z x d W 9 0 O 0 d G U y B M Z X Z l b C A y J n F 1 b 3 Q 7 L C Z x d W 9 0 O 0 d G U y B M Z X Z l b C A z J n F 1 b 3 Q 7 L C Z x d W 9 0 O 0 d G U y B M Z X Z l b C A 0 J n F 1 b 3 Q 7 L C Z x d W 9 0 O 0 d G U y B D b G F z c 2 l m a W N h d G l v b i Z x d W 9 0 O y w m c X V v d D t T Z W N 0 b 3 I m c X V v d D s s J n F 1 b 3 Q 7 U m V 2 Z W 5 1 Z S B z d H J l Y W 0 g b m F t Z S Z x d W 9 0 O y w m c X V v d D t H b 3 Z l c m 5 t Z W 5 0 I G F n Z W 5 j e S Z x d W 9 0 O y w m c X V v d D t S Z X Z l b n V l I H Z h b H V l J n F 1 b 3 Q 7 L C Z x d W 9 0 O 0 N 1 c n J l b m N 5 J n F 1 b 3 Q 7 X S I g L z 4 8 R W 5 0 c n k g V H l w Z T 0 i R m l s b F N 0 Y X R 1 c y I g V m F s d W U 9 I n N D b 2 1 w b G V 0 Z S I g L z 4 8 R W 5 0 c n k g V H l w Z T 0 i U m V s Y X R p b 2 5 z a G l w S W 5 m b 0 N v b n R h a W 5 l c i I g V m F s d W U 9 I n N 7 J n F 1 b 3 Q 7 Y 2 9 s d W 1 u Q 2 9 1 b n Q m c X V v d D s 6 M T A s J n F 1 b 3 Q 7 a 2 V 5 Q 2 9 s d W 1 u T m F t Z X M m c X V v d D s 6 W 1 0 s J n F 1 b 3 Q 7 c X V l c n l S Z W x h d G l v b n N o a X B z J n F 1 b 3 Q 7 O l t d L C Z x d W 9 0 O 2 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Q 2 9 s d W 1 u Q 2 9 1 b n Q m c X V v d D s 6 M T A s J n F 1 b 3 Q 7 S 2 V 5 Q 2 9 s d W 1 u T m F t Z X M m c X V v d D s 6 W 1 0 s J n F 1 b 3 Q 7 Q 2 9 s d W 1 u S W R l b n R p d G l l c y Z x d W 9 0 O z p b J n F 1 b 3 Q 7 U 2 V j d G l v b j E v R 2 9 2 Z X J u b W V u d F 9 y Z X Z l b n V l c 1 9 0 Y W J s Z S 9 D a G F u Z 2 V k I F R 5 c G U u e 0 d G U y B M Z X Z l b C A x L D B 9 J n F 1 b 3 Q 7 L C Z x d W 9 0 O 1 N l Y 3 R p b 2 4 x L 0 d v d m V y b m 1 l b n R f c m V 2 Z W 5 1 Z X N f d G F i b G U v Q 2 h h b m d l Z C B U e X B l L n t H R l M g T G V 2 Z W w g M i w x f S Z x d W 9 0 O y w m c X V v d D t T Z W N 0 a W 9 u M S 9 H b 3 Z l c m 5 t Z W 5 0 X 3 J l d m V u d W V z X 3 R h Y m x l L 0 N o Y W 5 n Z W Q g V H l w Z S 5 7 R 0 Z T I E x l d m V s I D M s M n 0 m c X V v d D s s J n F 1 b 3 Q 7 U 2 V j d G l v b j E v R 2 9 2 Z X J u b W V u d F 9 y Z X Z l b n V l c 1 9 0 Y W J s Z S 9 D a G F u Z 2 V k I F R 5 c G U u e 0 d G U y B M Z X Z l b C A 0 L D N 9 J n F 1 b 3 Q 7 L C Z x d W 9 0 O 1 N l Y 3 R p b 2 4 x L 0 d v d m V y b m 1 l b n R f c m V 2 Z W 5 1 Z X N f d G F i b G U v Q 2 h h b m d l Z C B U e X B l L n t H R l M g Q 2 x h c 3 N p Z m l j Y X R p b 2 4 s N H 0 m c X V v d D s s J n F 1 b 3 Q 7 U 2 V j d G l v b j E v R 2 9 2 Z X J u b W V u d F 9 y Z X Z l b n V l c 1 9 0 Y W J s Z S 9 D a G F u Z 2 V k I F R 5 c G U u e 1 N l Y 3 R v c i w 1 f S Z x d W 9 0 O y w m c X V v d D t T Z W N 0 a W 9 u M S 9 H b 3 Z l c m 5 t Z W 5 0 X 3 J l d m V u d W V z X 3 R h Y m x l L 0 N o Y W 5 n Z W Q g V H l w Z S 5 7 U m V 2 Z W 5 1 Z S B z d H J l Y W 0 g b m F t Z S w 2 f S Z x d W 9 0 O y w m c X V v d D t T Z W N 0 a W 9 u M S 9 H b 3 Z l c m 5 t Z W 5 0 X 3 J l d m V u d W V z X 3 R h Y m x l L 0 N o Y W 5 n Z W Q g V H l w Z S 5 7 R 2 9 2 Z X J u b W V u d C B h Z 2 V u Y 3 k s N 3 0 m c X V v d D s s J n F 1 b 3 Q 7 U 2 V j d G l v b j E v R 2 9 2 Z X J u b W V u d F 9 y Z X Z l b n V l c 1 9 0 Y W J s Z S 9 D a G F u Z 2 V k I F R 5 c G U u e 1 J l d m V u d W U g d m F s d W U s O H 0 m c X V v d D s s J n F 1 b 3 Q 7 U 2 V j d G l v b j E v R 2 9 2 Z X J u b W V u d F 9 y Z X Z l b n V l c 1 9 0 Y W J s Z S 9 D a G F u Z 2 V k I F R 5 c G U u e 0 N 1 c n J l b m N 5 L D l 9 J n F 1 b 3 Q 7 X S w m c X V v d D t S Z W x h d G l v b n N o a X B J b m Z v J n F 1 b 3 Q 7 O l t d f S I g L z 4 8 L 1 N 0 Y W J s Z U V u d H J p Z X M + P C 9 J d G V t P j x J d G V t P j x J d G V t T G 9 j Y X R p b 2 4 + P E l 0 Z W 1 U e X B l P k Z v c m 1 1 b G E 8 L 0 l 0 Z W 1 U e X B l P j x J d G V t U G F 0 a D 5 T Z W N 0 a W 9 u M S 9 H b 3 Z l c m 5 t Z W 5 0 X 3 J l d m V u d W V z X 3 R h Y m x l L 1 N v d X J j Z T w v S X R l b V B h d G g + P C 9 J d G V t T G 9 j Y X R p b 2 4 + P F N 0 Y W J s Z U V u d H J p Z X M g L z 4 8 L 0 l 0 Z W 0 + P E l 0 Z W 0 + P E l 0 Z W 1 M b 2 N h d G l v b j 4 8 S X R l b V R 5 c G U + R m 9 y b X V s Y T w v S X R l b V R 5 c G U + P E l 0 Z W 1 Q Y X R o P l N l Y 3 R p b 2 4 x L 0 d v d m V y b m 1 l b n R f c m V 2 Z W 5 1 Z X N f d G F i b G U v Q 2 h h b m d l Z C U y M F R 5 c G U 8 L 0 l 0 Z W 1 Q Y X R o P j w v S X R l b U x v Y 2 F 0 a W 9 u P j x T d G F i b G V F b n R y a W V z I C 8 + P C 9 J d G V t P j x J d G V t P j x J d G V t T G 9 j Y X R p b 2 4 + P E l 0 Z W 1 U e X B l P k Z v c m 1 1 b G E 8 L 0 l 0 Z W 1 U e X B l P j x J d G V t U G F 0 a D 5 T Z W N 0 a W 9 u M S 9 H b 3 Z l c m 5 t Z W 5 0 X 3 J l d m V u d W V z X 3 R h Y m x l J T I w K D I p 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0 V 4 Y 2 V w d G l v b i 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J g E A A A E A A A D Q j J 3 f A R X R E Y x 6 A M B P w p f r A Q A A A P p s C X V / w 7 5 M u + k E 6 f E g y x w A A A A A A g A A A A A A E G Y A A A A B A A A g A A A A 1 W G 2 G 8 Z 0 g A V X E x E g / F u m t h b A y f c X l K d v p v H V R g S 2 8 q M A A A A A D o A A A A A C A A A g A A A A T X c C Q S S 7 V g G / j P 4 + j S I b D e r z y / T K f Z X o r X e d s e K f U F Z Q A A A A N y p S h e q L 5 M a 5 K A v l v f w Z M k A o T P T 2 7 z 8 E v g p q c k T z B o M h E x U t 9 e u D J H m k q 7 d z J e t N O T H s j F l Z / O j w p N f Y I a r r n u m H 4 Q p h g l / 0 T 1 w + E G b v b b R A A A A A 8 V Q b x x m D V s 5 T H x 9 K y S N w l t 0 8 E f q h Z 9 P i t Y E B x S 4 V p n H 8 K T 3 7 T 1 f a 0 p Z a S v b j X x g N V h F k q 8 u R u i x 2 Y D u M O a V v t g = = < / 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Props1.xml><?xml version="1.0" encoding="utf-8"?>
<ds:datastoreItem xmlns:ds="http://schemas.openxmlformats.org/officeDocument/2006/customXml" ds:itemID="{190ACC54-FAC5-4335-A999-84FA7374FA34}"/>
</file>

<file path=customXml/itemProps2.xml><?xml version="1.0" encoding="utf-8"?>
<ds:datastoreItem xmlns:ds="http://schemas.openxmlformats.org/officeDocument/2006/customXml" ds:itemID="{D54F90D9-6E1E-43EA-AB01-9921EA13ECBF}"/>
</file>

<file path=customXml/itemProps3.xml><?xml version="1.0" encoding="utf-8"?>
<ds:datastoreItem xmlns:ds="http://schemas.openxmlformats.org/officeDocument/2006/customXml" ds:itemID="{6F223D2B-2108-43B9-B60A-523CB16FBFBE}"/>
</file>

<file path=customXml/itemProps4.xml><?xml version="1.0" encoding="utf-8"?>
<ds:datastoreItem xmlns:ds="http://schemas.openxmlformats.org/officeDocument/2006/customXml" ds:itemID="{2EB73A9A-A04F-41FF-96F9-A7BAA5B16ED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Skye Zheng</cp:lastModifiedBy>
  <cp:revision/>
  <dcterms:created xsi:type="dcterms:W3CDTF">2018-04-20T09:16:43Z</dcterms:created>
  <dcterms:modified xsi:type="dcterms:W3CDTF">2025-05-15T11:47:31Z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